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1 - SO 01 - Kácení a přes..." sheetId="2" r:id="rId2"/>
    <sheet name="2 - Úprava oplocení školky" sheetId="3" r:id="rId3"/>
    <sheet name="SO 02.1 - Přeložka vody" sheetId="4" r:id="rId4"/>
    <sheet name="SO 02.2 - Přeložka areálo..." sheetId="5" r:id="rId5"/>
    <sheet name="SO 02.3 - Přeložky kanali..." sheetId="6" r:id="rId6"/>
    <sheet name="2.4.1 - Přeložka vedení V..." sheetId="7" r:id="rId7"/>
    <sheet name="1 - Zemní práce" sheetId="8" r:id="rId8"/>
    <sheet name="2 - Silnoproud - montáž" sheetId="9" r:id="rId9"/>
    <sheet name="3 - Silnoproud - specifikace" sheetId="10" r:id="rId10"/>
    <sheet name="4 - Ostatní" sheetId="11" r:id="rId11"/>
    <sheet name="1 - Zemní práce_01" sheetId="12" r:id="rId12"/>
    <sheet name="2 - Silnoproud - montáž_01" sheetId="13" r:id="rId13"/>
    <sheet name="3 - Silnoproud - specifikace_01" sheetId="14" r:id="rId14"/>
    <sheet name="4 - Nátěry" sheetId="15" r:id="rId15"/>
    <sheet name="5 - Ostatní" sheetId="16" r:id="rId16"/>
    <sheet name="SO 02.6 - Přeložky sdělov..." sheetId="17" r:id="rId17"/>
    <sheet name="SO 02.7 - Přeložka plynovodu" sheetId="18" r:id="rId18"/>
    <sheet name="D.03.1-3 - Architektonick..." sheetId="19" r:id="rId19"/>
    <sheet name="D.03.4 - Vzduchotechnika,..." sheetId="20" r:id="rId20"/>
    <sheet name="A - Svítidla" sheetId="21" r:id="rId21"/>
    <sheet name="B - Přístroje" sheetId="22" r:id="rId22"/>
    <sheet name="C - Instalační materiál" sheetId="23" r:id="rId23"/>
    <sheet name="D - Kabeláž" sheetId="24" r:id="rId24"/>
    <sheet name="E - Rozvaděče" sheetId="25" r:id="rId25"/>
    <sheet name="F - Ostatní" sheetId="26" r:id="rId26"/>
    <sheet name="G - Hromosvod a uzemnění" sheetId="27" r:id="rId27"/>
    <sheet name="1 - SK - Strukturovaná ka..." sheetId="28" r:id="rId28"/>
    <sheet name="2 - EKV - Elektronická ko..." sheetId="29" r:id="rId29"/>
    <sheet name="3 - EPS - Elektrická požá..." sheetId="30" r:id="rId30"/>
    <sheet name="4 - ER - Evakuační rozhlas" sheetId="31" r:id="rId31"/>
    <sheet name="5 - KNS - Kabelové nosné ..." sheetId="32" r:id="rId32"/>
    <sheet name="D.03.7 - Ústřední vytápění" sheetId="33" r:id="rId33"/>
    <sheet name="D.03.8 - Zdravotně techni..." sheetId="34" r:id="rId34"/>
    <sheet name="D.03.9 - Měření a regulace " sheetId="35" r:id="rId35"/>
    <sheet name="SO 04 - Areálové komunika..." sheetId="36" r:id="rId36"/>
    <sheet name="SO 05 - Konečné terénní a..." sheetId="37" r:id="rId37"/>
    <sheet name="1 - Fotovoltaika" sheetId="38" r:id="rId38"/>
    <sheet name="2 - VN + ON" sheetId="39" r:id="rId39"/>
    <sheet name="VON - Vedlejší a ostatní ..." sheetId="40" r:id="rId40"/>
  </sheets>
  <definedNames>
    <definedName name="_xlnm.Print_Area" localSheetId="0">'Rekapitulace stavby'!$D$4:$AO$76,'Rekapitulace stavby'!$C$82:$AQ$143</definedName>
    <definedName name="_xlnm.Print_Titles" localSheetId="0">'Rekapitulace stavby'!$92:$92</definedName>
    <definedName name="_xlnm._FilterDatabase" localSheetId="1" hidden="1">'1 - SO 01 - Kácení a přes...'!$C$123:$K$199</definedName>
    <definedName name="_xlnm.Print_Area" localSheetId="1">'1 - SO 01 - Kácení a přes...'!$C$4:$J$41,'1 - SO 01 - Kácení a přes...'!$C$50:$J$76,'1 - SO 01 - Kácení a přes...'!$C$82:$J$103,'1 - SO 01 - Kácení a přes...'!$C$109:$K$199</definedName>
    <definedName name="_xlnm.Print_Titles" localSheetId="1">'1 - SO 01 - Kácení a přes...'!$123:$123</definedName>
    <definedName name="_xlnm._FilterDatabase" localSheetId="2" hidden="1">'2 - Úprava oplocení školky'!$C$127:$K$179</definedName>
    <definedName name="_xlnm.Print_Area" localSheetId="2">'2 - Úprava oplocení školky'!$C$4:$J$41,'2 - Úprava oplocení školky'!$C$50:$J$76,'2 - Úprava oplocení školky'!$C$82:$J$107,'2 - Úprava oplocení školky'!$C$113:$K$179</definedName>
    <definedName name="_xlnm.Print_Titles" localSheetId="2">'2 - Úprava oplocení školky'!$127:$127</definedName>
    <definedName name="_xlnm._FilterDatabase" localSheetId="3" hidden="1">'SO 02.1 - Přeložka vody'!$C$132:$K$413</definedName>
    <definedName name="_xlnm.Print_Area" localSheetId="3">'SO 02.1 - Přeložka vody'!$C$4:$J$41,'SO 02.1 - Přeložka vody'!$C$50:$J$76,'SO 02.1 - Přeložka vody'!$C$82:$J$112,'SO 02.1 - Přeložka vody'!$C$118:$K$413</definedName>
    <definedName name="_xlnm.Print_Titles" localSheetId="3">'SO 02.1 - Přeložka vody'!$132:$132</definedName>
    <definedName name="_xlnm._FilterDatabase" localSheetId="4" hidden="1">'SO 02.2 - Přeložka areálo...'!$C$130:$K$255</definedName>
    <definedName name="_xlnm.Print_Area" localSheetId="4">'SO 02.2 - Přeložka areálo...'!$C$4:$J$41,'SO 02.2 - Přeložka areálo...'!$C$50:$J$76,'SO 02.2 - Přeložka areálo...'!$C$82:$J$110,'SO 02.2 - Přeložka areálo...'!$C$116:$K$255</definedName>
    <definedName name="_xlnm.Print_Titles" localSheetId="4">'SO 02.2 - Přeložka areálo...'!$130:$130</definedName>
    <definedName name="_xlnm._FilterDatabase" localSheetId="5" hidden="1">'SO 02.3 - Přeložky kanali...'!$C$130:$K$378</definedName>
    <definedName name="_xlnm.Print_Area" localSheetId="5">'SO 02.3 - Přeložky kanali...'!$C$4:$J$41,'SO 02.3 - Přeložky kanali...'!$C$50:$J$76,'SO 02.3 - Přeložky kanali...'!$C$82:$J$110,'SO 02.3 - Přeložky kanali...'!$C$116:$K$378</definedName>
    <definedName name="_xlnm.Print_Titles" localSheetId="5">'SO 02.3 - Přeložky kanali...'!$130:$130</definedName>
    <definedName name="_xlnm._FilterDatabase" localSheetId="6" hidden="1">'2.4.1 - Přeložka vedení V...'!$C$124:$K$127</definedName>
    <definedName name="_xlnm.Print_Area" localSheetId="6">'2.4.1 - Přeložka vedení V...'!$C$4:$J$43,'2.4.1 - Přeložka vedení V...'!$C$50:$J$76,'2.4.1 - Přeložka vedení V...'!$C$82:$J$102,'2.4.1 - Přeložka vedení V...'!$C$108:$K$127</definedName>
    <definedName name="_xlnm.Print_Titles" localSheetId="6">'2.4.1 - Přeložka vedení V...'!$124:$124</definedName>
    <definedName name="_xlnm._FilterDatabase" localSheetId="7" hidden="1">'1 - Zemní práce'!$C$124:$K$145</definedName>
    <definedName name="_xlnm.Print_Area" localSheetId="7">'1 - Zemní práce'!$C$4:$J$43,'1 - Zemní práce'!$C$50:$J$76,'1 - Zemní práce'!$C$82:$J$102,'1 - Zemní práce'!$C$108:$K$145</definedName>
    <definedName name="_xlnm.Print_Titles" localSheetId="7">'1 - Zemní práce'!$124:$124</definedName>
    <definedName name="_xlnm._FilterDatabase" localSheetId="8" hidden="1">'2 - Silnoproud - montáž'!$C$124:$K$136</definedName>
    <definedName name="_xlnm.Print_Area" localSheetId="8">'2 - Silnoproud - montáž'!$C$4:$J$43,'2 - Silnoproud - montáž'!$C$50:$J$76,'2 - Silnoproud - montáž'!$C$82:$J$102,'2 - Silnoproud - montáž'!$C$108:$K$136</definedName>
    <definedName name="_xlnm.Print_Titles" localSheetId="8">'2 - Silnoproud - montáž'!$124:$124</definedName>
    <definedName name="_xlnm._FilterDatabase" localSheetId="9" hidden="1">'3 - Silnoproud - specifikace'!$C$124:$K$135</definedName>
    <definedName name="_xlnm.Print_Area" localSheetId="9">'3 - Silnoproud - specifikace'!$C$4:$J$43,'3 - Silnoproud - specifikace'!$C$50:$J$76,'3 - Silnoproud - specifikace'!$C$82:$J$102,'3 - Silnoproud - specifikace'!$C$108:$K$135</definedName>
    <definedName name="_xlnm.Print_Titles" localSheetId="9">'3 - Silnoproud - specifikace'!$124:$124</definedName>
    <definedName name="_xlnm._FilterDatabase" localSheetId="10" hidden="1">'4 - Ostatní'!$C$124:$K$133</definedName>
    <definedName name="_xlnm.Print_Area" localSheetId="10">'4 - Ostatní'!$C$4:$J$43,'4 - Ostatní'!$C$50:$J$76,'4 - Ostatní'!$C$82:$J$102,'4 - Ostatní'!$C$108:$K$133</definedName>
    <definedName name="_xlnm.Print_Titles" localSheetId="10">'4 - Ostatní'!$124:$124</definedName>
    <definedName name="_xlnm._FilterDatabase" localSheetId="11" hidden="1">'1 - Zemní práce_01'!$C$124:$K$152</definedName>
    <definedName name="_xlnm.Print_Area" localSheetId="11">'1 - Zemní práce_01'!$C$4:$J$43,'1 - Zemní práce_01'!$C$50:$J$76,'1 - Zemní práce_01'!$C$82:$J$102,'1 - Zemní práce_01'!$C$108:$K$152</definedName>
    <definedName name="_xlnm.Print_Titles" localSheetId="11">'1 - Zemní práce_01'!$124:$124</definedName>
    <definedName name="_xlnm._FilterDatabase" localSheetId="12" hidden="1">'2 - Silnoproud - montáž_01'!$C$124:$K$141</definedName>
    <definedName name="_xlnm.Print_Area" localSheetId="12">'2 - Silnoproud - montáž_01'!$C$4:$J$43,'2 - Silnoproud - montáž_01'!$C$50:$J$76,'2 - Silnoproud - montáž_01'!$C$82:$J$102,'2 - Silnoproud - montáž_01'!$C$108:$K$141</definedName>
    <definedName name="_xlnm.Print_Titles" localSheetId="12">'2 - Silnoproud - montáž_01'!$124:$124</definedName>
    <definedName name="_xlnm._FilterDatabase" localSheetId="13" hidden="1">'3 - Silnoproud - specifikace_01'!$C$124:$K$140</definedName>
    <definedName name="_xlnm.Print_Area" localSheetId="13">'3 - Silnoproud - specifikace_01'!$C$4:$J$43,'3 - Silnoproud - specifikace_01'!$C$50:$J$76,'3 - Silnoproud - specifikace_01'!$C$82:$J$102,'3 - Silnoproud - specifikace_01'!$C$108:$K$140</definedName>
    <definedName name="_xlnm.Print_Titles" localSheetId="13">'3 - Silnoproud - specifikace_01'!$124:$124</definedName>
    <definedName name="_xlnm._FilterDatabase" localSheetId="14" hidden="1">'4 - Nátěry'!$C$124:$K$128</definedName>
    <definedName name="_xlnm.Print_Area" localSheetId="14">'4 - Nátěry'!$C$4:$J$43,'4 - Nátěry'!$C$50:$J$76,'4 - Nátěry'!$C$82:$J$102,'4 - Nátěry'!$C$108:$K$128</definedName>
    <definedName name="_xlnm.Print_Titles" localSheetId="14">'4 - Nátěry'!$124:$124</definedName>
    <definedName name="_xlnm._FilterDatabase" localSheetId="15" hidden="1">'5 - Ostatní'!$C$124:$K$137</definedName>
    <definedName name="_xlnm.Print_Area" localSheetId="15">'5 - Ostatní'!$C$4:$J$43,'5 - Ostatní'!$C$50:$J$76,'5 - Ostatní'!$C$82:$J$102,'5 - Ostatní'!$C$108:$K$137</definedName>
    <definedName name="_xlnm.Print_Titles" localSheetId="15">'5 - Ostatní'!$124:$124</definedName>
    <definedName name="_xlnm._FilterDatabase" localSheetId="16" hidden="1">'SO 02.6 - Přeložky sdělov...'!$C$120:$K$123</definedName>
    <definedName name="_xlnm.Print_Area" localSheetId="16">'SO 02.6 - Přeložky sdělov...'!$C$4:$J$41,'SO 02.6 - Přeložky sdělov...'!$C$50:$J$76,'SO 02.6 - Přeložky sdělov...'!$C$82:$J$100,'SO 02.6 - Přeložky sdělov...'!$C$106:$K$123</definedName>
    <definedName name="_xlnm.Print_Titles" localSheetId="16">'SO 02.6 - Přeložky sdělov...'!$120:$120</definedName>
    <definedName name="_xlnm._FilterDatabase" localSheetId="17" hidden="1">'SO 02.7 - Přeložka plynovodu'!$C$133:$K$403</definedName>
    <definedName name="_xlnm.Print_Area" localSheetId="17">'SO 02.7 - Přeložka plynovodu'!$C$4:$J$41,'SO 02.7 - Přeložka plynovodu'!$C$50:$J$76,'SO 02.7 - Přeložka plynovodu'!$C$82:$J$113,'SO 02.7 - Přeložka plynovodu'!$C$119:$K$403</definedName>
    <definedName name="_xlnm.Print_Titles" localSheetId="17">'SO 02.7 - Přeložka plynovodu'!$133:$133</definedName>
    <definedName name="_xlnm._FilterDatabase" localSheetId="18" hidden="1">'D.03.1-3 - Architektonick...'!$C$154:$K$1182</definedName>
    <definedName name="_xlnm.Print_Area" localSheetId="18">'D.03.1-3 - Architektonick...'!$C$4:$J$41,'D.03.1-3 - Architektonick...'!$C$50:$J$76,'D.03.1-3 - Architektonick...'!$C$82:$J$134,'D.03.1-3 - Architektonick...'!$C$140:$K$1182</definedName>
    <definedName name="_xlnm.Print_Titles" localSheetId="18">'D.03.1-3 - Architektonick...'!$154:$154</definedName>
    <definedName name="_xlnm._FilterDatabase" localSheetId="19" hidden="1">'D.03.4 - Vzduchotechnika,...'!$C$128:$K$192</definedName>
    <definedName name="_xlnm.Print_Area" localSheetId="19">'D.03.4 - Vzduchotechnika,...'!$C$4:$J$41,'D.03.4 - Vzduchotechnika,...'!$C$50:$J$76,'D.03.4 - Vzduchotechnika,...'!$C$82:$J$108,'D.03.4 - Vzduchotechnika,...'!$C$114:$K$192</definedName>
    <definedName name="_xlnm.Print_Titles" localSheetId="19">'D.03.4 - Vzduchotechnika,...'!$128:$128</definedName>
    <definedName name="_xlnm._FilterDatabase" localSheetId="20" hidden="1">'A - Svítidla'!$C$124:$K$148</definedName>
    <definedName name="_xlnm.Print_Area" localSheetId="20">'A - Svítidla'!$C$4:$J$43,'A - Svítidla'!$C$50:$J$76,'A - Svítidla'!$C$82:$J$102,'A - Svítidla'!$C$108:$K$148</definedName>
    <definedName name="_xlnm.Print_Titles" localSheetId="20">'A - Svítidla'!$124:$124</definedName>
    <definedName name="_xlnm._FilterDatabase" localSheetId="21" hidden="1">'B - Přístroje'!$C$124:$K$142</definedName>
    <definedName name="_xlnm.Print_Area" localSheetId="21">'B - Přístroje'!$C$4:$J$43,'B - Přístroje'!$C$50:$J$76,'B - Přístroje'!$C$82:$J$102,'B - Přístroje'!$C$108:$K$142</definedName>
    <definedName name="_xlnm.Print_Titles" localSheetId="21">'B - Přístroje'!$124:$124</definedName>
    <definedName name="_xlnm._FilterDatabase" localSheetId="22" hidden="1">'C - Instalační materiál'!$C$124:$K$172</definedName>
    <definedName name="_xlnm.Print_Area" localSheetId="22">'C - Instalační materiál'!$C$4:$J$43,'C - Instalační materiál'!$C$50:$J$76,'C - Instalační materiál'!$C$82:$J$102,'C - Instalační materiál'!$C$108:$K$172</definedName>
    <definedName name="_xlnm.Print_Titles" localSheetId="22">'C - Instalační materiál'!$124:$124</definedName>
    <definedName name="_xlnm._FilterDatabase" localSheetId="23" hidden="1">'D - Kabeláž'!$C$124:$K$141</definedName>
    <definedName name="_xlnm.Print_Area" localSheetId="23">'D - Kabeláž'!$C$4:$J$43,'D - Kabeláž'!$C$50:$J$76,'D - Kabeláž'!$C$82:$J$102,'D - Kabeláž'!$C$108:$K$141</definedName>
    <definedName name="_xlnm.Print_Titles" localSheetId="23">'D - Kabeláž'!$124:$124</definedName>
    <definedName name="_xlnm._FilterDatabase" localSheetId="24" hidden="1">'E - Rozvaděče'!$C$124:$K$134</definedName>
    <definedName name="_xlnm.Print_Area" localSheetId="24">'E - Rozvaděče'!$C$4:$J$43,'E - Rozvaděče'!$C$50:$J$76,'E - Rozvaděče'!$C$82:$J$102,'E - Rozvaděče'!$C$108:$K$134</definedName>
    <definedName name="_xlnm.Print_Titles" localSheetId="24">'E - Rozvaděče'!$124:$124</definedName>
    <definedName name="_xlnm._FilterDatabase" localSheetId="25" hidden="1">'F - Ostatní'!$C$124:$K$145</definedName>
    <definedName name="_xlnm.Print_Area" localSheetId="25">'F - Ostatní'!$C$4:$J$43,'F - Ostatní'!$C$50:$J$76,'F - Ostatní'!$C$82:$J$102,'F - Ostatní'!$C$108:$K$145</definedName>
    <definedName name="_xlnm.Print_Titles" localSheetId="25">'F - Ostatní'!$124:$124</definedName>
    <definedName name="_xlnm._FilterDatabase" localSheetId="26" hidden="1">'G - Hromosvod a uzemnění'!$C$124:$K$156</definedName>
    <definedName name="_xlnm.Print_Area" localSheetId="26">'G - Hromosvod a uzemnění'!$C$4:$J$43,'G - Hromosvod a uzemnění'!$C$50:$J$76,'G - Hromosvod a uzemnění'!$C$82:$J$102,'G - Hromosvod a uzemnění'!$C$108:$K$156</definedName>
    <definedName name="_xlnm.Print_Titles" localSheetId="26">'G - Hromosvod a uzemnění'!$124:$124</definedName>
    <definedName name="_xlnm._FilterDatabase" localSheetId="27" hidden="1">'1 - SK - Strukturovaná ka...'!$C$124:$K$164</definedName>
    <definedName name="_xlnm.Print_Area" localSheetId="27">'1 - SK - Strukturovaná ka...'!$C$4:$J$43,'1 - SK - Strukturovaná ka...'!$C$50:$J$76,'1 - SK - Strukturovaná ka...'!$C$82:$J$102,'1 - SK - Strukturovaná ka...'!$C$108:$K$164</definedName>
    <definedName name="_xlnm.Print_Titles" localSheetId="27">'1 - SK - Strukturovaná ka...'!$124:$124</definedName>
    <definedName name="_xlnm._FilterDatabase" localSheetId="28" hidden="1">'2 - EKV - Elektronická ko...'!$C$124:$K$149</definedName>
    <definedName name="_xlnm.Print_Area" localSheetId="28">'2 - EKV - Elektronická ko...'!$C$4:$J$43,'2 - EKV - Elektronická ko...'!$C$50:$J$76,'2 - EKV - Elektronická ko...'!$C$82:$J$102,'2 - EKV - Elektronická ko...'!$C$108:$K$149</definedName>
    <definedName name="_xlnm.Print_Titles" localSheetId="28">'2 - EKV - Elektronická ko...'!$124:$124</definedName>
    <definedName name="_xlnm._FilterDatabase" localSheetId="29" hidden="1">'3 - EPS - Elektrická požá...'!$C$124:$K$150</definedName>
    <definedName name="_xlnm.Print_Area" localSheetId="29">'3 - EPS - Elektrická požá...'!$C$4:$J$43,'3 - EPS - Elektrická požá...'!$C$50:$J$76,'3 - EPS - Elektrická požá...'!$C$82:$J$102,'3 - EPS - Elektrická požá...'!$C$108:$K$150</definedName>
    <definedName name="_xlnm.Print_Titles" localSheetId="29">'3 - EPS - Elektrická požá...'!$124:$124</definedName>
    <definedName name="_xlnm._FilterDatabase" localSheetId="30" hidden="1">'4 - ER - Evakuační rozhlas'!$C$124:$K$148</definedName>
    <definedName name="_xlnm.Print_Area" localSheetId="30">'4 - ER - Evakuační rozhlas'!$C$4:$J$43,'4 - ER - Evakuační rozhlas'!$C$50:$J$76,'4 - ER - Evakuační rozhlas'!$C$82:$J$102,'4 - ER - Evakuační rozhlas'!$C$108:$K$148</definedName>
    <definedName name="_xlnm.Print_Titles" localSheetId="30">'4 - ER - Evakuační rozhlas'!$124:$124</definedName>
    <definedName name="_xlnm._FilterDatabase" localSheetId="31" hidden="1">'5 - KNS - Kabelové nosné ...'!$C$124:$K$145</definedName>
    <definedName name="_xlnm.Print_Area" localSheetId="31">'5 - KNS - Kabelové nosné ...'!$C$4:$J$43,'5 - KNS - Kabelové nosné ...'!$C$50:$J$76,'5 - KNS - Kabelové nosné ...'!$C$82:$J$102,'5 - KNS - Kabelové nosné ...'!$C$108:$K$145</definedName>
    <definedName name="_xlnm.Print_Titles" localSheetId="31">'5 - KNS - Kabelové nosné ...'!$124:$124</definedName>
    <definedName name="_xlnm._FilterDatabase" localSheetId="32" hidden="1">'D.03.7 - Ústřední vytápění'!$C$124:$K$144</definedName>
    <definedName name="_xlnm.Print_Area" localSheetId="32">'D.03.7 - Ústřední vytápění'!$C$4:$J$41,'D.03.7 - Ústřední vytápění'!$C$50:$J$76,'D.03.7 - Ústřední vytápění'!$C$82:$J$104,'D.03.7 - Ústřední vytápění'!$C$110:$K$144</definedName>
    <definedName name="_xlnm.Print_Titles" localSheetId="32">'D.03.7 - Ústřední vytápění'!$124:$124</definedName>
    <definedName name="_xlnm._FilterDatabase" localSheetId="33" hidden="1">'D.03.8 - Zdravotně techni...'!$C$122:$K$217</definedName>
    <definedName name="_xlnm.Print_Area" localSheetId="33">'D.03.8 - Zdravotně techni...'!$C$4:$J$41,'D.03.8 - Zdravotně techni...'!$C$50:$J$76,'D.03.8 - Zdravotně techni...'!$C$82:$J$102,'D.03.8 - Zdravotně techni...'!$C$108:$K$217</definedName>
    <definedName name="_xlnm.Print_Titles" localSheetId="33">'D.03.8 - Zdravotně techni...'!$122:$122</definedName>
    <definedName name="_xlnm._FilterDatabase" localSheetId="34" hidden="1">'D.03.9 - Měření a regulace '!$C$120:$K$124</definedName>
    <definedName name="_xlnm.Print_Area" localSheetId="34">'D.03.9 - Měření a regulace '!$C$4:$J$41,'D.03.9 - Měření a regulace '!$C$50:$J$76,'D.03.9 - Měření a regulace '!$C$82:$J$100,'D.03.9 - Měření a regulace '!$C$106:$K$124</definedName>
    <definedName name="_xlnm.Print_Titles" localSheetId="34">'D.03.9 - Měření a regulace '!$120:$120</definedName>
    <definedName name="_xlnm._FilterDatabase" localSheetId="35" hidden="1">'SO 04 - Areálové komunika...'!$C$123:$K$241</definedName>
    <definedName name="_xlnm.Print_Area" localSheetId="35">'SO 04 - Areálové komunika...'!$C$4:$J$39,'SO 04 - Areálové komunika...'!$C$50:$J$76,'SO 04 - Areálové komunika...'!$C$82:$J$105,'SO 04 - Areálové komunika...'!$C$111:$K$241</definedName>
    <definedName name="_xlnm.Print_Titles" localSheetId="35">'SO 04 - Areálové komunika...'!$123:$123</definedName>
    <definedName name="_xlnm._FilterDatabase" localSheetId="36" hidden="1">'SO 05 - Konečné terénní a...'!$C$116:$K$119</definedName>
    <definedName name="_xlnm.Print_Area" localSheetId="36">'SO 05 - Konečné terénní a...'!$C$4:$J$39,'SO 05 - Konečné terénní a...'!$C$50:$J$76,'SO 05 - Konečné terénní a...'!$C$82:$J$98,'SO 05 - Konečné terénní a...'!$C$104:$K$119</definedName>
    <definedName name="_xlnm.Print_Titles" localSheetId="36">'SO 05 - Konečné terénní a...'!$116:$116</definedName>
    <definedName name="_xlnm._FilterDatabase" localSheetId="37" hidden="1">'1 - Fotovoltaika'!$C$136:$K$190</definedName>
    <definedName name="_xlnm.Print_Area" localSheetId="37">'1 - Fotovoltaika'!$C$4:$J$41,'1 - Fotovoltaika'!$C$50:$J$76,'1 - Fotovoltaika'!$C$82:$J$116,'1 - Fotovoltaika'!$C$122:$K$190</definedName>
    <definedName name="_xlnm.Print_Titles" localSheetId="37">'1 - Fotovoltaika'!$136:$136</definedName>
    <definedName name="_xlnm._FilterDatabase" localSheetId="38" hidden="1">'2 - VN + ON'!$C$121:$K$137</definedName>
    <definedName name="_xlnm.Print_Area" localSheetId="38">'2 - VN + ON'!$C$4:$J$41,'2 - VN + ON'!$C$50:$J$76,'2 - VN + ON'!$C$82:$J$101,'2 - VN + ON'!$C$107:$K$137</definedName>
    <definedName name="_xlnm.Print_Titles" localSheetId="38">'2 - VN + ON'!$121:$121</definedName>
    <definedName name="_xlnm._FilterDatabase" localSheetId="39" hidden="1">'VON - Vedlejší a ostatní ...'!$C$122:$K$153</definedName>
    <definedName name="_xlnm.Print_Area" localSheetId="39">'VON - Vedlejší a ostatní ...'!$C$4:$J$39,'VON - Vedlejší a ostatní ...'!$C$50:$J$76,'VON - Vedlejší a ostatní ...'!$C$82:$J$104,'VON - Vedlejší a ostatní ...'!$C$110:$K$153</definedName>
    <definedName name="_xlnm.Print_Titles" localSheetId="39">'VON - Vedlejší a ostatní ...'!$122:$122</definedName>
  </definedNames>
  <calcPr/>
</workbook>
</file>

<file path=xl/calcChain.xml><?xml version="1.0" encoding="utf-8"?>
<calcChain xmlns="http://schemas.openxmlformats.org/spreadsheetml/2006/main">
  <c i="40" l="1" r="J37"/>
  <c r="J36"/>
  <c i="1" r="AY142"/>
  <c i="40" r="J35"/>
  <c i="1" r="AX142"/>
  <c i="40" r="BI152"/>
  <c r="BH152"/>
  <c r="BG152"/>
  <c r="BF152"/>
  <c r="T152"/>
  <c r="T151"/>
  <c r="R152"/>
  <c r="R151"/>
  <c r="P152"/>
  <c r="P151"/>
  <c r="BI149"/>
  <c r="BH149"/>
  <c r="BG149"/>
  <c r="BF149"/>
  <c r="T149"/>
  <c r="T148"/>
  <c r="R149"/>
  <c r="R148"/>
  <c r="P149"/>
  <c r="P148"/>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T135"/>
  <c r="R136"/>
  <c r="R135"/>
  <c r="P136"/>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J119"/>
  <c r="F119"/>
  <c r="F117"/>
  <c r="E115"/>
  <c r="J91"/>
  <c r="F91"/>
  <c r="F89"/>
  <c r="E87"/>
  <c r="J24"/>
  <c r="E24"/>
  <c r="J120"/>
  <c r="J23"/>
  <c r="J18"/>
  <c r="E18"/>
  <c r="F120"/>
  <c r="J17"/>
  <c r="J12"/>
  <c r="J117"/>
  <c r="E7"/>
  <c r="E85"/>
  <c i="39" r="J39"/>
  <c r="J38"/>
  <c i="1" r="AY141"/>
  <c i="39" r="J37"/>
  <c i="1" r="AX141"/>
  <c i="39"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119"/>
  <c r="J25"/>
  <c r="J23"/>
  <c r="E23"/>
  <c r="J118"/>
  <c r="J22"/>
  <c r="J20"/>
  <c r="E20"/>
  <c r="F119"/>
  <c r="J19"/>
  <c r="J17"/>
  <c r="E17"/>
  <c r="F118"/>
  <c r="J16"/>
  <c r="J14"/>
  <c r="J91"/>
  <c r="E7"/>
  <c r="E110"/>
  <c i="38" r="J39"/>
  <c r="J38"/>
  <c i="1" r="AY140"/>
  <c i="38" r="J37"/>
  <c i="1" r="AX140"/>
  <c i="38" r="BI189"/>
  <c r="BH189"/>
  <c r="BG189"/>
  <c r="BF189"/>
  <c r="T189"/>
  <c r="T188"/>
  <c r="R189"/>
  <c r="R188"/>
  <c r="P189"/>
  <c r="P188"/>
  <c r="BI187"/>
  <c r="BH187"/>
  <c r="BG187"/>
  <c r="BF187"/>
  <c r="T187"/>
  <c r="T186"/>
  <c r="T185"/>
  <c r="R187"/>
  <c r="R186"/>
  <c r="R185"/>
  <c r="P187"/>
  <c r="P186"/>
  <c r="P185"/>
  <c r="BI184"/>
  <c r="BH184"/>
  <c r="BG184"/>
  <c r="BF184"/>
  <c r="T184"/>
  <c r="T183"/>
  <c r="T182"/>
  <c r="R184"/>
  <c r="R183"/>
  <c r="R182"/>
  <c r="P184"/>
  <c r="P183"/>
  <c r="P182"/>
  <c r="BI181"/>
  <c r="BH181"/>
  <c r="BG181"/>
  <c r="BF181"/>
  <c r="T181"/>
  <c r="R181"/>
  <c r="P181"/>
  <c r="BI180"/>
  <c r="BH180"/>
  <c r="BG180"/>
  <c r="BF180"/>
  <c r="T180"/>
  <c r="R180"/>
  <c r="P180"/>
  <c r="BI178"/>
  <c r="BH178"/>
  <c r="BG178"/>
  <c r="BF178"/>
  <c r="T178"/>
  <c r="T177"/>
  <c r="R178"/>
  <c r="R177"/>
  <c r="P178"/>
  <c r="P177"/>
  <c r="BI176"/>
  <c r="BH176"/>
  <c r="BG176"/>
  <c r="BF176"/>
  <c r="T176"/>
  <c r="R176"/>
  <c r="P176"/>
  <c r="BI175"/>
  <c r="BH175"/>
  <c r="BG175"/>
  <c r="BF175"/>
  <c r="T175"/>
  <c r="R175"/>
  <c r="P175"/>
  <c r="BI174"/>
  <c r="BH174"/>
  <c r="BG174"/>
  <c r="BF174"/>
  <c r="T174"/>
  <c r="R174"/>
  <c r="P174"/>
  <c r="BI173"/>
  <c r="BH173"/>
  <c r="BG173"/>
  <c r="BF173"/>
  <c r="T173"/>
  <c r="R173"/>
  <c r="P173"/>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T158"/>
  <c r="R159"/>
  <c r="R158"/>
  <c r="P159"/>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F131"/>
  <c r="E129"/>
  <c r="F91"/>
  <c r="E89"/>
  <c r="J26"/>
  <c r="E26"/>
  <c r="J134"/>
  <c r="J25"/>
  <c r="J23"/>
  <c r="E23"/>
  <c r="J133"/>
  <c r="J22"/>
  <c r="J20"/>
  <c r="E20"/>
  <c r="F134"/>
  <c r="J19"/>
  <c r="J17"/>
  <c r="E17"/>
  <c r="F133"/>
  <c r="J16"/>
  <c r="J14"/>
  <c r="J91"/>
  <c r="E7"/>
  <c r="E85"/>
  <c i="37" r="J37"/>
  <c r="J36"/>
  <c i="1" r="AY138"/>
  <c i="37" r="J35"/>
  <c i="1" r="AX138"/>
  <c i="37" r="BI119"/>
  <c r="BH119"/>
  <c r="BG119"/>
  <c r="BF119"/>
  <c r="T119"/>
  <c r="T118"/>
  <c r="T117"/>
  <c r="R119"/>
  <c r="R118"/>
  <c r="R117"/>
  <c r="P119"/>
  <c r="P118"/>
  <c r="P117"/>
  <c i="1" r="AU138"/>
  <c i="37" r="J113"/>
  <c r="F113"/>
  <c r="F111"/>
  <c r="E109"/>
  <c r="J91"/>
  <c r="F91"/>
  <c r="F89"/>
  <c r="E87"/>
  <c r="J24"/>
  <c r="E24"/>
  <c r="J92"/>
  <c r="J23"/>
  <c r="J18"/>
  <c r="E18"/>
  <c r="F92"/>
  <c r="J17"/>
  <c r="J12"/>
  <c r="J89"/>
  <c r="E7"/>
  <c r="E107"/>
  <c i="36" r="J37"/>
  <c r="J36"/>
  <c i="1" r="AY137"/>
  <c i="36" r="J35"/>
  <c i="1" r="AX137"/>
  <c i="36" r="BI235"/>
  <c r="BH235"/>
  <c r="BG235"/>
  <c r="BF235"/>
  <c r="T235"/>
  <c r="T234"/>
  <c r="R235"/>
  <c r="R234"/>
  <c r="P235"/>
  <c r="P234"/>
  <c r="BI233"/>
  <c r="BH233"/>
  <c r="BG233"/>
  <c r="BF233"/>
  <c r="T233"/>
  <c r="T232"/>
  <c r="R233"/>
  <c r="R232"/>
  <c r="P233"/>
  <c r="P232"/>
  <c r="BI231"/>
  <c r="BH231"/>
  <c r="BG231"/>
  <c r="BF231"/>
  <c r="T231"/>
  <c r="R231"/>
  <c r="P231"/>
  <c r="BI229"/>
  <c r="BH229"/>
  <c r="BG229"/>
  <c r="BF229"/>
  <c r="T229"/>
  <c r="R229"/>
  <c r="P229"/>
  <c r="BI228"/>
  <c r="BH228"/>
  <c r="BG228"/>
  <c r="BF228"/>
  <c r="T228"/>
  <c r="R228"/>
  <c r="P228"/>
  <c r="BI226"/>
  <c r="BH226"/>
  <c r="BG226"/>
  <c r="BF226"/>
  <c r="T226"/>
  <c r="R226"/>
  <c r="P226"/>
  <c r="BI224"/>
  <c r="BH224"/>
  <c r="BG224"/>
  <c r="BF224"/>
  <c r="T224"/>
  <c r="R224"/>
  <c r="P224"/>
  <c r="BI221"/>
  <c r="BH221"/>
  <c r="BG221"/>
  <c r="BF221"/>
  <c r="T221"/>
  <c r="R221"/>
  <c r="P221"/>
  <c r="BI217"/>
  <c r="BH217"/>
  <c r="BG217"/>
  <c r="BF217"/>
  <c r="T217"/>
  <c r="R217"/>
  <c r="P217"/>
  <c r="BI216"/>
  <c r="BH216"/>
  <c r="BG216"/>
  <c r="BF216"/>
  <c r="T216"/>
  <c r="R216"/>
  <c r="P216"/>
  <c r="BI215"/>
  <c r="BH215"/>
  <c r="BG215"/>
  <c r="BF215"/>
  <c r="T215"/>
  <c r="R215"/>
  <c r="P215"/>
  <c r="BI213"/>
  <c r="BH213"/>
  <c r="BG213"/>
  <c r="BF213"/>
  <c r="T213"/>
  <c r="R213"/>
  <c r="P213"/>
  <c r="BI210"/>
  <c r="BH210"/>
  <c r="BG210"/>
  <c r="BF210"/>
  <c r="T210"/>
  <c r="R210"/>
  <c r="P210"/>
  <c r="BI207"/>
  <c r="BH207"/>
  <c r="BG207"/>
  <c r="BF207"/>
  <c r="T207"/>
  <c r="R207"/>
  <c r="P207"/>
  <c r="BI205"/>
  <c r="BH205"/>
  <c r="BG205"/>
  <c r="BF205"/>
  <c r="T205"/>
  <c r="R205"/>
  <c r="P205"/>
  <c r="BI204"/>
  <c r="BH204"/>
  <c r="BG204"/>
  <c r="BF204"/>
  <c r="T204"/>
  <c r="R204"/>
  <c r="P204"/>
  <c r="BI200"/>
  <c r="BH200"/>
  <c r="BG200"/>
  <c r="BF200"/>
  <c r="T200"/>
  <c r="R200"/>
  <c r="P200"/>
  <c r="BI199"/>
  <c r="BH199"/>
  <c r="BG199"/>
  <c r="BF199"/>
  <c r="T199"/>
  <c r="R199"/>
  <c r="P199"/>
  <c r="BI195"/>
  <c r="BH195"/>
  <c r="BG195"/>
  <c r="BF195"/>
  <c r="T195"/>
  <c r="R195"/>
  <c r="P195"/>
  <c r="BI191"/>
  <c r="BH191"/>
  <c r="BG191"/>
  <c r="BF191"/>
  <c r="T191"/>
  <c r="R191"/>
  <c r="P191"/>
  <c r="BI188"/>
  <c r="BH188"/>
  <c r="BG188"/>
  <c r="BF188"/>
  <c r="T188"/>
  <c r="R188"/>
  <c r="P188"/>
  <c r="BI182"/>
  <c r="BH182"/>
  <c r="BG182"/>
  <c r="BF182"/>
  <c r="T182"/>
  <c r="R182"/>
  <c r="P182"/>
  <c r="BI178"/>
  <c r="BH178"/>
  <c r="BG178"/>
  <c r="BF178"/>
  <c r="T178"/>
  <c r="R178"/>
  <c r="P178"/>
  <c r="BI172"/>
  <c r="BH172"/>
  <c r="BG172"/>
  <c r="BF172"/>
  <c r="T172"/>
  <c r="T171"/>
  <c r="R172"/>
  <c r="R171"/>
  <c r="P172"/>
  <c r="P171"/>
  <c r="BI170"/>
  <c r="BH170"/>
  <c r="BG170"/>
  <c r="BF170"/>
  <c r="T170"/>
  <c r="R170"/>
  <c r="P170"/>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42"/>
  <c r="BH142"/>
  <c r="BG142"/>
  <c r="BF142"/>
  <c r="T142"/>
  <c r="R142"/>
  <c r="P142"/>
  <c r="BI138"/>
  <c r="BH138"/>
  <c r="BG138"/>
  <c r="BF138"/>
  <c r="T138"/>
  <c r="R138"/>
  <c r="P138"/>
  <c r="BI134"/>
  <c r="BH134"/>
  <c r="BG134"/>
  <c r="BF134"/>
  <c r="T134"/>
  <c r="R134"/>
  <c r="P134"/>
  <c r="BI131"/>
  <c r="BH131"/>
  <c r="BG131"/>
  <c r="BF131"/>
  <c r="T131"/>
  <c r="R131"/>
  <c r="P131"/>
  <c r="BI127"/>
  <c r="BH127"/>
  <c r="BG127"/>
  <c r="BF127"/>
  <c r="T127"/>
  <c r="R127"/>
  <c r="P127"/>
  <c r="J120"/>
  <c r="F120"/>
  <c r="F118"/>
  <c r="E116"/>
  <c r="J91"/>
  <c r="F91"/>
  <c r="F89"/>
  <c r="E87"/>
  <c r="J24"/>
  <c r="E24"/>
  <c r="J121"/>
  <c r="J23"/>
  <c r="J18"/>
  <c r="E18"/>
  <c r="F92"/>
  <c r="J17"/>
  <c r="J12"/>
  <c r="J89"/>
  <c r="E7"/>
  <c r="E85"/>
  <c i="35" r="J39"/>
  <c r="J38"/>
  <c i="1" r="AY136"/>
  <c i="35" r="J37"/>
  <c i="1" r="AX136"/>
  <c i="35" r="BI124"/>
  <c r="BH124"/>
  <c r="BG124"/>
  <c r="BF124"/>
  <c r="T124"/>
  <c r="R124"/>
  <c r="P124"/>
  <c r="BI123"/>
  <c r="BH123"/>
  <c r="BG123"/>
  <c r="BF123"/>
  <c r="T123"/>
  <c r="R123"/>
  <c r="P123"/>
  <c r="J117"/>
  <c r="F117"/>
  <c r="F115"/>
  <c r="E113"/>
  <c r="J93"/>
  <c r="F93"/>
  <c r="F91"/>
  <c r="E89"/>
  <c r="J26"/>
  <c r="E26"/>
  <c r="J118"/>
  <c r="J25"/>
  <c r="J20"/>
  <c r="E20"/>
  <c r="F118"/>
  <c r="J19"/>
  <c r="J14"/>
  <c r="J91"/>
  <c r="E7"/>
  <c r="E85"/>
  <c i="34" r="J39"/>
  <c r="J38"/>
  <c i="1" r="AY135"/>
  <c i="34" r="J37"/>
  <c i="1" r="AX135"/>
  <c i="34" r="BI217"/>
  <c r="BH217"/>
  <c r="BG217"/>
  <c r="BF217"/>
  <c r="T217"/>
  <c r="R217"/>
  <c r="P217"/>
  <c r="BI216"/>
  <c r="BH216"/>
  <c r="BG216"/>
  <c r="BF216"/>
  <c r="T216"/>
  <c r="R216"/>
  <c r="P216"/>
  <c r="BI213"/>
  <c r="BH213"/>
  <c r="BG213"/>
  <c r="BF213"/>
  <c r="T213"/>
  <c r="R213"/>
  <c r="P213"/>
  <c r="BI210"/>
  <c r="BH210"/>
  <c r="BG210"/>
  <c r="BF210"/>
  <c r="T210"/>
  <c r="R210"/>
  <c r="P210"/>
  <c r="BI206"/>
  <c r="BH206"/>
  <c r="BG206"/>
  <c r="BF206"/>
  <c r="T206"/>
  <c r="R206"/>
  <c r="P206"/>
  <c r="BI202"/>
  <c r="BH202"/>
  <c r="BG202"/>
  <c r="BF202"/>
  <c r="T202"/>
  <c r="R202"/>
  <c r="P202"/>
  <c r="BI198"/>
  <c r="BH198"/>
  <c r="BG198"/>
  <c r="BF198"/>
  <c r="T198"/>
  <c r="R198"/>
  <c r="P198"/>
  <c r="BI192"/>
  <c r="BH192"/>
  <c r="BG192"/>
  <c r="BF192"/>
  <c r="T192"/>
  <c r="R192"/>
  <c r="P192"/>
  <c r="BI186"/>
  <c r="BH186"/>
  <c r="BG186"/>
  <c r="BF186"/>
  <c r="T186"/>
  <c r="R186"/>
  <c r="P186"/>
  <c r="BI180"/>
  <c r="BH180"/>
  <c r="BG180"/>
  <c r="BF180"/>
  <c r="T180"/>
  <c r="R180"/>
  <c r="P180"/>
  <c r="BI174"/>
  <c r="BH174"/>
  <c r="BG174"/>
  <c r="BF174"/>
  <c r="T174"/>
  <c r="R174"/>
  <c r="P174"/>
  <c r="BI170"/>
  <c r="BH170"/>
  <c r="BG170"/>
  <c r="BF170"/>
  <c r="T170"/>
  <c r="R170"/>
  <c r="P170"/>
  <c r="BI167"/>
  <c r="BH167"/>
  <c r="BG167"/>
  <c r="BF167"/>
  <c r="T167"/>
  <c r="R167"/>
  <c r="P167"/>
  <c r="BI160"/>
  <c r="BH160"/>
  <c r="BG160"/>
  <c r="BF160"/>
  <c r="T160"/>
  <c r="R160"/>
  <c r="P160"/>
  <c r="BI158"/>
  <c r="BH158"/>
  <c r="BG158"/>
  <c r="BF158"/>
  <c r="T158"/>
  <c r="R158"/>
  <c r="P158"/>
  <c r="BI157"/>
  <c r="BH157"/>
  <c r="BG157"/>
  <c r="BF157"/>
  <c r="T157"/>
  <c r="R157"/>
  <c r="P157"/>
  <c r="BI151"/>
  <c r="BH151"/>
  <c r="BG151"/>
  <c r="BF151"/>
  <c r="T151"/>
  <c r="R151"/>
  <c r="P151"/>
  <c r="BI145"/>
  <c r="BH145"/>
  <c r="BG145"/>
  <c r="BF145"/>
  <c r="T145"/>
  <c r="R145"/>
  <c r="P145"/>
  <c r="BI142"/>
  <c r="BH142"/>
  <c r="BG142"/>
  <c r="BF142"/>
  <c r="T142"/>
  <c r="R142"/>
  <c r="P142"/>
  <c r="BI135"/>
  <c r="BH135"/>
  <c r="BG135"/>
  <c r="BF135"/>
  <c r="T135"/>
  <c r="R135"/>
  <c r="P135"/>
  <c r="BI126"/>
  <c r="BH126"/>
  <c r="BG126"/>
  <c r="BF126"/>
  <c r="T126"/>
  <c r="R126"/>
  <c r="P126"/>
  <c r="J120"/>
  <c r="J119"/>
  <c r="F119"/>
  <c r="F117"/>
  <c r="E115"/>
  <c r="J94"/>
  <c r="J93"/>
  <c r="F93"/>
  <c r="F91"/>
  <c r="E89"/>
  <c r="J20"/>
  <c r="E20"/>
  <c r="F120"/>
  <c r="J19"/>
  <c r="J14"/>
  <c r="J91"/>
  <c r="E7"/>
  <c r="E111"/>
  <c i="33" r="J39"/>
  <c r="J38"/>
  <c i="1" r="AY134"/>
  <c i="33" r="J37"/>
  <c i="1" r="AX134"/>
  <c i="33" r="BI144"/>
  <c r="BH144"/>
  <c r="BG144"/>
  <c r="BF144"/>
  <c r="T144"/>
  <c r="T143"/>
  <c r="R144"/>
  <c r="R143"/>
  <c r="P144"/>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19"/>
  <c r="E117"/>
  <c r="F91"/>
  <c r="E89"/>
  <c r="J26"/>
  <c r="E26"/>
  <c r="J122"/>
  <c r="J25"/>
  <c r="J23"/>
  <c r="E23"/>
  <c r="J93"/>
  <c r="J22"/>
  <c r="J20"/>
  <c r="E20"/>
  <c r="F94"/>
  <c r="J19"/>
  <c r="J17"/>
  <c r="E17"/>
  <c r="F93"/>
  <c r="J16"/>
  <c r="J14"/>
  <c r="J119"/>
  <c r="E7"/>
  <c r="E85"/>
  <c i="32" r="J41"/>
  <c r="J40"/>
  <c i="1" r="AY133"/>
  <c i="32" r="J39"/>
  <c i="1" r="AX133"/>
  <c i="32"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121"/>
  <c r="J18"/>
  <c r="J16"/>
  <c r="J119"/>
  <c r="E7"/>
  <c r="E111"/>
  <c i="31" r="J41"/>
  <c r="J40"/>
  <c i="1" r="AY132"/>
  <c i="31" r="J39"/>
  <c i="1" r="AX132"/>
  <c i="31"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121"/>
  <c r="J18"/>
  <c r="J16"/>
  <c r="J119"/>
  <c r="E7"/>
  <c r="E85"/>
  <c i="30" r="J41"/>
  <c r="J40"/>
  <c i="1" r="AY131"/>
  <c i="30" r="J39"/>
  <c i="1" r="AX131"/>
  <c i="30"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96"/>
  <c r="J21"/>
  <c r="J19"/>
  <c r="E19"/>
  <c r="F95"/>
  <c r="J18"/>
  <c r="J16"/>
  <c r="J93"/>
  <c r="E7"/>
  <c r="E111"/>
  <c i="29" r="J41"/>
  <c r="J40"/>
  <c i="1" r="AY130"/>
  <c i="29" r="J39"/>
  <c i="1" r="AX130"/>
  <c i="29"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93"/>
  <c r="E7"/>
  <c r="E111"/>
  <c i="28" r="J41"/>
  <c r="J40"/>
  <c i="1" r="AY129"/>
  <c i="28" r="J39"/>
  <c i="1" r="AX129"/>
  <c i="28"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122"/>
  <c r="J21"/>
  <c r="J19"/>
  <c r="E19"/>
  <c r="F121"/>
  <c r="J18"/>
  <c r="J16"/>
  <c r="J93"/>
  <c r="E7"/>
  <c r="E111"/>
  <c i="27" r="J41"/>
  <c r="J40"/>
  <c i="1" r="AY127"/>
  <c i="27" r="J39"/>
  <c i="1" r="AX127"/>
  <c i="2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121"/>
  <c r="J18"/>
  <c r="J16"/>
  <c r="J93"/>
  <c r="E7"/>
  <c r="E85"/>
  <c i="26" r="J41"/>
  <c r="J40"/>
  <c i="1" r="AY126"/>
  <c i="26" r="J39"/>
  <c i="1" r="AX126"/>
  <c i="26"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122"/>
  <c r="J27"/>
  <c r="J25"/>
  <c r="E25"/>
  <c r="J95"/>
  <c r="J24"/>
  <c r="J22"/>
  <c r="E22"/>
  <c r="F122"/>
  <c r="J21"/>
  <c r="J19"/>
  <c r="E19"/>
  <c r="F95"/>
  <c r="J18"/>
  <c r="J16"/>
  <c r="J119"/>
  <c r="E7"/>
  <c r="E111"/>
  <c i="25" r="J41"/>
  <c r="J40"/>
  <c i="1" r="AY125"/>
  <c i="25" r="J39"/>
  <c i="1" r="AX125"/>
  <c i="25"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121"/>
  <c r="J18"/>
  <c r="J16"/>
  <c r="J119"/>
  <c r="E7"/>
  <c r="E111"/>
  <c i="24" r="J41"/>
  <c r="J40"/>
  <c i="1" r="AY124"/>
  <c i="24" r="J39"/>
  <c i="1" r="AX124"/>
  <c i="24"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119"/>
  <c r="E7"/>
  <c r="E111"/>
  <c i="23" r="J41"/>
  <c r="J40"/>
  <c i="1" r="AY123"/>
  <c i="23" r="J39"/>
  <c i="1" r="AX123"/>
  <c i="23"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121"/>
  <c r="J18"/>
  <c r="J16"/>
  <c r="J119"/>
  <c r="E7"/>
  <c r="E111"/>
  <c i="22" r="J41"/>
  <c r="J40"/>
  <c i="1" r="AY122"/>
  <c i="22" r="J39"/>
  <c i="1" r="AX122"/>
  <c i="22"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122"/>
  <c r="J21"/>
  <c r="J19"/>
  <c r="E19"/>
  <c r="F95"/>
  <c r="J18"/>
  <c r="J16"/>
  <c r="J93"/>
  <c r="E7"/>
  <c r="E111"/>
  <c i="21" r="J41"/>
  <c r="J40"/>
  <c i="1" r="AY121"/>
  <c i="21" r="J39"/>
  <c i="1" r="AX121"/>
  <c i="21"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F119"/>
  <c r="E117"/>
  <c r="F93"/>
  <c r="E91"/>
  <c r="J28"/>
  <c r="E28"/>
  <c r="J122"/>
  <c r="J27"/>
  <c r="J25"/>
  <c r="E25"/>
  <c r="J95"/>
  <c r="J24"/>
  <c r="J22"/>
  <c r="E22"/>
  <c r="F96"/>
  <c r="J21"/>
  <c r="J19"/>
  <c r="E19"/>
  <c r="F121"/>
  <c r="J18"/>
  <c r="J16"/>
  <c r="J119"/>
  <c r="E7"/>
  <c r="E111"/>
  <c i="20" r="J39"/>
  <c r="J38"/>
  <c i="1" r="AY119"/>
  <c i="20" r="J37"/>
  <c i="1" r="AX119"/>
  <c i="20" r="BI192"/>
  <c r="BH192"/>
  <c r="BG192"/>
  <c r="BF192"/>
  <c r="T192"/>
  <c r="R192"/>
  <c r="P192"/>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4"/>
  <c r="BH154"/>
  <c r="BG154"/>
  <c r="BF154"/>
  <c r="T154"/>
  <c r="R154"/>
  <c r="P154"/>
  <c r="BI153"/>
  <c r="BH153"/>
  <c r="BG153"/>
  <c r="BF153"/>
  <c r="T153"/>
  <c r="R153"/>
  <c r="P153"/>
  <c r="BI151"/>
  <c r="BH151"/>
  <c r="BG151"/>
  <c r="BF151"/>
  <c r="T151"/>
  <c r="R151"/>
  <c r="P151"/>
  <c r="BI149"/>
  <c r="BH149"/>
  <c r="BG149"/>
  <c r="BF149"/>
  <c r="T149"/>
  <c r="R149"/>
  <c r="P149"/>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7"/>
  <c r="BH137"/>
  <c r="BG137"/>
  <c r="BF137"/>
  <c r="T137"/>
  <c r="R137"/>
  <c r="P137"/>
  <c r="BI136"/>
  <c r="BH136"/>
  <c r="BG136"/>
  <c r="BF136"/>
  <c r="T136"/>
  <c r="R136"/>
  <c r="P136"/>
  <c r="BI134"/>
  <c r="BH134"/>
  <c r="BG134"/>
  <c r="BF134"/>
  <c r="T134"/>
  <c r="R134"/>
  <c r="P134"/>
  <c r="BI132"/>
  <c r="BH132"/>
  <c r="BG132"/>
  <c r="BF132"/>
  <c r="T132"/>
  <c r="R132"/>
  <c r="P132"/>
  <c r="F123"/>
  <c r="E121"/>
  <c r="F91"/>
  <c r="E89"/>
  <c r="J26"/>
  <c r="E26"/>
  <c r="J126"/>
  <c r="J25"/>
  <c r="J23"/>
  <c r="E23"/>
  <c r="J125"/>
  <c r="J22"/>
  <c r="J20"/>
  <c r="E20"/>
  <c r="F126"/>
  <c r="J19"/>
  <c r="J17"/>
  <c r="E17"/>
  <c r="F93"/>
  <c r="J16"/>
  <c r="J14"/>
  <c r="J91"/>
  <c r="E7"/>
  <c r="E85"/>
  <c i="19" r="J39"/>
  <c r="J38"/>
  <c i="1" r="AY118"/>
  <c i="19" r="J37"/>
  <c i="1" r="AX118"/>
  <c i="19" r="BI1180"/>
  <c r="BH1180"/>
  <c r="BG1180"/>
  <c r="BF1180"/>
  <c r="T1180"/>
  <c r="R1180"/>
  <c r="P1180"/>
  <c r="BI1176"/>
  <c r="BH1176"/>
  <c r="BG1176"/>
  <c r="BF1176"/>
  <c r="T1176"/>
  <c r="R1176"/>
  <c r="P1176"/>
  <c r="BI1170"/>
  <c r="BH1170"/>
  <c r="BG1170"/>
  <c r="BF1170"/>
  <c r="T1170"/>
  <c r="T1169"/>
  <c r="R1170"/>
  <c r="R1169"/>
  <c r="P1170"/>
  <c r="P1169"/>
  <c r="BI1164"/>
  <c r="BH1164"/>
  <c r="BG1164"/>
  <c r="BF1164"/>
  <c r="T1164"/>
  <c r="T1154"/>
  <c r="R1164"/>
  <c r="R1154"/>
  <c r="P1164"/>
  <c r="P1154"/>
  <c r="BI1160"/>
  <c r="BH1160"/>
  <c r="BG1160"/>
  <c r="BF1160"/>
  <c r="T1160"/>
  <c r="R1160"/>
  <c r="P1160"/>
  <c r="BI1155"/>
  <c r="BH1155"/>
  <c r="BG1155"/>
  <c r="BF1155"/>
  <c r="T1155"/>
  <c r="R1155"/>
  <c r="P1155"/>
  <c r="BI1152"/>
  <c r="BH1152"/>
  <c r="BG1152"/>
  <c r="BF1152"/>
  <c r="T1152"/>
  <c r="R1152"/>
  <c r="P1152"/>
  <c r="BI1150"/>
  <c r="BH1150"/>
  <c r="BG1150"/>
  <c r="BF1150"/>
  <c r="T1150"/>
  <c r="R1150"/>
  <c r="P1150"/>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25"/>
  <c r="BH1125"/>
  <c r="BG1125"/>
  <c r="BF1125"/>
  <c r="T1125"/>
  <c r="T1124"/>
  <c r="T1123"/>
  <c r="R1125"/>
  <c r="R1124"/>
  <c r="R1123"/>
  <c r="P1125"/>
  <c r="P1124"/>
  <c r="P1123"/>
  <c r="BI1122"/>
  <c r="BH1122"/>
  <c r="BG1122"/>
  <c r="BF1122"/>
  <c r="T1122"/>
  <c r="R1122"/>
  <c r="P1122"/>
  <c r="BI1121"/>
  <c r="BH1121"/>
  <c r="BG1121"/>
  <c r="BF1121"/>
  <c r="T1121"/>
  <c r="R1121"/>
  <c r="P1121"/>
  <c r="BI1120"/>
  <c r="BH1120"/>
  <c r="BG1120"/>
  <c r="BF1120"/>
  <c r="T1120"/>
  <c r="R1120"/>
  <c r="P1120"/>
  <c r="BI1115"/>
  <c r="BH1115"/>
  <c r="BG1115"/>
  <c r="BF1115"/>
  <c r="T1115"/>
  <c r="R1115"/>
  <c r="P1115"/>
  <c r="BI1111"/>
  <c r="BH1111"/>
  <c r="BG1111"/>
  <c r="BF1111"/>
  <c r="T1111"/>
  <c r="R1111"/>
  <c r="P1111"/>
  <c r="BI1107"/>
  <c r="BH1107"/>
  <c r="BG1107"/>
  <c r="BF1107"/>
  <c r="T1107"/>
  <c r="R1107"/>
  <c r="P1107"/>
  <c r="BI1106"/>
  <c r="BH1106"/>
  <c r="BG1106"/>
  <c r="BF1106"/>
  <c r="T1106"/>
  <c r="R1106"/>
  <c r="P1106"/>
  <c r="BI1103"/>
  <c r="BH1103"/>
  <c r="BG1103"/>
  <c r="BF1103"/>
  <c r="T1103"/>
  <c r="R1103"/>
  <c r="P1103"/>
  <c r="BI1101"/>
  <c r="BH1101"/>
  <c r="BG1101"/>
  <c r="BF1101"/>
  <c r="T1101"/>
  <c r="R1101"/>
  <c r="P1101"/>
  <c r="BI1097"/>
  <c r="BH1097"/>
  <c r="BG1097"/>
  <c r="BF1097"/>
  <c r="T1097"/>
  <c r="R1097"/>
  <c r="P1097"/>
  <c r="BI1093"/>
  <c r="BH1093"/>
  <c r="BG1093"/>
  <c r="BF1093"/>
  <c r="T1093"/>
  <c r="R1093"/>
  <c r="P1093"/>
  <c r="BI1089"/>
  <c r="BH1089"/>
  <c r="BG1089"/>
  <c r="BF1089"/>
  <c r="T1089"/>
  <c r="R1089"/>
  <c r="P1089"/>
  <c r="BI1087"/>
  <c r="BH1087"/>
  <c r="BG1087"/>
  <c r="BF1087"/>
  <c r="T1087"/>
  <c r="R1087"/>
  <c r="P1087"/>
  <c r="BI1083"/>
  <c r="BH1083"/>
  <c r="BG1083"/>
  <c r="BF1083"/>
  <c r="T1083"/>
  <c r="R1083"/>
  <c r="P1083"/>
  <c r="BI1079"/>
  <c r="BH1079"/>
  <c r="BG1079"/>
  <c r="BF1079"/>
  <c r="T1079"/>
  <c r="R1079"/>
  <c r="P1079"/>
  <c r="BI1075"/>
  <c r="BH1075"/>
  <c r="BG1075"/>
  <c r="BF1075"/>
  <c r="T1075"/>
  <c r="R1075"/>
  <c r="P1075"/>
  <c r="BI1073"/>
  <c r="BH1073"/>
  <c r="BG1073"/>
  <c r="BF1073"/>
  <c r="T1073"/>
  <c r="R1073"/>
  <c r="P1073"/>
  <c r="BI1067"/>
  <c r="BH1067"/>
  <c r="BG1067"/>
  <c r="BF1067"/>
  <c r="T1067"/>
  <c r="R1067"/>
  <c r="P1067"/>
  <c r="BI1065"/>
  <c r="BH1065"/>
  <c r="BG1065"/>
  <c r="BF1065"/>
  <c r="T1065"/>
  <c r="R1065"/>
  <c r="P1065"/>
  <c r="BI1060"/>
  <c r="BH1060"/>
  <c r="BG1060"/>
  <c r="BF1060"/>
  <c r="T1060"/>
  <c r="R1060"/>
  <c r="P1060"/>
  <c r="BI1057"/>
  <c r="BH1057"/>
  <c r="BG1057"/>
  <c r="BF1057"/>
  <c r="T1057"/>
  <c r="R1057"/>
  <c r="P1057"/>
  <c r="BI1053"/>
  <c r="BH1053"/>
  <c r="BG1053"/>
  <c r="BF1053"/>
  <c r="T1053"/>
  <c r="R1053"/>
  <c r="P1053"/>
  <c r="BI1049"/>
  <c r="BH1049"/>
  <c r="BG1049"/>
  <c r="BF1049"/>
  <c r="T1049"/>
  <c r="R1049"/>
  <c r="P1049"/>
  <c r="BI1046"/>
  <c r="BH1046"/>
  <c r="BG1046"/>
  <c r="BF1046"/>
  <c r="T1046"/>
  <c r="R1046"/>
  <c r="P1046"/>
  <c r="BI1043"/>
  <c r="BH1043"/>
  <c r="BG1043"/>
  <c r="BF1043"/>
  <c r="T1043"/>
  <c r="R1043"/>
  <c r="P1043"/>
  <c r="BI1040"/>
  <c r="BH1040"/>
  <c r="BG1040"/>
  <c r="BF1040"/>
  <c r="T1040"/>
  <c r="R1040"/>
  <c r="P1040"/>
  <c r="BI1038"/>
  <c r="BH1038"/>
  <c r="BG1038"/>
  <c r="BF1038"/>
  <c r="T1038"/>
  <c r="R1038"/>
  <c r="P1038"/>
  <c r="BI1036"/>
  <c r="BH1036"/>
  <c r="BG1036"/>
  <c r="BF1036"/>
  <c r="T1036"/>
  <c r="R1036"/>
  <c r="P1036"/>
  <c r="BI1035"/>
  <c r="BH1035"/>
  <c r="BG1035"/>
  <c r="BF1035"/>
  <c r="T1035"/>
  <c r="R1035"/>
  <c r="P1035"/>
  <c r="BI1032"/>
  <c r="BH1032"/>
  <c r="BG1032"/>
  <c r="BF1032"/>
  <c r="T1032"/>
  <c r="R1032"/>
  <c r="P1032"/>
  <c r="BI1028"/>
  <c r="BH1028"/>
  <c r="BG1028"/>
  <c r="BF1028"/>
  <c r="T1028"/>
  <c r="R1028"/>
  <c r="P1028"/>
  <c r="BI1025"/>
  <c r="BH1025"/>
  <c r="BG1025"/>
  <c r="BF1025"/>
  <c r="T1025"/>
  <c r="R1025"/>
  <c r="P1025"/>
  <c r="BI1022"/>
  <c r="BH1022"/>
  <c r="BG1022"/>
  <c r="BF1022"/>
  <c r="T1022"/>
  <c r="R1022"/>
  <c r="P1022"/>
  <c r="BI1019"/>
  <c r="BH1019"/>
  <c r="BG1019"/>
  <c r="BF1019"/>
  <c r="T1019"/>
  <c r="R1019"/>
  <c r="P1019"/>
  <c r="BI1017"/>
  <c r="BH1017"/>
  <c r="BG1017"/>
  <c r="BF1017"/>
  <c r="T1017"/>
  <c r="R1017"/>
  <c r="P1017"/>
  <c r="BI1014"/>
  <c r="BH1014"/>
  <c r="BG1014"/>
  <c r="BF1014"/>
  <c r="T1014"/>
  <c r="R1014"/>
  <c r="P1014"/>
  <c r="BI1010"/>
  <c r="BH1010"/>
  <c r="BG1010"/>
  <c r="BF1010"/>
  <c r="T1010"/>
  <c r="R1010"/>
  <c r="P1010"/>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2"/>
  <c r="BH992"/>
  <c r="BG992"/>
  <c r="BF992"/>
  <c r="T992"/>
  <c r="R992"/>
  <c r="P992"/>
  <c r="BI990"/>
  <c r="BH990"/>
  <c r="BG990"/>
  <c r="BF990"/>
  <c r="T990"/>
  <c r="R990"/>
  <c r="P990"/>
  <c r="BI988"/>
  <c r="BH988"/>
  <c r="BG988"/>
  <c r="BF988"/>
  <c r="T988"/>
  <c r="R988"/>
  <c r="P988"/>
  <c r="BI986"/>
  <c r="BH986"/>
  <c r="BG986"/>
  <c r="BF986"/>
  <c r="T986"/>
  <c r="R986"/>
  <c r="P986"/>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50"/>
  <c r="BH950"/>
  <c r="BG950"/>
  <c r="BF950"/>
  <c r="T950"/>
  <c r="R950"/>
  <c r="P950"/>
  <c r="BI945"/>
  <c r="BH945"/>
  <c r="BG945"/>
  <c r="BF945"/>
  <c r="T945"/>
  <c r="R945"/>
  <c r="P945"/>
  <c r="BI940"/>
  <c r="BH940"/>
  <c r="BG940"/>
  <c r="BF940"/>
  <c r="T940"/>
  <c r="R940"/>
  <c r="P940"/>
  <c r="BI935"/>
  <c r="BH935"/>
  <c r="BG935"/>
  <c r="BF935"/>
  <c r="T935"/>
  <c r="R935"/>
  <c r="P935"/>
  <c r="BI930"/>
  <c r="BH930"/>
  <c r="BG930"/>
  <c r="BF930"/>
  <c r="T930"/>
  <c r="R930"/>
  <c r="P930"/>
  <c r="BI925"/>
  <c r="BH925"/>
  <c r="BG925"/>
  <c r="BF925"/>
  <c r="T925"/>
  <c r="R925"/>
  <c r="P925"/>
  <c r="BI920"/>
  <c r="BH920"/>
  <c r="BG920"/>
  <c r="BF920"/>
  <c r="T920"/>
  <c r="R920"/>
  <c r="P920"/>
  <c r="BI915"/>
  <c r="BH915"/>
  <c r="BG915"/>
  <c r="BF915"/>
  <c r="T915"/>
  <c r="R915"/>
  <c r="P915"/>
  <c r="BI913"/>
  <c r="BH913"/>
  <c r="BG913"/>
  <c r="BF913"/>
  <c r="T913"/>
  <c r="R913"/>
  <c r="P913"/>
  <c r="BI911"/>
  <c r="BH911"/>
  <c r="BG911"/>
  <c r="BF911"/>
  <c r="T911"/>
  <c r="R911"/>
  <c r="P911"/>
  <c r="BI910"/>
  <c r="BH910"/>
  <c r="BG910"/>
  <c r="BF910"/>
  <c r="T910"/>
  <c r="R910"/>
  <c r="P910"/>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2"/>
  <c r="BH862"/>
  <c r="BG862"/>
  <c r="BF862"/>
  <c r="T862"/>
  <c r="R862"/>
  <c r="P862"/>
  <c r="BI860"/>
  <c r="BH860"/>
  <c r="BG860"/>
  <c r="BF860"/>
  <c r="T860"/>
  <c r="R860"/>
  <c r="P860"/>
  <c r="BI855"/>
  <c r="BH855"/>
  <c r="BG855"/>
  <c r="BF855"/>
  <c r="T855"/>
  <c r="R855"/>
  <c r="P855"/>
  <c r="BI851"/>
  <c r="BH851"/>
  <c r="BG851"/>
  <c r="BF851"/>
  <c r="T851"/>
  <c r="R851"/>
  <c r="P851"/>
  <c r="BI847"/>
  <c r="BH847"/>
  <c r="BG847"/>
  <c r="BF847"/>
  <c r="T847"/>
  <c r="R847"/>
  <c r="P847"/>
  <c r="BI843"/>
  <c r="BH843"/>
  <c r="BG843"/>
  <c r="BF843"/>
  <c r="T843"/>
  <c r="R843"/>
  <c r="P843"/>
  <c r="BI840"/>
  <c r="BH840"/>
  <c r="BG840"/>
  <c r="BF840"/>
  <c r="T840"/>
  <c r="R840"/>
  <c r="P840"/>
  <c r="BI837"/>
  <c r="BH837"/>
  <c r="BG837"/>
  <c r="BF837"/>
  <c r="T837"/>
  <c r="R837"/>
  <c r="P837"/>
  <c r="BI836"/>
  <c r="BH836"/>
  <c r="BG836"/>
  <c r="BF836"/>
  <c r="T836"/>
  <c r="R836"/>
  <c r="P836"/>
  <c r="BI835"/>
  <c r="BH835"/>
  <c r="BG835"/>
  <c r="BF835"/>
  <c r="T835"/>
  <c r="R835"/>
  <c r="P835"/>
  <c r="BI834"/>
  <c r="BH834"/>
  <c r="BG834"/>
  <c r="BF834"/>
  <c r="T834"/>
  <c r="R834"/>
  <c r="P834"/>
  <c r="BI831"/>
  <c r="BH831"/>
  <c r="BG831"/>
  <c r="BF831"/>
  <c r="T831"/>
  <c r="R831"/>
  <c r="P831"/>
  <c r="BI826"/>
  <c r="BH826"/>
  <c r="BG826"/>
  <c r="BF826"/>
  <c r="T826"/>
  <c r="R826"/>
  <c r="P826"/>
  <c r="BI822"/>
  <c r="BH822"/>
  <c r="BG822"/>
  <c r="BF822"/>
  <c r="T822"/>
  <c r="R822"/>
  <c r="P822"/>
  <c r="BI820"/>
  <c r="BH820"/>
  <c r="BG820"/>
  <c r="BF820"/>
  <c r="T820"/>
  <c r="R820"/>
  <c r="P820"/>
  <c r="BI817"/>
  <c r="BH817"/>
  <c r="BG817"/>
  <c r="BF817"/>
  <c r="T817"/>
  <c r="R817"/>
  <c r="P817"/>
  <c r="BI814"/>
  <c r="BH814"/>
  <c r="BG814"/>
  <c r="BF814"/>
  <c r="T814"/>
  <c r="R814"/>
  <c r="P814"/>
  <c r="BI812"/>
  <c r="BH812"/>
  <c r="BG812"/>
  <c r="BF812"/>
  <c r="T812"/>
  <c r="R812"/>
  <c r="P812"/>
  <c r="BI811"/>
  <c r="BH811"/>
  <c r="BG811"/>
  <c r="BF811"/>
  <c r="T811"/>
  <c r="R811"/>
  <c r="P811"/>
  <c r="BI809"/>
  <c r="BH809"/>
  <c r="BG809"/>
  <c r="BF809"/>
  <c r="T809"/>
  <c r="T808"/>
  <c r="R809"/>
  <c r="R808"/>
  <c r="P809"/>
  <c r="P808"/>
  <c r="BI804"/>
  <c r="BH804"/>
  <c r="BG804"/>
  <c r="BF804"/>
  <c r="T804"/>
  <c r="T803"/>
  <c r="R804"/>
  <c r="R803"/>
  <c r="P804"/>
  <c r="P803"/>
  <c r="BI802"/>
  <c r="BH802"/>
  <c r="BG802"/>
  <c r="BF802"/>
  <c r="T802"/>
  <c r="R802"/>
  <c r="P802"/>
  <c r="BI794"/>
  <c r="BH794"/>
  <c r="BG794"/>
  <c r="BF794"/>
  <c r="T794"/>
  <c r="R794"/>
  <c r="P794"/>
  <c r="BI792"/>
  <c r="BH792"/>
  <c r="BG792"/>
  <c r="BF792"/>
  <c r="T792"/>
  <c r="R792"/>
  <c r="P792"/>
  <c r="BI789"/>
  <c r="BH789"/>
  <c r="BG789"/>
  <c r="BF789"/>
  <c r="T789"/>
  <c r="R789"/>
  <c r="P789"/>
  <c r="BI787"/>
  <c r="BH787"/>
  <c r="BG787"/>
  <c r="BF787"/>
  <c r="T787"/>
  <c r="R787"/>
  <c r="P787"/>
  <c r="BI784"/>
  <c r="BH784"/>
  <c r="BG784"/>
  <c r="BF784"/>
  <c r="T784"/>
  <c r="R784"/>
  <c r="P784"/>
  <c r="BI782"/>
  <c r="BH782"/>
  <c r="BG782"/>
  <c r="BF782"/>
  <c r="T782"/>
  <c r="R782"/>
  <c r="P782"/>
  <c r="BI779"/>
  <c r="BH779"/>
  <c r="BG779"/>
  <c r="BF779"/>
  <c r="T779"/>
  <c r="R779"/>
  <c r="P779"/>
  <c r="BI777"/>
  <c r="BH777"/>
  <c r="BG777"/>
  <c r="BF777"/>
  <c r="T777"/>
  <c r="R777"/>
  <c r="P777"/>
  <c r="BI776"/>
  <c r="BH776"/>
  <c r="BG776"/>
  <c r="BF776"/>
  <c r="T776"/>
  <c r="R776"/>
  <c r="P776"/>
  <c r="BI774"/>
  <c r="BH774"/>
  <c r="BG774"/>
  <c r="BF774"/>
  <c r="T774"/>
  <c r="R774"/>
  <c r="P774"/>
  <c r="BI771"/>
  <c r="BH771"/>
  <c r="BG771"/>
  <c r="BF771"/>
  <c r="T771"/>
  <c r="R771"/>
  <c r="P771"/>
  <c r="BI769"/>
  <c r="BH769"/>
  <c r="BG769"/>
  <c r="BF769"/>
  <c r="T769"/>
  <c r="R769"/>
  <c r="P769"/>
  <c r="BI764"/>
  <c r="BH764"/>
  <c r="BG764"/>
  <c r="BF764"/>
  <c r="T764"/>
  <c r="R764"/>
  <c r="P764"/>
  <c r="BI762"/>
  <c r="BH762"/>
  <c r="BG762"/>
  <c r="BF762"/>
  <c r="T762"/>
  <c r="R762"/>
  <c r="P762"/>
  <c r="BI754"/>
  <c r="BH754"/>
  <c r="BG754"/>
  <c r="BF754"/>
  <c r="T754"/>
  <c r="R754"/>
  <c r="P754"/>
  <c r="BI752"/>
  <c r="BH752"/>
  <c r="BG752"/>
  <c r="BF752"/>
  <c r="T752"/>
  <c r="R752"/>
  <c r="P752"/>
  <c r="BI749"/>
  <c r="BH749"/>
  <c r="BG749"/>
  <c r="BF749"/>
  <c r="T749"/>
  <c r="R749"/>
  <c r="P749"/>
  <c r="BI747"/>
  <c r="BH747"/>
  <c r="BG747"/>
  <c r="BF747"/>
  <c r="T747"/>
  <c r="R747"/>
  <c r="P747"/>
  <c r="BI744"/>
  <c r="BH744"/>
  <c r="BG744"/>
  <c r="BF744"/>
  <c r="T744"/>
  <c r="R744"/>
  <c r="P744"/>
  <c r="BI742"/>
  <c r="BH742"/>
  <c r="BG742"/>
  <c r="BF742"/>
  <c r="T742"/>
  <c r="R742"/>
  <c r="P742"/>
  <c r="BI740"/>
  <c r="BH740"/>
  <c r="BG740"/>
  <c r="BF740"/>
  <c r="T740"/>
  <c r="R740"/>
  <c r="P740"/>
  <c r="BI737"/>
  <c r="BH737"/>
  <c r="BG737"/>
  <c r="BF737"/>
  <c r="T737"/>
  <c r="R737"/>
  <c r="P737"/>
  <c r="BI735"/>
  <c r="BH735"/>
  <c r="BG735"/>
  <c r="BF735"/>
  <c r="T735"/>
  <c r="R735"/>
  <c r="P735"/>
  <c r="BI732"/>
  <c r="BH732"/>
  <c r="BG732"/>
  <c r="BF732"/>
  <c r="T732"/>
  <c r="R732"/>
  <c r="P732"/>
  <c r="BI730"/>
  <c r="BH730"/>
  <c r="BG730"/>
  <c r="BF730"/>
  <c r="T730"/>
  <c r="R730"/>
  <c r="P730"/>
  <c r="BI726"/>
  <c r="BH726"/>
  <c r="BG726"/>
  <c r="BF726"/>
  <c r="T726"/>
  <c r="R726"/>
  <c r="P726"/>
  <c r="BI722"/>
  <c r="BH722"/>
  <c r="BG722"/>
  <c r="BF722"/>
  <c r="T722"/>
  <c r="T721"/>
  <c r="R722"/>
  <c r="R721"/>
  <c r="P722"/>
  <c r="P721"/>
  <c r="BI720"/>
  <c r="BH720"/>
  <c r="BG720"/>
  <c r="BF720"/>
  <c r="T720"/>
  <c r="R720"/>
  <c r="P720"/>
  <c r="BI718"/>
  <c r="BH718"/>
  <c r="BG718"/>
  <c r="BF718"/>
  <c r="T718"/>
  <c r="R718"/>
  <c r="P718"/>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5"/>
  <c r="BH705"/>
  <c r="BG705"/>
  <c r="BF705"/>
  <c r="T705"/>
  <c r="R705"/>
  <c r="P705"/>
  <c r="BI701"/>
  <c r="BH701"/>
  <c r="BG701"/>
  <c r="BF701"/>
  <c r="T701"/>
  <c r="R701"/>
  <c r="P701"/>
  <c r="BI698"/>
  <c r="BH698"/>
  <c r="BG698"/>
  <c r="BF698"/>
  <c r="T698"/>
  <c r="R698"/>
  <c r="P698"/>
  <c r="BI695"/>
  <c r="BH695"/>
  <c r="BG695"/>
  <c r="BF695"/>
  <c r="T695"/>
  <c r="R695"/>
  <c r="P695"/>
  <c r="BI694"/>
  <c r="BH694"/>
  <c r="BG694"/>
  <c r="BF694"/>
  <c r="T694"/>
  <c r="R694"/>
  <c r="P694"/>
  <c r="BI689"/>
  <c r="BH689"/>
  <c r="BG689"/>
  <c r="BF689"/>
  <c r="T689"/>
  <c r="R689"/>
  <c r="P689"/>
  <c r="BI686"/>
  <c r="BH686"/>
  <c r="BG686"/>
  <c r="BF686"/>
  <c r="T686"/>
  <c r="R686"/>
  <c r="P686"/>
  <c r="BI683"/>
  <c r="BH683"/>
  <c r="BG683"/>
  <c r="BF683"/>
  <c r="T683"/>
  <c r="R683"/>
  <c r="P683"/>
  <c r="BI678"/>
  <c r="BH678"/>
  <c r="BG678"/>
  <c r="BF678"/>
  <c r="T678"/>
  <c r="R678"/>
  <c r="P678"/>
  <c r="BI674"/>
  <c r="BH674"/>
  <c r="BG674"/>
  <c r="BF674"/>
  <c r="T674"/>
  <c r="R674"/>
  <c r="P674"/>
  <c r="BI672"/>
  <c r="BH672"/>
  <c r="BG672"/>
  <c r="BF672"/>
  <c r="T672"/>
  <c r="R672"/>
  <c r="P672"/>
  <c r="BI670"/>
  <c r="BH670"/>
  <c r="BG670"/>
  <c r="BF670"/>
  <c r="T670"/>
  <c r="R670"/>
  <c r="P670"/>
  <c r="BI667"/>
  <c r="BH667"/>
  <c r="BG667"/>
  <c r="BF667"/>
  <c r="T667"/>
  <c r="R667"/>
  <c r="P667"/>
  <c r="BI662"/>
  <c r="BH662"/>
  <c r="BG662"/>
  <c r="BF662"/>
  <c r="T662"/>
  <c r="R662"/>
  <c r="P662"/>
  <c r="BI660"/>
  <c r="BH660"/>
  <c r="BG660"/>
  <c r="BF660"/>
  <c r="T660"/>
  <c r="R660"/>
  <c r="P660"/>
  <c r="BI655"/>
  <c r="BH655"/>
  <c r="BG655"/>
  <c r="BF655"/>
  <c r="T655"/>
  <c r="R655"/>
  <c r="P655"/>
  <c r="BI652"/>
  <c r="BH652"/>
  <c r="BG652"/>
  <c r="BF652"/>
  <c r="T652"/>
  <c r="R652"/>
  <c r="P652"/>
  <c r="BI649"/>
  <c r="BH649"/>
  <c r="BG649"/>
  <c r="BF649"/>
  <c r="T649"/>
  <c r="R649"/>
  <c r="P649"/>
  <c r="BI644"/>
  <c r="BH644"/>
  <c r="BG644"/>
  <c r="BF644"/>
  <c r="T644"/>
  <c r="R644"/>
  <c r="P644"/>
  <c r="BI643"/>
  <c r="BH643"/>
  <c r="BG643"/>
  <c r="BF643"/>
  <c r="T643"/>
  <c r="R643"/>
  <c r="P643"/>
  <c r="BI639"/>
  <c r="BH639"/>
  <c r="BG639"/>
  <c r="BF639"/>
  <c r="T639"/>
  <c r="R639"/>
  <c r="P639"/>
  <c r="BI636"/>
  <c r="BH636"/>
  <c r="BG636"/>
  <c r="BF636"/>
  <c r="T636"/>
  <c r="R636"/>
  <c r="P636"/>
  <c r="BI635"/>
  <c r="BH635"/>
  <c r="BG635"/>
  <c r="BF635"/>
  <c r="T635"/>
  <c r="R635"/>
  <c r="P635"/>
  <c r="BI633"/>
  <c r="BH633"/>
  <c r="BG633"/>
  <c r="BF633"/>
  <c r="T633"/>
  <c r="R633"/>
  <c r="P633"/>
  <c r="BI630"/>
  <c r="BH630"/>
  <c r="BG630"/>
  <c r="BF630"/>
  <c r="T630"/>
  <c r="R630"/>
  <c r="P630"/>
  <c r="BI628"/>
  <c r="BH628"/>
  <c r="BG628"/>
  <c r="BF628"/>
  <c r="T628"/>
  <c r="R628"/>
  <c r="P628"/>
  <c r="BI625"/>
  <c r="BH625"/>
  <c r="BG625"/>
  <c r="BF625"/>
  <c r="T625"/>
  <c r="R625"/>
  <c r="P625"/>
  <c r="BI623"/>
  <c r="BH623"/>
  <c r="BG623"/>
  <c r="BF623"/>
  <c r="T623"/>
  <c r="R623"/>
  <c r="P623"/>
  <c r="BI620"/>
  <c r="BH620"/>
  <c r="BG620"/>
  <c r="BF620"/>
  <c r="T620"/>
  <c r="R620"/>
  <c r="P620"/>
  <c r="BI616"/>
  <c r="BH616"/>
  <c r="BG616"/>
  <c r="BF616"/>
  <c r="T616"/>
  <c r="R616"/>
  <c r="P616"/>
  <c r="BI613"/>
  <c r="BH613"/>
  <c r="BG613"/>
  <c r="BF613"/>
  <c r="T613"/>
  <c r="R613"/>
  <c r="P613"/>
  <c r="BI609"/>
  <c r="BH609"/>
  <c r="BG609"/>
  <c r="BF609"/>
  <c r="T609"/>
  <c r="R609"/>
  <c r="P609"/>
  <c r="BI604"/>
  <c r="BH604"/>
  <c r="BG604"/>
  <c r="BF604"/>
  <c r="T604"/>
  <c r="R604"/>
  <c r="P604"/>
  <c r="BI603"/>
  <c r="BH603"/>
  <c r="BG603"/>
  <c r="BF603"/>
  <c r="T603"/>
  <c r="R603"/>
  <c r="P603"/>
  <c r="BI600"/>
  <c r="BH600"/>
  <c r="BG600"/>
  <c r="BF600"/>
  <c r="T600"/>
  <c r="R600"/>
  <c r="P600"/>
  <c r="BI595"/>
  <c r="BH595"/>
  <c r="BG595"/>
  <c r="BF595"/>
  <c r="T595"/>
  <c r="R595"/>
  <c r="P595"/>
  <c r="BI592"/>
  <c r="BH592"/>
  <c r="BG592"/>
  <c r="BF592"/>
  <c r="T592"/>
  <c r="R592"/>
  <c r="P592"/>
  <c r="BI589"/>
  <c r="BH589"/>
  <c r="BG589"/>
  <c r="BF589"/>
  <c r="T589"/>
  <c r="R589"/>
  <c r="P589"/>
  <c r="BI585"/>
  <c r="BH585"/>
  <c r="BG585"/>
  <c r="BF585"/>
  <c r="T585"/>
  <c r="R585"/>
  <c r="P585"/>
  <c r="BI584"/>
  <c r="BH584"/>
  <c r="BG584"/>
  <c r="BF584"/>
  <c r="T584"/>
  <c r="R584"/>
  <c r="P584"/>
  <c r="BI583"/>
  <c r="BH583"/>
  <c r="BG583"/>
  <c r="BF583"/>
  <c r="T583"/>
  <c r="R583"/>
  <c r="P583"/>
  <c r="BI579"/>
  <c r="BH579"/>
  <c r="BG579"/>
  <c r="BF579"/>
  <c r="T579"/>
  <c r="R579"/>
  <c r="P579"/>
  <c r="BI572"/>
  <c r="BH572"/>
  <c r="BG572"/>
  <c r="BF572"/>
  <c r="T572"/>
  <c r="R572"/>
  <c r="P572"/>
  <c r="BI569"/>
  <c r="BH569"/>
  <c r="BG569"/>
  <c r="BF569"/>
  <c r="T569"/>
  <c r="R569"/>
  <c r="P569"/>
  <c r="BI566"/>
  <c r="BH566"/>
  <c r="BG566"/>
  <c r="BF566"/>
  <c r="T566"/>
  <c r="R566"/>
  <c r="P566"/>
  <c r="BI564"/>
  <c r="BH564"/>
  <c r="BG564"/>
  <c r="BF564"/>
  <c r="T564"/>
  <c r="R564"/>
  <c r="P564"/>
  <c r="BI561"/>
  <c r="BH561"/>
  <c r="BG561"/>
  <c r="BF561"/>
  <c r="T561"/>
  <c r="R561"/>
  <c r="P561"/>
  <c r="BI560"/>
  <c r="BH560"/>
  <c r="BG560"/>
  <c r="BF560"/>
  <c r="T560"/>
  <c r="R560"/>
  <c r="P560"/>
  <c r="BI557"/>
  <c r="BH557"/>
  <c r="BG557"/>
  <c r="BF557"/>
  <c r="T557"/>
  <c r="R557"/>
  <c r="P557"/>
  <c r="BI554"/>
  <c r="BH554"/>
  <c r="BG554"/>
  <c r="BF554"/>
  <c r="T554"/>
  <c r="R554"/>
  <c r="P554"/>
  <c r="BI552"/>
  <c r="BH552"/>
  <c r="BG552"/>
  <c r="BF552"/>
  <c r="T552"/>
  <c r="R552"/>
  <c r="P552"/>
  <c r="BI547"/>
  <c r="BH547"/>
  <c r="BG547"/>
  <c r="BF547"/>
  <c r="T547"/>
  <c r="R547"/>
  <c r="P547"/>
  <c r="BI546"/>
  <c r="BH546"/>
  <c r="BG546"/>
  <c r="BF546"/>
  <c r="T546"/>
  <c r="R546"/>
  <c r="P546"/>
  <c r="BI545"/>
  <c r="BH545"/>
  <c r="BG545"/>
  <c r="BF545"/>
  <c r="T545"/>
  <c r="R545"/>
  <c r="P545"/>
  <c r="BI542"/>
  <c r="BH542"/>
  <c r="BG542"/>
  <c r="BF542"/>
  <c r="T542"/>
  <c r="R542"/>
  <c r="P542"/>
  <c r="BI539"/>
  <c r="BH539"/>
  <c r="BG539"/>
  <c r="BF539"/>
  <c r="T539"/>
  <c r="R539"/>
  <c r="P539"/>
  <c r="BI535"/>
  <c r="BH535"/>
  <c r="BG535"/>
  <c r="BF535"/>
  <c r="T535"/>
  <c r="R535"/>
  <c r="P535"/>
  <c r="BI530"/>
  <c r="BH530"/>
  <c r="BG530"/>
  <c r="BF530"/>
  <c r="T530"/>
  <c r="R530"/>
  <c r="P530"/>
  <c r="BI525"/>
  <c r="BH525"/>
  <c r="BG525"/>
  <c r="BF525"/>
  <c r="T525"/>
  <c r="R525"/>
  <c r="P525"/>
  <c r="BI524"/>
  <c r="BH524"/>
  <c r="BG524"/>
  <c r="BF524"/>
  <c r="T524"/>
  <c r="R524"/>
  <c r="P524"/>
  <c r="BI521"/>
  <c r="BH521"/>
  <c r="BG521"/>
  <c r="BF521"/>
  <c r="T521"/>
  <c r="R521"/>
  <c r="P521"/>
  <c r="BI520"/>
  <c r="BH520"/>
  <c r="BG520"/>
  <c r="BF520"/>
  <c r="T520"/>
  <c r="R520"/>
  <c r="P520"/>
  <c r="BI516"/>
  <c r="BH516"/>
  <c r="BG516"/>
  <c r="BF516"/>
  <c r="T516"/>
  <c r="R516"/>
  <c r="P516"/>
  <c r="BI512"/>
  <c r="BH512"/>
  <c r="BG512"/>
  <c r="BF512"/>
  <c r="T512"/>
  <c r="R512"/>
  <c r="P512"/>
  <c r="BI511"/>
  <c r="BH511"/>
  <c r="BG511"/>
  <c r="BF511"/>
  <c r="T511"/>
  <c r="R511"/>
  <c r="P511"/>
  <c r="BI508"/>
  <c r="BH508"/>
  <c r="BG508"/>
  <c r="BF508"/>
  <c r="T508"/>
  <c r="R508"/>
  <c r="P508"/>
  <c r="BI505"/>
  <c r="BH505"/>
  <c r="BG505"/>
  <c r="BF505"/>
  <c r="T505"/>
  <c r="R505"/>
  <c r="P505"/>
  <c r="BI501"/>
  <c r="BH501"/>
  <c r="BG501"/>
  <c r="BF501"/>
  <c r="T501"/>
  <c r="R501"/>
  <c r="P501"/>
  <c r="BI498"/>
  <c r="BH498"/>
  <c r="BG498"/>
  <c r="BF498"/>
  <c r="T498"/>
  <c r="R498"/>
  <c r="P498"/>
  <c r="BI495"/>
  <c r="BH495"/>
  <c r="BG495"/>
  <c r="BF495"/>
  <c r="T495"/>
  <c r="R495"/>
  <c r="P495"/>
  <c r="BI492"/>
  <c r="BH492"/>
  <c r="BG492"/>
  <c r="BF492"/>
  <c r="T492"/>
  <c r="R492"/>
  <c r="P492"/>
  <c r="BI489"/>
  <c r="BH489"/>
  <c r="BG489"/>
  <c r="BF489"/>
  <c r="T489"/>
  <c r="R489"/>
  <c r="P489"/>
  <c r="BI487"/>
  <c r="BH487"/>
  <c r="BG487"/>
  <c r="BF487"/>
  <c r="T487"/>
  <c r="R487"/>
  <c r="P487"/>
  <c r="BI462"/>
  <c r="BH462"/>
  <c r="BG462"/>
  <c r="BF462"/>
  <c r="T462"/>
  <c r="R462"/>
  <c r="P462"/>
  <c r="BI458"/>
  <c r="BH458"/>
  <c r="BG458"/>
  <c r="BF458"/>
  <c r="T458"/>
  <c r="R458"/>
  <c r="P458"/>
  <c r="BI454"/>
  <c r="BH454"/>
  <c r="BG454"/>
  <c r="BF454"/>
  <c r="T454"/>
  <c r="R454"/>
  <c r="P454"/>
  <c r="BI453"/>
  <c r="BH453"/>
  <c r="BG453"/>
  <c r="BF453"/>
  <c r="T453"/>
  <c r="R453"/>
  <c r="P453"/>
  <c r="BI450"/>
  <c r="BH450"/>
  <c r="BG450"/>
  <c r="BF450"/>
  <c r="T450"/>
  <c r="R450"/>
  <c r="P450"/>
  <c r="BI446"/>
  <c r="BH446"/>
  <c r="BG446"/>
  <c r="BF446"/>
  <c r="T446"/>
  <c r="R446"/>
  <c r="P446"/>
  <c r="BI443"/>
  <c r="BH443"/>
  <c r="BG443"/>
  <c r="BF443"/>
  <c r="T443"/>
  <c r="R443"/>
  <c r="P443"/>
  <c r="BI440"/>
  <c r="BH440"/>
  <c r="BG440"/>
  <c r="BF440"/>
  <c r="T440"/>
  <c r="R440"/>
  <c r="P440"/>
  <c r="BI436"/>
  <c r="BH436"/>
  <c r="BG436"/>
  <c r="BF436"/>
  <c r="T436"/>
  <c r="R436"/>
  <c r="P436"/>
  <c r="BI432"/>
  <c r="BH432"/>
  <c r="BG432"/>
  <c r="BF432"/>
  <c r="T432"/>
  <c r="R432"/>
  <c r="P432"/>
  <c r="BI429"/>
  <c r="BH429"/>
  <c r="BG429"/>
  <c r="BF429"/>
  <c r="T429"/>
  <c r="R429"/>
  <c r="P429"/>
  <c r="BI424"/>
  <c r="BH424"/>
  <c r="BG424"/>
  <c r="BF424"/>
  <c r="T424"/>
  <c r="R424"/>
  <c r="P424"/>
  <c r="BI419"/>
  <c r="BH419"/>
  <c r="BG419"/>
  <c r="BF419"/>
  <c r="T419"/>
  <c r="R419"/>
  <c r="P419"/>
  <c r="BI414"/>
  <c r="BH414"/>
  <c r="BG414"/>
  <c r="BF414"/>
  <c r="T414"/>
  <c r="R414"/>
  <c r="P414"/>
  <c r="BI410"/>
  <c r="BH410"/>
  <c r="BG410"/>
  <c r="BF410"/>
  <c r="T410"/>
  <c r="R410"/>
  <c r="P410"/>
  <c r="BI409"/>
  <c r="BH409"/>
  <c r="BG409"/>
  <c r="BF409"/>
  <c r="T409"/>
  <c r="R409"/>
  <c r="P409"/>
  <c r="BI405"/>
  <c r="BH405"/>
  <c r="BG405"/>
  <c r="BF405"/>
  <c r="T405"/>
  <c r="R405"/>
  <c r="P405"/>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4"/>
  <c r="BH384"/>
  <c r="BG384"/>
  <c r="BF384"/>
  <c r="T384"/>
  <c r="R384"/>
  <c r="P384"/>
  <c r="BI383"/>
  <c r="BH383"/>
  <c r="BG383"/>
  <c r="BF383"/>
  <c r="T383"/>
  <c r="R383"/>
  <c r="P383"/>
  <c r="BI351"/>
  <c r="BH351"/>
  <c r="BG351"/>
  <c r="BF351"/>
  <c r="T351"/>
  <c r="R351"/>
  <c r="P351"/>
  <c r="BI327"/>
  <c r="BH327"/>
  <c r="BG327"/>
  <c r="BF327"/>
  <c r="T327"/>
  <c r="R327"/>
  <c r="P327"/>
  <c r="BI324"/>
  <c r="BH324"/>
  <c r="BG324"/>
  <c r="BF324"/>
  <c r="T324"/>
  <c r="R324"/>
  <c r="P324"/>
  <c r="BI318"/>
  <c r="BH318"/>
  <c r="BG318"/>
  <c r="BF318"/>
  <c r="T318"/>
  <c r="R318"/>
  <c r="P318"/>
  <c r="BI313"/>
  <c r="BH313"/>
  <c r="BG313"/>
  <c r="BF313"/>
  <c r="T313"/>
  <c r="R313"/>
  <c r="P313"/>
  <c r="BI312"/>
  <c r="BH312"/>
  <c r="BG312"/>
  <c r="BF312"/>
  <c r="T312"/>
  <c r="R312"/>
  <c r="P312"/>
  <c r="BI305"/>
  <c r="BH305"/>
  <c r="BG305"/>
  <c r="BF305"/>
  <c r="T305"/>
  <c r="R305"/>
  <c r="P305"/>
  <c r="BI299"/>
  <c r="BH299"/>
  <c r="BG299"/>
  <c r="BF299"/>
  <c r="T299"/>
  <c r="R299"/>
  <c r="P299"/>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8"/>
  <c r="BH288"/>
  <c r="BG288"/>
  <c r="BF288"/>
  <c r="T288"/>
  <c r="R288"/>
  <c r="P288"/>
  <c r="BI285"/>
  <c r="BH285"/>
  <c r="BG285"/>
  <c r="BF285"/>
  <c r="T285"/>
  <c r="R285"/>
  <c r="P285"/>
  <c r="BI282"/>
  <c r="BH282"/>
  <c r="BG282"/>
  <c r="BF282"/>
  <c r="T282"/>
  <c r="R282"/>
  <c r="P282"/>
  <c r="BI281"/>
  <c r="BH281"/>
  <c r="BG281"/>
  <c r="BF281"/>
  <c r="T281"/>
  <c r="R281"/>
  <c r="P281"/>
  <c r="BI276"/>
  <c r="BH276"/>
  <c r="BG276"/>
  <c r="BF276"/>
  <c r="T276"/>
  <c r="R276"/>
  <c r="P276"/>
  <c r="BI272"/>
  <c r="BH272"/>
  <c r="BG272"/>
  <c r="BF272"/>
  <c r="T272"/>
  <c r="R272"/>
  <c r="P272"/>
  <c r="BI243"/>
  <c r="BH243"/>
  <c r="BG243"/>
  <c r="BF243"/>
  <c r="T243"/>
  <c r="R243"/>
  <c r="P243"/>
  <c r="BI242"/>
  <c r="BH242"/>
  <c r="BG242"/>
  <c r="BF242"/>
  <c r="T242"/>
  <c r="R242"/>
  <c r="P242"/>
  <c r="BI237"/>
  <c r="BH237"/>
  <c r="BG237"/>
  <c r="BF237"/>
  <c r="T237"/>
  <c r="R237"/>
  <c r="P237"/>
  <c r="BI236"/>
  <c r="BH236"/>
  <c r="BG236"/>
  <c r="BF236"/>
  <c r="T236"/>
  <c r="R236"/>
  <c r="P236"/>
  <c r="BI235"/>
  <c r="BH235"/>
  <c r="BG235"/>
  <c r="BF235"/>
  <c r="T235"/>
  <c r="R235"/>
  <c r="P235"/>
  <c r="BI233"/>
  <c r="BH233"/>
  <c r="BG233"/>
  <c r="BF233"/>
  <c r="T233"/>
  <c r="R233"/>
  <c r="P233"/>
  <c r="BI226"/>
  <c r="BH226"/>
  <c r="BG226"/>
  <c r="BF226"/>
  <c r="T226"/>
  <c r="R226"/>
  <c r="P226"/>
  <c r="BI222"/>
  <c r="BH222"/>
  <c r="BG222"/>
  <c r="BF222"/>
  <c r="T222"/>
  <c r="R222"/>
  <c r="P222"/>
  <c r="BI219"/>
  <c r="BH219"/>
  <c r="BG219"/>
  <c r="BF219"/>
  <c r="T219"/>
  <c r="R219"/>
  <c r="P219"/>
  <c r="BI216"/>
  <c r="BH216"/>
  <c r="BG216"/>
  <c r="BF216"/>
  <c r="T216"/>
  <c r="R216"/>
  <c r="P216"/>
  <c r="BI215"/>
  <c r="BH215"/>
  <c r="BG215"/>
  <c r="BF215"/>
  <c r="T215"/>
  <c r="R215"/>
  <c r="P215"/>
  <c r="BI212"/>
  <c r="BH212"/>
  <c r="BG212"/>
  <c r="BF212"/>
  <c r="T212"/>
  <c r="R212"/>
  <c r="P212"/>
  <c r="BI184"/>
  <c r="BH184"/>
  <c r="BG184"/>
  <c r="BF184"/>
  <c r="T184"/>
  <c r="R184"/>
  <c r="P184"/>
  <c r="BI181"/>
  <c r="BH181"/>
  <c r="BG181"/>
  <c r="BF181"/>
  <c r="T181"/>
  <c r="R181"/>
  <c r="P181"/>
  <c r="BI178"/>
  <c r="BH178"/>
  <c r="BG178"/>
  <c r="BF178"/>
  <c r="T178"/>
  <c r="R178"/>
  <c r="P178"/>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J151"/>
  <c r="F151"/>
  <c r="F149"/>
  <c r="E147"/>
  <c r="J93"/>
  <c r="F93"/>
  <c r="F91"/>
  <c r="E89"/>
  <c r="J26"/>
  <c r="E26"/>
  <c r="J152"/>
  <c r="J25"/>
  <c r="J20"/>
  <c r="E20"/>
  <c r="F152"/>
  <c r="J19"/>
  <c r="J14"/>
  <c r="J149"/>
  <c r="E7"/>
  <c r="E143"/>
  <c i="18" r="J39"/>
  <c r="J38"/>
  <c i="1" r="AY116"/>
  <c i="18" r="J37"/>
  <c i="1" r="AX116"/>
  <c i="18" r="BI402"/>
  <c r="BH402"/>
  <c r="BG402"/>
  <c r="BF402"/>
  <c r="T402"/>
  <c r="T401"/>
  <c r="R402"/>
  <c r="R401"/>
  <c r="P402"/>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3"/>
  <c r="BH373"/>
  <c r="BG373"/>
  <c r="BF373"/>
  <c r="T373"/>
  <c r="R373"/>
  <c r="P373"/>
  <c r="BI368"/>
  <c r="BH368"/>
  <c r="BG368"/>
  <c r="BF368"/>
  <c r="T368"/>
  <c r="R368"/>
  <c r="P368"/>
  <c r="BI367"/>
  <c r="BH367"/>
  <c r="BG367"/>
  <c r="BF367"/>
  <c r="T367"/>
  <c r="R367"/>
  <c r="P367"/>
  <c r="BI362"/>
  <c r="BH362"/>
  <c r="BG362"/>
  <c r="BF362"/>
  <c r="T362"/>
  <c r="R362"/>
  <c r="P362"/>
  <c r="BI348"/>
  <c r="BH348"/>
  <c r="BG348"/>
  <c r="BF348"/>
  <c r="T348"/>
  <c r="R348"/>
  <c r="P348"/>
  <c r="BI341"/>
  <c r="BH341"/>
  <c r="BG341"/>
  <c r="BF341"/>
  <c r="T341"/>
  <c r="R341"/>
  <c r="P341"/>
  <c r="BI337"/>
  <c r="BH337"/>
  <c r="BG337"/>
  <c r="BF337"/>
  <c r="T337"/>
  <c r="T336"/>
  <c r="T335"/>
  <c r="R337"/>
  <c r="R336"/>
  <c r="R335"/>
  <c r="P337"/>
  <c r="P336"/>
  <c r="P335"/>
  <c r="BI334"/>
  <c r="BH334"/>
  <c r="BG334"/>
  <c r="BF334"/>
  <c r="T334"/>
  <c r="T333"/>
  <c r="R334"/>
  <c r="R333"/>
  <c r="P334"/>
  <c r="P333"/>
  <c r="BI331"/>
  <c r="BH331"/>
  <c r="BG331"/>
  <c r="BF331"/>
  <c r="T331"/>
  <c r="R331"/>
  <c r="P331"/>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19"/>
  <c r="BH319"/>
  <c r="BG319"/>
  <c r="BF319"/>
  <c r="T319"/>
  <c r="R319"/>
  <c r="P319"/>
  <c r="BI315"/>
  <c r="BH315"/>
  <c r="BG315"/>
  <c r="BF315"/>
  <c r="T315"/>
  <c r="R315"/>
  <c r="P315"/>
  <c r="BI311"/>
  <c r="BH311"/>
  <c r="BG311"/>
  <c r="BF311"/>
  <c r="T311"/>
  <c r="R311"/>
  <c r="P311"/>
  <c r="BI305"/>
  <c r="BH305"/>
  <c r="BG305"/>
  <c r="BF305"/>
  <c r="T305"/>
  <c r="R305"/>
  <c r="P305"/>
  <c r="BI299"/>
  <c r="BH299"/>
  <c r="BG299"/>
  <c r="BF299"/>
  <c r="T299"/>
  <c r="R299"/>
  <c r="P299"/>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1"/>
  <c r="BH281"/>
  <c r="BG281"/>
  <c r="BF281"/>
  <c r="T281"/>
  <c r="R281"/>
  <c r="P281"/>
  <c r="BI276"/>
  <c r="BH276"/>
  <c r="BG276"/>
  <c r="BF276"/>
  <c r="T276"/>
  <c r="R276"/>
  <c r="P276"/>
  <c r="BI274"/>
  <c r="BH274"/>
  <c r="BG274"/>
  <c r="BF274"/>
  <c r="T274"/>
  <c r="R274"/>
  <c r="P274"/>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1"/>
  <c r="BH241"/>
  <c r="BG241"/>
  <c r="BF241"/>
  <c r="T241"/>
  <c r="R241"/>
  <c r="P241"/>
  <c r="BI237"/>
  <c r="BH237"/>
  <c r="BG237"/>
  <c r="BF237"/>
  <c r="T237"/>
  <c r="R237"/>
  <c r="P237"/>
  <c r="BI233"/>
  <c r="BH233"/>
  <c r="BG233"/>
  <c r="BF233"/>
  <c r="T233"/>
  <c r="R233"/>
  <c r="P233"/>
  <c r="BI226"/>
  <c r="BH226"/>
  <c r="BG226"/>
  <c r="BF226"/>
  <c r="T226"/>
  <c r="T225"/>
  <c r="R226"/>
  <c r="R225"/>
  <c r="P226"/>
  <c r="P225"/>
  <c r="BI220"/>
  <c r="BH220"/>
  <c r="BG220"/>
  <c r="BF220"/>
  <c r="T220"/>
  <c r="R220"/>
  <c r="P220"/>
  <c r="BI218"/>
  <c r="BH218"/>
  <c r="BG218"/>
  <c r="BF218"/>
  <c r="T218"/>
  <c r="R218"/>
  <c r="P218"/>
  <c r="BI215"/>
  <c r="BH215"/>
  <c r="BG215"/>
  <c r="BF215"/>
  <c r="T215"/>
  <c r="R215"/>
  <c r="P215"/>
  <c r="BI209"/>
  <c r="BH209"/>
  <c r="BG209"/>
  <c r="BF209"/>
  <c r="T209"/>
  <c r="R209"/>
  <c r="P209"/>
  <c r="BI206"/>
  <c r="BH206"/>
  <c r="BG206"/>
  <c r="BF206"/>
  <c r="T206"/>
  <c r="R206"/>
  <c r="P206"/>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0"/>
  <c r="BH180"/>
  <c r="BG180"/>
  <c r="BF180"/>
  <c r="T180"/>
  <c r="R180"/>
  <c r="P180"/>
  <c r="BI170"/>
  <c r="BH170"/>
  <c r="BG170"/>
  <c r="BF170"/>
  <c r="T170"/>
  <c r="R170"/>
  <c r="P170"/>
  <c r="BI168"/>
  <c r="BH168"/>
  <c r="BG168"/>
  <c r="BF168"/>
  <c r="T168"/>
  <c r="R168"/>
  <c r="P168"/>
  <c r="BI162"/>
  <c r="BH162"/>
  <c r="BG162"/>
  <c r="BF162"/>
  <c r="T162"/>
  <c r="R162"/>
  <c r="P162"/>
  <c r="BI160"/>
  <c r="BH160"/>
  <c r="BG160"/>
  <c r="BF160"/>
  <c r="T160"/>
  <c r="R160"/>
  <c r="P160"/>
  <c r="BI154"/>
  <c r="BH154"/>
  <c r="BG154"/>
  <c r="BF154"/>
  <c r="T154"/>
  <c r="R154"/>
  <c r="P154"/>
  <c r="BI151"/>
  <c r="BH151"/>
  <c r="BG151"/>
  <c r="BF151"/>
  <c r="T151"/>
  <c r="R151"/>
  <c r="P151"/>
  <c r="BI149"/>
  <c r="BH149"/>
  <c r="BG149"/>
  <c r="BF149"/>
  <c r="T149"/>
  <c r="R149"/>
  <c r="P149"/>
  <c r="BI147"/>
  <c r="BH147"/>
  <c r="BG147"/>
  <c r="BF147"/>
  <c r="T147"/>
  <c r="R147"/>
  <c r="P147"/>
  <c r="BI143"/>
  <c r="BH143"/>
  <c r="BG143"/>
  <c r="BF143"/>
  <c r="T143"/>
  <c r="R143"/>
  <c r="P143"/>
  <c r="BI137"/>
  <c r="BH137"/>
  <c r="BG137"/>
  <c r="BF137"/>
  <c r="T137"/>
  <c r="R137"/>
  <c r="P137"/>
  <c r="J131"/>
  <c r="J130"/>
  <c r="F130"/>
  <c r="F128"/>
  <c r="E126"/>
  <c r="J94"/>
  <c r="J93"/>
  <c r="F93"/>
  <c r="F91"/>
  <c r="E89"/>
  <c r="J20"/>
  <c r="E20"/>
  <c r="F131"/>
  <c r="J19"/>
  <c r="J14"/>
  <c r="J128"/>
  <c r="E7"/>
  <c r="E122"/>
  <c i="17" r="J39"/>
  <c r="J38"/>
  <c i="1" r="AY115"/>
  <c i="17" r="J37"/>
  <c i="1" r="AX115"/>
  <c i="17" r="BI123"/>
  <c r="BH123"/>
  <c r="BG123"/>
  <c r="BF123"/>
  <c r="T123"/>
  <c r="T122"/>
  <c r="T121"/>
  <c r="R123"/>
  <c r="R122"/>
  <c r="R121"/>
  <c r="P123"/>
  <c r="P122"/>
  <c r="P121"/>
  <c i="1" r="AU115"/>
  <c i="17" r="J117"/>
  <c r="F117"/>
  <c r="F115"/>
  <c r="E113"/>
  <c r="J93"/>
  <c r="F93"/>
  <c r="F91"/>
  <c r="E89"/>
  <c r="J26"/>
  <c r="E26"/>
  <c r="J118"/>
  <c r="J25"/>
  <c r="J20"/>
  <c r="E20"/>
  <c r="F94"/>
  <c r="J19"/>
  <c r="J14"/>
  <c r="J115"/>
  <c r="E7"/>
  <c r="E85"/>
  <c i="16" r="J41"/>
  <c r="J40"/>
  <c i="1" r="AY114"/>
  <c i="16" r="J39"/>
  <c i="1" r="AX114"/>
  <c i="16"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122"/>
  <c r="J21"/>
  <c r="J19"/>
  <c r="E19"/>
  <c r="F121"/>
  <c r="J18"/>
  <c r="J16"/>
  <c r="J93"/>
  <c r="E7"/>
  <c r="E111"/>
  <c i="15" r="J41"/>
  <c r="J40"/>
  <c i="1" r="AY113"/>
  <c i="15" r="J39"/>
  <c i="1" r="AX113"/>
  <c i="15" r="BI128"/>
  <c r="BH128"/>
  <c r="BG128"/>
  <c r="BF128"/>
  <c r="T128"/>
  <c r="R128"/>
  <c r="P128"/>
  <c r="BI127"/>
  <c r="BH127"/>
  <c r="BG127"/>
  <c r="BF127"/>
  <c r="T127"/>
  <c r="R127"/>
  <c r="P127"/>
  <c r="F119"/>
  <c r="E117"/>
  <c r="F93"/>
  <c r="E91"/>
  <c r="J28"/>
  <c r="E28"/>
  <c r="J122"/>
  <c r="J27"/>
  <c r="J25"/>
  <c r="E25"/>
  <c r="J121"/>
  <c r="J24"/>
  <c r="J22"/>
  <c r="E22"/>
  <c r="F122"/>
  <c r="J21"/>
  <c r="J19"/>
  <c r="E19"/>
  <c r="F95"/>
  <c r="J18"/>
  <c r="J16"/>
  <c r="J93"/>
  <c r="E7"/>
  <c r="E111"/>
  <c i="14" r="J41"/>
  <c r="J40"/>
  <c i="1" r="AY112"/>
  <c i="14" r="J39"/>
  <c i="1" r="AX112"/>
  <c i="14"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121"/>
  <c r="J18"/>
  <c r="J16"/>
  <c r="J119"/>
  <c r="E7"/>
  <c r="E111"/>
  <c i="13" r="J41"/>
  <c r="J40"/>
  <c i="1" r="AY111"/>
  <c i="13" r="J39"/>
  <c i="1" r="AX111"/>
  <c i="13"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96"/>
  <c r="J21"/>
  <c r="J19"/>
  <c r="E19"/>
  <c r="F121"/>
  <c r="J18"/>
  <c r="J16"/>
  <c r="J119"/>
  <c r="E7"/>
  <c r="E85"/>
  <c i="12" r="J41"/>
  <c r="J40"/>
  <c i="1" r="AY110"/>
  <c i="12" r="J39"/>
  <c i="1" r="AX110"/>
  <c i="12"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96"/>
  <c r="J21"/>
  <c r="J19"/>
  <c r="E19"/>
  <c r="F95"/>
  <c r="J18"/>
  <c r="J16"/>
  <c r="J93"/>
  <c r="E7"/>
  <c r="E111"/>
  <c i="11" r="J41"/>
  <c r="J40"/>
  <c i="1" r="AY108"/>
  <c i="11" r="J39"/>
  <c i="1" r="AX108"/>
  <c i="11"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121"/>
  <c r="J18"/>
  <c r="J16"/>
  <c r="J119"/>
  <c r="E7"/>
  <c r="E85"/>
  <c i="10" r="J41"/>
  <c r="J40"/>
  <c i="1" r="AY107"/>
  <c i="10" r="J39"/>
  <c i="1" r="AX107"/>
  <c i="10"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95"/>
  <c r="J18"/>
  <c r="J16"/>
  <c r="J119"/>
  <c r="E7"/>
  <c r="E111"/>
  <c i="9" r="J41"/>
  <c r="J40"/>
  <c i="1" r="AY106"/>
  <c i="9" r="J39"/>
  <c i="1" r="AX106"/>
  <c i="9"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121"/>
  <c r="J24"/>
  <c r="J22"/>
  <c r="E22"/>
  <c r="F96"/>
  <c r="J21"/>
  <c r="J19"/>
  <c r="E19"/>
  <c r="F95"/>
  <c r="J18"/>
  <c r="J16"/>
  <c r="J93"/>
  <c r="E7"/>
  <c r="E111"/>
  <c i="8" r="J41"/>
  <c r="J40"/>
  <c i="1" r="AY105"/>
  <c i="8" r="J39"/>
  <c i="1" r="AX105"/>
  <c i="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121"/>
  <c r="J24"/>
  <c r="J22"/>
  <c r="E22"/>
  <c r="F96"/>
  <c r="J21"/>
  <c r="J19"/>
  <c r="E19"/>
  <c r="F121"/>
  <c r="J18"/>
  <c r="J16"/>
  <c r="J93"/>
  <c r="E7"/>
  <c r="E85"/>
  <c i="7" r="J41"/>
  <c r="J40"/>
  <c i="1" r="AY103"/>
  <c i="7" r="J39"/>
  <c i="1" r="AX103"/>
  <c i="7" r="BI127"/>
  <c r="BH127"/>
  <c r="BG127"/>
  <c r="BF127"/>
  <c r="T127"/>
  <c r="T126"/>
  <c r="T125"/>
  <c r="R127"/>
  <c r="R126"/>
  <c r="R125"/>
  <c r="P127"/>
  <c r="P126"/>
  <c r="P125"/>
  <c i="1" r="AU103"/>
  <c i="7" r="J121"/>
  <c r="F121"/>
  <c r="F119"/>
  <c r="E117"/>
  <c r="J95"/>
  <c r="F95"/>
  <c r="F93"/>
  <c r="E91"/>
  <c r="J28"/>
  <c r="E28"/>
  <c r="J96"/>
  <c r="J27"/>
  <c r="J22"/>
  <c r="E22"/>
  <c r="F96"/>
  <c r="J21"/>
  <c r="J16"/>
  <c r="J119"/>
  <c r="E7"/>
  <c r="E85"/>
  <c i="6" r="J39"/>
  <c r="J38"/>
  <c i="1" r="AY101"/>
  <c i="6" r="J37"/>
  <c i="1" r="AX101"/>
  <c i="6" r="BI376"/>
  <c r="BH376"/>
  <c r="BG376"/>
  <c r="BF376"/>
  <c r="T376"/>
  <c r="R376"/>
  <c r="P376"/>
  <c r="BI373"/>
  <c r="BH373"/>
  <c r="BG373"/>
  <c r="BF373"/>
  <c r="T373"/>
  <c r="R373"/>
  <c r="P373"/>
  <c r="BI370"/>
  <c r="BH370"/>
  <c r="BG370"/>
  <c r="BF370"/>
  <c r="T370"/>
  <c r="R370"/>
  <c r="P370"/>
  <c r="BI365"/>
  <c r="BH365"/>
  <c r="BG365"/>
  <c r="BF365"/>
  <c r="T365"/>
  <c r="R365"/>
  <c r="P365"/>
  <c r="BI363"/>
  <c r="BH363"/>
  <c r="BG363"/>
  <c r="BF363"/>
  <c r="T363"/>
  <c r="R363"/>
  <c r="P363"/>
  <c r="BI360"/>
  <c r="BH360"/>
  <c r="BG360"/>
  <c r="BF360"/>
  <c r="T360"/>
  <c r="T359"/>
  <c r="R360"/>
  <c r="R359"/>
  <c r="P360"/>
  <c r="P359"/>
  <c r="BI358"/>
  <c r="BH358"/>
  <c r="BG358"/>
  <c r="BF358"/>
  <c r="T358"/>
  <c r="T357"/>
  <c r="R358"/>
  <c r="R357"/>
  <c r="P358"/>
  <c r="P357"/>
  <c r="BI355"/>
  <c r="BH355"/>
  <c r="BG355"/>
  <c r="BF355"/>
  <c r="T355"/>
  <c r="R355"/>
  <c r="P355"/>
  <c r="BI353"/>
  <c r="BH353"/>
  <c r="BG353"/>
  <c r="BF353"/>
  <c r="T353"/>
  <c r="R353"/>
  <c r="P353"/>
  <c r="BI351"/>
  <c r="BH351"/>
  <c r="BG351"/>
  <c r="BF351"/>
  <c r="T351"/>
  <c r="R351"/>
  <c r="P351"/>
  <c r="BI350"/>
  <c r="BH350"/>
  <c r="BG350"/>
  <c r="BF350"/>
  <c r="T350"/>
  <c r="R350"/>
  <c r="P350"/>
  <c r="BI348"/>
  <c r="BH348"/>
  <c r="BG348"/>
  <c r="BF348"/>
  <c r="T348"/>
  <c r="R348"/>
  <c r="P348"/>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9"/>
  <c r="BH329"/>
  <c r="BG329"/>
  <c r="BF329"/>
  <c r="T329"/>
  <c r="R329"/>
  <c r="P329"/>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3"/>
  <c r="BH303"/>
  <c r="BG303"/>
  <c r="BF303"/>
  <c r="T303"/>
  <c r="R303"/>
  <c r="P303"/>
  <c r="BI298"/>
  <c r="BH298"/>
  <c r="BG298"/>
  <c r="BF298"/>
  <c r="T298"/>
  <c r="R298"/>
  <c r="P298"/>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4"/>
  <c r="BH274"/>
  <c r="BG274"/>
  <c r="BF274"/>
  <c r="T274"/>
  <c r="R274"/>
  <c r="P274"/>
  <c r="BI272"/>
  <c r="BH272"/>
  <c r="BG272"/>
  <c r="BF272"/>
  <c r="T272"/>
  <c r="R272"/>
  <c r="P272"/>
  <c r="BI266"/>
  <c r="BH266"/>
  <c r="BG266"/>
  <c r="BF266"/>
  <c r="T266"/>
  <c r="R266"/>
  <c r="P266"/>
  <c r="BI263"/>
  <c r="BH263"/>
  <c r="BG263"/>
  <c r="BF263"/>
  <c r="T263"/>
  <c r="R263"/>
  <c r="P263"/>
  <c r="BI261"/>
  <c r="BH261"/>
  <c r="BG261"/>
  <c r="BF261"/>
  <c r="T261"/>
  <c r="R261"/>
  <c r="P261"/>
  <c r="BI255"/>
  <c r="BH255"/>
  <c r="BG255"/>
  <c r="BF255"/>
  <c r="T255"/>
  <c r="R255"/>
  <c r="P255"/>
  <c r="BI253"/>
  <c r="BH253"/>
  <c r="BG253"/>
  <c r="BF253"/>
  <c r="T253"/>
  <c r="R253"/>
  <c r="P253"/>
  <c r="BI250"/>
  <c r="BH250"/>
  <c r="BG250"/>
  <c r="BF250"/>
  <c r="T250"/>
  <c r="R250"/>
  <c r="P250"/>
  <c r="BI244"/>
  <c r="BH244"/>
  <c r="BG244"/>
  <c r="BF244"/>
  <c r="T244"/>
  <c r="R244"/>
  <c r="P244"/>
  <c r="BI241"/>
  <c r="BH241"/>
  <c r="BG241"/>
  <c r="BF241"/>
  <c r="T241"/>
  <c r="R241"/>
  <c r="P241"/>
  <c r="BI220"/>
  <c r="BH220"/>
  <c r="BG220"/>
  <c r="BF220"/>
  <c r="T220"/>
  <c r="R220"/>
  <c r="P220"/>
  <c r="BI213"/>
  <c r="BH213"/>
  <c r="BG213"/>
  <c r="BF213"/>
  <c r="T213"/>
  <c r="R213"/>
  <c r="P213"/>
  <c r="BI210"/>
  <c r="BH210"/>
  <c r="BG210"/>
  <c r="BF210"/>
  <c r="T210"/>
  <c r="R210"/>
  <c r="P210"/>
  <c r="BI203"/>
  <c r="BH203"/>
  <c r="BG203"/>
  <c r="BF203"/>
  <c r="T203"/>
  <c r="R203"/>
  <c r="P203"/>
  <c r="BI196"/>
  <c r="BH196"/>
  <c r="BG196"/>
  <c r="BF196"/>
  <c r="T196"/>
  <c r="R196"/>
  <c r="P196"/>
  <c r="BI186"/>
  <c r="BH186"/>
  <c r="BG186"/>
  <c r="BF186"/>
  <c r="T186"/>
  <c r="R186"/>
  <c r="P186"/>
  <c r="BI172"/>
  <c r="BH172"/>
  <c r="BG172"/>
  <c r="BF172"/>
  <c r="T172"/>
  <c r="R172"/>
  <c r="P172"/>
  <c r="BI170"/>
  <c r="BH170"/>
  <c r="BG170"/>
  <c r="BF170"/>
  <c r="T170"/>
  <c r="R170"/>
  <c r="P170"/>
  <c r="BI166"/>
  <c r="BH166"/>
  <c r="BG166"/>
  <c r="BF166"/>
  <c r="T166"/>
  <c r="R166"/>
  <c r="P166"/>
  <c r="BI164"/>
  <c r="BH164"/>
  <c r="BG164"/>
  <c r="BF164"/>
  <c r="T164"/>
  <c r="R164"/>
  <c r="P164"/>
  <c r="BI159"/>
  <c r="BH159"/>
  <c r="BG159"/>
  <c r="BF159"/>
  <c r="T159"/>
  <c r="R159"/>
  <c r="P159"/>
  <c r="BI157"/>
  <c r="BH157"/>
  <c r="BG157"/>
  <c r="BF157"/>
  <c r="T157"/>
  <c r="R157"/>
  <c r="P157"/>
  <c r="BI150"/>
  <c r="BH150"/>
  <c r="BG150"/>
  <c r="BF150"/>
  <c r="T150"/>
  <c r="R150"/>
  <c r="P150"/>
  <c r="BI146"/>
  <c r="BH146"/>
  <c r="BG146"/>
  <c r="BF146"/>
  <c r="T146"/>
  <c r="R146"/>
  <c r="P146"/>
  <c r="BI144"/>
  <c r="BH144"/>
  <c r="BG144"/>
  <c r="BF144"/>
  <c r="T144"/>
  <c r="R144"/>
  <c r="P144"/>
  <c r="BI142"/>
  <c r="BH142"/>
  <c r="BG142"/>
  <c r="BF142"/>
  <c r="T142"/>
  <c r="R142"/>
  <c r="P142"/>
  <c r="BI138"/>
  <c r="BH138"/>
  <c r="BG138"/>
  <c r="BF138"/>
  <c r="T138"/>
  <c r="R138"/>
  <c r="P138"/>
  <c r="BI134"/>
  <c r="BH134"/>
  <c r="BG134"/>
  <c r="BF134"/>
  <c r="T134"/>
  <c r="R134"/>
  <c r="P134"/>
  <c r="J128"/>
  <c r="J127"/>
  <c r="F127"/>
  <c r="F125"/>
  <c r="E123"/>
  <c r="J94"/>
  <c r="J93"/>
  <c r="F93"/>
  <c r="F91"/>
  <c r="E89"/>
  <c r="J20"/>
  <c r="E20"/>
  <c r="F128"/>
  <c r="J19"/>
  <c r="J14"/>
  <c r="J125"/>
  <c r="E7"/>
  <c r="E119"/>
  <c i="5" r="J39"/>
  <c r="J38"/>
  <c i="1" r="AY100"/>
  <c i="5" r="J37"/>
  <c i="1" r="AX100"/>
  <c i="5" r="BI254"/>
  <c r="BH254"/>
  <c r="BG254"/>
  <c r="BF254"/>
  <c r="T254"/>
  <c r="T253"/>
  <c r="R254"/>
  <c r="R253"/>
  <c r="P254"/>
  <c r="P253"/>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3"/>
  <c r="BH233"/>
  <c r="BG233"/>
  <c r="BF233"/>
  <c r="T233"/>
  <c r="T232"/>
  <c r="R233"/>
  <c r="R232"/>
  <c r="P233"/>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T176"/>
  <c r="R177"/>
  <c r="R176"/>
  <c r="P177"/>
  <c r="P176"/>
  <c r="BI175"/>
  <c r="BH175"/>
  <c r="BG175"/>
  <c r="BF175"/>
  <c r="T175"/>
  <c r="T174"/>
  <c r="R175"/>
  <c r="R174"/>
  <c r="P175"/>
  <c r="P174"/>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F125"/>
  <c r="E123"/>
  <c r="F91"/>
  <c r="E89"/>
  <c r="J26"/>
  <c r="E26"/>
  <c r="J128"/>
  <c r="J25"/>
  <c r="J23"/>
  <c r="E23"/>
  <c r="J93"/>
  <c r="J22"/>
  <c r="J20"/>
  <c r="E20"/>
  <c r="F128"/>
  <c r="J19"/>
  <c r="J17"/>
  <c r="E17"/>
  <c r="F93"/>
  <c r="J16"/>
  <c r="J14"/>
  <c r="J125"/>
  <c r="E7"/>
  <c r="E85"/>
  <c i="4" r="J39"/>
  <c r="J38"/>
  <c i="1" r="AY99"/>
  <c i="4" r="J37"/>
  <c i="1" r="AX99"/>
  <c i="4" r="BI407"/>
  <c r="BH407"/>
  <c r="BG407"/>
  <c r="BF407"/>
  <c r="T407"/>
  <c r="R407"/>
  <c r="P407"/>
  <c r="BI405"/>
  <c r="BH405"/>
  <c r="BG405"/>
  <c r="BF405"/>
  <c r="T405"/>
  <c r="R405"/>
  <c r="P405"/>
  <c r="BI402"/>
  <c r="BH402"/>
  <c r="BG402"/>
  <c r="BF402"/>
  <c r="T402"/>
  <c r="R402"/>
  <c r="P402"/>
  <c r="BI400"/>
  <c r="BH400"/>
  <c r="BG400"/>
  <c r="BF400"/>
  <c r="T400"/>
  <c r="R400"/>
  <c r="P400"/>
  <c r="BI396"/>
  <c r="BH396"/>
  <c r="BG396"/>
  <c r="BF396"/>
  <c r="T396"/>
  <c r="R396"/>
  <c r="P396"/>
  <c r="BI395"/>
  <c r="BH395"/>
  <c r="BG395"/>
  <c r="BF395"/>
  <c r="T395"/>
  <c r="R395"/>
  <c r="P395"/>
  <c r="BI394"/>
  <c r="BH394"/>
  <c r="BG394"/>
  <c r="BF394"/>
  <c r="T394"/>
  <c r="R394"/>
  <c r="P394"/>
  <c r="BI393"/>
  <c r="BH393"/>
  <c r="BG393"/>
  <c r="BF393"/>
  <c r="T393"/>
  <c r="R393"/>
  <c r="P393"/>
  <c r="BI388"/>
  <c r="BH388"/>
  <c r="BG388"/>
  <c r="BF388"/>
  <c r="T388"/>
  <c r="R388"/>
  <c r="P388"/>
  <c r="BI385"/>
  <c r="BH385"/>
  <c r="BG385"/>
  <c r="BF385"/>
  <c r="T385"/>
  <c r="R385"/>
  <c r="P385"/>
  <c r="BI382"/>
  <c r="BH382"/>
  <c r="BG382"/>
  <c r="BF382"/>
  <c r="T382"/>
  <c r="R382"/>
  <c r="P382"/>
  <c r="BI380"/>
  <c r="BH380"/>
  <c r="BG380"/>
  <c r="BF380"/>
  <c r="T380"/>
  <c r="R380"/>
  <c r="P380"/>
  <c r="BI378"/>
  <c r="BH378"/>
  <c r="BG378"/>
  <c r="BF378"/>
  <c r="T378"/>
  <c r="R378"/>
  <c r="P378"/>
  <c r="BI376"/>
  <c r="BH376"/>
  <c r="BG376"/>
  <c r="BF376"/>
  <c r="T376"/>
  <c r="R376"/>
  <c r="P376"/>
  <c r="BI375"/>
  <c r="BH375"/>
  <c r="BG375"/>
  <c r="BF375"/>
  <c r="T375"/>
  <c r="R375"/>
  <c r="P375"/>
  <c r="BI372"/>
  <c r="BH372"/>
  <c r="BG372"/>
  <c r="BF372"/>
  <c r="T372"/>
  <c r="R372"/>
  <c r="P372"/>
  <c r="BI367"/>
  <c r="BH367"/>
  <c r="BG367"/>
  <c r="BF367"/>
  <c r="T367"/>
  <c r="R367"/>
  <c r="P367"/>
  <c r="BI362"/>
  <c r="BH362"/>
  <c r="BG362"/>
  <c r="BF362"/>
  <c r="T362"/>
  <c r="R362"/>
  <c r="P362"/>
  <c r="BI360"/>
  <c r="BH360"/>
  <c r="BG360"/>
  <c r="BF360"/>
  <c r="T360"/>
  <c r="R360"/>
  <c r="P360"/>
  <c r="BI358"/>
  <c r="BH358"/>
  <c r="BG358"/>
  <c r="BF358"/>
  <c r="T358"/>
  <c r="R358"/>
  <c r="P358"/>
  <c r="BI355"/>
  <c r="BH355"/>
  <c r="BG355"/>
  <c r="BF355"/>
  <c r="T355"/>
  <c r="T354"/>
  <c r="R355"/>
  <c r="R354"/>
  <c r="P355"/>
  <c r="P354"/>
  <c r="BI352"/>
  <c r="BH352"/>
  <c r="BG352"/>
  <c r="BF352"/>
  <c r="T352"/>
  <c r="R352"/>
  <c r="P352"/>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39"/>
  <c r="BH339"/>
  <c r="BG339"/>
  <c r="BF339"/>
  <c r="T339"/>
  <c r="R339"/>
  <c r="P339"/>
  <c r="BI335"/>
  <c r="BH335"/>
  <c r="BG335"/>
  <c r="BF335"/>
  <c r="T335"/>
  <c r="R335"/>
  <c r="P335"/>
  <c r="BI331"/>
  <c r="BH331"/>
  <c r="BG331"/>
  <c r="BF331"/>
  <c r="T331"/>
  <c r="R331"/>
  <c r="P331"/>
  <c r="BI325"/>
  <c r="BH325"/>
  <c r="BG325"/>
  <c r="BF325"/>
  <c r="T325"/>
  <c r="R325"/>
  <c r="P325"/>
  <c r="BI319"/>
  <c r="BH319"/>
  <c r="BG319"/>
  <c r="BF319"/>
  <c r="T319"/>
  <c r="R319"/>
  <c r="P319"/>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2"/>
  <c r="BH302"/>
  <c r="BG302"/>
  <c r="BF302"/>
  <c r="T302"/>
  <c r="R302"/>
  <c r="P302"/>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5"/>
  <c r="BH265"/>
  <c r="BG265"/>
  <c r="BF265"/>
  <c r="T265"/>
  <c r="R265"/>
  <c r="P265"/>
  <c r="BI260"/>
  <c r="BH260"/>
  <c r="BG260"/>
  <c r="BF260"/>
  <c r="T260"/>
  <c r="R260"/>
  <c r="P260"/>
  <c r="BI257"/>
  <c r="BH257"/>
  <c r="BG257"/>
  <c r="BF257"/>
  <c r="T257"/>
  <c r="R257"/>
  <c r="P257"/>
  <c r="BI255"/>
  <c r="BH255"/>
  <c r="BG255"/>
  <c r="BF255"/>
  <c r="T255"/>
  <c r="R255"/>
  <c r="P255"/>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2"/>
  <c r="BH222"/>
  <c r="BG222"/>
  <c r="BF222"/>
  <c r="T222"/>
  <c r="R222"/>
  <c r="P222"/>
  <c r="BI218"/>
  <c r="BH218"/>
  <c r="BG218"/>
  <c r="BF218"/>
  <c r="T218"/>
  <c r="R218"/>
  <c r="P218"/>
  <c r="BI214"/>
  <c r="BH214"/>
  <c r="BG214"/>
  <c r="BF214"/>
  <c r="T214"/>
  <c r="R214"/>
  <c r="P214"/>
  <c r="BI211"/>
  <c r="BH211"/>
  <c r="BG211"/>
  <c r="BF211"/>
  <c r="T211"/>
  <c r="T210"/>
  <c r="R211"/>
  <c r="R210"/>
  <c r="P211"/>
  <c r="P210"/>
  <c r="BI205"/>
  <c r="BH205"/>
  <c r="BG205"/>
  <c r="BF205"/>
  <c r="T205"/>
  <c r="R205"/>
  <c r="P205"/>
  <c r="BI203"/>
  <c r="BH203"/>
  <c r="BG203"/>
  <c r="BF203"/>
  <c r="T203"/>
  <c r="R203"/>
  <c r="P203"/>
  <c r="BI200"/>
  <c r="BH200"/>
  <c r="BG200"/>
  <c r="BF200"/>
  <c r="T200"/>
  <c r="R200"/>
  <c r="P200"/>
  <c r="BI198"/>
  <c r="BH198"/>
  <c r="BG198"/>
  <c r="BF198"/>
  <c r="T198"/>
  <c r="R198"/>
  <c r="P198"/>
  <c r="BI195"/>
  <c r="BH195"/>
  <c r="BG195"/>
  <c r="BF195"/>
  <c r="T195"/>
  <c r="R195"/>
  <c r="P195"/>
  <c r="BI186"/>
  <c r="BH186"/>
  <c r="BG186"/>
  <c r="BF186"/>
  <c r="T186"/>
  <c r="R186"/>
  <c r="P186"/>
  <c r="BI179"/>
  <c r="BH179"/>
  <c r="BG179"/>
  <c r="BF179"/>
  <c r="T179"/>
  <c r="R179"/>
  <c r="P179"/>
  <c r="BI176"/>
  <c r="BH176"/>
  <c r="BG176"/>
  <c r="BF176"/>
  <c r="T176"/>
  <c r="R176"/>
  <c r="P176"/>
  <c r="BI174"/>
  <c r="BH174"/>
  <c r="BG174"/>
  <c r="BF174"/>
  <c r="T174"/>
  <c r="R174"/>
  <c r="P174"/>
  <c r="BI167"/>
  <c r="BH167"/>
  <c r="BG167"/>
  <c r="BF167"/>
  <c r="T167"/>
  <c r="R167"/>
  <c r="P167"/>
  <c r="BI165"/>
  <c r="BH165"/>
  <c r="BG165"/>
  <c r="BF165"/>
  <c r="T165"/>
  <c r="R165"/>
  <c r="P165"/>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6"/>
  <c r="BH146"/>
  <c r="BG146"/>
  <c r="BF146"/>
  <c r="T146"/>
  <c r="R146"/>
  <c r="P146"/>
  <c r="BI142"/>
  <c r="BH142"/>
  <c r="BG142"/>
  <c r="BF142"/>
  <c r="T142"/>
  <c r="R142"/>
  <c r="P142"/>
  <c r="BI136"/>
  <c r="BH136"/>
  <c r="BG136"/>
  <c r="BF136"/>
  <c r="T136"/>
  <c r="R136"/>
  <c r="P136"/>
  <c r="J130"/>
  <c r="J129"/>
  <c r="F129"/>
  <c r="F127"/>
  <c r="E125"/>
  <c r="J94"/>
  <c r="J93"/>
  <c r="F93"/>
  <c r="F91"/>
  <c r="E89"/>
  <c r="J20"/>
  <c r="E20"/>
  <c r="F94"/>
  <c r="J19"/>
  <c r="J14"/>
  <c r="J91"/>
  <c r="E7"/>
  <c r="E85"/>
  <c i="3" r="J39"/>
  <c r="J38"/>
  <c i="1" r="AY97"/>
  <c i="3" r="J37"/>
  <c i="1" r="AX97"/>
  <c i="3" r="BI178"/>
  <c r="BH178"/>
  <c r="BG178"/>
  <c r="BF178"/>
  <c r="T178"/>
  <c r="T177"/>
  <c r="R178"/>
  <c r="R177"/>
  <c r="P178"/>
  <c r="P177"/>
  <c r="BI176"/>
  <c r="BH176"/>
  <c r="BG176"/>
  <c r="BF176"/>
  <c r="T176"/>
  <c r="T175"/>
  <c r="R176"/>
  <c r="R175"/>
  <c r="P176"/>
  <c r="P175"/>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3"/>
  <c r="BH153"/>
  <c r="BG153"/>
  <c r="BF153"/>
  <c r="T153"/>
  <c r="T152"/>
  <c r="R153"/>
  <c r="R152"/>
  <c r="P153"/>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4"/>
  <c r="BH134"/>
  <c r="BG134"/>
  <c r="BF134"/>
  <c r="T134"/>
  <c r="R134"/>
  <c r="P134"/>
  <c r="BI131"/>
  <c r="BH131"/>
  <c r="BG131"/>
  <c r="BF131"/>
  <c r="T131"/>
  <c r="R131"/>
  <c r="P131"/>
  <c r="J125"/>
  <c r="J124"/>
  <c r="F124"/>
  <c r="F122"/>
  <c r="E120"/>
  <c r="J94"/>
  <c r="J93"/>
  <c r="F93"/>
  <c r="F91"/>
  <c r="E89"/>
  <c r="J20"/>
  <c r="E20"/>
  <c r="F94"/>
  <c r="J19"/>
  <c r="J14"/>
  <c r="J122"/>
  <c r="E7"/>
  <c r="E116"/>
  <c i="2" r="J39"/>
  <c r="J38"/>
  <c i="1" r="AY96"/>
  <c i="2" r="J37"/>
  <c i="1" r="AX96"/>
  <c i="2" r="BI199"/>
  <c r="BH199"/>
  <c r="BG199"/>
  <c r="BF199"/>
  <c r="T199"/>
  <c r="T198"/>
  <c r="R199"/>
  <c r="R198"/>
  <c r="P199"/>
  <c r="P198"/>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1"/>
  <c r="J120"/>
  <c r="F120"/>
  <c r="F118"/>
  <c r="E116"/>
  <c r="J94"/>
  <c r="J93"/>
  <c r="F93"/>
  <c r="F91"/>
  <c r="E89"/>
  <c r="J20"/>
  <c r="E20"/>
  <c r="F121"/>
  <c r="J19"/>
  <c r="J14"/>
  <c r="J91"/>
  <c r="E7"/>
  <c r="E85"/>
  <c i="1" r="L90"/>
  <c r="AM90"/>
  <c r="AM89"/>
  <c r="L89"/>
  <c r="AM87"/>
  <c r="L87"/>
  <c r="L85"/>
  <c r="L84"/>
  <c i="2" r="BK196"/>
  <c r="BK137"/>
  <c r="J185"/>
  <c r="BK136"/>
  <c r="BK154"/>
  <c r="BK138"/>
  <c r="J174"/>
  <c r="J194"/>
  <c r="BK150"/>
  <c r="BK152"/>
  <c r="BK192"/>
  <c r="J140"/>
  <c r="J178"/>
  <c r="J146"/>
  <c i="1" r="AS104"/>
  <c i="3" r="BK167"/>
  <c r="BK170"/>
  <c r="J142"/>
  <c r="J170"/>
  <c r="BK153"/>
  <c r="BK149"/>
  <c i="4" r="BK355"/>
  <c r="J295"/>
  <c r="J214"/>
  <c r="BK367"/>
  <c r="BK270"/>
  <c r="J203"/>
  <c r="BK388"/>
  <c r="BK165"/>
  <c r="BK350"/>
  <c r="BK288"/>
  <c r="J146"/>
  <c r="J311"/>
  <c r="BK195"/>
  <c r="BK375"/>
  <c r="BK309"/>
  <c r="BK218"/>
  <c r="J367"/>
  <c r="J282"/>
  <c r="BK203"/>
  <c r="BK152"/>
  <c r="J375"/>
  <c r="BK295"/>
  <c r="J211"/>
  <c i="5" r="J233"/>
  <c r="BK197"/>
  <c r="J175"/>
  <c r="BK244"/>
  <c r="J207"/>
  <c r="BK184"/>
  <c r="BK133"/>
  <c r="J220"/>
  <c r="BK198"/>
  <c r="BK166"/>
  <c r="BK252"/>
  <c r="J200"/>
  <c r="BK183"/>
  <c r="J198"/>
  <c r="J168"/>
  <c r="BK242"/>
  <c r="BK186"/>
  <c r="J162"/>
  <c r="J238"/>
  <c r="BK193"/>
  <c r="J164"/>
  <c r="J250"/>
  <c r="BK209"/>
  <c r="BK158"/>
  <c i="6" r="J329"/>
  <c r="BK263"/>
  <c r="J358"/>
  <c r="BK324"/>
  <c r="BK241"/>
  <c r="J308"/>
  <c r="BK159"/>
  <c r="BK343"/>
  <c r="BK244"/>
  <c r="J355"/>
  <c r="J277"/>
  <c r="BK355"/>
  <c r="J303"/>
  <c r="J150"/>
  <c r="BK312"/>
  <c r="BK170"/>
  <c r="BK322"/>
  <c r="J261"/>
  <c r="J146"/>
  <c i="8" r="BK145"/>
  <c r="BK142"/>
  <c r="J135"/>
  <c r="J130"/>
  <c r="BK132"/>
  <c r="BK143"/>
  <c r="J133"/>
  <c i="9" r="BK135"/>
  <c r="BK127"/>
  <c r="J132"/>
  <c r="BK130"/>
  <c i="10" r="BK132"/>
  <c r="J127"/>
  <c i="11" r="J131"/>
  <c r="BK131"/>
  <c i="12" r="BK139"/>
  <c r="BK146"/>
  <c r="J129"/>
  <c r="J143"/>
  <c r="BK150"/>
  <c r="BK140"/>
  <c r="BK144"/>
  <c i="14" r="J132"/>
  <c r="J133"/>
  <c r="BK128"/>
  <c r="BK129"/>
  <c i="16" r="J137"/>
  <c r="J128"/>
  <c r="BK135"/>
  <c i="17" r="F39"/>
  <c i="1" r="BD115"/>
  <c i="18" r="J337"/>
  <c r="J220"/>
  <c r="J397"/>
  <c r="J378"/>
  <c r="BK267"/>
  <c r="J315"/>
  <c r="J259"/>
  <c r="J147"/>
  <c r="J324"/>
  <c r="J263"/>
  <c r="BK399"/>
  <c r="J329"/>
  <c r="J189"/>
  <c r="J295"/>
  <c r="BK376"/>
  <c r="BK327"/>
  <c r="J226"/>
  <c r="J388"/>
  <c r="BK218"/>
  <c i="19" r="J1038"/>
  <c r="BK950"/>
  <c r="BK881"/>
  <c r="J774"/>
  <c r="J670"/>
  <c r="J616"/>
  <c r="BK539"/>
  <c r="BK436"/>
  <c r="J276"/>
  <c r="BK1079"/>
  <c r="J1010"/>
  <c r="BK915"/>
  <c r="BK847"/>
  <c r="BK802"/>
  <c r="J732"/>
  <c r="BK604"/>
  <c r="BK520"/>
  <c r="BK432"/>
  <c r="BK299"/>
  <c r="BK281"/>
  <c r="J212"/>
  <c r="BK1083"/>
  <c r="J998"/>
  <c r="BK952"/>
  <c r="BK891"/>
  <c r="J764"/>
  <c r="BK718"/>
  <c r="BK674"/>
  <c r="J620"/>
  <c r="J539"/>
  <c r="BK462"/>
  <c r="BK313"/>
  <c r="BK226"/>
  <c r="J1122"/>
  <c r="J1057"/>
  <c r="J1017"/>
  <c r="J958"/>
  <c r="BK877"/>
  <c r="BK814"/>
  <c r="BK749"/>
  <c r="BK683"/>
  <c r="BK579"/>
  <c r="BK446"/>
  <c r="BK233"/>
  <c r="BK1043"/>
  <c r="BK994"/>
  <c r="BK901"/>
  <c r="J834"/>
  <c r="BK726"/>
  <c r="J592"/>
  <c r="J520"/>
  <c r="J313"/>
  <c r="J216"/>
  <c r="BK1038"/>
  <c r="J984"/>
  <c r="BK840"/>
  <c r="J802"/>
  <c r="J735"/>
  <c r="J689"/>
  <c r="BK592"/>
  <c r="J521"/>
  <c r="J432"/>
  <c r="BK178"/>
  <c r="J1093"/>
  <c r="BK960"/>
  <c r="BK885"/>
  <c r="BK789"/>
  <c r="J701"/>
  <c r="BK633"/>
  <c r="J557"/>
  <c r="BK489"/>
  <c r="J312"/>
  <c r="BK1170"/>
  <c r="BK1152"/>
  <c r="BK1141"/>
  <c r="J1067"/>
  <c r="BK980"/>
  <c r="BK930"/>
  <c r="J881"/>
  <c r="J784"/>
  <c r="J737"/>
  <c r="J639"/>
  <c r="BK492"/>
  <c r="BK383"/>
  <c r="BK167"/>
  <c i="20" r="BK170"/>
  <c r="BK132"/>
  <c r="BK154"/>
  <c r="BK161"/>
  <c r="J163"/>
  <c r="BK134"/>
  <c r="J149"/>
  <c r="J162"/>
  <c r="BK151"/>
  <c i="21" r="J147"/>
  <c r="J144"/>
  <c r="BK138"/>
  <c i="22" r="J139"/>
  <c r="J135"/>
  <c r="J127"/>
  <c i="23" r="J152"/>
  <c r="J170"/>
  <c r="BK136"/>
  <c r="BK167"/>
  <c r="BK130"/>
  <c r="J148"/>
  <c r="BK161"/>
  <c r="BK164"/>
  <c r="BK132"/>
  <c r="J168"/>
  <c r="BK135"/>
  <c i="24" r="J138"/>
  <c r="J137"/>
  <c r="BK131"/>
  <c r="BK129"/>
  <c i="25" r="J129"/>
  <c r="BK128"/>
  <c i="26" r="BK143"/>
  <c r="J130"/>
  <c r="J135"/>
  <c r="BK138"/>
  <c i="27" r="BK148"/>
  <c r="BK146"/>
  <c r="J129"/>
  <c r="BK132"/>
  <c r="J142"/>
  <c r="J137"/>
  <c r="J138"/>
  <c r="BK143"/>
  <c i="28" r="BK142"/>
  <c r="J136"/>
  <c r="BK147"/>
  <c r="BK156"/>
  <c r="BK162"/>
  <c r="BK145"/>
  <c r="BK163"/>
  <c r="J149"/>
  <c r="J132"/>
  <c r="J150"/>
  <c i="29" r="J143"/>
  <c r="J139"/>
  <c r="BK128"/>
  <c r="BK135"/>
  <c r="J135"/>
  <c r="BK134"/>
  <c i="30" r="J145"/>
  <c r="J149"/>
  <c r="BK138"/>
  <c r="BK148"/>
  <c r="J140"/>
  <c r="BK141"/>
  <c i="31" r="BK141"/>
  <c r="BK133"/>
  <c r="J129"/>
  <c r="J138"/>
  <c r="BK134"/>
  <c i="32" r="J140"/>
  <c r="BK132"/>
  <c r="BK137"/>
  <c r="BK129"/>
  <c i="33" r="J144"/>
  <c r="J132"/>
  <c r="J128"/>
  <c r="BK132"/>
  <c r="BK134"/>
  <c i="34" r="J160"/>
  <c r="BK160"/>
  <c r="J145"/>
  <c r="BK174"/>
  <c r="BK145"/>
  <c r="BK217"/>
  <c i="35" r="BK124"/>
  <c i="36" r="BK217"/>
  <c r="J143"/>
  <c r="BK142"/>
  <c r="J154"/>
  <c r="J217"/>
  <c r="BK195"/>
  <c r="BK213"/>
  <c r="J150"/>
  <c r="BK200"/>
  <c r="J231"/>
  <c r="BK226"/>
  <c i="37" r="J119"/>
  <c i="38" r="J176"/>
  <c r="BK166"/>
  <c r="J162"/>
  <c r="BK173"/>
  <c r="J187"/>
  <c r="BK167"/>
  <c r="BK178"/>
  <c r="BK174"/>
  <c r="BK175"/>
  <c r="BK187"/>
  <c r="J144"/>
  <c i="39" r="BK136"/>
  <c r="BK128"/>
  <c i="40" r="J149"/>
  <c r="BK152"/>
  <c r="BK133"/>
  <c r="J129"/>
  <c i="2" r="J143"/>
  <c r="BK194"/>
  <c r="J176"/>
  <c r="BK142"/>
  <c r="J182"/>
  <c r="J145"/>
  <c r="BK183"/>
  <c r="BK135"/>
  <c r="J156"/>
  <c r="BK182"/>
  <c i="1" r="AS109"/>
  <c i="3" r="J159"/>
  <c r="J137"/>
  <c r="J134"/>
  <c r="BK176"/>
  <c r="J174"/>
  <c r="BK137"/>
  <c r="J145"/>
  <c r="J138"/>
  <c i="4" r="BK335"/>
  <c r="BK260"/>
  <c r="J395"/>
  <c r="J244"/>
  <c r="BK167"/>
  <c r="J376"/>
  <c r="J313"/>
  <c r="J335"/>
  <c r="BK286"/>
  <c r="BK236"/>
  <c r="J148"/>
  <c r="BK372"/>
  <c r="BK280"/>
  <c r="BK214"/>
  <c r="J388"/>
  <c r="J348"/>
  <c r="J291"/>
  <c r="J205"/>
  <c r="J362"/>
  <c r="J339"/>
  <c r="J248"/>
  <c r="J158"/>
  <c r="BK402"/>
  <c r="J309"/>
  <c r="BK232"/>
  <c r="BK158"/>
  <c i="5" r="BK228"/>
  <c r="J188"/>
  <c r="BK156"/>
  <c r="BK140"/>
  <c r="BK223"/>
  <c r="J201"/>
  <c r="BK171"/>
  <c r="J223"/>
  <c r="BK188"/>
  <c r="BK142"/>
  <c r="J197"/>
  <c r="J133"/>
  <c r="J222"/>
  <c r="BK173"/>
  <c r="J155"/>
  <c r="J142"/>
  <c r="BK189"/>
  <c r="BK239"/>
  <c r="BK201"/>
  <c r="J180"/>
  <c r="J138"/>
  <c r="J218"/>
  <c r="BK180"/>
  <c i="6" r="BK360"/>
  <c r="J266"/>
  <c r="J376"/>
  <c r="J318"/>
  <c r="J272"/>
  <c r="J327"/>
  <c r="J253"/>
  <c r="J134"/>
  <c r="BK266"/>
  <c r="BK365"/>
  <c r="BK331"/>
  <c r="BK310"/>
  <c r="BK157"/>
  <c r="J263"/>
  <c r="BK351"/>
  <c r="J196"/>
  <c r="BK308"/>
  <c r="BK220"/>
  <c i="7" r="F39"/>
  <c i="1" r="BB103"/>
  <c i="8" r="J137"/>
  <c r="BK131"/>
  <c r="J132"/>
  <c i="9" r="J134"/>
  <c r="J128"/>
  <c r="BK128"/>
  <c i="10" r="BK135"/>
  <c r="J128"/>
  <c r="BK127"/>
  <c i="11" r="BK128"/>
  <c r="BK133"/>
  <c i="12" r="J149"/>
  <c r="J130"/>
  <c r="J133"/>
  <c r="J145"/>
  <c r="J132"/>
  <c r="J151"/>
  <c r="BK136"/>
  <c r="BK148"/>
  <c i="13" r="J131"/>
  <c i="14" r="J131"/>
  <c r="J127"/>
  <c r="BK133"/>
  <c i="15" r="BK127"/>
  <c i="16" r="BK134"/>
  <c r="J134"/>
  <c r="BK132"/>
  <c i="17" r="F37"/>
  <c i="1" r="BB115"/>
  <c i="18" r="BK281"/>
  <c r="BK226"/>
  <c r="BK388"/>
  <c r="BK291"/>
  <c r="BK397"/>
  <c r="BK295"/>
  <c r="J194"/>
  <c r="BK143"/>
  <c r="J334"/>
  <c r="J241"/>
  <c r="J151"/>
  <c r="BK362"/>
  <c r="J276"/>
  <c r="J196"/>
  <c r="J373"/>
  <c r="BK237"/>
  <c r="J362"/>
  <c r="BK293"/>
  <c r="J215"/>
  <c r="J170"/>
  <c r="J311"/>
  <c r="BK180"/>
  <c i="19" r="BK1075"/>
  <c r="BK958"/>
  <c r="BK879"/>
  <c r="BK742"/>
  <c r="J643"/>
  <c r="BK603"/>
  <c r="J508"/>
  <c r="J389"/>
  <c r="J158"/>
  <c r="J1075"/>
  <c r="J992"/>
  <c r="J860"/>
  <c r="J809"/>
  <c r="J744"/>
  <c r="BK613"/>
  <c r="J450"/>
  <c r="BK318"/>
  <c r="BK282"/>
  <c r="J1101"/>
  <c r="BK1014"/>
  <c r="J925"/>
  <c r="BK822"/>
  <c r="BK730"/>
  <c r="J678"/>
  <c r="BK630"/>
  <c r="BK560"/>
  <c r="BK498"/>
  <c r="BK389"/>
  <c r="BK235"/>
  <c r="J173"/>
  <c r="BK1093"/>
  <c r="J1040"/>
  <c r="BK964"/>
  <c r="J895"/>
  <c r="J873"/>
  <c r="BK794"/>
  <c r="J705"/>
  <c r="J635"/>
  <c r="BK487"/>
  <c r="BK351"/>
  <c r="J1120"/>
  <c r="BK1002"/>
  <c r="J960"/>
  <c r="J877"/>
  <c r="J804"/>
  <c r="BK705"/>
  <c r="J584"/>
  <c r="J501"/>
  <c r="BK222"/>
  <c r="BK1120"/>
  <c r="BK1017"/>
  <c r="BK940"/>
  <c r="J871"/>
  <c r="J811"/>
  <c r="J713"/>
  <c r="BK643"/>
  <c r="J554"/>
  <c r="BK454"/>
  <c r="J324"/>
  <c r="J242"/>
  <c r="J1107"/>
  <c r="J935"/>
  <c r="J836"/>
  <c r="BK784"/>
  <c r="J674"/>
  <c r="J644"/>
  <c r="BK572"/>
  <c r="BK501"/>
  <c r="J429"/>
  <c r="BK294"/>
  <c r="J1180"/>
  <c r="J1164"/>
  <c r="J1152"/>
  <c r="J1145"/>
  <c r="BK1133"/>
  <c r="BK1046"/>
  <c r="BK996"/>
  <c r="BK970"/>
  <c r="J899"/>
  <c r="J826"/>
  <c r="J752"/>
  <c r="J694"/>
  <c r="BK545"/>
  <c r="BK440"/>
  <c r="BK242"/>
  <c i="20" r="J191"/>
  <c r="BK149"/>
  <c r="BK186"/>
  <c r="BK140"/>
  <c r="BK136"/>
  <c r="J140"/>
  <c r="BK157"/>
  <c r="BK172"/>
  <c r="J184"/>
  <c i="21" r="BK129"/>
  <c r="BK136"/>
  <c r="BK127"/>
  <c r="J129"/>
  <c i="22" r="J142"/>
  <c r="BK133"/>
  <c i="23" r="J169"/>
  <c r="BK127"/>
  <c r="BK142"/>
  <c r="BK159"/>
  <c r="J172"/>
  <c r="J146"/>
  <c r="J157"/>
  <c r="J139"/>
  <c r="BK160"/>
  <c r="J143"/>
  <c r="BK128"/>
  <c r="J137"/>
  <c r="BK149"/>
  <c r="J127"/>
  <c i="24" r="J139"/>
  <c r="BK128"/>
  <c r="BK132"/>
  <c r="BK133"/>
  <c i="25" r="BK133"/>
  <c r="J131"/>
  <c r="J130"/>
  <c i="26" r="BK145"/>
  <c r="BK142"/>
  <c r="J143"/>
  <c r="BK132"/>
  <c i="27" r="J140"/>
  <c r="J143"/>
  <c r="J127"/>
  <c r="J131"/>
  <c r="BK141"/>
  <c r="BK135"/>
  <c r="J151"/>
  <c r="BK153"/>
  <c r="BK127"/>
  <c i="28" r="BK133"/>
  <c r="J133"/>
  <c r="BK160"/>
  <c r="J134"/>
  <c r="J131"/>
  <c r="J155"/>
  <c r="BK132"/>
  <c r="BK150"/>
  <c r="BK158"/>
  <c i="29" r="J145"/>
  <c r="J131"/>
  <c r="BK132"/>
  <c r="J136"/>
  <c r="BK142"/>
  <c r="BK145"/>
  <c r="BK139"/>
  <c r="J132"/>
  <c i="30" r="BK135"/>
  <c r="BK147"/>
  <c r="BK145"/>
  <c r="J147"/>
  <c r="BK150"/>
  <c r="J130"/>
  <c r="BK128"/>
  <c i="31" r="BK146"/>
  <c r="BK144"/>
  <c r="BK140"/>
  <c r="BK135"/>
  <c r="J142"/>
  <c r="J128"/>
  <c i="32" r="BK141"/>
  <c r="BK131"/>
  <c r="BK130"/>
  <c r="J136"/>
  <c r="J127"/>
  <c i="33" r="J139"/>
  <c r="BK140"/>
  <c r="BK129"/>
  <c r="J134"/>
  <c i="34" r="BK213"/>
  <c r="BK170"/>
  <c r="BK157"/>
  <c i="36" r="J229"/>
  <c r="BK191"/>
  <c r="BK228"/>
  <c r="J204"/>
  <c r="BK224"/>
  <c r="J162"/>
  <c r="J210"/>
  <c r="BK154"/>
  <c r="BK166"/>
  <c r="BK216"/>
  <c i="37" r="F35"/>
  <c i="1" r="BB138"/>
  <c i="38" r="J159"/>
  <c r="BK180"/>
  <c r="BK156"/>
  <c r="J184"/>
  <c r="J163"/>
  <c r="BK142"/>
  <c r="BK154"/>
  <c r="J166"/>
  <c r="BK152"/>
  <c i="39" r="BK132"/>
  <c r="J136"/>
  <c i="40" r="J133"/>
  <c r="BK146"/>
  <c i="2" r="BK168"/>
  <c r="J134"/>
  <c r="BK145"/>
  <c r="BK178"/>
  <c r="BK144"/>
  <c i="1" r="AS139"/>
  <c i="2" r="J189"/>
  <c r="J137"/>
  <c r="BK130"/>
  <c r="BK158"/>
  <c r="J191"/>
  <c r="BK163"/>
  <c i="3" r="BK161"/>
  <c r="J167"/>
  <c r="BK174"/>
  <c r="BK150"/>
  <c r="J171"/>
  <c r="BK164"/>
  <c r="BK172"/>
  <c i="4" r="BK344"/>
  <c r="J293"/>
  <c r="J385"/>
  <c r="J265"/>
  <c r="J179"/>
  <c r="J352"/>
  <c r="BK393"/>
  <c r="J315"/>
  <c r="BK248"/>
  <c r="J167"/>
  <c r="BK382"/>
  <c r="J276"/>
  <c r="J154"/>
  <c r="BK378"/>
  <c r="BK307"/>
  <c r="BK211"/>
  <c r="BK400"/>
  <c r="BK290"/>
  <c r="J257"/>
  <c r="J407"/>
  <c r="J347"/>
  <c r="BK265"/>
  <c r="BK222"/>
  <c i="5" r="BK248"/>
  <c r="J211"/>
  <c r="BK182"/>
  <c r="J143"/>
  <c r="BK233"/>
  <c r="J203"/>
  <c r="J192"/>
  <c r="J136"/>
  <c r="J230"/>
  <c r="BK203"/>
  <c r="J186"/>
  <c r="BK149"/>
  <c r="BK224"/>
  <c r="J189"/>
  <c r="BK238"/>
  <c r="BK192"/>
  <c r="J166"/>
  <c r="J147"/>
  <c r="BK216"/>
  <c r="BK175"/>
  <c r="J241"/>
  <c r="BK211"/>
  <c r="BK168"/>
  <c r="BK246"/>
  <c r="BK191"/>
  <c r="J135"/>
  <c i="6" r="BK289"/>
  <c r="J138"/>
  <c r="J343"/>
  <c r="J170"/>
  <c r="J324"/>
  <c r="J213"/>
  <c r="J331"/>
  <c r="J157"/>
  <c r="J322"/>
  <c r="BK255"/>
  <c r="BK353"/>
  <c r="BK293"/>
  <c r="J144"/>
  <c r="J320"/>
  <c r="BK146"/>
  <c r="J293"/>
  <c r="J186"/>
  <c i="7" r="F41"/>
  <c i="1" r="BD103"/>
  <c i="8" r="J145"/>
  <c r="J140"/>
  <c r="BK138"/>
  <c r="BK130"/>
  <c i="9" r="BK132"/>
  <c r="J133"/>
  <c r="J131"/>
  <c i="10" r="BK129"/>
  <c r="J135"/>
  <c i="11" r="BK130"/>
  <c r="J128"/>
  <c r="BK127"/>
  <c i="12" r="J136"/>
  <c r="J140"/>
  <c r="BK147"/>
  <c r="J148"/>
  <c r="J150"/>
  <c r="BK134"/>
  <c r="J134"/>
  <c i="13" r="BK137"/>
  <c i="14" r="J139"/>
  <c r="J136"/>
  <c r="J140"/>
  <c r="BK132"/>
  <c i="15" r="BK128"/>
  <c i="16" r="J135"/>
  <c r="J131"/>
  <c i="17" r="BK123"/>
  <c i="18" r="BK390"/>
  <c r="BK367"/>
  <c r="J267"/>
  <c r="BK149"/>
  <c r="BK382"/>
  <c r="J162"/>
  <c r="J326"/>
  <c r="BK274"/>
  <c r="BK168"/>
  <c r="BK315"/>
  <c r="BK247"/>
  <c r="J160"/>
  <c r="BK341"/>
  <c r="BK263"/>
  <c r="J154"/>
  <c r="BK299"/>
  <c r="BK147"/>
  <c r="BK329"/>
  <c r="J247"/>
  <c r="BK162"/>
  <c r="BK378"/>
  <c r="BK241"/>
  <c i="19" r="BK1089"/>
  <c r="BK1006"/>
  <c r="BK903"/>
  <c r="BK826"/>
  <c r="BK722"/>
  <c r="J630"/>
  <c r="BK583"/>
  <c r="BK512"/>
  <c r="J282"/>
  <c r="J1097"/>
  <c r="J1065"/>
  <c r="J1004"/>
  <c r="J910"/>
  <c r="J837"/>
  <c r="J787"/>
  <c r="BK616"/>
  <c r="BK564"/>
  <c r="BK424"/>
  <c r="J294"/>
  <c r="J272"/>
  <c r="BK173"/>
  <c r="BK1036"/>
  <c r="BK974"/>
  <c r="J930"/>
  <c r="J812"/>
  <c r="J740"/>
  <c r="BK698"/>
  <c r="BK635"/>
  <c r="BK584"/>
  <c r="J454"/>
  <c r="J293"/>
  <c r="J233"/>
  <c r="J1135"/>
  <c r="J1079"/>
  <c r="BK1019"/>
  <c r="BK925"/>
  <c r="J883"/>
  <c r="BK837"/>
  <c r="BK762"/>
  <c r="BK686"/>
  <c r="J625"/>
  <c r="BK521"/>
  <c r="J398"/>
  <c r="J181"/>
  <c r="J1046"/>
  <c r="J974"/>
  <c r="J893"/>
  <c r="J769"/>
  <c r="BK662"/>
  <c r="J552"/>
  <c r="J424"/>
  <c r="J290"/>
  <c r="BK1103"/>
  <c r="J1022"/>
  <c r="J901"/>
  <c r="BK873"/>
  <c r="BK835"/>
  <c r="BK782"/>
  <c r="BK709"/>
  <c r="J628"/>
  <c r="J524"/>
  <c r="BK410"/>
  <c r="BK276"/>
  <c r="BK161"/>
  <c r="J980"/>
  <c r="BK920"/>
  <c r="J862"/>
  <c r="BK774"/>
  <c r="J695"/>
  <c r="BK609"/>
  <c r="BK554"/>
  <c r="J453"/>
  <c r="J292"/>
  <c r="BK1176"/>
  <c r="BK1160"/>
  <c r="J1147"/>
  <c r="J1141"/>
  <c r="J1060"/>
  <c r="J1002"/>
  <c r="J976"/>
  <c r="J903"/>
  <c r="J847"/>
  <c r="J782"/>
  <c r="BK720"/>
  <c r="J609"/>
  <c r="BK524"/>
  <c r="J409"/>
  <c r="J281"/>
  <c i="20" r="BK178"/>
  <c r="J134"/>
  <c r="J157"/>
  <c r="BK159"/>
  <c r="J161"/>
  <c r="J170"/>
  <c r="J136"/>
  <c r="J166"/>
  <c r="J182"/>
  <c i="21" r="J146"/>
  <c r="J127"/>
  <c r="J148"/>
  <c r="J142"/>
  <c i="22" r="BK135"/>
  <c r="J141"/>
  <c r="BK131"/>
  <c i="23" r="BK162"/>
  <c r="J128"/>
  <c r="J156"/>
  <c r="BK171"/>
  <c r="BK168"/>
  <c r="J129"/>
  <c r="BK145"/>
  <c r="BK156"/>
  <c r="BK138"/>
  <c r="J164"/>
  <c r="J141"/>
  <c r="BK158"/>
  <c i="24" r="J135"/>
  <c r="J133"/>
  <c r="BK140"/>
  <c r="J140"/>
  <c i="25" r="BK129"/>
  <c r="J134"/>
  <c r="J133"/>
  <c i="26" r="J137"/>
  <c r="J139"/>
  <c r="J144"/>
  <c r="BK137"/>
  <c i="27" r="BK150"/>
  <c r="BK155"/>
  <c r="J141"/>
  <c r="J153"/>
  <c r="J130"/>
  <c r="BK136"/>
  <c r="BK133"/>
  <c r="J152"/>
  <c r="J145"/>
  <c i="28" r="BK155"/>
  <c r="J146"/>
  <c r="J148"/>
  <c r="J135"/>
  <c r="J138"/>
  <c r="J158"/>
  <c r="J140"/>
  <c r="J151"/>
  <c r="BK138"/>
  <c r="BK159"/>
  <c r="BK134"/>
  <c i="29" r="BK133"/>
  <c r="J133"/>
  <c r="BK137"/>
  <c r="BK143"/>
  <c r="BK148"/>
  <c r="J128"/>
  <c r="BK138"/>
  <c i="30" r="J150"/>
  <c r="J138"/>
  <c r="BK133"/>
  <c r="J146"/>
  <c r="BK136"/>
  <c r="BK134"/>
  <c r="J133"/>
  <c i="31" r="J143"/>
  <c r="J148"/>
  <c r="J145"/>
  <c r="BK127"/>
  <c r="BK145"/>
  <c r="J134"/>
  <c r="BK138"/>
  <c i="32" r="J142"/>
  <c r="BK145"/>
  <c r="J141"/>
  <c r="BK144"/>
  <c r="J131"/>
  <c r="BK133"/>
  <c i="33" r="J129"/>
  <c r="BK136"/>
  <c r="J138"/>
  <c i="34" r="J206"/>
  <c r="J142"/>
  <c r="BK158"/>
  <c r="BK186"/>
  <c r="BK151"/>
  <c r="J167"/>
  <c r="J170"/>
  <c i="36" r="BK233"/>
  <c r="J235"/>
  <c r="J147"/>
  <c r="J158"/>
  <c r="J221"/>
  <c r="J166"/>
  <c r="BK204"/>
  <c r="J233"/>
  <c r="J178"/>
  <c r="J195"/>
  <c r="BK231"/>
  <c r="BK172"/>
  <c i="38" r="J167"/>
  <c r="J145"/>
  <c r="J156"/>
  <c r="J142"/>
  <c r="J174"/>
  <c r="BK143"/>
  <c r="J161"/>
  <c r="BK159"/>
  <c r="BK164"/>
  <c r="BK163"/>
  <c i="39" r="J132"/>
  <c r="BK129"/>
  <c i="40" r="J139"/>
  <c r="BK129"/>
  <c r="J152"/>
  <c r="BK131"/>
  <c i="2" r="BK156"/>
  <c r="J152"/>
  <c r="BK180"/>
  <c r="J148"/>
  <c r="BK185"/>
  <c r="BK148"/>
  <c r="BK191"/>
  <c r="BK140"/>
  <c r="J144"/>
  <c r="BK176"/>
  <c i="1" r="AS95"/>
  <c i="3" r="J153"/>
  <c r="J140"/>
  <c r="J161"/>
  <c r="BK171"/>
  <c r="J176"/>
  <c r="BK159"/>
  <c r="BK142"/>
  <c r="J141"/>
  <c i="4" r="J358"/>
  <c r="J307"/>
  <c r="J152"/>
  <c r="BK302"/>
  <c r="J222"/>
  <c r="BK142"/>
  <c r="BK315"/>
  <c r="J394"/>
  <c r="J331"/>
  <c r="J280"/>
  <c r="J198"/>
  <c r="BK396"/>
  <c r="BK345"/>
  <c r="BK278"/>
  <c r="J176"/>
  <c r="J355"/>
  <c r="J284"/>
  <c r="BK200"/>
  <c r="BK358"/>
  <c r="J270"/>
  <c r="J165"/>
  <c r="J405"/>
  <c r="J319"/>
  <c r="BK240"/>
  <c r="BK176"/>
  <c i="5" r="BK230"/>
  <c r="J190"/>
  <c r="BK151"/>
  <c r="BK254"/>
  <c r="J209"/>
  <c r="J179"/>
  <c r="J246"/>
  <c r="J214"/>
  <c r="J196"/>
  <c r="J140"/>
  <c r="J212"/>
  <c r="J158"/>
  <c r="J228"/>
  <c r="BK181"/>
  <c r="BK162"/>
  <c r="BK144"/>
  <c r="BK205"/>
  <c r="J153"/>
  <c r="BK222"/>
  <c r="BK179"/>
  <c r="BK136"/>
  <c r="BK212"/>
  <c r="BK187"/>
  <c r="J145"/>
  <c i="6" r="BK303"/>
  <c r="BK186"/>
  <c r="J347"/>
  <c r="BK274"/>
  <c r="BK358"/>
  <c r="BK272"/>
  <c r="BK138"/>
  <c r="BK261"/>
  <c r="J363"/>
  <c r="BK327"/>
  <c r="J281"/>
  <c r="BK363"/>
  <c r="BK335"/>
  <c r="J244"/>
  <c r="BK347"/>
  <c r="J241"/>
  <c r="J351"/>
  <c r="J274"/>
  <c r="BK142"/>
  <c i="7" r="F40"/>
  <c i="1" r="BC103"/>
  <c i="8" r="J142"/>
  <c r="BK133"/>
  <c r="BK134"/>
  <c r="J131"/>
  <c i="9" r="J127"/>
  <c r="BK136"/>
  <c r="J129"/>
  <c i="10" r="J130"/>
  <c r="J132"/>
  <c i="11" r="J133"/>
  <c r="BK129"/>
  <c i="12" r="BK142"/>
  <c r="J144"/>
  <c r="BK130"/>
  <c r="BK131"/>
  <c r="J127"/>
  <c r="BK143"/>
  <c r="BK129"/>
  <c r="BK133"/>
  <c i="14" r="J138"/>
  <c r="BK131"/>
  <c r="BK135"/>
  <c r="J134"/>
  <c i="15" r="J128"/>
  <c i="16" r="J130"/>
  <c r="BK133"/>
  <c r="BK128"/>
  <c i="18" r="J180"/>
  <c r="J386"/>
  <c r="BK348"/>
  <c r="J327"/>
  <c r="J271"/>
  <c r="BK170"/>
  <c r="J367"/>
  <c r="BK233"/>
  <c r="BK386"/>
  <c r="J325"/>
  <c r="J237"/>
  <c r="J376"/>
  <c r="J137"/>
  <c r="BK331"/>
  <c r="J281"/>
  <c r="BK191"/>
  <c r="J380"/>
  <c r="BK251"/>
  <c r="BK160"/>
  <c i="19" r="J1043"/>
  <c r="BK954"/>
  <c r="BK897"/>
  <c r="BK871"/>
  <c r="J749"/>
  <c r="J662"/>
  <c r="J600"/>
  <c r="J535"/>
  <c r="J419"/>
  <c r="BK1122"/>
  <c r="J1049"/>
  <c r="J1000"/>
  <c r="BK911"/>
  <c r="BK843"/>
  <c r="J792"/>
  <c r="BK667"/>
  <c r="BK589"/>
  <c r="J495"/>
  <c r="J384"/>
  <c r="BK237"/>
  <c r="J164"/>
  <c r="BK1040"/>
  <c r="BK982"/>
  <c r="BK945"/>
  <c r="BK855"/>
  <c r="BK747"/>
  <c r="J717"/>
  <c r="J655"/>
  <c r="BK628"/>
  <c r="J564"/>
  <c r="J511"/>
  <c r="BK419"/>
  <c r="J305"/>
  <c r="BK181"/>
  <c r="J1115"/>
  <c r="J1035"/>
  <c r="J968"/>
  <c r="J920"/>
  <c r="BK860"/>
  <c r="J789"/>
  <c r="BK717"/>
  <c r="J623"/>
  <c r="BK511"/>
  <c r="BK384"/>
  <c r="J167"/>
  <c r="BK1073"/>
  <c r="J996"/>
  <c r="BK910"/>
  <c r="BK869"/>
  <c r="J777"/>
  <c r="J560"/>
  <c r="J516"/>
  <c r="J226"/>
  <c r="BK158"/>
  <c r="BK1049"/>
  <c r="J986"/>
  <c r="J891"/>
  <c r="J855"/>
  <c r="J794"/>
  <c r="J711"/>
  <c r="BK660"/>
  <c r="BK547"/>
  <c r="BK453"/>
  <c r="J318"/>
  <c r="BK1139"/>
  <c r="BK1025"/>
  <c r="J954"/>
  <c r="BK913"/>
  <c r="BK834"/>
  <c r="J779"/>
  <c r="J698"/>
  <c r="J652"/>
  <c r="J583"/>
  <c r="BK508"/>
  <c r="J436"/>
  <c r="J383"/>
  <c r="BK212"/>
  <c r="J1170"/>
  <c r="J1155"/>
  <c r="BK1145"/>
  <c r="J1137"/>
  <c r="BK1057"/>
  <c r="BK1010"/>
  <c r="J982"/>
  <c r="BK935"/>
  <c r="J840"/>
  <c r="BK776"/>
  <c r="J722"/>
  <c r="BK623"/>
  <c r="BK535"/>
  <c r="BK290"/>
  <c r="J178"/>
  <c i="20" r="BK163"/>
  <c r="BK192"/>
  <c r="J151"/>
  <c r="BK162"/>
  <c r="J171"/>
  <c r="J154"/>
  <c r="BK184"/>
  <c r="J168"/>
  <c r="BK153"/>
  <c i="21" r="BK140"/>
  <c r="BK144"/>
  <c r="BK146"/>
  <c r="BK132"/>
  <c i="22" r="J131"/>
  <c r="BK129"/>
  <c r="J129"/>
  <c r="BK139"/>
  <c i="23" r="BK140"/>
  <c r="BK165"/>
  <c r="BK147"/>
  <c r="BK172"/>
  <c r="J132"/>
  <c r="BK152"/>
  <c r="J171"/>
  <c r="BK150"/>
  <c r="J130"/>
  <c r="BK154"/>
  <c r="J144"/>
  <c r="J159"/>
  <c r="BK143"/>
  <c i="24" r="BK127"/>
  <c r="BK139"/>
  <c r="J134"/>
  <c r="BK141"/>
  <c r="BK130"/>
  <c i="25" r="J132"/>
  <c r="BK134"/>
  <c i="26" r="J138"/>
  <c r="J132"/>
  <c r="BK127"/>
  <c r="BK129"/>
  <c i="27" r="J156"/>
  <c r="BK151"/>
  <c r="BK138"/>
  <c r="J135"/>
  <c r="BK154"/>
  <c r="BK149"/>
  <c r="J133"/>
  <c r="J134"/>
  <c r="BK130"/>
  <c i="28" r="J147"/>
  <c r="BK130"/>
  <c r="J154"/>
  <c r="J141"/>
  <c r="BK146"/>
  <c r="J159"/>
  <c r="BK143"/>
  <c r="J164"/>
  <c r="BK164"/>
  <c r="BK137"/>
  <c r="BK154"/>
  <c i="29" r="J144"/>
  <c r="BK131"/>
  <c r="BK144"/>
  <c r="BK129"/>
  <c i="30" r="BK140"/>
  <c r="J141"/>
  <c r="J143"/>
  <c r="J129"/>
  <c r="J135"/>
  <c r="BK129"/>
  <c r="BK131"/>
  <c i="31" r="J139"/>
  <c r="BK143"/>
  <c r="BK130"/>
  <c r="J127"/>
  <c r="J135"/>
  <c r="BK131"/>
  <c i="32" r="J144"/>
  <c r="BK139"/>
  <c r="J143"/>
  <c r="J145"/>
  <c r="J134"/>
  <c r="BK138"/>
  <c i="33" r="J142"/>
  <c r="J136"/>
  <c r="BK144"/>
  <c r="BK128"/>
  <c i="34" r="J202"/>
  <c r="J216"/>
  <c r="J174"/>
  <c r="J158"/>
  <c r="BK210"/>
  <c r="J213"/>
  <c i="35" r="BK123"/>
  <c i="36" r="J224"/>
  <c r="BK147"/>
  <c r="J164"/>
  <c r="J191"/>
  <c r="BK134"/>
  <c r="J200"/>
  <c r="BK165"/>
  <c r="J188"/>
  <c r="J226"/>
  <c r="BK158"/>
  <c r="BK170"/>
  <c r="J134"/>
  <c r="BK178"/>
  <c i="37" r="BK119"/>
  <c i="38" r="J178"/>
  <c r="BK162"/>
  <c r="BK189"/>
  <c r="BK140"/>
  <c r="BK149"/>
  <c r="J180"/>
  <c r="J157"/>
  <c r="BK165"/>
  <c r="BK155"/>
  <c r="BK176"/>
  <c r="J150"/>
  <c i="39" r="BK131"/>
  <c r="J134"/>
  <c r="J128"/>
  <c i="40" r="BK141"/>
  <c r="J136"/>
  <c r="J141"/>
  <c i="2" r="J138"/>
  <c r="J199"/>
  <c r="J142"/>
  <c r="J170"/>
  <c r="J135"/>
  <c r="BK170"/>
  <c r="J132"/>
  <c r="J187"/>
  <c r="BK146"/>
  <c r="J172"/>
  <c r="J183"/>
  <c r="BK199"/>
  <c r="BK172"/>
  <c r="J128"/>
  <c i="3" r="J168"/>
  <c r="BK141"/>
  <c r="BK138"/>
  <c r="BK146"/>
  <c r="BK147"/>
  <c r="J172"/>
  <c r="BK131"/>
  <c r="J164"/>
  <c i="4" r="J360"/>
  <c r="BK311"/>
  <c r="J228"/>
  <c r="BK313"/>
  <c r="J218"/>
  <c r="J156"/>
  <c r="J200"/>
  <c r="BK380"/>
  <c r="BK293"/>
  <c r="J260"/>
  <c r="BK174"/>
  <c r="BK385"/>
  <c r="J286"/>
  <c r="J232"/>
  <c r="J393"/>
  <c r="BK360"/>
  <c r="BK257"/>
  <c r="J186"/>
  <c r="BK352"/>
  <c r="J288"/>
  <c r="BK244"/>
  <c r="BK407"/>
  <c r="J350"/>
  <c r="BK255"/>
  <c r="BK198"/>
  <c i="5" r="BK154"/>
  <c r="J227"/>
  <c r="J199"/>
  <c r="BK177"/>
  <c r="J239"/>
  <c r="BK207"/>
  <c r="J194"/>
  <c r="BK153"/>
  <c r="BK218"/>
  <c r="BK185"/>
  <c r="J213"/>
  <c r="J169"/>
  <c r="BK160"/>
  <c r="BK143"/>
  <c r="BK196"/>
  <c r="J173"/>
  <c r="J225"/>
  <c r="BK190"/>
  <c r="J160"/>
  <c r="J248"/>
  <c r="J193"/>
  <c r="J154"/>
  <c i="6" r="J370"/>
  <c r="BK166"/>
  <c r="J310"/>
  <c r="J166"/>
  <c r="BK285"/>
  <c r="BK150"/>
  <c r="J339"/>
  <c r="J203"/>
  <c r="J360"/>
  <c r="J316"/>
  <c r="J365"/>
  <c r="BK318"/>
  <c r="BK172"/>
  <c r="BK329"/>
  <c r="J172"/>
  <c r="J314"/>
  <c r="J255"/>
  <c i="7" r="BK127"/>
  <c i="8" r="J141"/>
  <c r="BK127"/>
  <c r="J144"/>
  <c r="J127"/>
  <c r="BK137"/>
  <c r="BK128"/>
  <c i="9" r="BK131"/>
  <c r="J130"/>
  <c i="10" r="J131"/>
  <c r="J133"/>
  <c r="BK130"/>
  <c i="11" r="J129"/>
  <c r="BK132"/>
  <c i="12" r="J131"/>
  <c r="BK135"/>
  <c r="J147"/>
  <c r="J152"/>
  <c r="J146"/>
  <c r="J128"/>
  <c i="13" r="J133"/>
  <c r="BK139"/>
  <c r="J138"/>
  <c r="BK133"/>
  <c r="J127"/>
  <c r="J135"/>
  <c r="BK134"/>
  <c r="BK129"/>
  <c r="BK141"/>
  <c r="J140"/>
  <c r="BK138"/>
  <c r="J134"/>
  <c r="J132"/>
  <c r="J129"/>
  <c r="J139"/>
  <c r="J136"/>
  <c r="BK130"/>
  <c r="J141"/>
  <c r="J137"/>
  <c r="BK136"/>
  <c r="BK135"/>
  <c r="BK131"/>
  <c r="BK128"/>
  <c r="BK127"/>
  <c r="BK132"/>
  <c r="J130"/>
  <c i="14" r="BK137"/>
  <c r="BK127"/>
  <c r="J128"/>
  <c r="BK134"/>
  <c r="J130"/>
  <c i="16" r="BK129"/>
  <c r="BK137"/>
  <c r="BK131"/>
  <c i="17" r="F38"/>
  <c i="1" r="BC115"/>
  <c i="18" r="BK305"/>
  <c r="BK196"/>
  <c r="J395"/>
  <c r="J374"/>
  <c r="BK154"/>
  <c r="J319"/>
  <c r="BK255"/>
  <c r="J384"/>
  <c r="J331"/>
  <c r="BK289"/>
  <c r="BK206"/>
  <c r="BK384"/>
  <c r="BK287"/>
  <c r="J168"/>
  <c r="J305"/>
  <c r="BK215"/>
  <c r="BK337"/>
  <c r="J287"/>
  <c r="J143"/>
  <c r="BK368"/>
  <c i="19" r="J1133"/>
  <c r="J1036"/>
  <c r="J887"/>
  <c r="J776"/>
  <c r="J715"/>
  <c r="J636"/>
  <c r="J585"/>
  <c r="BK525"/>
  <c r="BK409"/>
  <c r="J235"/>
  <c r="BK1022"/>
  <c r="J952"/>
  <c r="BK862"/>
  <c r="BK804"/>
  <c r="BK715"/>
  <c r="J603"/>
  <c r="J498"/>
  <c r="BK324"/>
  <c r="BK292"/>
  <c r="J219"/>
  <c r="J1103"/>
  <c r="BK1000"/>
  <c r="J964"/>
  <c r="J867"/>
  <c r="BK754"/>
  <c r="J709"/>
  <c r="BK652"/>
  <c r="BK595"/>
  <c r="J525"/>
  <c r="J410"/>
  <c r="BK272"/>
  <c r="J1139"/>
  <c r="J1111"/>
  <c r="BK1053"/>
  <c r="J945"/>
  <c r="J879"/>
  <c r="J835"/>
  <c r="BK740"/>
  <c r="BK636"/>
  <c r="BK542"/>
  <c r="J405"/>
  <c r="J184"/>
  <c r="BK1106"/>
  <c r="BK1028"/>
  <c r="BK976"/>
  <c r="J905"/>
  <c r="BK867"/>
  <c r="J730"/>
  <c r="BK600"/>
  <c r="BK552"/>
  <c r="BK327"/>
  <c r="BK219"/>
  <c r="J1089"/>
  <c r="J990"/>
  <c r="J897"/>
  <c r="BK883"/>
  <c r="BK831"/>
  <c r="J762"/>
  <c r="BK701"/>
  <c r="BK566"/>
  <c r="BK516"/>
  <c r="BK401"/>
  <c r="BK312"/>
  <c r="J170"/>
  <c r="BK1101"/>
  <c r="BK962"/>
  <c r="J915"/>
  <c r="J843"/>
  <c r="BK764"/>
  <c r="BK655"/>
  <c r="J604"/>
  <c r="J542"/>
  <c r="J462"/>
  <c r="J395"/>
  <c r="J237"/>
  <c r="BK1164"/>
  <c r="BK1150"/>
  <c r="BK1143"/>
  <c r="BK1097"/>
  <c r="J1014"/>
  <c r="BK986"/>
  <c r="J956"/>
  <c r="J885"/>
  <c r="BK820"/>
  <c r="J747"/>
  <c r="J683"/>
  <c r="J569"/>
  <c r="BK429"/>
  <c r="J236"/>
  <c i="20" r="J186"/>
  <c r="J137"/>
  <c r="BK168"/>
  <c r="BK180"/>
  <c r="J180"/>
  <c r="BK142"/>
  <c r="J159"/>
  <c r="BK182"/>
  <c r="BK137"/>
  <c r="BK146"/>
  <c i="21" r="BK148"/>
  <c r="BK147"/>
  <c r="J130"/>
  <c r="J132"/>
  <c i="22" r="BK142"/>
  <c r="BK141"/>
  <c i="23" r="BK170"/>
  <c r="BK133"/>
  <c r="BK157"/>
  <c r="J133"/>
  <c r="J154"/>
  <c r="J162"/>
  <c r="BK141"/>
  <c r="J155"/>
  <c r="J166"/>
  <c r="BK151"/>
  <c r="BK134"/>
  <c r="BK153"/>
  <c r="BK169"/>
  <c r="J147"/>
  <c i="24" r="BK138"/>
  <c r="J127"/>
  <c r="J141"/>
  <c r="BK136"/>
  <c i="25" r="BK131"/>
  <c r="J128"/>
  <c i="26" r="BK144"/>
  <c r="BK141"/>
  <c r="J140"/>
  <c r="J142"/>
  <c r="J134"/>
  <c i="27" r="J144"/>
  <c r="BK139"/>
  <c r="BK140"/>
  <c r="J128"/>
  <c r="J150"/>
  <c r="BK129"/>
  <c r="J155"/>
  <c r="BK128"/>
  <c r="BK131"/>
  <c i="28" r="BK131"/>
  <c r="J127"/>
  <c r="J142"/>
  <c r="BK151"/>
  <c r="BK161"/>
  <c r="BK141"/>
  <c r="J130"/>
  <c r="BK144"/>
  <c r="BK135"/>
  <c r="J145"/>
  <c i="29" r="J138"/>
  <c r="J148"/>
  <c r="J146"/>
  <c r="BK146"/>
  <c r="J149"/>
  <c r="BK140"/>
  <c r="BK136"/>
  <c i="30" r="BK146"/>
  <c r="BK127"/>
  <c r="J148"/>
  <c r="J132"/>
  <c r="BK143"/>
  <c r="J144"/>
  <c r="BK144"/>
  <c i="31" r="BK147"/>
  <c r="BK128"/>
  <c r="BK136"/>
  <c r="J141"/>
  <c r="J146"/>
  <c r="J133"/>
  <c i="32" r="J138"/>
  <c r="J139"/>
  <c r="BK142"/>
  <c r="BK134"/>
  <c r="J133"/>
  <c r="BK127"/>
  <c i="33" r="BK141"/>
  <c r="J130"/>
  <c r="BK139"/>
  <c r="BK137"/>
  <c i="34" r="J186"/>
  <c r="BK202"/>
  <c r="BK167"/>
  <c r="BK206"/>
  <c r="BK135"/>
  <c r="BK126"/>
  <c r="BK142"/>
  <c i="35" r="J123"/>
  <c i="36" r="BK210"/>
  <c r="BK229"/>
  <c r="BK164"/>
  <c r="J216"/>
  <c r="J142"/>
  <c r="J172"/>
  <c r="BK221"/>
  <c r="J165"/>
  <c r="J182"/>
  <c r="BK127"/>
  <c r="J138"/>
  <c i="37" r="F36"/>
  <c i="1" r="BC138"/>
  <c i="38" r="J143"/>
  <c r="J141"/>
  <c r="J169"/>
  <c r="J189"/>
  <c r="BK169"/>
  <c r="BK141"/>
  <c r="BK181"/>
  <c r="BK145"/>
  <c r="J181"/>
  <c r="J155"/>
  <c i="39" r="J125"/>
  <c r="J129"/>
  <c i="40" r="BK136"/>
  <c r="J128"/>
  <c r="J126"/>
  <c i="2" r="J163"/>
  <c r="J196"/>
  <c r="BK132"/>
  <c r="J168"/>
  <c r="BK126"/>
  <c r="BK166"/>
  <c r="BK128"/>
  <c r="J154"/>
  <c r="BK187"/>
  <c r="BK134"/>
  <c r="BK174"/>
  <c r="J192"/>
  <c r="BK143"/>
  <c i="3" r="J178"/>
  <c r="J147"/>
  <c r="BK178"/>
  <c r="BK140"/>
  <c r="BK145"/>
  <c r="J149"/>
  <c r="BK134"/>
  <c i="4" r="J372"/>
  <c r="BK319"/>
  <c r="BK284"/>
  <c r="BK348"/>
  <c r="BK252"/>
  <c r="J174"/>
  <c r="J396"/>
  <c r="BK154"/>
  <c r="BK376"/>
  <c r="BK291"/>
  <c r="J255"/>
  <c r="J136"/>
  <c r="J302"/>
  <c r="J272"/>
  <c r="BK394"/>
  <c r="BK331"/>
  <c r="J252"/>
  <c r="BK146"/>
  <c r="BK276"/>
  <c r="BK179"/>
  <c r="J142"/>
  <c r="BK362"/>
  <c r="BK274"/>
  <c r="BK186"/>
  <c i="5" r="J254"/>
  <c r="BK214"/>
  <c r="J184"/>
  <c r="BK147"/>
  <c r="BK220"/>
  <c r="J195"/>
  <c r="J252"/>
  <c r="BK229"/>
  <c r="BK200"/>
  <c r="BK155"/>
  <c r="BK227"/>
  <c r="BK194"/>
  <c r="BK169"/>
  <c r="BK236"/>
  <c r="J149"/>
  <c r="BK213"/>
  <c r="BK138"/>
  <c r="J229"/>
  <c r="J187"/>
  <c r="J151"/>
  <c r="BK202"/>
  <c r="J171"/>
  <c i="6" r="BK373"/>
  <c r="J285"/>
  <c r="J159"/>
  <c r="J350"/>
  <c r="BK277"/>
  <c r="BK376"/>
  <c r="J298"/>
  <c r="J164"/>
  <c r="J373"/>
  <c r="J250"/>
  <c r="BK320"/>
  <c r="J210"/>
  <c r="BK316"/>
  <c r="J142"/>
  <c r="J220"/>
  <c r="J335"/>
  <c r="BK250"/>
  <c i="7" r="F38"/>
  <c i="1" r="BA103"/>
  <c i="8" r="J139"/>
  <c r="J134"/>
  <c r="BK129"/>
  <c r="J138"/>
  <c r="J129"/>
  <c i="9" r="J136"/>
  <c r="BK134"/>
  <c i="10" r="BK128"/>
  <c r="BK134"/>
  <c r="J134"/>
  <c i="11" r="J130"/>
  <c r="J127"/>
  <c i="12" r="BK132"/>
  <c r="J137"/>
  <c r="BK151"/>
  <c r="J139"/>
  <c r="J142"/>
  <c r="BK138"/>
  <c r="BK128"/>
  <c i="13" r="J128"/>
  <c i="14" r="BK130"/>
  <c r="BK138"/>
  <c r="J135"/>
  <c r="BK139"/>
  <c i="15" r="J127"/>
  <c i="16" r="BK130"/>
  <c r="J129"/>
  <c r="BK127"/>
  <c i="17" r="F36"/>
  <c i="1" r="BA115"/>
  <c i="18" r="J289"/>
  <c r="J255"/>
  <c r="BK137"/>
  <c r="J368"/>
  <c r="J187"/>
  <c r="BK334"/>
  <c r="J218"/>
  <c r="J399"/>
  <c r="BK325"/>
  <c r="BK271"/>
  <c r="BK189"/>
  <c r="J390"/>
  <c r="J291"/>
  <c r="J209"/>
  <c r="J348"/>
  <c r="BK220"/>
  <c r="BK319"/>
  <c r="J251"/>
  <c r="J149"/>
  <c r="J341"/>
  <c r="J206"/>
  <c i="19" r="BK1111"/>
  <c r="BK1035"/>
  <c r="J913"/>
  <c r="J814"/>
  <c r="BK713"/>
  <c r="BK625"/>
  <c r="J572"/>
  <c r="J487"/>
  <c r="J351"/>
  <c r="J1083"/>
  <c r="J1025"/>
  <c r="BK988"/>
  <c r="BK893"/>
  <c r="J831"/>
  <c r="J754"/>
  <c r="J672"/>
  <c r="J579"/>
  <c r="J489"/>
  <c r="J392"/>
  <c r="BK288"/>
  <c r="BK216"/>
  <c r="BK1107"/>
  <c r="J1032"/>
  <c r="J972"/>
  <c r="BK899"/>
  <c r="BK779"/>
  <c r="BK735"/>
  <c r="BK689"/>
  <c r="J633"/>
  <c r="J561"/>
  <c r="BK505"/>
  <c r="BK405"/>
  <c r="J285"/>
  <c r="J161"/>
  <c r="J1087"/>
  <c r="BK1032"/>
  <c r="J962"/>
  <c r="J865"/>
  <c r="BK811"/>
  <c r="BK732"/>
  <c r="BK639"/>
  <c r="J566"/>
  <c r="BK414"/>
  <c r="J288"/>
  <c r="BK1115"/>
  <c r="BK1004"/>
  <c r="BK990"/>
  <c r="BK889"/>
  <c r="J771"/>
  <c r="BK557"/>
  <c r="J458"/>
  <c r="J296"/>
  <c r="BK164"/>
  <c r="BK992"/>
  <c r="BK895"/>
  <c r="BK865"/>
  <c r="BK817"/>
  <c r="BK777"/>
  <c r="J726"/>
  <c r="J686"/>
  <c r="BK546"/>
  <c r="BK443"/>
  <c r="BK392"/>
  <c r="BK236"/>
  <c r="J1073"/>
  <c r="BK956"/>
  <c r="J911"/>
  <c r="J822"/>
  <c r="J720"/>
  <c r="BK672"/>
  <c r="BK585"/>
  <c r="J492"/>
  <c r="J401"/>
  <c r="J243"/>
  <c r="J1176"/>
  <c r="J1160"/>
  <c r="J1150"/>
  <c r="J1143"/>
  <c r="BK1121"/>
  <c r="J1006"/>
  <c r="J978"/>
  <c r="BK907"/>
  <c r="J851"/>
  <c r="BK769"/>
  <c r="J649"/>
  <c r="J546"/>
  <c r="BK458"/>
  <c r="BK285"/>
  <c i="20" r="J188"/>
  <c r="J144"/>
  <c r="BK175"/>
  <c r="J142"/>
  <c r="BK144"/>
  <c r="J145"/>
  <c r="J153"/>
  <c r="J177"/>
  <c r="J175"/>
  <c i="21" r="BK134"/>
  <c r="BK142"/>
  <c r="J134"/>
  <c i="22" r="BK137"/>
  <c r="BK140"/>
  <c r="BK127"/>
  <c i="23" r="J163"/>
  <c r="BK129"/>
  <c r="J158"/>
  <c r="J135"/>
  <c r="J149"/>
  <c r="J160"/>
  <c r="J134"/>
  <c r="J151"/>
  <c r="J131"/>
  <c r="J145"/>
  <c r="BK163"/>
  <c r="BK139"/>
  <c r="BK144"/>
  <c i="24" r="J136"/>
  <c r="BK134"/>
  <c r="J132"/>
  <c r="BK137"/>
  <c r="J128"/>
  <c i="25" r="BK132"/>
  <c r="J127"/>
  <c i="26" r="BK135"/>
  <c r="BK134"/>
  <c r="J145"/>
  <c r="J129"/>
  <c i="27" r="BK156"/>
  <c r="BK145"/>
  <c r="BK137"/>
  <c r="BK134"/>
  <c r="J149"/>
  <c r="BK152"/>
  <c r="J132"/>
  <c r="J136"/>
  <c i="28" r="J153"/>
  <c r="J161"/>
  <c r="J163"/>
  <c r="J129"/>
  <c r="J137"/>
  <c r="J156"/>
  <c r="BK136"/>
  <c r="J160"/>
  <c r="J143"/>
  <c r="BK128"/>
  <c r="BK149"/>
  <c i="29" r="BK141"/>
  <c r="BK149"/>
  <c r="J130"/>
  <c r="J134"/>
  <c r="J142"/>
  <c r="BK127"/>
  <c i="30" r="BK149"/>
  <c r="BK130"/>
  <c r="J128"/>
  <c r="BK142"/>
  <c r="J142"/>
  <c r="J137"/>
  <c r="J139"/>
  <c i="31" r="BK148"/>
  <c r="BK139"/>
  <c r="J147"/>
  <c r="J140"/>
  <c r="J144"/>
  <c r="J132"/>
  <c r="J136"/>
  <c i="32" r="BK143"/>
  <c r="J135"/>
  <c r="BK140"/>
  <c r="BK135"/>
  <c r="J129"/>
  <c r="J128"/>
  <c i="33" r="BK142"/>
  <c r="J131"/>
  <c r="BK131"/>
  <c r="J137"/>
  <c i="34" r="BK180"/>
  <c r="J151"/>
  <c r="BK216"/>
  <c r="BK192"/>
  <c r="J217"/>
  <c r="J198"/>
  <c i="35" r="J124"/>
  <c i="36" r="BK182"/>
  <c r="J215"/>
  <c r="BK215"/>
  <c r="BK143"/>
  <c r="J205"/>
  <c r="BK131"/>
  <c r="J131"/>
  <c r="J170"/>
  <c r="J207"/>
  <c r="BK138"/>
  <c r="BK162"/>
  <c i="37" r="J34"/>
  <c i="1" r="AW138"/>
  <c i="38" r="BK146"/>
  <c r="BK184"/>
  <c r="J154"/>
  <c r="J170"/>
  <c r="BK144"/>
  <c r="J151"/>
  <c r="J140"/>
  <c r="J146"/>
  <c r="BK157"/>
  <c i="39" r="BK134"/>
  <c r="J126"/>
  <c i="40" r="BK149"/>
  <c r="J146"/>
  <c r="BK139"/>
  <c r="J144"/>
  <c r="BK126"/>
  <c i="2" r="J180"/>
  <c r="J136"/>
  <c r="J161"/>
  <c r="BK189"/>
  <c r="J166"/>
  <c i="1" r="AS128"/>
  <c i="2" r="BK161"/>
  <c r="J130"/>
  <c r="J150"/>
  <c i="1" r="AS120"/>
  <c i="2" r="J158"/>
  <c r="J126"/>
  <c i="3" r="J157"/>
  <c r="BK157"/>
  <c r="J150"/>
  <c r="J131"/>
  <c r="BK168"/>
  <c r="J146"/>
  <c i="4" r="J378"/>
  <c r="J325"/>
  <c r="J290"/>
  <c r="J400"/>
  <c r="BK325"/>
  <c r="BK205"/>
  <c r="J402"/>
  <c r="J345"/>
  <c r="BK405"/>
  <c r="BK347"/>
  <c r="BK282"/>
  <c r="J195"/>
  <c r="BK395"/>
  <c r="J344"/>
  <c r="J274"/>
  <c r="J382"/>
  <c r="BK339"/>
  <c r="J240"/>
  <c r="BK136"/>
  <c r="BK272"/>
  <c r="BK228"/>
  <c r="BK148"/>
  <c r="J380"/>
  <c r="J278"/>
  <c r="J236"/>
  <c r="BK156"/>
  <c i="5" r="J216"/>
  <c r="J185"/>
  <c r="BK145"/>
  <c r="J242"/>
  <c r="J202"/>
  <c r="J181"/>
  <c r="BK241"/>
  <c r="J205"/>
  <c r="J191"/>
  <c r="J236"/>
  <c r="BK199"/>
  <c r="BK250"/>
  <c r="J183"/>
  <c r="BK164"/>
  <c r="BK225"/>
  <c r="J177"/>
  <c r="BK135"/>
  <c r="J224"/>
  <c r="J182"/>
  <c r="J156"/>
  <c r="J244"/>
  <c r="BK195"/>
  <c r="J144"/>
  <c i="6" r="J348"/>
  <c r="BK213"/>
  <c r="J353"/>
  <c r="J289"/>
  <c r="BK370"/>
  <c r="BK281"/>
  <c r="BK144"/>
  <c r="BK298"/>
  <c r="BK196"/>
  <c r="BK350"/>
  <c r="BK314"/>
  <c r="BK203"/>
  <c r="BK348"/>
  <c r="BK253"/>
  <c r="BK339"/>
  <c r="BK210"/>
  <c r="BK134"/>
  <c r="J312"/>
  <c r="BK164"/>
  <c i="7" r="J127"/>
  <c i="8" r="BK144"/>
  <c r="BK140"/>
  <c r="BK141"/>
  <c r="BK139"/>
  <c r="J128"/>
  <c r="J143"/>
  <c r="BK135"/>
  <c i="9" r="J135"/>
  <c r="BK133"/>
  <c r="BK129"/>
  <c i="10" r="BK133"/>
  <c r="J129"/>
  <c r="BK131"/>
  <c i="11" r="J132"/>
  <c i="12" r="BK152"/>
  <c r="BK149"/>
  <c r="BK145"/>
  <c r="J138"/>
  <c r="BK127"/>
  <c r="J135"/>
  <c r="BK137"/>
  <c i="13" r="BK140"/>
  <c i="14" r="J137"/>
  <c r="J129"/>
  <c r="BK140"/>
  <c r="BK136"/>
  <c i="16" r="J133"/>
  <c r="J127"/>
  <c r="J132"/>
  <c i="17" r="J123"/>
  <c i="18" r="BK395"/>
  <c r="BK374"/>
  <c r="J274"/>
  <c r="BK151"/>
  <c r="BK392"/>
  <c r="BK326"/>
  <c r="J402"/>
  <c r="BK276"/>
  <c r="BK187"/>
  <c r="J382"/>
  <c r="J293"/>
  <c r="BK209"/>
  <c r="J392"/>
  <c r="BK311"/>
  <c r="J233"/>
  <c r="BK380"/>
  <c r="BK259"/>
  <c r="BK373"/>
  <c r="J299"/>
  <c r="BK194"/>
  <c r="BK402"/>
  <c r="BK324"/>
  <c r="J191"/>
  <c i="19" r="BK1087"/>
  <c r="J988"/>
  <c r="J907"/>
  <c r="J875"/>
  <c r="BK771"/>
  <c r="BK711"/>
  <c r="BK620"/>
  <c r="BK569"/>
  <c r="J443"/>
  <c r="BK291"/>
  <c r="J1106"/>
  <c r="BK1067"/>
  <c r="BK984"/>
  <c r="J869"/>
  <c r="BK812"/>
  <c r="BK752"/>
  <c r="BK644"/>
  <c r="J545"/>
  <c r="J440"/>
  <c r="BK305"/>
  <c r="J222"/>
  <c r="BK1125"/>
  <c r="J1028"/>
  <c r="J940"/>
  <c r="BK836"/>
  <c r="J742"/>
  <c r="BK695"/>
  <c r="BK649"/>
  <c r="J589"/>
  <c r="J530"/>
  <c r="BK495"/>
  <c r="J327"/>
  <c r="J215"/>
  <c r="J1121"/>
  <c r="BK1060"/>
  <c r="J970"/>
  <c r="J889"/>
  <c r="J817"/>
  <c r="BK737"/>
  <c r="BK678"/>
  <c r="J613"/>
  <c r="BK450"/>
  <c r="J299"/>
  <c r="BK1135"/>
  <c r="J1053"/>
  <c r="BK998"/>
  <c r="BK968"/>
  <c r="BK875"/>
  <c r="BK792"/>
  <c r="BK670"/>
  <c r="BK530"/>
  <c r="BK395"/>
  <c r="BK243"/>
  <c r="BK170"/>
  <c r="BK1065"/>
  <c r="BK978"/>
  <c r="BK851"/>
  <c r="BK787"/>
  <c r="BK694"/>
  <c r="BK561"/>
  <c r="J505"/>
  <c r="BK398"/>
  <c r="BK293"/>
  <c r="BK215"/>
  <c r="BK1137"/>
  <c r="J950"/>
  <c r="BK905"/>
  <c r="J820"/>
  <c r="J718"/>
  <c r="J660"/>
  <c r="J595"/>
  <c r="J512"/>
  <c r="J414"/>
  <c r="BK296"/>
  <c r="BK1180"/>
  <c r="BK1155"/>
  <c r="BK1147"/>
  <c r="J1125"/>
  <c r="J1019"/>
  <c r="J994"/>
  <c r="BK972"/>
  <c r="BK887"/>
  <c r="BK809"/>
  <c r="BK744"/>
  <c r="J667"/>
  <c r="J547"/>
  <c r="J446"/>
  <c r="J291"/>
  <c r="BK184"/>
  <c i="20" r="BK177"/>
  <c r="J146"/>
  <c r="J172"/>
  <c r="J178"/>
  <c r="BK188"/>
  <c r="BK191"/>
  <c r="BK166"/>
  <c r="J192"/>
  <c r="BK171"/>
  <c r="J132"/>
  <c r="BK145"/>
  <c i="21" r="J136"/>
  <c r="J140"/>
  <c r="BK130"/>
  <c r="J138"/>
  <c i="22" r="J133"/>
  <c r="J140"/>
  <c r="J137"/>
  <c i="23" r="J167"/>
  <c r="BK137"/>
  <c r="BK166"/>
  <c r="J150"/>
  <c r="BK131"/>
  <c r="BK148"/>
  <c r="BK155"/>
  <c r="J140"/>
  <c r="BK146"/>
  <c r="J165"/>
  <c r="J136"/>
  <c r="J161"/>
  <c r="J138"/>
  <c r="J153"/>
  <c r="J142"/>
  <c i="24" r="BK135"/>
  <c r="J130"/>
  <c r="J129"/>
  <c r="J131"/>
  <c i="25" r="BK130"/>
  <c r="BK127"/>
  <c i="26" r="J141"/>
  <c r="BK140"/>
  <c r="BK130"/>
  <c r="BK139"/>
  <c r="J127"/>
  <c i="27" r="J139"/>
  <c r="BK142"/>
  <c r="J148"/>
  <c r="J146"/>
  <c r="BK144"/>
  <c r="J154"/>
  <c r="J147"/>
  <c r="BK147"/>
  <c i="28" r="BK157"/>
  <c r="J162"/>
  <c r="BK129"/>
  <c r="J144"/>
  <c r="BK153"/>
  <c r="J128"/>
  <c r="BK148"/>
  <c r="BK139"/>
  <c r="J139"/>
  <c r="BK140"/>
  <c r="J157"/>
  <c r="BK127"/>
  <c i="29" r="J137"/>
  <c r="J141"/>
  <c r="BK147"/>
  <c r="J147"/>
  <c r="J129"/>
  <c r="BK130"/>
  <c r="J140"/>
  <c r="J127"/>
  <c i="30" r="J131"/>
  <c r="BK132"/>
  <c r="BK139"/>
  <c r="J127"/>
  <c r="BK137"/>
  <c r="J136"/>
  <c r="J134"/>
  <c i="31" r="BK137"/>
  <c r="BK142"/>
  <c r="J131"/>
  <c r="BK129"/>
  <c r="J137"/>
  <c r="BK132"/>
  <c r="J130"/>
  <c i="32" r="J130"/>
  <c r="BK136"/>
  <c r="J132"/>
  <c r="BK128"/>
  <c r="J137"/>
  <c i="33" r="BK138"/>
  <c r="J141"/>
  <c r="J140"/>
  <c r="BK130"/>
  <c i="34" r="BK198"/>
  <c r="J135"/>
  <c r="J192"/>
  <c r="J210"/>
  <c r="J157"/>
  <c r="J180"/>
  <c r="J126"/>
  <c i="36" r="J228"/>
  <c r="BK205"/>
  <c r="J199"/>
  <c r="J167"/>
  <c r="J127"/>
  <c r="BK199"/>
  <c r="BK235"/>
  <c r="BK167"/>
  <c r="BK207"/>
  <c r="J213"/>
  <c r="BK150"/>
  <c r="BK188"/>
  <c i="37" r="F37"/>
  <c i="1" r="BD138"/>
  <c i="38" r="J149"/>
  <c r="BK161"/>
  <c r="J152"/>
  <c r="J175"/>
  <c r="BK150"/>
  <c r="J173"/>
  <c r="J164"/>
  <c r="BK170"/>
  <c r="J165"/>
  <c r="BK151"/>
  <c i="39" r="BK126"/>
  <c r="J131"/>
  <c r="BK125"/>
  <c i="40" r="J131"/>
  <c r="BK128"/>
  <c r="BK144"/>
  <c i="2" l="1" r="BK165"/>
  <c r="J165"/>
  <c r="J101"/>
  <c i="3" r="BK130"/>
  <c r="R156"/>
  <c r="P169"/>
  <c i="4" r="BK135"/>
  <c r="J135"/>
  <c r="J100"/>
  <c r="R254"/>
  <c r="P343"/>
  <c r="R377"/>
  <c r="BK404"/>
  <c r="J404"/>
  <c r="J111"/>
  <c i="5" r="BK132"/>
  <c r="R178"/>
  <c r="P235"/>
  <c r="R240"/>
  <c i="6" r="BK133"/>
  <c r="BK276"/>
  <c r="J276"/>
  <c r="J103"/>
  <c r="T297"/>
  <c r="T346"/>
  <c r="R362"/>
  <c i="11" r="R126"/>
  <c r="R125"/>
  <c i="15" r="T126"/>
  <c r="T125"/>
  <c i="18" r="BK136"/>
  <c r="J136"/>
  <c r="J100"/>
  <c r="P232"/>
  <c r="T286"/>
  <c r="R323"/>
  <c r="P394"/>
  <c i="19" r="P280"/>
  <c r="P157"/>
  <c r="P156"/>
  <c r="BK391"/>
  <c r="J391"/>
  <c r="J103"/>
  <c r="T435"/>
  <c r="T510"/>
  <c r="R710"/>
  <c r="BK743"/>
  <c r="J743"/>
  <c r="J112"/>
  <c r="R743"/>
  <c r="R813"/>
  <c r="P861"/>
  <c r="BK904"/>
  <c r="J904"/>
  <c r="J119"/>
  <c r="P904"/>
  <c r="BK1018"/>
  <c r="J1018"/>
  <c r="J121"/>
  <c r="R1039"/>
  <c r="T1066"/>
  <c r="BK1114"/>
  <c r="J1114"/>
  <c r="J125"/>
  <c r="BK1132"/>
  <c r="R1175"/>
  <c i="20" r="P131"/>
  <c r="R139"/>
  <c r="BK156"/>
  <c r="J156"/>
  <c r="J103"/>
  <c r="R165"/>
  <c r="BK183"/>
  <c r="J183"/>
  <c r="J106"/>
  <c r="R190"/>
  <c i="22" r="BK126"/>
  <c r="BK125"/>
  <c r="J125"/>
  <c i="23" r="P126"/>
  <c r="P125"/>
  <c i="1" r="AU123"/>
  <c i="24" r="T126"/>
  <c r="T125"/>
  <c i="25" r="P126"/>
  <c r="P125"/>
  <c i="1" r="AU125"/>
  <c i="26" r="BK126"/>
  <c r="J126"/>
  <c r="J101"/>
  <c i="27" r="R126"/>
  <c r="R125"/>
  <c i="29" r="BK126"/>
  <c r="BK125"/>
  <c r="J125"/>
  <c i="31" r="P126"/>
  <c r="P125"/>
  <c i="1" r="AU132"/>
  <c i="32" r="R126"/>
  <c r="R125"/>
  <c i="33" r="BK135"/>
  <c r="J135"/>
  <c r="J102"/>
  <c i="34" r="P125"/>
  <c i="36" r="R126"/>
  <c r="P209"/>
  <c i="38" r="P153"/>
  <c r="P172"/>
  <c r="P171"/>
  <c r="P179"/>
  <c i="16" r="P126"/>
  <c r="P125"/>
  <c i="1" r="AU114"/>
  <c i="18" r="BK232"/>
  <c r="J232"/>
  <c r="J102"/>
  <c r="R286"/>
  <c r="T340"/>
  <c r="T339"/>
  <c i="19" r="P295"/>
  <c r="T391"/>
  <c r="P488"/>
  <c r="BK619"/>
  <c r="J619"/>
  <c r="J107"/>
  <c r="T710"/>
  <c r="T725"/>
  <c r="P743"/>
  <c r="BK813"/>
  <c r="J813"/>
  <c r="J117"/>
  <c r="T914"/>
  <c r="T1039"/>
  <c r="P1066"/>
  <c r="P1114"/>
  <c r="R1132"/>
  <c i="20" r="R131"/>
  <c r="BK148"/>
  <c r="J148"/>
  <c r="J102"/>
  <c r="R156"/>
  <c r="BK174"/>
  <c r="J174"/>
  <c r="J105"/>
  <c r="T183"/>
  <c i="21" r="R126"/>
  <c r="R125"/>
  <c i="22" r="P126"/>
  <c r="P125"/>
  <c i="1" r="AU122"/>
  <c i="23" r="T126"/>
  <c r="T125"/>
  <c i="24" r="P126"/>
  <c r="P125"/>
  <c i="1" r="AU124"/>
  <c i="26" r="P126"/>
  <c r="P125"/>
  <c i="1" r="AU126"/>
  <c i="27" r="P126"/>
  <c r="P125"/>
  <c i="1" r="AU127"/>
  <c i="28" r="R126"/>
  <c r="R125"/>
  <c i="30" r="P126"/>
  <c r="P125"/>
  <c i="1" r="AU131"/>
  <c i="33" r="BK127"/>
  <c r="J127"/>
  <c r="J100"/>
  <c i="34" r="T159"/>
  <c i="35" r="P122"/>
  <c r="P121"/>
  <c i="1" r="AU136"/>
  <c i="36" r="P177"/>
  <c r="R225"/>
  <c i="38" r="T139"/>
  <c r="T138"/>
  <c r="R153"/>
  <c r="P168"/>
  <c r="T179"/>
  <c i="39" r="P124"/>
  <c r="P123"/>
  <c r="P122"/>
  <c i="1" r="AU141"/>
  <c i="40" r="BK125"/>
  <c i="2" r="BK125"/>
  <c r="J125"/>
  <c r="J99"/>
  <c r="T165"/>
  <c i="3" r="T130"/>
  <c r="R163"/>
  <c i="4" r="BK213"/>
  <c r="J213"/>
  <c r="J102"/>
  <c r="T254"/>
  <c r="BK357"/>
  <c r="J357"/>
  <c r="J108"/>
  <c r="T377"/>
  <c r="P404"/>
  <c i="5" r="BK178"/>
  <c r="J178"/>
  <c r="J104"/>
  <c r="BK240"/>
  <c r="J240"/>
  <c r="J107"/>
  <c r="T240"/>
  <c i="6" r="P133"/>
  <c r="T260"/>
  <c r="T265"/>
  <c r="R297"/>
  <c r="R346"/>
  <c i="8" r="P126"/>
  <c r="P125"/>
  <c i="1" r="AU105"/>
  <c i="10" r="P126"/>
  <c r="P125"/>
  <c i="1" r="AU107"/>
  <c i="11" r="P126"/>
  <c r="P125"/>
  <c i="1" r="AU108"/>
  <c i="13" r="R126"/>
  <c r="R125"/>
  <c i="14" r="BK126"/>
  <c r="BK125"/>
  <c r="J125"/>
  <c r="J100"/>
  <c i="16" r="BK126"/>
  <c r="BK125"/>
  <c r="J125"/>
  <c i="18" r="R136"/>
  <c r="BK273"/>
  <c r="J273"/>
  <c r="J103"/>
  <c r="R273"/>
  <c r="BK323"/>
  <c r="J323"/>
  <c r="J105"/>
  <c r="T323"/>
  <c r="BK394"/>
  <c r="J394"/>
  <c r="J111"/>
  <c i="19" r="R280"/>
  <c r="R157"/>
  <c r="R156"/>
  <c r="P391"/>
  <c r="P435"/>
  <c r="T488"/>
  <c r="R619"/>
  <c r="P763"/>
  <c r="BK861"/>
  <c r="J861"/>
  <c r="J118"/>
  <c r="R861"/>
  <c r="T904"/>
  <c r="BK1039"/>
  <c r="J1039"/>
  <c r="J122"/>
  <c r="T1074"/>
  <c r="BK1149"/>
  <c r="J1149"/>
  <c r="J130"/>
  <c r="T1149"/>
  <c i="20" r="BK131"/>
  <c r="J131"/>
  <c r="J100"/>
  <c r="P139"/>
  <c r="T148"/>
  <c r="P165"/>
  <c r="T174"/>
  <c r="P190"/>
  <c i="21" r="BK126"/>
  <c r="J126"/>
  <c r="J101"/>
  <c i="24" r="R126"/>
  <c r="R125"/>
  <c i="25" r="BK126"/>
  <c r="BK125"/>
  <c r="J125"/>
  <c i="26" r="T126"/>
  <c r="T125"/>
  <c i="28" r="T126"/>
  <c r="T125"/>
  <c i="29" r="R126"/>
  <c r="R125"/>
  <c i="31" r="R126"/>
  <c r="R125"/>
  <c i="32" r="P126"/>
  <c r="P125"/>
  <c i="1" r="AU133"/>
  <c i="33" r="P127"/>
  <c i="34" r="R125"/>
  <c i="36" r="P126"/>
  <c r="R209"/>
  <c i="38" r="BK139"/>
  <c r="J139"/>
  <c r="J100"/>
  <c r="P148"/>
  <c r="P147"/>
  <c r="P160"/>
  <c r="BK172"/>
  <c r="J172"/>
  <c r="J108"/>
  <c i="40" r="P125"/>
  <c r="P138"/>
  <c i="2" r="R125"/>
  <c r="P160"/>
  <c i="3" r="BK163"/>
  <c r="J163"/>
  <c r="J103"/>
  <c r="T169"/>
  <c i="4" r="T135"/>
  <c r="P213"/>
  <c r="BK306"/>
  <c r="J306"/>
  <c r="J104"/>
  <c r="T343"/>
  <c r="P377"/>
  <c r="R399"/>
  <c i="5" r="T132"/>
  <c r="T157"/>
  <c r="T163"/>
  <c r="T235"/>
  <c r="T247"/>
  <c i="6" r="R133"/>
  <c r="P276"/>
  <c r="BK326"/>
  <c r="J326"/>
  <c r="J105"/>
  <c r="P346"/>
  <c r="P362"/>
  <c i="8" r="T126"/>
  <c r="T125"/>
  <c i="12" r="P126"/>
  <c r="P125"/>
  <c i="1" r="AU110"/>
  <c i="13" r="P126"/>
  <c r="P125"/>
  <c i="1" r="AU111"/>
  <c i="15" r="BK126"/>
  <c r="BK125"/>
  <c r="J125"/>
  <c r="J100"/>
  <c i="30" r="R126"/>
  <c r="R125"/>
  <c i="33" r="R127"/>
  <c i="34" r="P159"/>
  <c i="36" r="BK177"/>
  <c r="J177"/>
  <c r="J100"/>
  <c r="BK225"/>
  <c r="J225"/>
  <c r="J102"/>
  <c i="38" r="BK148"/>
  <c r="BK160"/>
  <c r="J160"/>
  <c r="J105"/>
  <c r="T168"/>
  <c r="BK179"/>
  <c r="J179"/>
  <c r="J110"/>
  <c i="40" r="R125"/>
  <c r="BK138"/>
  <c r="J138"/>
  <c r="J100"/>
  <c r="T143"/>
  <c i="2" r="P125"/>
  <c r="BK160"/>
  <c r="J160"/>
  <c r="J100"/>
  <c r="T160"/>
  <c i="3" r="BK156"/>
  <c r="J156"/>
  <c r="J102"/>
  <c r="T163"/>
  <c i="4" r="R135"/>
  <c r="BK254"/>
  <c r="J254"/>
  <c r="J103"/>
  <c r="R306"/>
  <c r="BK377"/>
  <c r="J377"/>
  <c r="J109"/>
  <c r="P399"/>
  <c i="5" r="R132"/>
  <c r="P157"/>
  <c r="BK163"/>
  <c r="J163"/>
  <c r="J101"/>
  <c r="P163"/>
  <c r="R235"/>
  <c r="P247"/>
  <c i="6" r="R260"/>
  <c r="BK297"/>
  <c r="J297"/>
  <c r="J104"/>
  <c r="R326"/>
  <c i="8" r="R126"/>
  <c r="R125"/>
  <c i="9" r="BK126"/>
  <c r="J126"/>
  <c r="J101"/>
  <c i="11" r="BK126"/>
  <c r="J126"/>
  <c r="J101"/>
  <c i="12" r="T126"/>
  <c r="T125"/>
  <c i="13" r="BK126"/>
  <c r="J126"/>
  <c r="J101"/>
  <c i="15" r="P126"/>
  <c r="P125"/>
  <c i="1" r="AU113"/>
  <c i="18" r="T136"/>
  <c r="BK286"/>
  <c r="J286"/>
  <c r="J104"/>
  <c r="R340"/>
  <c r="R339"/>
  <c i="19" r="R295"/>
  <c r="BK435"/>
  <c r="J435"/>
  <c r="J104"/>
  <c r="R488"/>
  <c r="T619"/>
  <c r="T763"/>
  <c r="T813"/>
  <c r="T861"/>
  <c r="R904"/>
  <c r="P1018"/>
  <c r="BK1074"/>
  <c r="J1074"/>
  <c r="J124"/>
  <c r="T1114"/>
  <c r="T1132"/>
  <c r="R1149"/>
  <c r="BK1175"/>
  <c r="J1175"/>
  <c r="J133"/>
  <c i="33" r="T127"/>
  <c i="34" r="BK159"/>
  <c r="J159"/>
  <c r="J101"/>
  <c i="36" r="T177"/>
  <c r="T225"/>
  <c i="38" r="T153"/>
  <c r="R168"/>
  <c i="40" r="T125"/>
  <c r="P143"/>
  <c i="2" r="P165"/>
  <c i="3" r="R130"/>
  <c r="P163"/>
  <c i="4" r="R213"/>
  <c r="P306"/>
  <c r="R343"/>
  <c r="T357"/>
  <c r="T356"/>
  <c r="T399"/>
  <c i="5" r="P132"/>
  <c r="BK157"/>
  <c r="J157"/>
  <c r="J100"/>
  <c r="R157"/>
  <c r="R163"/>
  <c r="P240"/>
  <c i="6" r="T133"/>
  <c r="BK265"/>
  <c r="J265"/>
  <c r="J102"/>
  <c r="R276"/>
  <c r="T326"/>
  <c r="T362"/>
  <c i="8" r="BK126"/>
  <c r="BK125"/>
  <c r="J125"/>
  <c r="J100"/>
  <c i="9" r="T126"/>
  <c r="T125"/>
  <c i="10" r="BK126"/>
  <c r="J126"/>
  <c r="J101"/>
  <c i="12" r="BK126"/>
  <c r="BK125"/>
  <c r="J125"/>
  <c i="14" r="P126"/>
  <c r="P125"/>
  <c i="1" r="AU112"/>
  <c i="16" r="T126"/>
  <c r="T125"/>
  <c i="18" r="P136"/>
  <c r="T232"/>
  <c r="T273"/>
  <c r="BK340"/>
  <c r="BK339"/>
  <c r="J339"/>
  <c r="J109"/>
  <c r="R394"/>
  <c i="19" r="BK295"/>
  <c r="J295"/>
  <c r="J102"/>
  <c r="R391"/>
  <c r="BK488"/>
  <c r="J488"/>
  <c r="J105"/>
  <c r="P510"/>
  <c r="BK710"/>
  <c r="J710"/>
  <c r="J108"/>
  <c r="P725"/>
  <c r="BK763"/>
  <c r="J763"/>
  <c r="J113"/>
  <c r="P813"/>
  <c r="P914"/>
  <c r="T1018"/>
  <c r="P1074"/>
  <c r="P1132"/>
  <c i="20" r="T139"/>
  <c r="P156"/>
  <c r="T165"/>
  <c r="P183"/>
  <c r="T190"/>
  <c i="21" r="T126"/>
  <c r="T125"/>
  <c i="24" r="BK126"/>
  <c r="J126"/>
  <c r="J101"/>
  <c i="27" r="T126"/>
  <c r="T125"/>
  <c i="29" r="T126"/>
  <c r="T125"/>
  <c i="30" r="BK126"/>
  <c r="J126"/>
  <c r="J101"/>
  <c i="32" r="T126"/>
  <c r="T125"/>
  <c i="33" r="R135"/>
  <c i="34" r="T125"/>
  <c i="35" r="BK122"/>
  <c r="BK121"/>
  <c r="J121"/>
  <c r="J98"/>
  <c i="36" r="BK126"/>
  <c r="T209"/>
  <c i="38" r="T148"/>
  <c r="T160"/>
  <c r="R172"/>
  <c i="39" r="T124"/>
  <c r="T123"/>
  <c r="T122"/>
  <c i="40" r="R138"/>
  <c r="R143"/>
  <c i="2" r="R165"/>
  <c i="3" r="P130"/>
  <c r="P129"/>
  <c r="P128"/>
  <c i="1" r="AU97"/>
  <c i="3" r="P156"/>
  <c r="R169"/>
  <c i="4" r="P254"/>
  <c r="BK343"/>
  <c r="J343"/>
  <c r="J105"/>
  <c r="R357"/>
  <c r="R356"/>
  <c r="R404"/>
  <c i="5" r="P178"/>
  <c r="BK235"/>
  <c r="J235"/>
  <c r="J106"/>
  <c r="R247"/>
  <c i="6" r="BK260"/>
  <c r="J260"/>
  <c r="J101"/>
  <c r="R265"/>
  <c r="P297"/>
  <c r="BK346"/>
  <c r="J346"/>
  <c r="J106"/>
  <c i="9" r="P126"/>
  <c r="P125"/>
  <c i="1" r="AU106"/>
  <c i="10" r="T126"/>
  <c r="T125"/>
  <c i="11" r="T126"/>
  <c r="T125"/>
  <c i="13" r="T126"/>
  <c r="T125"/>
  <c i="14" r="T126"/>
  <c r="T125"/>
  <c i="15" r="R126"/>
  <c r="R125"/>
  <c i="18" r="P286"/>
  <c r="P340"/>
  <c r="P339"/>
  <c i="19" r="T295"/>
  <c r="R435"/>
  <c r="R510"/>
  <c r="P710"/>
  <c r="R725"/>
  <c r="T743"/>
  <c r="P810"/>
  <c r="T810"/>
  <c r="R914"/>
  <c r="P1039"/>
  <c r="BK1066"/>
  <c r="J1066"/>
  <c r="J123"/>
  <c r="R1066"/>
  <c r="R1114"/>
  <c r="T1175"/>
  <c i="20" r="BK139"/>
  <c r="J139"/>
  <c r="J101"/>
  <c r="P148"/>
  <c r="T156"/>
  <c r="P174"/>
  <c r="BK190"/>
  <c r="J190"/>
  <c r="J107"/>
  <c i="22" r="R126"/>
  <c r="R125"/>
  <c i="23" r="BK126"/>
  <c r="BK125"/>
  <c r="J125"/>
  <c r="J100"/>
  <c i="25" r="T126"/>
  <c r="T125"/>
  <c i="26" r="R126"/>
  <c r="R125"/>
  <c i="27" r="BK126"/>
  <c r="BK125"/>
  <c r="J125"/>
  <c r="J100"/>
  <c i="28" r="P126"/>
  <c r="P125"/>
  <c i="1" r="AU129"/>
  <c i="31" r="BK126"/>
  <c r="BK125"/>
  <c r="J125"/>
  <c r="J100"/>
  <c i="32" r="BK126"/>
  <c r="J126"/>
  <c r="J101"/>
  <c i="33" r="T135"/>
  <c i="34" r="R159"/>
  <c i="35" r="T122"/>
  <c r="T121"/>
  <c i="36" r="R177"/>
  <c r="P225"/>
  <c i="38" r="P139"/>
  <c r="P138"/>
  <c r="P137"/>
  <c i="1" r="AU140"/>
  <c i="38" r="R148"/>
  <c r="R160"/>
  <c r="T172"/>
  <c r="T171"/>
  <c i="39" r="BK124"/>
  <c r="J124"/>
  <c r="J100"/>
  <c i="40" r="BK143"/>
  <c r="J143"/>
  <c r="J101"/>
  <c i="2" r="T125"/>
  <c r="T124"/>
  <c r="R160"/>
  <c i="3" r="T156"/>
  <c r="BK169"/>
  <c r="J169"/>
  <c r="J104"/>
  <c i="4" r="P135"/>
  <c r="P134"/>
  <c r="P133"/>
  <c i="1" r="AU99"/>
  <c i="4" r="T213"/>
  <c r="T306"/>
  <c r="P357"/>
  <c r="P356"/>
  <c r="BK399"/>
  <c r="J399"/>
  <c r="J110"/>
  <c r="T404"/>
  <c i="5" r="T178"/>
  <c r="BK247"/>
  <c r="J247"/>
  <c r="J108"/>
  <c i="6" r="P260"/>
  <c r="P265"/>
  <c r="T276"/>
  <c r="P326"/>
  <c r="BK362"/>
  <c r="J362"/>
  <c r="J109"/>
  <c i="9" r="R126"/>
  <c r="R125"/>
  <c i="10" r="R126"/>
  <c r="R125"/>
  <c i="12" r="R126"/>
  <c r="R125"/>
  <c i="14" r="R126"/>
  <c r="R125"/>
  <c i="16" r="R126"/>
  <c r="R125"/>
  <c i="18" r="R232"/>
  <c r="P273"/>
  <c r="P323"/>
  <c r="T394"/>
  <c i="19" r="BK280"/>
  <c r="J280"/>
  <c r="J101"/>
  <c r="T280"/>
  <c r="T157"/>
  <c r="T156"/>
  <c r="BK510"/>
  <c r="J510"/>
  <c r="J106"/>
  <c r="P619"/>
  <c r="BK725"/>
  <c r="J725"/>
  <c r="J111"/>
  <c r="R763"/>
  <c r="BK810"/>
  <c r="J810"/>
  <c r="J116"/>
  <c r="R810"/>
  <c r="BK914"/>
  <c r="J914"/>
  <c r="J120"/>
  <c r="R1018"/>
  <c r="R1074"/>
  <c r="P1149"/>
  <c r="P1175"/>
  <c i="20" r="T131"/>
  <c r="T130"/>
  <c r="T129"/>
  <c r="R148"/>
  <c r="BK165"/>
  <c r="J165"/>
  <c r="J104"/>
  <c r="R174"/>
  <c r="R183"/>
  <c i="21" r="P126"/>
  <c r="P125"/>
  <c i="1" r="AU121"/>
  <c i="22" r="T126"/>
  <c r="T125"/>
  <c i="23" r="R126"/>
  <c r="R125"/>
  <c i="25" r="R126"/>
  <c r="R125"/>
  <c i="28" r="BK126"/>
  <c r="J126"/>
  <c r="J101"/>
  <c i="29" r="P126"/>
  <c r="P125"/>
  <c i="1" r="AU130"/>
  <c i="30" r="T126"/>
  <c r="T125"/>
  <c i="31" r="T126"/>
  <c r="T125"/>
  <c i="33" r="P135"/>
  <c i="34" r="BK125"/>
  <c r="J125"/>
  <c r="J100"/>
  <c i="35" r="R122"/>
  <c r="R121"/>
  <c i="36" r="T126"/>
  <c r="T125"/>
  <c r="T124"/>
  <c r="BK209"/>
  <c r="J209"/>
  <c r="J101"/>
  <c i="38" r="R139"/>
  <c r="R138"/>
  <c r="BK153"/>
  <c r="J153"/>
  <c r="J103"/>
  <c r="BK168"/>
  <c r="J168"/>
  <c r="J106"/>
  <c r="R179"/>
  <c i="39" r="R124"/>
  <c r="R123"/>
  <c r="R122"/>
  <c i="40" r="T138"/>
  <c i="19" r="BK157"/>
  <c r="J157"/>
  <c r="J100"/>
  <c r="BK803"/>
  <c r="J803"/>
  <c r="J114"/>
  <c i="38" r="BK183"/>
  <c r="BK182"/>
  <c r="J182"/>
  <c r="J111"/>
  <c i="33" r="BK133"/>
  <c r="J133"/>
  <c r="J101"/>
  <c i="6" r="BK357"/>
  <c r="J357"/>
  <c r="J107"/>
  <c i="18" r="BK225"/>
  <c r="J225"/>
  <c r="J101"/>
  <c r="BK336"/>
  <c r="J336"/>
  <c r="J108"/>
  <c i="19" r="BK721"/>
  <c r="J721"/>
  <c r="J109"/>
  <c i="36" r="BK234"/>
  <c r="J234"/>
  <c r="J104"/>
  <c i="38" r="BK188"/>
  <c r="J188"/>
  <c r="J115"/>
  <c i="5" r="BK176"/>
  <c r="J176"/>
  <c r="J103"/>
  <c r="BK232"/>
  <c r="J232"/>
  <c r="J105"/>
  <c i="38" r="BK186"/>
  <c r="J186"/>
  <c r="J114"/>
  <c i="2" r="BK198"/>
  <c r="J198"/>
  <c r="J102"/>
  <c i="3" r="BK175"/>
  <c r="J175"/>
  <c r="J105"/>
  <c i="5" r="BK174"/>
  <c r="J174"/>
  <c r="J102"/>
  <c i="18" r="BK401"/>
  <c r="J401"/>
  <c r="J112"/>
  <c i="33" r="BK143"/>
  <c r="J143"/>
  <c r="J103"/>
  <c i="40" r="BK151"/>
  <c r="J151"/>
  <c r="J103"/>
  <c i="3" r="BK177"/>
  <c r="J177"/>
  <c r="J106"/>
  <c i="4" r="BK210"/>
  <c r="J210"/>
  <c r="J101"/>
  <c i="5" r="BK253"/>
  <c r="J253"/>
  <c r="J109"/>
  <c i="17" r="BK122"/>
  <c r="J122"/>
  <c r="J99"/>
  <c i="19" r="BK1154"/>
  <c r="J1154"/>
  <c r="J131"/>
  <c i="38" r="BK177"/>
  <c r="J177"/>
  <c r="J109"/>
  <c i="40" r="BK135"/>
  <c r="J135"/>
  <c r="J99"/>
  <c i="4" r="BK354"/>
  <c r="J354"/>
  <c r="J106"/>
  <c i="6" r="BK359"/>
  <c r="J359"/>
  <c r="J108"/>
  <c i="19" r="BK808"/>
  <c r="J808"/>
  <c r="J115"/>
  <c i="36" r="BK232"/>
  <c r="J232"/>
  <c r="J103"/>
  <c i="37" r="BK118"/>
  <c r="J118"/>
  <c r="J97"/>
  <c i="3" r="BK152"/>
  <c r="J152"/>
  <c r="J101"/>
  <c i="7" r="BK126"/>
  <c r="J126"/>
  <c r="J101"/>
  <c i="18" r="BK333"/>
  <c r="J333"/>
  <c r="J106"/>
  <c i="19" r="BK1124"/>
  <c r="BK1123"/>
  <c r="J1123"/>
  <c r="J126"/>
  <c r="BK1169"/>
  <c r="J1169"/>
  <c r="J132"/>
  <c i="36" r="BK171"/>
  <c r="J171"/>
  <c r="J99"/>
  <c i="38" r="BK158"/>
  <c r="J158"/>
  <c r="J104"/>
  <c i="40" r="BK148"/>
  <c r="J148"/>
  <c r="J102"/>
  <c r="J89"/>
  <c r="E113"/>
  <c r="BE128"/>
  <c r="BE133"/>
  <c r="BE139"/>
  <c r="BE141"/>
  <c r="F92"/>
  <c r="BE129"/>
  <c r="BE131"/>
  <c r="BE149"/>
  <c i="39" r="BK123"/>
  <c r="J123"/>
  <c r="J99"/>
  <c i="40" r="J92"/>
  <c r="BE136"/>
  <c r="BE152"/>
  <c r="BE144"/>
  <c r="BE126"/>
  <c r="BE146"/>
  <c i="39" r="F94"/>
  <c r="BE132"/>
  <c i="38" r="J183"/>
  <c r="J112"/>
  <c i="39" r="E85"/>
  <c r="F93"/>
  <c r="BE136"/>
  <c i="38" r="BK138"/>
  <c r="J138"/>
  <c r="J99"/>
  <c r="J148"/>
  <c r="J102"/>
  <c i="39" r="J93"/>
  <c r="BE125"/>
  <c r="BE126"/>
  <c r="J94"/>
  <c r="J116"/>
  <c r="BE128"/>
  <c r="BE129"/>
  <c r="BE134"/>
  <c r="BE131"/>
  <c i="38" r="BK171"/>
  <c r="J171"/>
  <c r="J107"/>
  <c r="F94"/>
  <c r="BE140"/>
  <c r="BE141"/>
  <c r="BE142"/>
  <c r="BE145"/>
  <c r="BE169"/>
  <c r="BE175"/>
  <c r="J93"/>
  <c r="BE149"/>
  <c r="BE152"/>
  <c r="BE159"/>
  <c r="BE189"/>
  <c r="E125"/>
  <c r="BE144"/>
  <c r="BE167"/>
  <c r="F93"/>
  <c r="BE151"/>
  <c r="BE164"/>
  <c r="BE166"/>
  <c r="J131"/>
  <c r="BE146"/>
  <c r="BE157"/>
  <c r="BE161"/>
  <c r="BE162"/>
  <c r="BE163"/>
  <c r="BE174"/>
  <c r="BE176"/>
  <c r="BE178"/>
  <c r="BE180"/>
  <c r="J94"/>
  <c r="BE143"/>
  <c r="BE150"/>
  <c r="BE165"/>
  <c r="BE173"/>
  <c r="BE181"/>
  <c r="BE154"/>
  <c r="BE155"/>
  <c r="BE156"/>
  <c r="BE170"/>
  <c r="BE184"/>
  <c r="BE187"/>
  <c i="36" r="J126"/>
  <c r="J98"/>
  <c i="37" r="F114"/>
  <c r="E85"/>
  <c r="J111"/>
  <c r="J114"/>
  <c r="BE119"/>
  <c i="36" r="J118"/>
  <c r="BE127"/>
  <c r="BE154"/>
  <c r="BE166"/>
  <c r="BE167"/>
  <c r="BE170"/>
  <c r="BE199"/>
  <c r="BE205"/>
  <c r="BE207"/>
  <c r="BE210"/>
  <c r="BE213"/>
  <c r="BE224"/>
  <c r="J92"/>
  <c r="BE158"/>
  <c r="BE162"/>
  <c r="BE204"/>
  <c r="BE216"/>
  <c r="BE221"/>
  <c r="BE228"/>
  <c r="BE188"/>
  <c r="BE191"/>
  <c r="BE231"/>
  <c r="E114"/>
  <c r="BE138"/>
  <c r="BE142"/>
  <c r="BE195"/>
  <c r="BE217"/>
  <c r="BE233"/>
  <c r="F121"/>
  <c r="BE143"/>
  <c r="BE172"/>
  <c r="BE229"/>
  <c r="BE147"/>
  <c r="BE200"/>
  <c i="35" r="J122"/>
  <c r="J99"/>
  <c i="36" r="BE131"/>
  <c r="BE134"/>
  <c r="BE150"/>
  <c r="BE165"/>
  <c r="BE178"/>
  <c r="BE182"/>
  <c r="BE226"/>
  <c r="BE164"/>
  <c r="BE215"/>
  <c r="BE235"/>
  <c i="35" r="F94"/>
  <c r="J94"/>
  <c r="E109"/>
  <c r="J115"/>
  <c r="BE123"/>
  <c r="BE124"/>
  <c i="34" r="BK124"/>
  <c r="J124"/>
  <c r="J99"/>
  <c r="BE216"/>
  <c r="BE170"/>
  <c r="BE192"/>
  <c r="BE213"/>
  <c r="F94"/>
  <c r="BE126"/>
  <c r="BE135"/>
  <c r="BE142"/>
  <c r="BE157"/>
  <c r="BE217"/>
  <c r="BE158"/>
  <c r="BE160"/>
  <c r="BE174"/>
  <c r="BE202"/>
  <c r="BE145"/>
  <c r="BE151"/>
  <c r="E85"/>
  <c r="J117"/>
  <c r="BE198"/>
  <c r="BE206"/>
  <c r="BE210"/>
  <c i="33" r="BK126"/>
  <c r="J126"/>
  <c r="J99"/>
  <c i="34" r="BE180"/>
  <c r="BE186"/>
  <c r="BE167"/>
  <c i="33" r="J121"/>
  <c r="BE131"/>
  <c r="BE139"/>
  <c r="J94"/>
  <c r="F122"/>
  <c r="BE129"/>
  <c r="BE130"/>
  <c r="J91"/>
  <c r="F121"/>
  <c r="BE132"/>
  <c r="BE144"/>
  <c i="32" r="BK125"/>
  <c r="J125"/>
  <c i="33" r="E113"/>
  <c r="BE128"/>
  <c r="BE134"/>
  <c r="BE136"/>
  <c r="BE141"/>
  <c r="BE142"/>
  <c r="BE138"/>
  <c r="BE140"/>
  <c r="BE137"/>
  <c i="31" r="J126"/>
  <c r="J101"/>
  <c i="32" r="BE137"/>
  <c r="F96"/>
  <c r="BE139"/>
  <c r="F95"/>
  <c r="J121"/>
  <c r="BE132"/>
  <c r="BE140"/>
  <c r="BE141"/>
  <c r="BE142"/>
  <c r="BE143"/>
  <c r="BE131"/>
  <c r="BE145"/>
  <c r="J96"/>
  <c r="BE128"/>
  <c r="BE130"/>
  <c r="BE144"/>
  <c r="E85"/>
  <c r="BE129"/>
  <c r="BE138"/>
  <c r="J93"/>
  <c r="BE127"/>
  <c r="BE133"/>
  <c r="BE134"/>
  <c r="BE135"/>
  <c r="BE136"/>
  <c i="31" r="J121"/>
  <c r="BE139"/>
  <c r="BE140"/>
  <c r="BE142"/>
  <c r="F95"/>
  <c r="BE128"/>
  <c r="BE134"/>
  <c r="BE135"/>
  <c r="E111"/>
  <c r="BE127"/>
  <c r="J93"/>
  <c r="F96"/>
  <c r="BE130"/>
  <c r="BE133"/>
  <c r="BE141"/>
  <c r="BE137"/>
  <c r="BE146"/>
  <c r="BE147"/>
  <c r="BE148"/>
  <c r="BE131"/>
  <c r="BE136"/>
  <c r="BE138"/>
  <c i="30" r="BK125"/>
  <c r="J125"/>
  <c i="31" r="J96"/>
  <c r="BE129"/>
  <c r="BE143"/>
  <c r="BE132"/>
  <c r="BE144"/>
  <c r="BE145"/>
  <c i="29" r="J100"/>
  <c r="J126"/>
  <c r="J101"/>
  <c i="30" r="J119"/>
  <c r="BE146"/>
  <c r="E85"/>
  <c r="F122"/>
  <c r="BE148"/>
  <c r="J96"/>
  <c r="BE131"/>
  <c r="BE144"/>
  <c r="BE149"/>
  <c r="F121"/>
  <c r="BE127"/>
  <c r="BE132"/>
  <c r="BE130"/>
  <c r="BE133"/>
  <c r="BE134"/>
  <c r="BE137"/>
  <c r="BE138"/>
  <c r="BE139"/>
  <c r="J121"/>
  <c r="BE128"/>
  <c r="BE129"/>
  <c r="BE135"/>
  <c r="BE136"/>
  <c r="BE140"/>
  <c r="BE143"/>
  <c r="BE145"/>
  <c r="BE141"/>
  <c r="BE142"/>
  <c r="BE147"/>
  <c r="BE150"/>
  <c i="29" r="E85"/>
  <c r="J119"/>
  <c r="BE131"/>
  <c r="BE146"/>
  <c r="J96"/>
  <c r="BE127"/>
  <c r="BE137"/>
  <c r="BE138"/>
  <c r="BE143"/>
  <c r="BE144"/>
  <c r="BE147"/>
  <c i="28" r="BK125"/>
  <c r="J125"/>
  <c r="J100"/>
  <c i="29" r="J121"/>
  <c r="BE132"/>
  <c r="BE133"/>
  <c r="BE134"/>
  <c r="BE135"/>
  <c r="BE136"/>
  <c r="BE139"/>
  <c r="BE140"/>
  <c r="BE141"/>
  <c r="BE148"/>
  <c r="BE149"/>
  <c r="F121"/>
  <c r="BE130"/>
  <c r="BE145"/>
  <c r="F96"/>
  <c r="BE142"/>
  <c r="BE128"/>
  <c r="BE129"/>
  <c i="28" r="F96"/>
  <c r="BE129"/>
  <c r="BE130"/>
  <c r="BE131"/>
  <c r="BE132"/>
  <c r="BE142"/>
  <c i="27" r="J126"/>
  <c r="J101"/>
  <c i="28" r="J95"/>
  <c r="BE147"/>
  <c r="BE160"/>
  <c r="J96"/>
  <c r="BE135"/>
  <c r="BE137"/>
  <c r="BE148"/>
  <c r="BE149"/>
  <c r="BE154"/>
  <c r="BE157"/>
  <c r="BE159"/>
  <c r="E85"/>
  <c r="J119"/>
  <c r="BE128"/>
  <c r="BE133"/>
  <c r="BE146"/>
  <c r="BE153"/>
  <c r="BE141"/>
  <c r="BE145"/>
  <c r="BE158"/>
  <c r="BE163"/>
  <c r="BE127"/>
  <c r="BE136"/>
  <c r="BE150"/>
  <c r="BE161"/>
  <c r="F95"/>
  <c r="BE138"/>
  <c r="BE143"/>
  <c r="BE144"/>
  <c r="BE151"/>
  <c r="BE155"/>
  <c r="BE156"/>
  <c r="BE164"/>
  <c r="BE134"/>
  <c r="BE139"/>
  <c r="BE140"/>
  <c r="BE162"/>
  <c i="27" r="E111"/>
  <c r="BE133"/>
  <c r="BE138"/>
  <c r="BE151"/>
  <c r="BE155"/>
  <c i="26" r="BK125"/>
  <c r="J125"/>
  <c i="27" r="J95"/>
  <c r="J122"/>
  <c r="BE139"/>
  <c r="BE140"/>
  <c r="BE141"/>
  <c r="BE142"/>
  <c r="BE143"/>
  <c r="BE144"/>
  <c r="BE148"/>
  <c r="F122"/>
  <c r="F95"/>
  <c r="J119"/>
  <c r="BE130"/>
  <c r="BE146"/>
  <c r="BE152"/>
  <c r="BE153"/>
  <c r="BE154"/>
  <c r="BE127"/>
  <c r="BE128"/>
  <c r="BE129"/>
  <c r="BE132"/>
  <c r="BE135"/>
  <c r="BE145"/>
  <c r="BE147"/>
  <c r="BE150"/>
  <c r="BE137"/>
  <c r="BE149"/>
  <c r="BE156"/>
  <c r="BE131"/>
  <c r="BE136"/>
  <c r="BE134"/>
  <c i="25" r="J126"/>
  <c r="J101"/>
  <c i="26" r="J96"/>
  <c r="BE129"/>
  <c i="25" r="J100"/>
  <c i="26" r="BE127"/>
  <c r="BE145"/>
  <c r="F96"/>
  <c r="J121"/>
  <c r="BE138"/>
  <c r="BE137"/>
  <c r="BE140"/>
  <c r="BE141"/>
  <c r="BE144"/>
  <c r="J93"/>
  <c r="F121"/>
  <c r="BE139"/>
  <c r="BE143"/>
  <c r="BE135"/>
  <c r="E85"/>
  <c r="BE142"/>
  <c r="BE130"/>
  <c r="BE132"/>
  <c r="BE134"/>
  <c i="25" r="E85"/>
  <c r="J93"/>
  <c r="F122"/>
  <c r="BE128"/>
  <c r="BE130"/>
  <c r="BE131"/>
  <c r="BE132"/>
  <c r="BE134"/>
  <c r="F95"/>
  <c r="J122"/>
  <c i="24" r="BK125"/>
  <c r="J125"/>
  <c i="25" r="J95"/>
  <c r="BE133"/>
  <c r="BE127"/>
  <c r="BE129"/>
  <c i="23" r="J126"/>
  <c r="J101"/>
  <c i="24" r="J95"/>
  <c r="BE127"/>
  <c r="BE136"/>
  <c r="J96"/>
  <c r="F122"/>
  <c r="BE130"/>
  <c r="BE131"/>
  <c r="BE132"/>
  <c r="BE135"/>
  <c r="J93"/>
  <c r="F121"/>
  <c r="BE128"/>
  <c r="BE137"/>
  <c r="BE138"/>
  <c r="E85"/>
  <c r="BE129"/>
  <c r="BE139"/>
  <c r="BE140"/>
  <c r="BE141"/>
  <c r="BE133"/>
  <c r="BE134"/>
  <c i="22" r="J126"/>
  <c r="J101"/>
  <c i="23" r="F96"/>
  <c r="BE132"/>
  <c r="BE139"/>
  <c r="BE146"/>
  <c r="BE148"/>
  <c r="BE157"/>
  <c r="BE165"/>
  <c r="J93"/>
  <c r="BE127"/>
  <c r="BE131"/>
  <c r="BE134"/>
  <c r="BE147"/>
  <c r="BE151"/>
  <c r="BE156"/>
  <c r="BE158"/>
  <c r="BE159"/>
  <c r="BE162"/>
  <c r="BE168"/>
  <c i="22" r="J100"/>
  <c i="23" r="J96"/>
  <c r="BE129"/>
  <c r="BE155"/>
  <c r="BE171"/>
  <c r="E85"/>
  <c r="J121"/>
  <c r="BE128"/>
  <c r="BE140"/>
  <c r="BE141"/>
  <c r="BE152"/>
  <c r="BE153"/>
  <c r="BE164"/>
  <c r="F95"/>
  <c r="BE163"/>
  <c r="BE166"/>
  <c r="BE169"/>
  <c r="BE172"/>
  <c r="BE133"/>
  <c r="BE135"/>
  <c r="BE136"/>
  <c r="BE145"/>
  <c r="BE160"/>
  <c r="BE170"/>
  <c r="BE130"/>
  <c r="BE154"/>
  <c r="BE161"/>
  <c r="BE167"/>
  <c r="BE137"/>
  <c r="BE138"/>
  <c r="BE142"/>
  <c r="BE143"/>
  <c r="BE144"/>
  <c r="BE149"/>
  <c r="BE150"/>
  <c i="22" r="J95"/>
  <c r="J119"/>
  <c r="BE135"/>
  <c r="BE137"/>
  <c i="21" r="BK125"/>
  <c r="J125"/>
  <c i="22" r="BE127"/>
  <c r="BE129"/>
  <c r="E85"/>
  <c r="F96"/>
  <c r="F121"/>
  <c r="BE131"/>
  <c r="BE142"/>
  <c r="J96"/>
  <c r="BE141"/>
  <c r="BE133"/>
  <c r="BE139"/>
  <c r="BE140"/>
  <c i="20" r="BK130"/>
  <c r="J130"/>
  <c r="J99"/>
  <c i="21" r="J96"/>
  <c r="F122"/>
  <c r="BE146"/>
  <c r="J121"/>
  <c r="BE144"/>
  <c r="F95"/>
  <c r="BE132"/>
  <c r="BE147"/>
  <c r="E85"/>
  <c r="BE127"/>
  <c r="BE129"/>
  <c r="BE134"/>
  <c r="BE136"/>
  <c r="J93"/>
  <c r="BE140"/>
  <c r="BE130"/>
  <c r="BE138"/>
  <c r="BE142"/>
  <c r="BE148"/>
  <c i="20" r="J94"/>
  <c r="F125"/>
  <c r="BE134"/>
  <c r="BE142"/>
  <c r="BE159"/>
  <c r="BE161"/>
  <c r="BE166"/>
  <c r="BE177"/>
  <c r="BE180"/>
  <c i="19" r="BK724"/>
  <c r="J724"/>
  <c r="J110"/>
  <c r="J1132"/>
  <c r="J129"/>
  <c i="20" r="F94"/>
  <c r="BE145"/>
  <c r="BE149"/>
  <c r="BE153"/>
  <c r="BE154"/>
  <c r="BE157"/>
  <c r="BE178"/>
  <c r="BE188"/>
  <c r="J93"/>
  <c r="BE140"/>
  <c r="BE191"/>
  <c i="19" r="J1124"/>
  <c r="J127"/>
  <c i="20" r="J123"/>
  <c r="BE144"/>
  <c r="BE146"/>
  <c r="BE151"/>
  <c r="BE168"/>
  <c r="BE171"/>
  <c r="BE186"/>
  <c i="19" r="BK156"/>
  <c r="J156"/>
  <c r="J99"/>
  <c i="20" r="E117"/>
  <c r="BE136"/>
  <c r="BE172"/>
  <c r="BE175"/>
  <c r="BE182"/>
  <c r="BE184"/>
  <c r="BE192"/>
  <c r="BE132"/>
  <c r="BE163"/>
  <c r="BE170"/>
  <c r="BE137"/>
  <c r="BE162"/>
  <c i="19" r="E85"/>
  <c r="J94"/>
  <c r="BE305"/>
  <c r="BE324"/>
  <c r="BE384"/>
  <c r="BE392"/>
  <c r="BE454"/>
  <c r="BE512"/>
  <c r="BE516"/>
  <c r="BE539"/>
  <c r="BE564"/>
  <c r="BE583"/>
  <c r="BE589"/>
  <c r="BE595"/>
  <c r="BE643"/>
  <c r="BE655"/>
  <c r="BE670"/>
  <c r="BE672"/>
  <c r="BE709"/>
  <c r="BE711"/>
  <c r="BE726"/>
  <c r="BE732"/>
  <c r="BE762"/>
  <c r="BE787"/>
  <c r="BE789"/>
  <c r="BE792"/>
  <c r="BE804"/>
  <c r="BE836"/>
  <c r="BE862"/>
  <c r="BE867"/>
  <c r="BE869"/>
  <c r="BE873"/>
  <c r="BE911"/>
  <c r="BE913"/>
  <c r="BE915"/>
  <c r="BE945"/>
  <c r="BE962"/>
  <c r="BE968"/>
  <c r="BE998"/>
  <c r="BE1028"/>
  <c r="BE1032"/>
  <c r="BE1040"/>
  <c r="BE1103"/>
  <c r="BE1107"/>
  <c r="BE1141"/>
  <c r="BE1143"/>
  <c r="BE1145"/>
  <c r="BE1147"/>
  <c r="BE1150"/>
  <c r="BE1152"/>
  <c r="BE1155"/>
  <c r="BE1160"/>
  <c r="BE1164"/>
  <c r="BE1170"/>
  <c r="BE1176"/>
  <c r="BE1180"/>
  <c i="18" r="BK135"/>
  <c r="J135"/>
  <c r="J99"/>
  <c i="19" r="J91"/>
  <c r="BE158"/>
  <c r="BE161"/>
  <c r="BE181"/>
  <c r="BE233"/>
  <c r="BE235"/>
  <c r="BE290"/>
  <c r="BE327"/>
  <c r="BE446"/>
  <c r="BE520"/>
  <c r="BE616"/>
  <c r="BE683"/>
  <c r="BE715"/>
  <c r="BE747"/>
  <c r="BE802"/>
  <c r="BE826"/>
  <c r="BE855"/>
  <c r="BE865"/>
  <c r="BE875"/>
  <c r="BE889"/>
  <c r="BE891"/>
  <c r="BE899"/>
  <c r="BE907"/>
  <c r="BE986"/>
  <c r="BE1002"/>
  <c r="BE1036"/>
  <c r="BE1043"/>
  <c r="BE1046"/>
  <c r="BE1053"/>
  <c r="BE1057"/>
  <c r="BE1075"/>
  <c r="BE1079"/>
  <c r="BE1087"/>
  <c r="BE184"/>
  <c r="BE219"/>
  <c r="BE226"/>
  <c r="BE291"/>
  <c r="BE299"/>
  <c r="BE419"/>
  <c r="BE424"/>
  <c r="BE436"/>
  <c r="BE462"/>
  <c r="BE492"/>
  <c r="BE498"/>
  <c r="BE542"/>
  <c r="BE585"/>
  <c r="BE604"/>
  <c r="BE620"/>
  <c r="BE636"/>
  <c r="BE644"/>
  <c r="BE649"/>
  <c r="BE705"/>
  <c r="BE717"/>
  <c r="BE720"/>
  <c r="BE742"/>
  <c r="BE764"/>
  <c r="BE774"/>
  <c r="BE779"/>
  <c r="BE814"/>
  <c r="BE847"/>
  <c r="BE881"/>
  <c r="BE893"/>
  <c r="BE905"/>
  <c r="BE956"/>
  <c r="BE958"/>
  <c r="BE964"/>
  <c r="BE972"/>
  <c r="BE1004"/>
  <c r="BE1035"/>
  <c r="BE1083"/>
  <c r="BE1097"/>
  <c r="BE1106"/>
  <c r="BE1121"/>
  <c r="BE1122"/>
  <c r="BE1125"/>
  <c r="BE1137"/>
  <c r="BE1139"/>
  <c i="18" r="J340"/>
  <c r="J110"/>
  <c i="19" r="F94"/>
  <c r="BE173"/>
  <c r="BE212"/>
  <c r="BE281"/>
  <c r="BE383"/>
  <c r="BE389"/>
  <c r="BE401"/>
  <c r="BE405"/>
  <c r="BE410"/>
  <c r="BE429"/>
  <c r="BE443"/>
  <c r="BE450"/>
  <c r="BE508"/>
  <c r="BE521"/>
  <c r="BE552"/>
  <c r="BE623"/>
  <c r="BE625"/>
  <c r="BE628"/>
  <c r="BE633"/>
  <c r="BE695"/>
  <c r="BE713"/>
  <c r="BE718"/>
  <c r="BE722"/>
  <c r="BE735"/>
  <c r="BE809"/>
  <c r="BE812"/>
  <c r="BE817"/>
  <c r="BE820"/>
  <c r="BE837"/>
  <c r="BE860"/>
  <c r="BE885"/>
  <c r="BE897"/>
  <c r="BE920"/>
  <c r="BE925"/>
  <c r="BE930"/>
  <c r="BE940"/>
  <c r="BE950"/>
  <c r="BE954"/>
  <c r="BE978"/>
  <c r="BE984"/>
  <c r="BE1006"/>
  <c r="BE1014"/>
  <c r="BE1017"/>
  <c r="BE1060"/>
  <c r="BE1089"/>
  <c r="BE1093"/>
  <c r="BE1111"/>
  <c r="BE164"/>
  <c r="BE272"/>
  <c r="BE282"/>
  <c r="BE292"/>
  <c r="BE293"/>
  <c r="BE294"/>
  <c r="BE312"/>
  <c r="BE495"/>
  <c r="BE530"/>
  <c r="BE546"/>
  <c r="BE554"/>
  <c r="BE557"/>
  <c r="BE560"/>
  <c r="BE561"/>
  <c r="BE572"/>
  <c r="BE584"/>
  <c r="BE603"/>
  <c r="BE630"/>
  <c r="BE667"/>
  <c r="BE689"/>
  <c r="BE698"/>
  <c r="BE784"/>
  <c r="BE822"/>
  <c r="BE831"/>
  <c r="BE871"/>
  <c r="BE903"/>
  <c r="BE910"/>
  <c r="BE952"/>
  <c r="BE980"/>
  <c r="BE988"/>
  <c r="BE990"/>
  <c r="BE996"/>
  <c r="BE1010"/>
  <c r="BE1022"/>
  <c r="BE1025"/>
  <c r="BE222"/>
  <c r="BE236"/>
  <c r="BE237"/>
  <c r="BE276"/>
  <c r="BE318"/>
  <c r="BE409"/>
  <c r="BE432"/>
  <c r="BE440"/>
  <c r="BE487"/>
  <c r="BE545"/>
  <c r="BE547"/>
  <c r="BE579"/>
  <c r="BE600"/>
  <c r="BE639"/>
  <c r="BE662"/>
  <c r="BE701"/>
  <c r="BE749"/>
  <c r="BE776"/>
  <c r="BE843"/>
  <c r="BE883"/>
  <c r="BE992"/>
  <c r="BE994"/>
  <c r="BE1019"/>
  <c r="BE1049"/>
  <c r="BE1067"/>
  <c r="BE1120"/>
  <c r="BE167"/>
  <c r="BE178"/>
  <c r="BE242"/>
  <c r="BE351"/>
  <c r="BE414"/>
  <c r="BE458"/>
  <c r="BE505"/>
  <c r="BE511"/>
  <c r="BE524"/>
  <c r="BE525"/>
  <c r="BE535"/>
  <c r="BE569"/>
  <c r="BE592"/>
  <c r="BE635"/>
  <c r="BE660"/>
  <c r="BE678"/>
  <c r="BE686"/>
  <c r="BE694"/>
  <c r="BE740"/>
  <c r="BE771"/>
  <c r="BE777"/>
  <c r="BE877"/>
  <c r="BE879"/>
  <c r="BE887"/>
  <c r="BE895"/>
  <c r="BE901"/>
  <c r="BE935"/>
  <c r="BE960"/>
  <c r="BE976"/>
  <c r="BE1038"/>
  <c r="BE1073"/>
  <c r="BE1133"/>
  <c r="BE1135"/>
  <c r="BE170"/>
  <c r="BE215"/>
  <c r="BE216"/>
  <c r="BE243"/>
  <c r="BE285"/>
  <c r="BE288"/>
  <c r="BE296"/>
  <c r="BE313"/>
  <c r="BE395"/>
  <c r="BE398"/>
  <c r="BE453"/>
  <c r="BE489"/>
  <c r="BE501"/>
  <c r="BE566"/>
  <c r="BE609"/>
  <c r="BE613"/>
  <c r="BE652"/>
  <c r="BE674"/>
  <c r="BE730"/>
  <c r="BE737"/>
  <c r="BE744"/>
  <c r="BE752"/>
  <c r="BE754"/>
  <c r="BE769"/>
  <c r="BE782"/>
  <c r="BE794"/>
  <c r="BE811"/>
  <c r="BE834"/>
  <c r="BE835"/>
  <c r="BE840"/>
  <c r="BE851"/>
  <c r="BE970"/>
  <c r="BE974"/>
  <c r="BE982"/>
  <c r="BE1000"/>
  <c r="BE1065"/>
  <c r="BE1101"/>
  <c r="BE1115"/>
  <c i="18" r="BE226"/>
  <c r="BE263"/>
  <c r="BE267"/>
  <c r="BE276"/>
  <c r="BE289"/>
  <c r="BE293"/>
  <c r="BE295"/>
  <c r="BE299"/>
  <c r="BE327"/>
  <c r="BE331"/>
  <c r="BE337"/>
  <c r="BE402"/>
  <c r="J91"/>
  <c r="BE151"/>
  <c r="BE160"/>
  <c r="BE187"/>
  <c r="BE233"/>
  <c r="BE237"/>
  <c r="BE259"/>
  <c r="BE271"/>
  <c r="BE305"/>
  <c r="BE326"/>
  <c r="BE390"/>
  <c r="E85"/>
  <c r="F94"/>
  <c r="BE149"/>
  <c r="BE162"/>
  <c r="BE168"/>
  <c r="BE170"/>
  <c r="BE189"/>
  <c r="BE194"/>
  <c r="BE206"/>
  <c r="BE274"/>
  <c r="BE281"/>
  <c r="BE287"/>
  <c r="BE315"/>
  <c r="BE319"/>
  <c r="BE384"/>
  <c r="BE386"/>
  <c r="BE397"/>
  <c r="BE143"/>
  <c r="BE255"/>
  <c r="BE137"/>
  <c r="BE180"/>
  <c r="BE215"/>
  <c r="BE218"/>
  <c r="BE220"/>
  <c r="BE376"/>
  <c r="BE392"/>
  <c r="BE247"/>
  <c r="BE291"/>
  <c r="BE324"/>
  <c r="BE341"/>
  <c r="BE362"/>
  <c r="BE367"/>
  <c r="BE373"/>
  <c r="BE374"/>
  <c r="BE382"/>
  <c r="BE395"/>
  <c r="BE147"/>
  <c r="BE191"/>
  <c r="BE196"/>
  <c r="BE209"/>
  <c r="BE251"/>
  <c r="BE311"/>
  <c r="BE325"/>
  <c r="BE380"/>
  <c r="BE399"/>
  <c r="BE154"/>
  <c r="BE241"/>
  <c r="BE329"/>
  <c r="BE334"/>
  <c r="BE348"/>
  <c r="BE368"/>
  <c r="BE378"/>
  <c r="BE388"/>
  <c i="16" r="J100"/>
  <c i="17" r="F118"/>
  <c r="J91"/>
  <c r="J94"/>
  <c i="16" r="J126"/>
  <c r="J101"/>
  <c i="17" r="E109"/>
  <c r="BE123"/>
  <c i="16" r="J122"/>
  <c r="J95"/>
  <c r="BE131"/>
  <c r="BE132"/>
  <c r="E85"/>
  <c r="BE134"/>
  <c r="F96"/>
  <c r="J119"/>
  <c r="BE127"/>
  <c r="BE128"/>
  <c r="BE130"/>
  <c i="15" r="J126"/>
  <c r="J101"/>
  <c i="16" r="BE135"/>
  <c r="BE133"/>
  <c r="BE129"/>
  <c r="BE137"/>
  <c r="F95"/>
  <c i="15" r="J96"/>
  <c i="14" r="J126"/>
  <c r="J101"/>
  <c i="15" r="F96"/>
  <c r="J119"/>
  <c r="E85"/>
  <c r="J95"/>
  <c r="F121"/>
  <c r="BE127"/>
  <c r="BE128"/>
  <c i="14" r="J96"/>
  <c r="BE129"/>
  <c i="13" r="BK125"/>
  <c r="J125"/>
  <c r="J100"/>
  <c i="14" r="J93"/>
  <c r="BE133"/>
  <c r="F95"/>
  <c r="BE128"/>
  <c r="BE131"/>
  <c r="F122"/>
  <c r="BE130"/>
  <c r="BE134"/>
  <c r="BE136"/>
  <c r="BE137"/>
  <c r="BE138"/>
  <c r="E85"/>
  <c r="J95"/>
  <c r="BE135"/>
  <c r="BE140"/>
  <c r="BE127"/>
  <c r="BE132"/>
  <c r="BE139"/>
  <c i="12" r="J100"/>
  <c r="J126"/>
  <c r="J101"/>
  <c i="13" r="E111"/>
  <c r="BE128"/>
  <c r="BE135"/>
  <c r="J96"/>
  <c r="J121"/>
  <c r="BE139"/>
  <c r="BE132"/>
  <c r="BE138"/>
  <c r="BE141"/>
  <c r="F95"/>
  <c r="F122"/>
  <c r="BE133"/>
  <c r="BE137"/>
  <c r="J93"/>
  <c r="BE129"/>
  <c r="BE131"/>
  <c r="BE134"/>
  <c r="BE136"/>
  <c r="BE140"/>
  <c r="BE127"/>
  <c r="BE130"/>
  <c i="12" r="J96"/>
  <c r="F122"/>
  <c r="BE129"/>
  <c r="BE130"/>
  <c r="BE140"/>
  <c i="11" r="BK125"/>
  <c r="J125"/>
  <c r="J100"/>
  <c i="12" r="J119"/>
  <c r="BE148"/>
  <c r="E85"/>
  <c r="BE131"/>
  <c r="BE132"/>
  <c r="BE138"/>
  <c r="BE144"/>
  <c r="BE145"/>
  <c r="BE135"/>
  <c r="BE136"/>
  <c r="BE137"/>
  <c r="BE143"/>
  <c r="BE150"/>
  <c r="BE127"/>
  <c r="BE142"/>
  <c r="BE152"/>
  <c r="J121"/>
  <c r="BE133"/>
  <c r="BE134"/>
  <c r="BE139"/>
  <c r="BE149"/>
  <c r="F121"/>
  <c r="BE128"/>
  <c r="BE146"/>
  <c r="BE147"/>
  <c r="BE151"/>
  <c i="11" r="F95"/>
  <c r="J93"/>
  <c r="E111"/>
  <c r="F122"/>
  <c r="BE131"/>
  <c i="10" r="BK125"/>
  <c r="J125"/>
  <c r="J100"/>
  <c i="11" r="J95"/>
  <c r="BE127"/>
  <c r="BE132"/>
  <c r="BE133"/>
  <c r="J122"/>
  <c r="BE128"/>
  <c r="BE129"/>
  <c r="BE130"/>
  <c i="10" r="F96"/>
  <c r="J121"/>
  <c r="BE127"/>
  <c r="BE129"/>
  <c r="BE130"/>
  <c r="J93"/>
  <c r="BE131"/>
  <c r="BE135"/>
  <c i="9" r="BK125"/>
  <c r="J125"/>
  <c r="J100"/>
  <c i="10" r="E85"/>
  <c r="BE128"/>
  <c r="BE134"/>
  <c r="J96"/>
  <c r="BE132"/>
  <c r="F121"/>
  <c r="BE133"/>
  <c i="9" r="E85"/>
  <c r="F121"/>
  <c r="F122"/>
  <c r="J119"/>
  <c r="BE135"/>
  <c i="8" r="J126"/>
  <c r="J101"/>
  <c i="9" r="J95"/>
  <c r="BE127"/>
  <c r="BE131"/>
  <c r="J96"/>
  <c r="BE129"/>
  <c r="BE130"/>
  <c r="BE136"/>
  <c r="BE128"/>
  <c r="BE132"/>
  <c r="BE134"/>
  <c r="BE133"/>
  <c i="8" r="J95"/>
  <c r="F122"/>
  <c r="J119"/>
  <c r="F95"/>
  <c r="BE130"/>
  <c r="BE135"/>
  <c r="BE141"/>
  <c r="E111"/>
  <c r="J122"/>
  <c r="BE133"/>
  <c r="BE138"/>
  <c r="BE127"/>
  <c r="BE134"/>
  <c r="BE143"/>
  <c r="BE145"/>
  <c r="BE132"/>
  <c r="BE139"/>
  <c r="BE140"/>
  <c r="BE142"/>
  <c r="BE144"/>
  <c r="BE128"/>
  <c r="BE129"/>
  <c r="BE131"/>
  <c r="BE137"/>
  <c i="7" r="J93"/>
  <c r="E111"/>
  <c i="6" r="J133"/>
  <c r="J100"/>
  <c i="7" r="F122"/>
  <c r="J122"/>
  <c r="BE127"/>
  <c i="6" r="F94"/>
  <c r="BE170"/>
  <c r="BE213"/>
  <c r="BE281"/>
  <c r="BE285"/>
  <c r="BE327"/>
  <c r="BE329"/>
  <c i="5" r="J132"/>
  <c r="J99"/>
  <c i="6" r="E85"/>
  <c r="J91"/>
  <c r="BE150"/>
  <c r="BE261"/>
  <c r="BE263"/>
  <c r="BE289"/>
  <c r="BE303"/>
  <c r="BE324"/>
  <c r="BE353"/>
  <c r="BE166"/>
  <c r="BE210"/>
  <c r="BE266"/>
  <c r="BE142"/>
  <c r="BE146"/>
  <c r="BE186"/>
  <c r="BE272"/>
  <c r="BE293"/>
  <c r="BE134"/>
  <c r="BE159"/>
  <c r="BE220"/>
  <c r="BE274"/>
  <c r="BE316"/>
  <c r="BE348"/>
  <c r="BE363"/>
  <c r="BE172"/>
  <c r="BE196"/>
  <c r="BE203"/>
  <c r="BE244"/>
  <c r="BE277"/>
  <c r="BE310"/>
  <c r="BE314"/>
  <c r="BE335"/>
  <c r="BE339"/>
  <c r="BE343"/>
  <c r="BE347"/>
  <c r="BE350"/>
  <c r="BE355"/>
  <c r="BE365"/>
  <c r="BE138"/>
  <c r="BE157"/>
  <c r="BE164"/>
  <c r="BE250"/>
  <c r="BE253"/>
  <c r="BE298"/>
  <c r="BE351"/>
  <c r="BE360"/>
  <c r="BE370"/>
  <c r="BE373"/>
  <c r="BE376"/>
  <c r="BE144"/>
  <c r="BE241"/>
  <c r="BE255"/>
  <c r="BE308"/>
  <c r="BE312"/>
  <c r="BE318"/>
  <c r="BE320"/>
  <c r="BE322"/>
  <c r="BE331"/>
  <c r="BE358"/>
  <c i="4" r="BK134"/>
  <c r="J134"/>
  <c r="J99"/>
  <c i="5" r="J91"/>
  <c r="J127"/>
  <c r="BE138"/>
  <c r="BE155"/>
  <c r="BE168"/>
  <c r="BE173"/>
  <c r="BE175"/>
  <c r="BE186"/>
  <c r="BE200"/>
  <c r="BE201"/>
  <c r="BE228"/>
  <c r="E119"/>
  <c r="BE133"/>
  <c r="BE154"/>
  <c r="BE183"/>
  <c r="BE203"/>
  <c r="BE207"/>
  <c r="BE218"/>
  <c r="F94"/>
  <c r="BE143"/>
  <c r="BE147"/>
  <c r="BE158"/>
  <c r="BE164"/>
  <c r="BE166"/>
  <c r="BE182"/>
  <c r="BE184"/>
  <c r="BE199"/>
  <c r="BE209"/>
  <c r="BE211"/>
  <c r="BE220"/>
  <c r="BE223"/>
  <c r="BE238"/>
  <c r="J94"/>
  <c r="BE135"/>
  <c r="BE185"/>
  <c r="BE193"/>
  <c r="BE225"/>
  <c r="BE244"/>
  <c i="4" r="BK356"/>
  <c r="J356"/>
  <c r="J107"/>
  <c i="5" r="BE144"/>
  <c r="BE145"/>
  <c r="BE149"/>
  <c r="BE151"/>
  <c r="BE153"/>
  <c r="BE160"/>
  <c r="BE162"/>
  <c r="BE177"/>
  <c r="BE180"/>
  <c r="BE181"/>
  <c r="BE190"/>
  <c r="BE191"/>
  <c r="BE198"/>
  <c r="BE202"/>
  <c r="BE214"/>
  <c r="BE222"/>
  <c r="BE230"/>
  <c r="BE241"/>
  <c r="BE246"/>
  <c r="BE248"/>
  <c r="BE254"/>
  <c r="F127"/>
  <c r="BE156"/>
  <c r="BE179"/>
  <c r="BE189"/>
  <c r="BE192"/>
  <c r="BE227"/>
  <c r="BE233"/>
  <c r="BE140"/>
  <c r="BE142"/>
  <c r="BE187"/>
  <c r="BE188"/>
  <c r="BE196"/>
  <c r="BE197"/>
  <c r="BE212"/>
  <c r="BE216"/>
  <c r="BE224"/>
  <c r="BE229"/>
  <c r="BE136"/>
  <c r="BE169"/>
  <c r="BE171"/>
  <c r="BE194"/>
  <c r="BE195"/>
  <c r="BE205"/>
  <c r="BE213"/>
  <c r="BE236"/>
  <c r="BE239"/>
  <c r="BE242"/>
  <c r="BE250"/>
  <c r="BE252"/>
  <c i="3" r="J130"/>
  <c r="J100"/>
  <c i="4" r="J127"/>
  <c r="BE146"/>
  <c r="BE154"/>
  <c r="BE167"/>
  <c r="BE218"/>
  <c r="BE228"/>
  <c r="BE290"/>
  <c r="BE302"/>
  <c r="BE307"/>
  <c r="BE313"/>
  <c r="BE325"/>
  <c r="BE331"/>
  <c r="BE352"/>
  <c r="BE367"/>
  <c r="BE382"/>
  <c r="BE388"/>
  <c r="BE396"/>
  <c r="BE407"/>
  <c r="E121"/>
  <c r="BE186"/>
  <c r="BE236"/>
  <c r="BE240"/>
  <c r="BE255"/>
  <c r="BE293"/>
  <c r="BE295"/>
  <c r="BE311"/>
  <c r="BE315"/>
  <c r="BE344"/>
  <c r="BE345"/>
  <c r="BE372"/>
  <c r="BE376"/>
  <c r="BE378"/>
  <c r="BE385"/>
  <c r="BE393"/>
  <c r="BE394"/>
  <c r="BE156"/>
  <c r="BE165"/>
  <c r="BE195"/>
  <c r="BE222"/>
  <c r="BE276"/>
  <c r="BE278"/>
  <c r="BE280"/>
  <c r="BE319"/>
  <c r="BE335"/>
  <c r="BE405"/>
  <c r="F130"/>
  <c r="BE200"/>
  <c r="BE205"/>
  <c r="BE265"/>
  <c r="BE291"/>
  <c r="BE350"/>
  <c r="BE355"/>
  <c r="BE203"/>
  <c r="BE214"/>
  <c r="BE232"/>
  <c r="BE274"/>
  <c r="BE395"/>
  <c r="BE400"/>
  <c r="BE136"/>
  <c r="BE142"/>
  <c r="BE148"/>
  <c r="BE179"/>
  <c r="BE211"/>
  <c r="BE347"/>
  <c r="BE348"/>
  <c r="BE358"/>
  <c r="BE152"/>
  <c r="BE158"/>
  <c r="BE198"/>
  <c r="BE260"/>
  <c r="BE282"/>
  <c r="BE284"/>
  <c r="BE286"/>
  <c r="BE288"/>
  <c r="BE339"/>
  <c r="BE360"/>
  <c r="BE380"/>
  <c r="BE174"/>
  <c r="BE176"/>
  <c r="BE244"/>
  <c r="BE248"/>
  <c r="BE252"/>
  <c r="BE257"/>
  <c r="BE270"/>
  <c r="BE272"/>
  <c r="BE309"/>
  <c r="BE362"/>
  <c r="BE375"/>
  <c r="BE402"/>
  <c i="3" r="E85"/>
  <c r="BE134"/>
  <c r="BE137"/>
  <c r="BE157"/>
  <c r="BE159"/>
  <c r="BE176"/>
  <c r="J91"/>
  <c r="BE140"/>
  <c r="BE141"/>
  <c r="BE161"/>
  <c r="BE142"/>
  <c r="BE145"/>
  <c r="BE146"/>
  <c r="BE153"/>
  <c i="2" r="BK124"/>
  <c r="J124"/>
  <c r="J98"/>
  <c i="3" r="BE168"/>
  <c r="BE138"/>
  <c r="BE164"/>
  <c r="F125"/>
  <c r="BE147"/>
  <c r="BE170"/>
  <c r="BE171"/>
  <c r="BE172"/>
  <c r="BE174"/>
  <c r="BE178"/>
  <c r="BE131"/>
  <c r="BE149"/>
  <c r="BE150"/>
  <c r="BE167"/>
  <c i="2" r="E112"/>
  <c r="BE130"/>
  <c r="BE135"/>
  <c r="BE140"/>
  <c r="BE148"/>
  <c r="BE170"/>
  <c r="BE182"/>
  <c r="BE189"/>
  <c r="BE199"/>
  <c r="F94"/>
  <c r="BE128"/>
  <c r="BE136"/>
  <c r="BE144"/>
  <c r="BE166"/>
  <c r="BE187"/>
  <c r="BE196"/>
  <c r="BE126"/>
  <c r="BE137"/>
  <c r="BE145"/>
  <c r="BE168"/>
  <c r="BE143"/>
  <c r="BE156"/>
  <c r="BE174"/>
  <c r="BE178"/>
  <c r="BE142"/>
  <c r="BE154"/>
  <c r="BE158"/>
  <c r="BE161"/>
  <c r="BE176"/>
  <c r="BE192"/>
  <c r="J118"/>
  <c r="BE132"/>
  <c r="BE150"/>
  <c r="BE194"/>
  <c r="BE134"/>
  <c r="BE138"/>
  <c r="BE163"/>
  <c r="BE172"/>
  <c r="BE180"/>
  <c r="BE146"/>
  <c r="BE152"/>
  <c r="BE183"/>
  <c r="BE185"/>
  <c r="BE191"/>
  <c r="F38"/>
  <c i="1" r="BC96"/>
  <c i="4" r="F36"/>
  <c i="1" r="BA99"/>
  <c i="8" r="F38"/>
  <c i="1" r="BA105"/>
  <c i="8" r="F39"/>
  <c i="1" r="BB105"/>
  <c i="9" r="F41"/>
  <c i="1" r="BD106"/>
  <c i="10" r="F40"/>
  <c i="1" r="BC107"/>
  <c i="11" r="J38"/>
  <c i="1" r="AW108"/>
  <c i="12" r="F38"/>
  <c i="1" r="BA110"/>
  <c i="13" r="J38"/>
  <c i="1" r="AW111"/>
  <c i="15" r="F40"/>
  <c i="1" r="BC113"/>
  <c i="16" r="J38"/>
  <c i="1" r="AW114"/>
  <c i="19" r="F36"/>
  <c i="1" r="BA118"/>
  <c i="31" r="J38"/>
  <c i="1" r="AW132"/>
  <c i="32" r="F39"/>
  <c i="1" r="BB133"/>
  <c i="34" r="J36"/>
  <c i="1" r="AW135"/>
  <c i="36" r="F36"/>
  <c i="1" r="BC137"/>
  <c i="38" r="F38"/>
  <c i="1" r="BC140"/>
  <c i="40" r="F36"/>
  <c i="1" r="BC142"/>
  <c i="16" r="J34"/>
  <c i="12" r="J34"/>
  <c i="1" r="AS102"/>
  <c r="AS98"/>
  <c i="3" r="F39"/>
  <c i="1" r="BD97"/>
  <c i="3" r="F38"/>
  <c i="1" r="BC97"/>
  <c i="5" r="F37"/>
  <c i="1" r="BB100"/>
  <c i="5" r="F38"/>
  <c i="1" r="BC100"/>
  <c i="6" r="J36"/>
  <c i="1" r="AW101"/>
  <c i="10" r="J38"/>
  <c i="1" r="AW107"/>
  <c i="11" r="F41"/>
  <c i="1" r="BD108"/>
  <c i="12" r="F39"/>
  <c i="1" r="BB110"/>
  <c i="14" r="F38"/>
  <c i="1" r="BA112"/>
  <c i="15" r="F41"/>
  <c i="1" r="BD113"/>
  <c i="16" r="F40"/>
  <c i="1" r="BC114"/>
  <c i="19" r="J36"/>
  <c i="1" r="AW118"/>
  <c i="2" r="F37"/>
  <c i="1" r="BB96"/>
  <c i="5" r="F36"/>
  <c i="1" r="BA100"/>
  <c i="6" r="F36"/>
  <c i="1" r="BA101"/>
  <c i="10" r="F38"/>
  <c i="1" r="BA107"/>
  <c i="11" r="F39"/>
  <c i="1" r="BB108"/>
  <c i="12" r="F40"/>
  <c i="1" r="BC110"/>
  <c i="13" r="F38"/>
  <c i="1" r="BA111"/>
  <c i="15" r="F38"/>
  <c i="1" r="BA113"/>
  <c i="16" r="F38"/>
  <c i="1" r="BA114"/>
  <c i="18" r="F38"/>
  <c i="1" r="BC116"/>
  <c i="19" r="F38"/>
  <c i="1" r="BC118"/>
  <c i="30" r="F40"/>
  <c i="1" r="BC131"/>
  <c i="30" r="J34"/>
  <c i="32" r="F40"/>
  <c i="1" r="BC133"/>
  <c i="33" r="J36"/>
  <c i="1" r="AW134"/>
  <c i="34" r="F39"/>
  <c i="1" r="BD135"/>
  <c i="35" r="J32"/>
  <c i="37" r="F34"/>
  <c i="1" r="BA138"/>
  <c i="38" r="F39"/>
  <c i="1" r="BD140"/>
  <c i="39" r="J36"/>
  <c i="1" r="AW141"/>
  <c i="40" r="F34"/>
  <c i="1" r="BA142"/>
  <c i="2" r="F36"/>
  <c i="1" r="BA96"/>
  <c i="4" r="F39"/>
  <c i="1" r="BD99"/>
  <c i="6" r="F38"/>
  <c i="1" r="BC101"/>
  <c i="13" r="F41"/>
  <c i="1" r="BD111"/>
  <c i="14" r="F40"/>
  <c i="1" r="BC112"/>
  <c i="17" r="J35"/>
  <c i="1" r="AV115"/>
  <c i="18" r="F37"/>
  <c i="1" r="BB116"/>
  <c i="20" r="F37"/>
  <c i="1" r="BB119"/>
  <c i="20" r="F36"/>
  <c i="1" r="BA119"/>
  <c i="21" r="F39"/>
  <c i="1" r="BB121"/>
  <c i="21" r="F38"/>
  <c i="1" r="BA121"/>
  <c i="21" r="F40"/>
  <c i="1" r="BC121"/>
  <c i="22" r="F38"/>
  <c i="1" r="BA122"/>
  <c i="22" r="F39"/>
  <c i="1" r="BB122"/>
  <c i="23" r="F41"/>
  <c i="1" r="BD123"/>
  <c i="23" r="F39"/>
  <c i="1" r="BB123"/>
  <c i="23" r="J34"/>
  <c i="24" r="F41"/>
  <c i="1" r="BD124"/>
  <c i="25" r="J38"/>
  <c i="1" r="AW125"/>
  <c i="26" r="F38"/>
  <c i="1" r="BA126"/>
  <c i="26" r="J38"/>
  <c i="1" r="AW126"/>
  <c i="27" r="F38"/>
  <c i="1" r="BA127"/>
  <c i="27" r="F41"/>
  <c i="1" r="BD127"/>
  <c i="28" r="F39"/>
  <c i="1" r="BB129"/>
  <c i="28" r="F40"/>
  <c i="1" r="BC129"/>
  <c i="29" r="F39"/>
  <c i="1" r="BB130"/>
  <c i="30" r="J38"/>
  <c i="1" r="AW131"/>
  <c i="31" r="F39"/>
  <c i="1" r="BB132"/>
  <c i="33" r="F36"/>
  <c i="1" r="BA134"/>
  <c i="34" r="F38"/>
  <c i="1" r="BC135"/>
  <c i="37" r="F33"/>
  <c i="1" r="AZ138"/>
  <c i="38" r="F37"/>
  <c i="1" r="BB140"/>
  <c i="39" r="F38"/>
  <c i="1" r="BC141"/>
  <c i="40" r="F35"/>
  <c i="1" r="BB142"/>
  <c i="3" r="J36"/>
  <c i="1" r="AW97"/>
  <c i="4" r="F37"/>
  <c i="1" r="BB99"/>
  <c i="6" r="F39"/>
  <c i="1" r="BD101"/>
  <c i="14" r="F39"/>
  <c i="1" r="BB112"/>
  <c i="15" r="J38"/>
  <c i="1" r="AW113"/>
  <c i="18" r="F36"/>
  <c i="1" r="BA116"/>
  <c i="20" r="F38"/>
  <c i="1" r="BC119"/>
  <c i="21" r="F41"/>
  <c i="1" r="BD121"/>
  <c i="22" r="J38"/>
  <c i="1" r="AW122"/>
  <c i="21" r="J34"/>
  <c i="23" r="F38"/>
  <c i="1" r="BA123"/>
  <c i="23" r="F40"/>
  <c i="1" r="BC123"/>
  <c i="24" r="J38"/>
  <c i="1" r="AW124"/>
  <c i="25" r="F38"/>
  <c i="1" r="BA125"/>
  <c i="24" r="J34"/>
  <c i="25" r="F39"/>
  <c i="1" r="BB125"/>
  <c i="26" r="F40"/>
  <c i="1" r="BC126"/>
  <c i="26" r="F41"/>
  <c i="1" r="BD126"/>
  <c i="27" r="F39"/>
  <c i="1" r="BB127"/>
  <c i="26" r="J34"/>
  <c i="28" r="F38"/>
  <c i="1" r="BA129"/>
  <c i="27" r="J34"/>
  <c i="28" r="J38"/>
  <c i="1" r="AW129"/>
  <c i="29" r="J38"/>
  <c i="1" r="AW130"/>
  <c i="29" r="F40"/>
  <c i="1" r="BC130"/>
  <c i="30" r="F38"/>
  <c i="1" r="BA131"/>
  <c i="31" r="F40"/>
  <c i="1" r="BC132"/>
  <c i="31" r="J34"/>
  <c i="33" r="F39"/>
  <c i="1" r="BD134"/>
  <c i="34" r="F36"/>
  <c i="1" r="BA135"/>
  <c i="36" r="F35"/>
  <c i="1" r="BB137"/>
  <c i="39" r="F37"/>
  <c i="1" r="BB141"/>
  <c i="25" r="J34"/>
  <c i="1" r="AS117"/>
  <c i="3" r="F36"/>
  <c i="1" r="BA97"/>
  <c i="3" r="F37"/>
  <c i="1" r="BB97"/>
  <c i="5" r="J36"/>
  <c i="1" r="AW100"/>
  <c i="5" r="F39"/>
  <c i="1" r="BD100"/>
  <c i="6" r="F37"/>
  <c i="1" r="BB101"/>
  <c i="13" r="F39"/>
  <c i="1" r="BB111"/>
  <c i="14" r="J38"/>
  <c i="1" r="AW112"/>
  <c i="16" r="F41"/>
  <c i="1" r="BD114"/>
  <c i="19" r="F37"/>
  <c i="1" r="BB118"/>
  <c i="31" r="F38"/>
  <c i="1" r="BA132"/>
  <c i="32" r="F41"/>
  <c i="1" r="BD133"/>
  <c i="33" r="F38"/>
  <c i="1" r="BC134"/>
  <c i="35" r="F38"/>
  <c i="1" r="BC136"/>
  <c i="35" r="F36"/>
  <c i="1" r="BA136"/>
  <c i="35" r="F37"/>
  <c i="1" r="BB136"/>
  <c i="36" r="F37"/>
  <c i="1" r="BD137"/>
  <c i="38" r="J36"/>
  <c i="1" r="AW140"/>
  <c i="40" r="J34"/>
  <c i="1" r="AW142"/>
  <c i="29" r="J34"/>
  <c i="2" r="F39"/>
  <c i="1" r="BD96"/>
  <c i="4" r="F38"/>
  <c i="1" r="BC99"/>
  <c i="7" r="F37"/>
  <c i="1" r="AZ103"/>
  <c i="8" r="F40"/>
  <c i="1" r="BC105"/>
  <c i="9" r="F38"/>
  <c i="1" r="BA106"/>
  <c i="8" r="J34"/>
  <c i="9" r="F40"/>
  <c i="1" r="BC106"/>
  <c i="10" r="F39"/>
  <c i="1" r="BB107"/>
  <c i="11" r="F40"/>
  <c i="1" r="BC108"/>
  <c i="12" r="F41"/>
  <c i="1" r="BD110"/>
  <c i="13" r="F40"/>
  <c i="1" r="BC111"/>
  <c i="15" r="F39"/>
  <c i="1" r="BB113"/>
  <c i="15" r="J34"/>
  <c i="17" r="J36"/>
  <c i="1" r="AW115"/>
  <c i="18" r="J36"/>
  <c i="1" r="AW116"/>
  <c i="20" r="J36"/>
  <c i="1" r="AW119"/>
  <c i="20" r="F39"/>
  <c i="1" r="BD119"/>
  <c i="21" r="J38"/>
  <c i="1" r="AW121"/>
  <c i="22" r="F40"/>
  <c i="1" r="BC122"/>
  <c i="22" r="F41"/>
  <c i="1" r="BD122"/>
  <c i="23" r="J38"/>
  <c i="1" r="AW123"/>
  <c i="24" r="F38"/>
  <c i="1" r="BA124"/>
  <c i="24" r="F39"/>
  <c i="1" r="BB124"/>
  <c i="24" r="F40"/>
  <c i="1" r="BC124"/>
  <c i="25" r="F40"/>
  <c i="1" r="BC125"/>
  <c i="25" r="F41"/>
  <c i="1" r="BD125"/>
  <c i="26" r="F39"/>
  <c i="1" r="BB126"/>
  <c i="27" r="J38"/>
  <c i="1" r="AW127"/>
  <c i="27" r="F40"/>
  <c i="1" r="BC127"/>
  <c i="28" r="F41"/>
  <c i="1" r="BD129"/>
  <c i="29" r="F38"/>
  <c i="1" r="BA130"/>
  <c i="29" r="F41"/>
  <c i="1" r="BD130"/>
  <c i="30" r="F39"/>
  <c i="1" r="BB131"/>
  <c i="31" r="F41"/>
  <c i="1" r="BD132"/>
  <c i="32" r="J38"/>
  <c i="1" r="AW133"/>
  <c i="33" r="F37"/>
  <c i="1" r="BB134"/>
  <c i="35" r="F39"/>
  <c i="1" r="BD136"/>
  <c i="35" r="J36"/>
  <c i="1" r="AW136"/>
  <c i="36" r="J34"/>
  <c i="1" r="AW137"/>
  <c i="39" r="F36"/>
  <c i="1" r="BA141"/>
  <c i="39" r="F39"/>
  <c i="1" r="BD141"/>
  <c i="22" r="J34"/>
  <c i="2" r="J36"/>
  <c i="1" r="AW96"/>
  <c i="4" r="J36"/>
  <c i="1" r="AW99"/>
  <c i="7" r="J38"/>
  <c i="1" r="AW103"/>
  <c i="8" r="J38"/>
  <c i="1" r="AW105"/>
  <c i="8" r="F41"/>
  <c i="1" r="BD105"/>
  <c i="9" r="J38"/>
  <c i="1" r="AW106"/>
  <c i="9" r="F39"/>
  <c i="1" r="BB106"/>
  <c i="10" r="F41"/>
  <c i="1" r="BD107"/>
  <c i="11" r="F38"/>
  <c i="1" r="BA108"/>
  <c i="12" r="J38"/>
  <c i="1" r="AW110"/>
  <c i="14" r="F41"/>
  <c i="1" r="BD112"/>
  <c i="14" r="J34"/>
  <c i="16" r="F39"/>
  <c i="1" r="BB114"/>
  <c i="18" r="F39"/>
  <c i="1" r="BD116"/>
  <c i="19" r="F39"/>
  <c i="1" r="BD118"/>
  <c i="30" r="F41"/>
  <c i="1" r="BD131"/>
  <c i="32" r="F38"/>
  <c i="1" r="BA133"/>
  <c i="32" r="J34"/>
  <c i="34" r="F37"/>
  <c i="1" r="BB135"/>
  <c i="36" r="F34"/>
  <c i="1" r="BA137"/>
  <c i="38" r="F36"/>
  <c i="1" r="BA140"/>
  <c i="40" r="F37"/>
  <c i="1" r="BD142"/>
  <c i="19" l="1" r="R724"/>
  <c i="40" r="T124"/>
  <c r="T123"/>
  <c i="19" r="T1131"/>
  <c i="18" r="T135"/>
  <c r="T134"/>
  <c i="4" r="R134"/>
  <c r="R133"/>
  <c r="T134"/>
  <c r="T133"/>
  <c i="6" r="P132"/>
  <c r="P131"/>
  <c i="1" r="AU101"/>
  <c i="36" r="R125"/>
  <c r="R124"/>
  <c r="BK125"/>
  <c r="BK124"/>
  <c r="J124"/>
  <c i="34" r="R124"/>
  <c r="R123"/>
  <c i="40" r="BK124"/>
  <c r="BK123"/>
  <c r="J123"/>
  <c i="38" r="R147"/>
  <c r="BK147"/>
  <c r="J147"/>
  <c r="J101"/>
  <c i="33" r="R126"/>
  <c r="R125"/>
  <c r="P126"/>
  <c r="P125"/>
  <c i="1" r="AU134"/>
  <c i="19" r="T724"/>
  <c r="T155"/>
  <c i="38" r="T147"/>
  <c r="T137"/>
  <c i="19" r="P1131"/>
  <c i="5" r="P131"/>
  <c i="1" r="AU100"/>
  <c i="3" r="T129"/>
  <c r="T128"/>
  <c i="20" r="R130"/>
  <c r="R129"/>
  <c i="19" r="BK1131"/>
  <c r="J1131"/>
  <c r="J128"/>
  <c i="5" r="BK131"/>
  <c r="J131"/>
  <c i="3" r="BK129"/>
  <c r="J129"/>
  <c r="J99"/>
  <c i="18" r="P135"/>
  <c r="P134"/>
  <c i="1" r="AU116"/>
  <c i="3" r="R129"/>
  <c r="R128"/>
  <c i="33" r="T126"/>
  <c r="T125"/>
  <c i="6" r="R132"/>
  <c r="R131"/>
  <c i="34" r="T124"/>
  <c r="T123"/>
  <c i="19" r="R1131"/>
  <c i="38" r="R171"/>
  <c i="19" r="P724"/>
  <c r="P155"/>
  <c i="1" r="AU118"/>
  <c i="6" r="T132"/>
  <c r="T131"/>
  <c i="2" r="P124"/>
  <c i="1" r="AU96"/>
  <c i="40" r="P124"/>
  <c r="P123"/>
  <c i="1" r="AU142"/>
  <c i="18" r="R135"/>
  <c r="R134"/>
  <c i="34" r="P124"/>
  <c r="P123"/>
  <c i="1" r="AU135"/>
  <c i="5" r="R131"/>
  <c r="T131"/>
  <c i="36" r="P125"/>
  <c r="P124"/>
  <c i="1" r="AU137"/>
  <c i="6" r="BK132"/>
  <c r="BK131"/>
  <c r="J131"/>
  <c r="J98"/>
  <c i="40" r="R124"/>
  <c r="R123"/>
  <c i="2" r="R124"/>
  <c i="20" r="P130"/>
  <c r="P129"/>
  <c i="1" r="AU119"/>
  <c r="AG122"/>
  <c r="AG114"/>
  <c r="AG130"/>
  <c r="AG110"/>
  <c r="AG125"/>
  <c i="37" r="BK117"/>
  <c r="J117"/>
  <c i="38" r="BK185"/>
  <c r="J185"/>
  <c r="J113"/>
  <c i="17" r="BK121"/>
  <c r="J121"/>
  <c r="J98"/>
  <c i="40" r="J125"/>
  <c r="J98"/>
  <c i="7" r="BK125"/>
  <c r="J125"/>
  <c r="J100"/>
  <c i="18" r="BK335"/>
  <c r="J335"/>
  <c r="J107"/>
  <c i="39" r="BK122"/>
  <c r="J122"/>
  <c r="J98"/>
  <c i="38" r="BK137"/>
  <c r="J137"/>
  <c i="1" r="AG136"/>
  <c i="34" r="BK123"/>
  <c r="J123"/>
  <c i="33" r="BK125"/>
  <c r="J125"/>
  <c r="J98"/>
  <c i="1" r="AG133"/>
  <c i="32" r="J100"/>
  <c i="1" r="AG132"/>
  <c r="AG131"/>
  <c i="30" r="J100"/>
  <c i="1" r="AG127"/>
  <c r="AG126"/>
  <c i="26" r="J100"/>
  <c i="1" r="AG124"/>
  <c i="24" r="J100"/>
  <c i="1" r="AG123"/>
  <c r="AG121"/>
  <c i="21" r="J100"/>
  <c i="20" r="BK129"/>
  <c r="J129"/>
  <c i="19" r="BK155"/>
  <c r="J155"/>
  <c i="18" r="BK134"/>
  <c r="J134"/>
  <c i="1" r="AG113"/>
  <c r="AG112"/>
  <c r="AG105"/>
  <c i="4" r="BK133"/>
  <c r="J133"/>
  <c i="1" r="AS94"/>
  <c r="AU104"/>
  <c r="AU102"/>
  <c r="BB95"/>
  <c i="4" r="J35"/>
  <c i="1" r="AV99"/>
  <c r="AT99"/>
  <c i="14" r="F37"/>
  <c i="1" r="AZ112"/>
  <c i="18" r="J32"/>
  <c i="1" r="AG116"/>
  <c i="21" r="J37"/>
  <c i="1" r="AV121"/>
  <c r="AT121"/>
  <c r="AN121"/>
  <c i="22" r="F37"/>
  <c i="1" r="AZ122"/>
  <c i="24" r="J37"/>
  <c i="1" r="AV124"/>
  <c r="AT124"/>
  <c r="AN124"/>
  <c i="25" r="F37"/>
  <c i="1" r="AZ125"/>
  <c i="26" r="J37"/>
  <c i="1" r="AV126"/>
  <c r="AT126"/>
  <c r="AN126"/>
  <c r="BB120"/>
  <c r="AX120"/>
  <c r="BD120"/>
  <c i="29" r="J37"/>
  <c i="1" r="AV130"/>
  <c r="AT130"/>
  <c r="AN130"/>
  <c i="31" r="J37"/>
  <c i="1" r="AV132"/>
  <c r="AT132"/>
  <c r="AN132"/>
  <c i="34" r="J35"/>
  <c i="1" r="AV135"/>
  <c r="AT135"/>
  <c r="BC139"/>
  <c r="AY139"/>
  <c r="BA139"/>
  <c r="AW139"/>
  <c i="40" r="F33"/>
  <c i="1" r="AZ142"/>
  <c i="36" r="J30"/>
  <c i="1" r="AG137"/>
  <c r="AU139"/>
  <c r="BC95"/>
  <c r="AY95"/>
  <c i="3" r="J35"/>
  <c i="1" r="AV97"/>
  <c r="AT97"/>
  <c i="6" r="F35"/>
  <c i="1" r="AZ101"/>
  <c i="16" r="J37"/>
  <c i="1" r="AV114"/>
  <c r="AT114"/>
  <c r="AN114"/>
  <c i="19" r="F35"/>
  <c i="1" r="AZ118"/>
  <c i="40" r="J30"/>
  <c i="1" r="AG142"/>
  <c i="37" r="J30"/>
  <c i="1" r="AG138"/>
  <c r="AU109"/>
  <c i="2" r="F35"/>
  <c i="1" r="AZ96"/>
  <c i="7" r="J37"/>
  <c i="1" r="AV103"/>
  <c r="AT103"/>
  <c i="8" r="F37"/>
  <c i="1" r="AZ105"/>
  <c i="9" r="J37"/>
  <c i="1" r="AV106"/>
  <c r="AT106"/>
  <c i="10" r="J37"/>
  <c i="1" r="AV107"/>
  <c r="AT107"/>
  <c i="10" r="J34"/>
  <c i="1" r="AG107"/>
  <c r="BA104"/>
  <c r="AW104"/>
  <c r="BB104"/>
  <c r="AX104"/>
  <c i="12" r="J37"/>
  <c i="1" r="AV110"/>
  <c r="AT110"/>
  <c r="AN110"/>
  <c r="BD109"/>
  <c i="18" r="J35"/>
  <c i="1" r="AV116"/>
  <c r="AT116"/>
  <c i="28" r="F37"/>
  <c i="1" r="AZ129"/>
  <c r="BA128"/>
  <c r="AW128"/>
  <c r="BD128"/>
  <c i="35" r="J35"/>
  <c i="1" r="AV136"/>
  <c r="AT136"/>
  <c r="AN136"/>
  <c i="38" r="F35"/>
  <c i="1" r="AZ140"/>
  <c r="BD139"/>
  <c i="39" r="F35"/>
  <c i="1" r="AZ141"/>
  <c i="5" r="J32"/>
  <c i="1" r="AG100"/>
  <c i="6" r="J35"/>
  <c i="1" r="AV101"/>
  <c r="AT101"/>
  <c i="16" r="F37"/>
  <c i="1" r="AZ114"/>
  <c i="18" r="F35"/>
  <c i="1" r="AZ116"/>
  <c i="28" r="J37"/>
  <c i="1" r="AV129"/>
  <c r="AT129"/>
  <c i="32" r="F37"/>
  <c i="1" r="AZ133"/>
  <c i="34" r="J32"/>
  <c i="1" r="AG135"/>
  <c i="35" r="F35"/>
  <c i="1" r="AZ136"/>
  <c i="36" r="J33"/>
  <c i="1" r="AV137"/>
  <c r="AT137"/>
  <c r="AN137"/>
  <c i="2" r="J32"/>
  <c i="1" r="AG96"/>
  <c r="BD95"/>
  <c i="4" r="J32"/>
  <c i="1" r="AG99"/>
  <c i="5" r="J35"/>
  <c i="1" r="AV100"/>
  <c r="AT100"/>
  <c r="AN100"/>
  <c r="BD104"/>
  <c r="BD102"/>
  <c i="13" r="J37"/>
  <c i="1" r="AV111"/>
  <c r="AT111"/>
  <c i="15" r="J37"/>
  <c i="1" r="AV113"/>
  <c r="AT113"/>
  <c r="AN113"/>
  <c r="BB109"/>
  <c r="AX109"/>
  <c i="20" r="F35"/>
  <c i="1" r="AZ119"/>
  <c i="23" r="F37"/>
  <c i="1" r="AZ123"/>
  <c i="27" r="J37"/>
  <c i="1" r="AV127"/>
  <c r="AT127"/>
  <c r="AN127"/>
  <c i="28" r="J34"/>
  <c i="1" r="AG129"/>
  <c r="AG128"/>
  <c i="30" r="F37"/>
  <c i="1" r="AZ131"/>
  <c i="32" r="J37"/>
  <c i="1" r="AV133"/>
  <c r="AT133"/>
  <c r="AN133"/>
  <c i="34" r="F35"/>
  <c i="1" r="AZ135"/>
  <c i="39" r="J35"/>
  <c i="1" r="AV141"/>
  <c r="AT141"/>
  <c r="AU95"/>
  <c r="AU128"/>
  <c i="3" r="F35"/>
  <c i="1" r="AZ97"/>
  <c i="5" r="F35"/>
  <c i="1" r="AZ100"/>
  <c i="11" r="J37"/>
  <c i="1" r="AV108"/>
  <c r="AT108"/>
  <c i="12" r="F37"/>
  <c i="1" r="AZ110"/>
  <c r="BC109"/>
  <c r="AY109"/>
  <c i="17" r="F35"/>
  <c i="1" r="AZ115"/>
  <c i="19" r="J32"/>
  <c i="1" r="AG118"/>
  <c i="20" r="J32"/>
  <c i="1" r="AG119"/>
  <c i="21" r="F37"/>
  <c i="1" r="AZ121"/>
  <c i="22" r="J37"/>
  <c i="1" r="AV122"/>
  <c r="AT122"/>
  <c r="AN122"/>
  <c i="24" r="F37"/>
  <c i="1" r="AZ124"/>
  <c i="25" r="J37"/>
  <c i="1" r="AV125"/>
  <c r="AT125"/>
  <c r="AN125"/>
  <c i="26" r="F37"/>
  <c i="1" r="AZ126"/>
  <c r="BC120"/>
  <c r="AY120"/>
  <c r="BA120"/>
  <c r="AW120"/>
  <c i="29" r="F37"/>
  <c i="1" r="AZ130"/>
  <c i="31" r="F37"/>
  <c i="1" r="AZ132"/>
  <c i="33" r="J35"/>
  <c i="1" r="AV134"/>
  <c r="AT134"/>
  <c i="37" r="J33"/>
  <c i="1" r="AV138"/>
  <c r="AT138"/>
  <c r="AN138"/>
  <c i="38" r="J35"/>
  <c i="1" r="AV140"/>
  <c r="AT140"/>
  <c r="BB139"/>
  <c r="AX139"/>
  <c i="38" r="J32"/>
  <c i="1" r="AG140"/>
  <c i="40" r="J33"/>
  <c i="1" r="AV142"/>
  <c r="AT142"/>
  <c r="AN142"/>
  <c r="AU120"/>
  <c r="BA95"/>
  <c r="AW95"/>
  <c i="4" r="F35"/>
  <c i="1" r="AZ99"/>
  <c i="13" r="J34"/>
  <c i="1" r="AG111"/>
  <c r="AG109"/>
  <c i="15" r="F37"/>
  <c i="1" r="AZ113"/>
  <c r="BA109"/>
  <c r="AW109"/>
  <c r="AT115"/>
  <c i="20" r="J35"/>
  <c i="1" r="AV119"/>
  <c r="AT119"/>
  <c i="23" r="J37"/>
  <c i="1" r="AV123"/>
  <c r="AT123"/>
  <c r="AN123"/>
  <c i="27" r="F37"/>
  <c i="1" r="AZ127"/>
  <c r="AG120"/>
  <c i="30" r="J37"/>
  <c i="1" r="AV131"/>
  <c r="AT131"/>
  <c r="AN131"/>
  <c r="BC128"/>
  <c r="AY128"/>
  <c r="BB128"/>
  <c r="AX128"/>
  <c i="33" r="F35"/>
  <c i="1" r="AZ134"/>
  <c i="36" r="F33"/>
  <c i="1" r="AZ137"/>
  <c i="2" r="J35"/>
  <c i="1" r="AV96"/>
  <c r="AT96"/>
  <c i="8" r="J37"/>
  <c i="1" r="AV105"/>
  <c r="AT105"/>
  <c r="AN105"/>
  <c i="9" r="F37"/>
  <c i="1" r="AZ106"/>
  <c i="9" r="J34"/>
  <c i="1" r="AG106"/>
  <c i="10" r="F37"/>
  <c i="1" r="AZ107"/>
  <c i="11" r="F37"/>
  <c i="1" r="AZ108"/>
  <c r="BC104"/>
  <c r="BC102"/>
  <c r="AY102"/>
  <c i="11" r="J34"/>
  <c i="1" r="AG108"/>
  <c i="13" r="F37"/>
  <c i="1" r="AZ111"/>
  <c i="14" r="J37"/>
  <c i="1" r="AV112"/>
  <c r="AT112"/>
  <c r="AN112"/>
  <c i="19" r="J35"/>
  <c i="1" r="AV118"/>
  <c r="AT118"/>
  <c i="38" l="1" r="R137"/>
  <c i="19" r="R155"/>
  <c i="6" r="J132"/>
  <c r="J99"/>
  <c i="40" r="J96"/>
  <c r="J124"/>
  <c r="J97"/>
  <c i="36" r="J96"/>
  <c i="5" r="J98"/>
  <c i="37" r="J96"/>
  <c i="36" r="J125"/>
  <c r="J97"/>
  <c i="3" r="BK128"/>
  <c r="J128"/>
  <c r="J98"/>
  <c i="40" r="J39"/>
  <c i="1" r="AN140"/>
  <c i="38" r="J98"/>
  <c r="J41"/>
  <c i="37" r="J39"/>
  <c i="36" r="J39"/>
  <c i="1" r="AN135"/>
  <c i="35" r="J41"/>
  <c i="34" r="J98"/>
  <c r="J41"/>
  <c i="32" r="J43"/>
  <c i="31" r="J43"/>
  <c i="30" r="J43"/>
  <c i="1" r="AN129"/>
  <c i="29" r="J43"/>
  <c i="28" r="J43"/>
  <c i="27" r="J43"/>
  <c i="26" r="J43"/>
  <c i="25" r="J43"/>
  <c i="24" r="J43"/>
  <c i="23" r="J43"/>
  <c i="22" r="J43"/>
  <c i="1" r="AN119"/>
  <c i="20" r="J98"/>
  <c i="21" r="J43"/>
  <c i="1" r="AN118"/>
  <c i="19" r="J98"/>
  <c i="20" r="J41"/>
  <c i="1" r="AN116"/>
  <c i="18" r="J98"/>
  <c i="19" r="J41"/>
  <c i="18" r="J41"/>
  <c i="16" r="J43"/>
  <c i="15" r="J43"/>
  <c i="1" r="AN111"/>
  <c i="14" r="J43"/>
  <c i="13" r="J43"/>
  <c i="1" r="AN108"/>
  <c i="12" r="J43"/>
  <c i="1" r="AN107"/>
  <c i="11" r="J43"/>
  <c i="1" r="AN106"/>
  <c i="10" r="J43"/>
  <c i="9" r="J43"/>
  <c i="8" r="J43"/>
  <c i="1" r="AN99"/>
  <c i="4" r="J98"/>
  <c i="5" r="J41"/>
  <c i="4" r="J41"/>
  <c i="1" r="AN96"/>
  <c i="2" r="J41"/>
  <c i="1" r="AU98"/>
  <c i="7" r="J34"/>
  <c i="1" r="AG103"/>
  <c r="BB102"/>
  <c i="33" r="J32"/>
  <c i="1" r="AG134"/>
  <c r="AN134"/>
  <c r="BA117"/>
  <c r="AW117"/>
  <c r="AU117"/>
  <c r="AX95"/>
  <c r="BA102"/>
  <c r="AW102"/>
  <c r="BB117"/>
  <c r="AX117"/>
  <c i="6" r="J32"/>
  <c i="1" r="AG101"/>
  <c i="17" r="J32"/>
  <c i="1" r="AG115"/>
  <c r="BD98"/>
  <c r="AZ104"/>
  <c r="AV104"/>
  <c r="AT104"/>
  <c r="AZ120"/>
  <c r="AV120"/>
  <c r="AT120"/>
  <c r="AN120"/>
  <c r="AZ139"/>
  <c r="AV139"/>
  <c r="AT139"/>
  <c r="BC98"/>
  <c r="AY98"/>
  <c r="AZ109"/>
  <c r="AV109"/>
  <c r="AT109"/>
  <c r="AN109"/>
  <c r="BC117"/>
  <c r="AY117"/>
  <c r="AY104"/>
  <c r="AG104"/>
  <c r="BD117"/>
  <c r="AZ95"/>
  <c r="AZ128"/>
  <c r="AV128"/>
  <c r="AT128"/>
  <c r="AN128"/>
  <c i="39" r="J32"/>
  <c i="1" r="AG141"/>
  <c r="AN141"/>
  <c i="6" l="1" r="J41"/>
  <c i="7" r="J43"/>
  <c i="17" r="J41"/>
  <c i="39" r="J41"/>
  <c i="33" r="J41"/>
  <c i="1" r="AN104"/>
  <c r="AN103"/>
  <c r="AN101"/>
  <c r="AN115"/>
  <c r="AU94"/>
  <c i="3" r="J32"/>
  <c i="1" r="AG97"/>
  <c r="AG95"/>
  <c r="AV95"/>
  <c r="AT95"/>
  <c r="AN95"/>
  <c r="AZ102"/>
  <c r="AV102"/>
  <c r="AT102"/>
  <c r="BA98"/>
  <c r="AW98"/>
  <c r="AG139"/>
  <c r="AN139"/>
  <c r="AX102"/>
  <c r="AZ117"/>
  <c r="AV117"/>
  <c r="AT117"/>
  <c r="AG102"/>
  <c r="AG117"/>
  <c r="BB98"/>
  <c r="AX98"/>
  <c r="BD94"/>
  <c r="W33"/>
  <c r="BC94"/>
  <c r="W32"/>
  <c l="1" r="AN97"/>
  <c i="3" r="J41"/>
  <c i="1" r="AN102"/>
  <c r="AN117"/>
  <c r="AZ98"/>
  <c r="AV98"/>
  <c r="AT98"/>
  <c r="AY94"/>
  <c r="BA94"/>
  <c r="W30"/>
  <c r="AG98"/>
  <c r="BB94"/>
  <c r="W31"/>
  <c l="1" r="AN98"/>
  <c r="AZ94"/>
  <c r="AV94"/>
  <c r="AK29"/>
  <c r="AX94"/>
  <c r="AG94"/>
  <c r="AK26"/>
  <c r="AW94"/>
  <c r="AK30"/>
  <c l="1" r="AK35"/>
  <c r="W29"/>
  <c r="AT94"/>
  <c r="AN94"/>
</calcChain>
</file>

<file path=xl/sharedStrings.xml><?xml version="1.0" encoding="utf-8"?>
<sst xmlns="http://schemas.openxmlformats.org/spreadsheetml/2006/main">
  <si>
    <t>Export Komplet</t>
  </si>
  <si>
    <t/>
  </si>
  <si>
    <t>2.0</t>
  </si>
  <si>
    <t>ZAMOK</t>
  </si>
  <si>
    <t>False</t>
  </si>
  <si>
    <t>{3f517417-7115-4294-96d6-fcada93da21b}</t>
  </si>
  <si>
    <t>0,01</t>
  </si>
  <si>
    <t>21</t>
  </si>
  <si>
    <t>15</t>
  </si>
  <si>
    <t>REKAPITULACE STAVBY</t>
  </si>
  <si>
    <t xml:space="preserve">v ---  níže se nacházejí doplnkové a pomocné údaje k sestavám  --- v</t>
  </si>
  <si>
    <t>Návod na vyplnění</t>
  </si>
  <si>
    <t>0,001</t>
  </si>
  <si>
    <t>Kód:</t>
  </si>
  <si>
    <t>N22-067_exp2_VR05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</si>
  <si>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</si>
  <si>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</si>
  <si>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nadzemních koridorů , Slezská nemocnice v Opavě, p.o.</t>
  </si>
  <si>
    <t>KSO:</t>
  </si>
  <si>
    <t>815 99</t>
  </si>
  <si>
    <t>CC-CZ:</t>
  </si>
  <si>
    <t>24208</t>
  </si>
  <si>
    <t>Místo:</t>
  </si>
  <si>
    <t>Slezská nemocnice v Opavě, p.o.</t>
  </si>
  <si>
    <t>Datum:</t>
  </si>
  <si>
    <t>31. 5. 2022</t>
  </si>
  <si>
    <t>CZ-CPV:</t>
  </si>
  <si>
    <t>45000000-7</t>
  </si>
  <si>
    <t>CZ-CPA:</t>
  </si>
  <si>
    <t>42.99.29</t>
  </si>
  <si>
    <t>Zadavatel:</t>
  </si>
  <si>
    <t>IČ:</t>
  </si>
  <si>
    <t>Slezká nemocnice v Opavě, příspěvková organizace</t>
  </si>
  <si>
    <t>DIČ:</t>
  </si>
  <si>
    <t>Uchazeč:</t>
  </si>
  <si>
    <t>Vyplň údaj</t>
  </si>
  <si>
    <t>Projektant:</t>
  </si>
  <si>
    <t>CHVÁLEK ATELIÉR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</si>
  <si>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</si>
  <si>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</si>
  <si>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</si>
  <si>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</si>
  <si>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</si>
  <si>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</si>
  <si>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</si>
  <si>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</si>
  <si>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</si>
  <si>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</si>
  <si>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</si>
  <si>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</si>
  <si>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</si>
  <si>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</si>
  <si>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</si>
  <si>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</si>
  <si>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</si>
  <si>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</si>
  <si>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</si>
  <si>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</si>
  <si>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</si>
  <si>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</si>
  <si>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</si>
  <si>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</si>
  <si>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</si>
  <si>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</si>
  <si>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</si>
  <si>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</si>
  <si>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</si>
  <si>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</si>
  <si>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</si>
  <si>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</si>
  <si>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</si>
  <si>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</si>
  <si>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</si>
  <si>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</si>
  <si>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</si>
  <si>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</si>
  <si>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</si>
  <si>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</si>
  <si>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</si>
  <si>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</si>
  <si>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</si>
  <si>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</si>
  <si>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</si>
  <si>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</si>
  <si>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</si>
  <si>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</si>
  <si>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</si>
  <si>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</si>
  <si>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Kácení a přesadba zeleně, úprava oplocení školky</t>
  </si>
  <si>
    <t>STA</t>
  </si>
  <si>
    <t>1</t>
  </si>
  <si>
    <t>{1d5f1479-6ada-41dd-a9de-71ea58486d01}</t>
  </si>
  <si>
    <t>2</t>
  </si>
  <si>
    <t>/</t>
  </si>
  <si>
    <t>SO 01 - Kácení a přesadba zeleně</t>
  </si>
  <si>
    <t>Soupis</t>
  </si>
  <si>
    <t>{aaf7ab7d-2e99-4ea7-9086-428a53aed598}</t>
  </si>
  <si>
    <t>Úprava oplocení školky</t>
  </si>
  <si>
    <t>{42c61fb9-161d-48fe-af8b-8052578636d8}</t>
  </si>
  <si>
    <t>801 11</t>
  </si>
  <si>
    <t>SO 02</t>
  </si>
  <si>
    <t>Přeložky a přípojky inženýrských sítí</t>
  </si>
  <si>
    <t>{de042800-2737-4ba3-8ca9-23f0a5deb1a7}</t>
  </si>
  <si>
    <t>SO 02.1</t>
  </si>
  <si>
    <t>Přeložka vody</t>
  </si>
  <si>
    <t>{813afad0-091b-49e1-af8b-d531320f22d0}</t>
  </si>
  <si>
    <t>SO 02.2</t>
  </si>
  <si>
    <t>Přeložka areálového rozvodu kyslíku</t>
  </si>
  <si>
    <t>{17554ad0-1de4-4b5f-87e7-bd98cc6afc35}</t>
  </si>
  <si>
    <t>SO 02.3</t>
  </si>
  <si>
    <t>Přeložky kanalizace</t>
  </si>
  <si>
    <t>{cf21abe9-24bf-45fe-9d66-f890025ea8cc}</t>
  </si>
  <si>
    <t>SO 02.4</t>
  </si>
  <si>
    <t xml:space="preserve">Přeložka vedení VN </t>
  </si>
  <si>
    <t>{e37f0b88-e410-411b-b3b9-6b8b2fe7fbbb}</t>
  </si>
  <si>
    <t>2.4.1</t>
  </si>
  <si>
    <t>Přeložka vedení VN - ČEZ _ (OBJEKT NEOBSAZEN_NENACEŇOVAT)</t>
  </si>
  <si>
    <t>3</t>
  </si>
  <si>
    <t>{9b52c6bd-b7ac-4290-a9f8-154ef524ccc3}</t>
  </si>
  <si>
    <t>2.4.2</t>
  </si>
  <si>
    <t>Přeložka vedení VN - SNO</t>
  </si>
  <si>
    <t>{c2495c1a-e74c-48ea-b756-4e2eab4d98e3}</t>
  </si>
  <si>
    <t>Zemní práce</t>
  </si>
  <si>
    <t>4</t>
  </si>
  <si>
    <t>{6e0faaba-07e7-4e10-b98b-8b177bbbcf25}</t>
  </si>
  <si>
    <t>Silnoproud - montáž</t>
  </si>
  <si>
    <t>{f4f4b3e3-894d-4c07-875a-cf0494e043f4}</t>
  </si>
  <si>
    <t>Silnoproud - specifikace</t>
  </si>
  <si>
    <t>{7ecc3820-f915-4562-b03d-f7ae5c75495b}</t>
  </si>
  <si>
    <t>Ostatní</t>
  </si>
  <si>
    <t>{7738d22a-b91e-41c3-93bc-c8a899f8c5e0}</t>
  </si>
  <si>
    <t>SO 02.5</t>
  </si>
  <si>
    <t>Přeložky vedení VO</t>
  </si>
  <si>
    <t>{9621fd41-f2c2-4df2-a8ca-71d22b76f4ce}</t>
  </si>
  <si>
    <t>{4b39e6b9-7f46-4046-9563-115d5e99fd98}</t>
  </si>
  <si>
    <t>{847b751b-7301-4778-bde3-b5174ef3ca84}</t>
  </si>
  <si>
    <t>{fffbf139-9e5e-4d87-b5fc-5235c364aa0d}</t>
  </si>
  <si>
    <t>Nátěry</t>
  </si>
  <si>
    <t>{6d946e4b-f821-46e7-9ffa-df034a015cef}</t>
  </si>
  <si>
    <t>5</t>
  </si>
  <si>
    <t>{c9e28328-7934-4b54-b02f-1dac95fe89da}</t>
  </si>
  <si>
    <t>SO 02.6</t>
  </si>
  <si>
    <t>Přeložky sdělovacích kabelů_(ZAHRNUTO V SO 03, D.03-6 SLP)</t>
  </si>
  <si>
    <t>{44e9e2ba-f096-4dab-a978-6b9db50a662d}</t>
  </si>
  <si>
    <t>SO 02.7</t>
  </si>
  <si>
    <t>Přeložka plynovodu</t>
  </si>
  <si>
    <t>{fa31230d-06a8-4323-bda1-e1e69535e52d}</t>
  </si>
  <si>
    <t>SO 03</t>
  </si>
  <si>
    <t>Nadzemní koridory</t>
  </si>
  <si>
    <t>{0405675a-f5db-48f7-86e9-6052218b58c3}</t>
  </si>
  <si>
    <t>D.03.1-3</t>
  </si>
  <si>
    <t xml:space="preserve">Architektonicko-stavební a stavebně konstrukční řešení </t>
  </si>
  <si>
    <t>{f8c05256-223d-4b25-a783-1e94a7dd76b5}</t>
  </si>
  <si>
    <t>D.03.4</t>
  </si>
  <si>
    <t>Vzduchotechnika, klimatizace</t>
  </si>
  <si>
    <t>{6388167c-a355-4b1c-967d-7962f941e56e}</t>
  </si>
  <si>
    <t>D.03.5</t>
  </si>
  <si>
    <t>Silnoproudá elektrotechnika</t>
  </si>
  <si>
    <t>{9b12f762-75ca-4d82-bf5b-66613503484c}</t>
  </si>
  <si>
    <t>A</t>
  </si>
  <si>
    <t>Svítidla</t>
  </si>
  <si>
    <t>{5bf40449-c09a-42de-8a4e-aa49148ec246}</t>
  </si>
  <si>
    <t>B</t>
  </si>
  <si>
    <t>Přístroje</t>
  </si>
  <si>
    <t>{11492420-e539-43f5-b13a-15b2cdaee31b}</t>
  </si>
  <si>
    <t>C</t>
  </si>
  <si>
    <t>Instalační materiál</t>
  </si>
  <si>
    <t>{c19e22bd-c917-4226-926d-c7af46256b57}</t>
  </si>
  <si>
    <t>Kabeláž</t>
  </si>
  <si>
    <t>{ba15c494-57a4-463c-b85d-c0c9d34b4dbe}</t>
  </si>
  <si>
    <t>E</t>
  </si>
  <si>
    <t>Rozvaděče</t>
  </si>
  <si>
    <t>{15bbe8d5-154a-4f94-bdf2-144106ff2fb4}</t>
  </si>
  <si>
    <t>F</t>
  </si>
  <si>
    <t>{b8a36058-f7b1-4d25-ae8f-0a7f22224c88}</t>
  </si>
  <si>
    <t>G</t>
  </si>
  <si>
    <t>Hromosvod a uzemnění</t>
  </si>
  <si>
    <t>{7098dd31-ecfd-4dc3-833e-b5a9ad2e7a6d}</t>
  </si>
  <si>
    <t>D.03.6</t>
  </si>
  <si>
    <t>Slaboproudá elektrotechnika</t>
  </si>
  <si>
    <t>{ef04a3b6-105c-4eff-a035-2f5278b1040f}</t>
  </si>
  <si>
    <t>SK - Strukturovaná kabeláž</t>
  </si>
  <si>
    <t>{1356f72b-6ab6-4326-be14-a7471e70ebc2}</t>
  </si>
  <si>
    <t>EKV - Elektronická kontrola vstupu</t>
  </si>
  <si>
    <t>{758f0e74-b1ca-4dca-a93d-6de810c3ea6c}</t>
  </si>
  <si>
    <t>EPS - Elektrická požární signalizace</t>
  </si>
  <si>
    <t>{c335badd-86f3-4a94-bca8-ffd532365386}</t>
  </si>
  <si>
    <t>ER - Evakuační rozhlas</t>
  </si>
  <si>
    <t>{ace00ec3-32fb-424e-afc5-054c0876fdd1}</t>
  </si>
  <si>
    <t>KNS - Kabelové nosné systémy</t>
  </si>
  <si>
    <t>{65eb6eec-2619-44c8-9bc0-55c1e47e9fd6}</t>
  </si>
  <si>
    <t>D.03.7</t>
  </si>
  <si>
    <t>Ústřední vytápění</t>
  </si>
  <si>
    <t>{a9605aec-6922-4b74-b864-57e55829f24e}</t>
  </si>
  <si>
    <t>D.03.8</t>
  </si>
  <si>
    <t>Zdravotně technické instalace</t>
  </si>
  <si>
    <t>{1e0379e4-b6fa-4459-ba61-69eaf7ead8d8}</t>
  </si>
  <si>
    <t>D.03.9</t>
  </si>
  <si>
    <t xml:space="preserve">Měření a regulace </t>
  </si>
  <si>
    <t>{05515924-8f83-4dbd-be22-56ccdc2028a9}</t>
  </si>
  <si>
    <t>SO 04</t>
  </si>
  <si>
    <t>Areálové komunikace a opěrná zeď</t>
  </si>
  <si>
    <t>{dff26d19-9423-4e83-b4d0-55c1c552cc28}</t>
  </si>
  <si>
    <t>SO 05</t>
  </si>
  <si>
    <t>Konečné terénní a sadové úpravy _ (OBJEKT NEOBSAZEN_NENACEŇOVAT)</t>
  </si>
  <si>
    <t>{16652b81-1e13-435c-9be4-d7988a0c10c8}</t>
  </si>
  <si>
    <t>SO 06</t>
  </si>
  <si>
    <t>Fotovoltaika</t>
  </si>
  <si>
    <t>{8a151b22-69f6-43a9-889c-b1be8e6de832}</t>
  </si>
  <si>
    <t>{e9533f25-53b2-485a-b359-dc2a5a1c37ac}</t>
  </si>
  <si>
    <t>VN + ON</t>
  </si>
  <si>
    <t>{44874169-84e5-4cda-a47c-51098825223b}</t>
  </si>
  <si>
    <t>VON</t>
  </si>
  <si>
    <t xml:space="preserve">Vedlejší a ostatní náklady stavby </t>
  </si>
  <si>
    <t>{b24696cc-3988-47b7-87a4-b2f15e9495db}</t>
  </si>
  <si>
    <t>KRYCÍ LIST SOUPISU PRACÍ</t>
  </si>
  <si>
    <t>Objekt:</t>
  </si>
  <si>
    <t>SO 01 - Kácení a přesadba zeleně, úprava oplocení školky</t>
  </si>
  <si>
    <t>Soupis:</t>
  </si>
  <si>
    <t>1 - SO 01 - Kácení a přesadba zeleně</t>
  </si>
  <si>
    <t>Opava</t>
  </si>
  <si>
    <t>Specialista</t>
  </si>
  <si>
    <t>REKAPITULACE ČLENĚNÍ SOUPISU PRACÍ</t>
  </si>
  <si>
    <t>Kód dílu - Popis</t>
  </si>
  <si>
    <t>Cena celkem [CZK]</t>
  </si>
  <si>
    <t>Náklady ze soupisu prací</t>
  </si>
  <si>
    <t>-1</t>
  </si>
  <si>
    <t>1 - Zemní práce</t>
  </si>
  <si>
    <t>112 - Pěstební opatření</t>
  </si>
  <si>
    <t>18 - Povrchové úpravy terénu</t>
  </si>
  <si>
    <t>99 - Staveništní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</si>
  <si>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</si>
  <si>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</si>
  <si>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</si>
  <si>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</si>
  <si>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</si>
  <si>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</si>
  <si>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</si>
  <si>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</si>
  <si>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</si>
  <si>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</si>
  <si>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</si>
  <si>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</si>
  <si>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</si>
  <si>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ROZPOCET</t>
  </si>
  <si>
    <t>K</t>
  </si>
  <si>
    <t>111201101R00</t>
  </si>
  <si>
    <t>Odstranění křovin i s kořeny na ploše do 1000 m2</t>
  </si>
  <si>
    <t>m2</t>
  </si>
  <si>
    <t>CS VLASTNÍ</t>
  </si>
  <si>
    <t>P</t>
  </si>
  <si>
    <t>Poznámka k položce:_x000d_
dle výkresu číslo D -01-1 a technické zprávy:; keře: 50 m2</t>
  </si>
  <si>
    <t>111203111R00</t>
  </si>
  <si>
    <t>Odstranění pařezu odfrézováním až do hloubky 50 cm vč. odvozu a likvidace odfrézované hmoty</t>
  </si>
  <si>
    <t>Poznámka k položce:_x000d_
dle výkresu číslo D -01-1 a technické zprávy:; od listnatých stromů:3,14*(0,5*0,5+0,335*0,335+0,325)*1,3</t>
  </si>
  <si>
    <t>112103121R00</t>
  </si>
  <si>
    <t>Kácení ve ztíž.podmínkách prům. do 20 cm, svah 1:5</t>
  </si>
  <si>
    <t>kus</t>
  </si>
  <si>
    <t>6</t>
  </si>
  <si>
    <t>Poznámka k položce:_x000d_
dle výkresu číslo D -01-1 a technické zprávy:; listnaté:1</t>
  </si>
  <si>
    <t>112103128R00</t>
  </si>
  <si>
    <t>Kácení ve ztíž.podmínkách prům. do 90 cm, svah 1:5</t>
  </si>
  <si>
    <t>8</t>
  </si>
  <si>
    <t>Poznámka k položce:_x000d_
dle výkresu číslo D -01-1 a technické zprávy:; listnaté:2, násobeno 1,3 rozšíření na pařezu</t>
  </si>
  <si>
    <t>162301401R00</t>
  </si>
  <si>
    <t xml:space="preserve">Vod.přemístění větví listnatých, D 30cm  do 5000 m</t>
  </si>
  <si>
    <t>10</t>
  </si>
  <si>
    <t>162301404R00</t>
  </si>
  <si>
    <t>Vod.přemístění větví listnatých, D nad 70cm do 5000m</t>
  </si>
  <si>
    <t>12</t>
  </si>
  <si>
    <t>7</t>
  </si>
  <si>
    <t>162301411R00</t>
  </si>
  <si>
    <t xml:space="preserve">Vod.přemístění kmenů listnatých, D 30cm  do 5000 m</t>
  </si>
  <si>
    <t>14</t>
  </si>
  <si>
    <t>162301414R00</t>
  </si>
  <si>
    <t xml:space="preserve">Vod.přemístění kmenů listnatých, D  nad 70cm do 5000m</t>
  </si>
  <si>
    <t>16</t>
  </si>
  <si>
    <t>9</t>
  </si>
  <si>
    <t>162301501R00</t>
  </si>
  <si>
    <t xml:space="preserve">Vodorovné přemístění křovin do  5000 m</t>
  </si>
  <si>
    <t>18</t>
  </si>
  <si>
    <t>162301502T00</t>
  </si>
  <si>
    <t>Vodorovné přemístění křovin příplatek za dalších 5000m</t>
  </si>
  <si>
    <t>20</t>
  </si>
  <si>
    <t>Poznámka k položce:_x000d_
dle výkresu číslo D -01-1 a technické zprávy:; keře:50 m2</t>
  </si>
  <si>
    <t>11</t>
  </si>
  <si>
    <t>162301901R00</t>
  </si>
  <si>
    <t>Příplatek za dalších 5000m - větve listnaté D 30cm</t>
  </si>
  <si>
    <t>22</t>
  </si>
  <si>
    <t>162301904R00</t>
  </si>
  <si>
    <t>Příplatek za dalších 5000m - větve listnaté D nad 70cm</t>
  </si>
  <si>
    <t>24</t>
  </si>
  <si>
    <t>13</t>
  </si>
  <si>
    <t>162301911R00</t>
  </si>
  <si>
    <t>Příplatek za dalších 5000m - kmeny listnaté D 30cm</t>
  </si>
  <si>
    <t>26</t>
  </si>
  <si>
    <t>162301914R00</t>
  </si>
  <si>
    <t>Příplatek za dalších 5000m - kmeny listnaté D nad 70cm</t>
  </si>
  <si>
    <t>28</t>
  </si>
  <si>
    <t>171102105R00</t>
  </si>
  <si>
    <t>Uložení sypaniny do násypů, zhutněných</t>
  </si>
  <si>
    <t>m3</t>
  </si>
  <si>
    <t>30</t>
  </si>
  <si>
    <t>Poznámka k položce:_x000d_
dle výkresu číslo D -01-1 a technické zprávy:; jámy po přesazených dřevinách:7*1,5</t>
  </si>
  <si>
    <t>174201201R00</t>
  </si>
  <si>
    <t>Zásyp jam po pařezech D 30 cm</t>
  </si>
  <si>
    <t>32</t>
  </si>
  <si>
    <t>Poznámka k položce:_x000d_
dle výkresu číslo D -01-1 a technické zprávy:; pařezy od pokácených stromů:1</t>
  </si>
  <si>
    <t>17</t>
  </si>
  <si>
    <t>174201204R00</t>
  </si>
  <si>
    <t>Zásyp jam po pařezech D nad 70 cm</t>
  </si>
  <si>
    <t>34</t>
  </si>
  <si>
    <t>Poznámka k položce:_x000d_
dle výkresu číslo D -01-1 a technické zprávy:; pařezy od pokácených stromů:2</t>
  </si>
  <si>
    <t>026-Vlastní</t>
  </si>
  <si>
    <t>Dodávka ornice potřebné pro násypy a zásypy vč. dopravy</t>
  </si>
  <si>
    <t>36</t>
  </si>
  <si>
    <t>Poznámka k položce:_x000d_
dle výkresu číslo D -01-1 a technické zprávy:; jámy po přesazených dřevinách:(7*1,5)*1,03</t>
  </si>
  <si>
    <t>19</t>
  </si>
  <si>
    <t>1-Vlastní</t>
  </si>
  <si>
    <t>Odstranění kotvení stromu vč. odvozu a likvidace dle zákonů</t>
  </si>
  <si>
    <t>strom</t>
  </si>
  <si>
    <t>38</t>
  </si>
  <si>
    <t>Poznámka k položce:_x000d_
dle výkresu číslo D -01-1 a technické zprávy:</t>
  </si>
  <si>
    <t>1-Vlastní.1</t>
  </si>
  <si>
    <t>Poplatek za skládku - kmeny, větve</t>
  </si>
  <si>
    <t>40</t>
  </si>
  <si>
    <t>Poznámka k položce:_x000d_
dle výkresu číslo D -01-1 a technické zprávy:; listnaté:3</t>
  </si>
  <si>
    <t>1-Vlastní.2</t>
  </si>
  <si>
    <t>Poplatek za skládku - křoviny</t>
  </si>
  <si>
    <t>42</t>
  </si>
  <si>
    <t>112</t>
  </si>
  <si>
    <t>Pěstební opatření</t>
  </si>
  <si>
    <t>112-Vlastní</t>
  </si>
  <si>
    <t>Obvodová redukce stromu - koruna plochy 201-300m2 prováděná lezeckou technikou</t>
  </si>
  <si>
    <t>44</t>
  </si>
  <si>
    <t>Poznámka k položce:_x000d_
redukce koruny ve směru překážky:; vč. odvozu ořezaného materiálu a jeho likvidace dle platných zákonů:; vč. veškerých pomocných, zvedacích a ostatních zařízení potřebných k zásahu:; dle tabulky pěstebních opatření a technické zprávy:1</t>
  </si>
  <si>
    <t>23</t>
  </si>
  <si>
    <t>112-Vlastní.1</t>
  </si>
  <si>
    <t>Obvodová redukce stromu - koruna plochy 101-200m2 prováděná lezeckou technikou</t>
  </si>
  <si>
    <t>46</t>
  </si>
  <si>
    <t>Povrchové úpravy terénu</t>
  </si>
  <si>
    <t>183101221R00</t>
  </si>
  <si>
    <t>Hloub. jamek s výměnou 50% půdy do 1 m3 sv.1:5 vč.přesunu přebytečné zeminy pro zásyp po pařezech</t>
  </si>
  <si>
    <t>48</t>
  </si>
  <si>
    <t>Poznámka k položce:_x000d_
dle výkresu číslo D -01-2 a technické zprávy:; pro přesazované stromy:7</t>
  </si>
  <si>
    <t>25</t>
  </si>
  <si>
    <t>184102117R00</t>
  </si>
  <si>
    <t>Výsadba dřevin s balem D do 1 m, v rovině vč. zastřižení po výsadbě</t>
  </si>
  <si>
    <t>50</t>
  </si>
  <si>
    <t>Poznámka k položce:_x000d_
dle výkresu číslo D -01-2 a technické zprávy:; přesazené stromy:7</t>
  </si>
  <si>
    <t>184202112R00</t>
  </si>
  <si>
    <t>Ukotvení dřeviny kůly D do 10 cm, dl. 3-3,3 m vč. Upevnění 9 příček a úvazků</t>
  </si>
  <si>
    <t>52</t>
  </si>
  <si>
    <t>Poznámka k položce:_x000d_
dle výkresu číslo D -01-2 a technické zprávy:; přesazené stromy:3*7</t>
  </si>
  <si>
    <t>27</t>
  </si>
  <si>
    <t>184401113R00</t>
  </si>
  <si>
    <t>Příprava dřevin k přesazení bal do 1,2 m, v rovině</t>
  </si>
  <si>
    <t>54</t>
  </si>
  <si>
    <t>Poznámka k položce:_x000d_
dle výkresu číslo D -01-2 a technické zprávy:; přesazované stromy:7</t>
  </si>
  <si>
    <t>184501114R00</t>
  </si>
  <si>
    <t>Zhotovení obalu kmene z rákosu, 2vrstvy, v rovině</t>
  </si>
  <si>
    <t>56</t>
  </si>
  <si>
    <t>Poznámka k položce:_x000d_
přesazené stromy:7*3,14*0,25*2</t>
  </si>
  <si>
    <t>29</t>
  </si>
  <si>
    <t>184502116R00</t>
  </si>
  <si>
    <t>Vyzvednutí dřeviny k přesaz.,bal do 1,2 m, rovina vč. přesunu na nové místo</t>
  </si>
  <si>
    <t>58</t>
  </si>
  <si>
    <t>184921093R00</t>
  </si>
  <si>
    <t>Mulčování rostlin tl. do 0,1 m rovina vč. úpravy výsadbové mísy</t>
  </si>
  <si>
    <t>60</t>
  </si>
  <si>
    <t>Poznámka k položce:_x000d_
dle výkresu číslo D -01-2 a technické zprávy:; přesazené stromy:7*3,14*0,5*0,5</t>
  </si>
  <si>
    <t>31</t>
  </si>
  <si>
    <t>185804311R00</t>
  </si>
  <si>
    <t>Zalití rostlin vodou plochy do 20 m2</t>
  </si>
  <si>
    <t>62</t>
  </si>
  <si>
    <t>Poznámka k položce:_x000d_
dle výkresu číslo D -01-2 a technické zprávy:; přesazené stromy:7*0,1</t>
  </si>
  <si>
    <t>185851111R00</t>
  </si>
  <si>
    <t>Dovoz vody pro zálivku rostlin do 6 km</t>
  </si>
  <si>
    <t>64</t>
  </si>
  <si>
    <t>33</t>
  </si>
  <si>
    <t>18-Vlastní</t>
  </si>
  <si>
    <t>Rozvojová záruční péče o vysazené stromy první rok, komplet dle popisu v technické zprávě</t>
  </si>
  <si>
    <t>66</t>
  </si>
  <si>
    <t>Poznámka k položce:_x000d_
dle výkresu číslo D -01-2 a technické zprávy:; 1x ročně doplnění mulče a oprava výsadbové misky:; 1x kontrola a oprava kotvení, úvazků:; 1xkontrola a oprava ochrany kmínku:; zálivka v obdobích sucha 6x za vegetační období:; jarní přihnojení:; odstranění obrostu na kmínku:; přesazené stromy:7</t>
  </si>
  <si>
    <t>18-Vlastní.1</t>
  </si>
  <si>
    <t>D+M Štěrkopísek jako drenáž na dno jámy vč. dopravy</t>
  </si>
  <si>
    <t>68</t>
  </si>
  <si>
    <t>Poznámka k položce:_x000d_
dle výkresu číslo D -01-2 a technické zprávy:; přesazené stromy:7*1*1*0,07*1,03</t>
  </si>
  <si>
    <t>35</t>
  </si>
  <si>
    <t>18-Vlastní.2</t>
  </si>
  <si>
    <t>D+M Chránička paty kmene stromu</t>
  </si>
  <si>
    <t>70</t>
  </si>
  <si>
    <t>673131-Vlastní</t>
  </si>
  <si>
    <t>Rákosová rohož</t>
  </si>
  <si>
    <t>72</t>
  </si>
  <si>
    <t>Poznámka k položce:_x000d_
dle výkresu číslo D -01-2 a technické zprávy:; přesazené stromy:7*3,14*0,25*2*2*1,1</t>
  </si>
  <si>
    <t>37</t>
  </si>
  <si>
    <t>M</t>
  </si>
  <si>
    <t>08211320</t>
  </si>
  <si>
    <t>Voda pro zálivku rostlin</t>
  </si>
  <si>
    <t>74</t>
  </si>
  <si>
    <t>10391100</t>
  </si>
  <si>
    <t>Kůra mulčovací vč. dopravy</t>
  </si>
  <si>
    <t>76</t>
  </si>
  <si>
    <t>Poznámka k položce:_x000d_
dle výkresu číslo D -01-2 a technické zprávy:; přesazené stromy:7*3,14*0,5*0,5*0,1*1,03</t>
  </si>
  <si>
    <t>39</t>
  </si>
  <si>
    <t>103-Vlastní</t>
  </si>
  <si>
    <t>Dodávka propustného pěstebního substrátu pro výměnu do jamek, vč. dopravy</t>
  </si>
  <si>
    <t>78</t>
  </si>
  <si>
    <t>Poznámka k položce:_x000d_
dle výkresu číslo D -01-2 a technické zprávy:; složení - kulturní vrstva zeminy 50%, štěrk fr.8-16 20%, štěrk fr.4-8 10%, písek 20%:; vč. půdního kondiconéru 2kg/m3 a dlouhodobě rozpustného hnojiva 3kg/m3:; přesazené stromy:7*1*0,5*1,03</t>
  </si>
  <si>
    <t>605-Vlastní</t>
  </si>
  <si>
    <t xml:space="preserve">Dodávka -  frézované impregnované kůly ke stromům dl. 3m,PR.8CM, vč. 12 příček/kůl a úvazků, vč. dopravy</t>
  </si>
  <si>
    <t>80</t>
  </si>
  <si>
    <t>Poznámka k položce:_x000d_
dle výkresu číslo D -01-2 a technické zprávy:; přesazené stromy:7*3*1,03</t>
  </si>
  <si>
    <t>99</t>
  </si>
  <si>
    <t>Staveništní přesun hmot</t>
  </si>
  <si>
    <t>41</t>
  </si>
  <si>
    <t>998231311R00</t>
  </si>
  <si>
    <t>Přesun hmot pro sadovnické a krajin. úpravy do 5km</t>
  </si>
  <si>
    <t>t</t>
  </si>
  <si>
    <t>82</t>
  </si>
  <si>
    <t>2 - Úprava oplocení školky</t>
  </si>
  <si>
    <t>HSV - Práce a dodávky HSV</t>
  </si>
  <si>
    <t xml:space="preserve">    1 - Zemní práce</t>
  </si>
  <si>
    <t xml:space="preserve">    2 - Zakládání</t>
  </si>
  <si>
    <t xml:space="preserve">    3 - Svislé a kompletní konstrukce</t>
  </si>
  <si>
    <t xml:space="preserve">    9 - Ostatní konstrukce a práce, bourání</t>
  </si>
  <si>
    <t xml:space="preserve">    997 - Přesun sutě</t>
  </si>
  <si>
    <t xml:space="preserve">    998 - Přesun hmot</t>
  </si>
  <si>
    <t>OST - Ostatní činnosti a dodávky</t>
  </si>
  <si>
    <t>HSV</t>
  </si>
  <si>
    <t>Práce a dodávky HSV</t>
  </si>
  <si>
    <t>131213701</t>
  </si>
  <si>
    <t>Hloubení nezapažených jam v soudržných horninách třídy těžitelnosti I skupiny 3 ručně</t>
  </si>
  <si>
    <t>CS ÚRS 2022 01</t>
  </si>
  <si>
    <t>-554720934</t>
  </si>
  <si>
    <t>VV</t>
  </si>
  <si>
    <t>"předpoklad" 0,3*0,3*0,9*8</t>
  </si>
  <si>
    <t>Součet</t>
  </si>
  <si>
    <t>162251102</t>
  </si>
  <si>
    <t>Vodorovné přemístění přes 20 do 50 m výkopku/sypaniny z horniny třídy těžitelnosti I skupiny 1 až 3</t>
  </si>
  <si>
    <t>-571602611</t>
  </si>
  <si>
    <t>Poznámka k položce:_x000d_
-pro zpětné zásypy _ tam a zpět</t>
  </si>
  <si>
    <t>0,729*2 'Přepočtené koeficientem množství</t>
  </si>
  <si>
    <t>162751117</t>
  </si>
  <si>
    <t>Vodorovné přemístění přes 9 000 do 10000 m výkopku/sypaniny z horniny třídy těžitelnosti I skupiny 1 až 3</t>
  </si>
  <si>
    <t>957583289</t>
  </si>
  <si>
    <t>162751119</t>
  </si>
  <si>
    <t>Příplatek k vodorovnému přemístění výkopku/sypaniny z horniny třídy těžitelnosti I skupiny 1 až 3 ZKD 1000 m přes 10000 m</t>
  </si>
  <si>
    <t>1199632798</t>
  </si>
  <si>
    <t>0,648*10 'Přepočtené koeficientem množství</t>
  </si>
  <si>
    <t>17120123R</t>
  </si>
  <si>
    <t xml:space="preserve">Poplatek za uložení navážek, zeminy a kamení na skládce (skládkovné) </t>
  </si>
  <si>
    <t>822237931</t>
  </si>
  <si>
    <t>171251201</t>
  </si>
  <si>
    <t>Uložení sypaniny na skládky nebo meziskládky</t>
  </si>
  <si>
    <t>1881193595</t>
  </si>
  <si>
    <t>174151101</t>
  </si>
  <si>
    <t>Zásyp jam, šachet rýh nebo kolem objektů sypaninou se zhutněním</t>
  </si>
  <si>
    <t>-615824263</t>
  </si>
  <si>
    <t>"předpoklad" 0,3*0,3*0,9*9</t>
  </si>
  <si>
    <t>181111111</t>
  </si>
  <si>
    <t>Plošná úprava terénu do 500 m2 zemina tř 1 až 4 nerovnosti do 100 mm v rovinně a svahu do 1:5</t>
  </si>
  <si>
    <t>-1096818726</t>
  </si>
  <si>
    <t>181311103</t>
  </si>
  <si>
    <t>Rozprostření ornice tl vrstvy do 200 mm v rovině nebo ve svahu do 1:5 ručně</t>
  </si>
  <si>
    <t>-1690741606</t>
  </si>
  <si>
    <t>10000R01</t>
  </si>
  <si>
    <t xml:space="preserve">dodávka orniční vrstvy </t>
  </si>
  <si>
    <t>1886595320</t>
  </si>
  <si>
    <t>18*0,175 'Přepočtené koeficientem množství</t>
  </si>
  <si>
    <t>181411131</t>
  </si>
  <si>
    <t>Založení parkového trávníku výsevem plochy do 1000 m2 v rovině a ve svahu do 1:5</t>
  </si>
  <si>
    <t>852188089</t>
  </si>
  <si>
    <t>00572410</t>
  </si>
  <si>
    <t>osivo směs travní parková</t>
  </si>
  <si>
    <t>kg</t>
  </si>
  <si>
    <t>264436137</t>
  </si>
  <si>
    <t>18*0,025 'Přepočtené koeficientem množství</t>
  </si>
  <si>
    <t>Zakládání</t>
  </si>
  <si>
    <t>275313611</t>
  </si>
  <si>
    <t>Základové patky z betonu tř. C 16/20</t>
  </si>
  <si>
    <t>320342439</t>
  </si>
  <si>
    <t>Svislé a kompletní konstrukce</t>
  </si>
  <si>
    <t>338171123</t>
  </si>
  <si>
    <t>Osazování sloupků a vzpěr plotových ocelových v 2,60 m se zabetonováním</t>
  </si>
  <si>
    <t>1290638368</t>
  </si>
  <si>
    <t>Poznámka k položce:_x000d_
Materiály _ stávající.</t>
  </si>
  <si>
    <t>348401130</t>
  </si>
  <si>
    <t>Osazení oplocení ze strojového pletiva s napínacími dráty výšky do 2,0 m do 15° sklonu svahu</t>
  </si>
  <si>
    <t>m</t>
  </si>
  <si>
    <t>-2028716630</t>
  </si>
  <si>
    <t>15619100</t>
  </si>
  <si>
    <t>drát poplastovaný kruhový napínací 2,5/3,5mm</t>
  </si>
  <si>
    <t>1911593477</t>
  </si>
  <si>
    <t>14*3 'Přepočtené koeficientem množství</t>
  </si>
  <si>
    <t>Ostatní konstrukce a práce, bourání</t>
  </si>
  <si>
    <t>961044111</t>
  </si>
  <si>
    <t>Bourání základů z betonu prostého</t>
  </si>
  <si>
    <t>-1975612804</t>
  </si>
  <si>
    <t>966071711</t>
  </si>
  <si>
    <t>Bourání sloupků a vzpěr plotových ocelových do 2,5 m zabetonovaných</t>
  </si>
  <si>
    <t>617210606</t>
  </si>
  <si>
    <t>966071822</t>
  </si>
  <si>
    <t>Rozebrání oplocení z drátěného pletiva se čtvercovými oky výšky do 2,0 m</t>
  </si>
  <si>
    <t>-2081367438</t>
  </si>
  <si>
    <t>997</t>
  </si>
  <si>
    <t>Přesun sutě</t>
  </si>
  <si>
    <t>997013831.1</t>
  </si>
  <si>
    <t xml:space="preserve">Poplatek za uložení na skládce (skládkovné) stavebního odpadu </t>
  </si>
  <si>
    <t>445964493</t>
  </si>
  <si>
    <t>997321511</t>
  </si>
  <si>
    <t>Vodorovná doprava suti a vybouraných hmot po suchu do 1 km</t>
  </si>
  <si>
    <t>-1731101305</t>
  </si>
  <si>
    <t>997321519</t>
  </si>
  <si>
    <t>Příplatek ZKD 1km vodorovné dopravy suti a vybouraných hmot po suchu</t>
  </si>
  <si>
    <t>108947166</t>
  </si>
  <si>
    <t>1,963*20 'Přepočtené koeficientem množství</t>
  </si>
  <si>
    <t>997321611</t>
  </si>
  <si>
    <t>Nakládání nebo překládání suti a vybouraných hmot</t>
  </si>
  <si>
    <t>701736928</t>
  </si>
  <si>
    <t>998</t>
  </si>
  <si>
    <t>Přesun hmot</t>
  </si>
  <si>
    <t>998232110</t>
  </si>
  <si>
    <t>Přesun hmot pro oplocení v do 3 m</t>
  </si>
  <si>
    <t>-911082230</t>
  </si>
  <si>
    <t>OST</t>
  </si>
  <si>
    <t>Ostatní činnosti a dodávky</t>
  </si>
  <si>
    <t>OST_01_R01</t>
  </si>
  <si>
    <t>Přesun štěrkové plochy 7500/7500 mm včetně konstrukce houpačky</t>
  </si>
  <si>
    <t>512</t>
  </si>
  <si>
    <t>2013677279</t>
  </si>
  <si>
    <t>Poznámka k položce:_x000d_
Kompletní provedení dle specifikace PD a TZ včetně všech přímo souvisejících prací a dodávek.</t>
  </si>
  <si>
    <t>SO 02 - Přeložky a přípojky inženýrských sítí</t>
  </si>
  <si>
    <t>SO 02.1 - Přeložka vody</t>
  </si>
  <si>
    <t>Ing.Petr Kudlík</t>
  </si>
  <si>
    <t>Lenka Jugová</t>
  </si>
  <si>
    <t xml:space="preserve">    4 - Vodorovné konstrukce</t>
  </si>
  <si>
    <t xml:space="preserve">    5 - Komunikace pozemní</t>
  </si>
  <si>
    <t xml:space="preserve">    8 - Trubní vedení</t>
  </si>
  <si>
    <t>PSV - Práce a dodávky PSV</t>
  </si>
  <si>
    <t xml:space="preserve">    713 - Izolace tepelné</t>
  </si>
  <si>
    <t xml:space="preserve">    722 - Zdravotechnika - vnitřní vodovod</t>
  </si>
  <si>
    <t>HZS - Hodinové zúčtovací sazby</t>
  </si>
  <si>
    <t>OST - Ostatní</t>
  </si>
  <si>
    <t>113107323.1</t>
  </si>
  <si>
    <t>Odstranění podkladů nebo krytů strojně plochy jednotlivě do 50 m2 s přemístěním hmot na skládku na vzdálenost do 3 m nebo s naložením na dopravní prostředek z kameniva hrubého drceného, o tl. vrstvy přes 200 do 300 mm</t>
  </si>
  <si>
    <t>CS ÚRS 2021 02</t>
  </si>
  <si>
    <t>226016162</t>
  </si>
  <si>
    <t>dlažba</t>
  </si>
  <si>
    <t>14,5*1</t>
  </si>
  <si>
    <t>asfalt</t>
  </si>
  <si>
    <t>6*1</t>
  </si>
  <si>
    <t>113154123</t>
  </si>
  <si>
    <t>Frézování živičného podkladu nebo krytu s naložením na dopravní prostředek plochy do 500 m2 bez překážek v trase pruhu šířky přes 0,5 m do 1 m, tloušťky vrstvy 50 mm</t>
  </si>
  <si>
    <t>-1159513206</t>
  </si>
  <si>
    <t>121151103</t>
  </si>
  <si>
    <t>Sejmutí ornice strojně při souvislé ploše do 100 m2, tl. vrstvy do 200 mm</t>
  </si>
  <si>
    <t>1596965712</t>
  </si>
  <si>
    <t>2,5*1</t>
  </si>
  <si>
    <t>132212211</t>
  </si>
  <si>
    <t>Hloubení rýh šířky přes 800 do 2 000 mm ručně zapažených i nezapažených, s urovnáním dna do předepsaného profilu a spádu v hornině třídy těžitelnosti I skupiny 3 soudržných</t>
  </si>
  <si>
    <t>-1951408840</t>
  </si>
  <si>
    <t>kopaná sonda</t>
  </si>
  <si>
    <t>2*2*1,82*2</t>
  </si>
  <si>
    <t>Mezisoučet</t>
  </si>
  <si>
    <t>132254202</t>
  </si>
  <si>
    <t>Hloubení zapažených rýh šířky přes 800 do 2 000 mm strojně s urovnáním dna do předepsaného profilu a spádu v hornině třídy těžitelnosti I skupiny 3 přes 20 do 50 m3</t>
  </si>
  <si>
    <t>116933144</t>
  </si>
  <si>
    <t>23,77*1*1,82</t>
  </si>
  <si>
    <t>151101101</t>
  </si>
  <si>
    <t>Zřízení pažení a rozepření stěn rýh pro podzemní vedení příložné pro jakoukoliv mezerovitost, hloubky do 2 m</t>
  </si>
  <si>
    <t>-761652376</t>
  </si>
  <si>
    <t>23,77*1,82*2</t>
  </si>
  <si>
    <t>151101111</t>
  </si>
  <si>
    <t>Odstranění pažení a rozepření stěn rýh pro podzemní vedení s uložením materiálu na vzdálenost do 3 m od kraje výkopu příložné, hloubky do 2 m</t>
  </si>
  <si>
    <t>-1727549376</t>
  </si>
  <si>
    <t>86,52</t>
  </si>
  <si>
    <t>162251101</t>
  </si>
  <si>
    <t>Vodorovné přemístění výkopku nebo sypaniny po suchu na obvyklém dopravním prostředku, bez naložení výkopku, avšak se složením bez rozhrnutí z horniny třídy těžitelnosti I skupiny 1 až 3 na vzdálenost do 20 m</t>
  </si>
  <si>
    <t>-1401987595</t>
  </si>
  <si>
    <t>2,5*1*1,28</t>
  </si>
  <si>
    <t>Vodorovné přemístění výkopku nebo sypaniny po suchu na obvyklém dopravním prostředku, bez naložení výkopku, avšak se složením bez rozhrnutí z horniny třídy těžitelnosti I skupiny 1 až 3 na vzdálenost přes 9 000 do 10 000 m</t>
  </si>
  <si>
    <t>-1035873976</t>
  </si>
  <si>
    <t>43,26-2,5*1*1,28</t>
  </si>
  <si>
    <t>167151101</t>
  </si>
  <si>
    <t>Nakládání, skládání a překládání neulehlého výkopku nebo sypaniny strojně nakládání, množství do 100 m3, z horniny třídy těžitelnosti I, skupiny 1 až 3</t>
  </si>
  <si>
    <t>-2023728344</t>
  </si>
  <si>
    <t>43,26</t>
  </si>
  <si>
    <t>171152501</t>
  </si>
  <si>
    <t>Zhutnění podloží pod násypy z rostlé horniny třídy těžitelnosti I a II, skupiny 1 až 4 z hornin soudružných a nesoudržných</t>
  </si>
  <si>
    <t>1935077811</t>
  </si>
  <si>
    <t>23,77*1</t>
  </si>
  <si>
    <t>171201221</t>
  </si>
  <si>
    <t>Poplatek za uložení stavebního odpadu na skládce (skládkovné) zeminy a kamení zatříděného do Katalogu odpadů pod kódem 17 05 04</t>
  </si>
  <si>
    <t>1173863785</t>
  </si>
  <si>
    <t>40,06</t>
  </si>
  <si>
    <t>40,06*1,75 "Přepočtené koeficientem množství</t>
  </si>
  <si>
    <t>171251101</t>
  </si>
  <si>
    <t>Uložení sypanin do násypů strojně s rozprostřením sypaniny ve vrstvách a s hrubým urovnáním nezhutněných jakékoliv třídy těžitelnosti</t>
  </si>
  <si>
    <t>1059783558</t>
  </si>
  <si>
    <t>Zásyp sypaninou z jakékoliv horniny strojně s uložením výkopku ve vrstvách se zhutněním jam, šachet, rýh nebo kolem objektů v těchto vykopávkách</t>
  </si>
  <si>
    <t>291145897</t>
  </si>
  <si>
    <t>(21,27*1*1,82)-(21,27*1*0,54)</t>
  </si>
  <si>
    <t>58333674</t>
  </si>
  <si>
    <t>kamenivo těžené hrubé frakce 16/32</t>
  </si>
  <si>
    <t>-1082956357</t>
  </si>
  <si>
    <t>27,226</t>
  </si>
  <si>
    <t>27,226*2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</si>
  <si>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</si>
  <si>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</si>
  <si>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-204686693</t>
  </si>
  <si>
    <t>23,77*1*0,39</t>
  </si>
  <si>
    <t>58337310</t>
  </si>
  <si>
    <t>štěrkopísek frakce 0/4</t>
  </si>
  <si>
    <t>-935507937</t>
  </si>
  <si>
    <t>9,27</t>
  </si>
  <si>
    <t>9,27*1,75 "Přepočtené koeficientem množství</t>
  </si>
  <si>
    <t>181351003</t>
  </si>
  <si>
    <t>Rozprostření a urovnání ornice v rovině nebo ve svahu sklonu do 1:5 strojně při souvislé ploše do 100 m2, tl. vrstvy do 200 mm</t>
  </si>
  <si>
    <t>-1087992756</t>
  </si>
  <si>
    <t>00572470</t>
  </si>
  <si>
    <t>osivo směs travní univerzál</t>
  </si>
  <si>
    <t>1488764975</t>
  </si>
  <si>
    <t>2,5*0,03</t>
  </si>
  <si>
    <t>0,1</t>
  </si>
  <si>
    <t>Vodorovné konstrukce</t>
  </si>
  <si>
    <t>451573111</t>
  </si>
  <si>
    <t>Lože pod potrubí, stoky a drobné objekty v otevřeném výkopu z písku a štěrkopísku do 63 mm</t>
  </si>
  <si>
    <t>-14461598</t>
  </si>
  <si>
    <t>23,77*1*0,15</t>
  </si>
  <si>
    <t>Komunikace pozemní</t>
  </si>
  <si>
    <t>566901123</t>
  </si>
  <si>
    <t>Vyspravení podkladu po překopech inženýrských sítí plochy do 15 m2 s rozprostřením a zhutněním štěrkopískem tl. 200 mm</t>
  </si>
  <si>
    <t>2134254780</t>
  </si>
  <si>
    <t>566901134</t>
  </si>
  <si>
    <t>Vyspravení podkladu po překopech inženýrských sítí plochy do 15 m2 s rozprostřením a zhutněním štěrkodrtí tl. 250 mm</t>
  </si>
  <si>
    <t>1704191169</t>
  </si>
  <si>
    <t>566901144</t>
  </si>
  <si>
    <t>Vyspravení podkladu po překopech inženýrských sítí plochy do 15 m2 s rozprostřením a zhutněním kamenivem hrubým drceným tl. 250 mm</t>
  </si>
  <si>
    <t>-426768940</t>
  </si>
  <si>
    <t>566901162</t>
  </si>
  <si>
    <t>Vyspravení podkladu po překopech inženýrských sítí plochy do 15 m2 s rozprostřením a zhutněním obalovaným kamenivem ACP (OK) tl. 150 mm</t>
  </si>
  <si>
    <t>-488901485</t>
  </si>
  <si>
    <t>572330111</t>
  </si>
  <si>
    <t>Vyspravení krytu komunikací po překopech inženýrských sítí plochy do 15 m2 živičnou směsí z kameniva těženého nebo ze štěrkopísku obaleného asfaltem po zhutnění tl. přes 20 do 50 mm</t>
  </si>
  <si>
    <t>1760188372</t>
  </si>
  <si>
    <t>572340111</t>
  </si>
  <si>
    <t>Vyspravení krytu komunikací po překopech inženýrských sítí plochy do 15 m2 asfaltovým betonem ACO (AB), po zhutnění tl. přes 30 do 50 mm</t>
  </si>
  <si>
    <t>1290143272</t>
  </si>
  <si>
    <t>572350111</t>
  </si>
  <si>
    <t>Vyspravení krytu komunikací po překopech inženýrských sítí plochy do 15 m2 litým asfaltem MA (LA), po zhutnění tl. přes 20 do 40 mm</t>
  </si>
  <si>
    <t>1765504113</t>
  </si>
  <si>
    <t>573911112</t>
  </si>
  <si>
    <t>Asfaltový postřik regenerační PR s posypem kameniva v množství 0,20 kg/m2</t>
  </si>
  <si>
    <t>220119069</t>
  </si>
  <si>
    <t>6*1*2</t>
  </si>
  <si>
    <t>596211110</t>
  </si>
  <si>
    <t>Kladení zámkové dlažby komunikací pro pěší ručně tl 60 mm skupiny A pl do 50 m2</t>
  </si>
  <si>
    <t>-1703479254</t>
  </si>
  <si>
    <t>59245015</t>
  </si>
  <si>
    <t>dlažba zámková tvaru I 200x165x60mm přírodní</t>
  </si>
  <si>
    <t>1217752246</t>
  </si>
  <si>
    <t>14,5*1,03 "Přepočtené koeficientem množství</t>
  </si>
  <si>
    <t>Trubní vedení</t>
  </si>
  <si>
    <t>857241131</t>
  </si>
  <si>
    <t>Montáž litinových tvarovek na potrubí litinovém tlakovém jednoosých na potrubí z trub hrdlových v otevřeném výkopu, kanálu nebo v šachtě s integrovaným těsněním DN 80</t>
  </si>
  <si>
    <t>-1195430546</t>
  </si>
  <si>
    <t>797410000016</t>
  </si>
  <si>
    <t>MULTIFUNKČNÍ SPOJKA - SPOJKA DN80, jištěná proti posunu</t>
  </si>
  <si>
    <t>-703294145</t>
  </si>
  <si>
    <t>871241141</t>
  </si>
  <si>
    <t>Montáž vodovodního potrubí z plastů v otevřeném výkopu z polyetylenu PE 100 svařovaných na tupo SDR 11/PN16 D 90 x 8,2 mm</t>
  </si>
  <si>
    <t>-150240481</t>
  </si>
  <si>
    <t>(23,77+0,5)*1,1</t>
  </si>
  <si>
    <t>28613530</t>
  </si>
  <si>
    <t>potrubí třívrstvé PE100 RC SDR11 90x8,2 dl 12m</t>
  </si>
  <si>
    <t>-1362075368</t>
  </si>
  <si>
    <t>877241101</t>
  </si>
  <si>
    <t>Montáž tvarovek na vodovodním plastovém potrubí z polyetylenu PE 100 elektrotvarovek SDR 11/PN16 spojek, oblouků nebo redukcí d 90</t>
  </si>
  <si>
    <t>437621165</t>
  </si>
  <si>
    <t>28615974</t>
  </si>
  <si>
    <t>elektrospojka SDR11 PE 100 PN16 D 90mm</t>
  </si>
  <si>
    <t>-1569028608</t>
  </si>
  <si>
    <t>877241110</t>
  </si>
  <si>
    <t>Montáž tvarovek na vodovodním plastovém potrubí z polyetylenu PE 100 elektrotvarovek SDR 11/PN16 kolen 45° d 90</t>
  </si>
  <si>
    <t>-276295793</t>
  </si>
  <si>
    <t>28614948</t>
  </si>
  <si>
    <t>elektrokoleno 45° PE 100 PN16 D 90mm</t>
  </si>
  <si>
    <t>-2106698851</t>
  </si>
  <si>
    <t>877241111</t>
  </si>
  <si>
    <t>Montáž tvarovek na vodovodním plastovém potrubí z polyetylenu PE 100 elektrotvarovek SDR 11/PN16 kolen 30° d 90</t>
  </si>
  <si>
    <t>-603411353</t>
  </si>
  <si>
    <t>286149481</t>
  </si>
  <si>
    <t>elektrokoleno 30° PE 100 PN16 D 90mm</t>
  </si>
  <si>
    <t>-1148294322</t>
  </si>
  <si>
    <t>877241112</t>
  </si>
  <si>
    <t>Montáž tvarovek na vodovodním plastovém potrubí z polyetylenu PE 100 elektrotvarovek SDR 11/PN16 kolen 90° d 90</t>
  </si>
  <si>
    <t>1709237762</t>
  </si>
  <si>
    <t>28653060</t>
  </si>
  <si>
    <t>elektrokoleno 90° PE 100 D 90mm</t>
  </si>
  <si>
    <t>1718677089</t>
  </si>
  <si>
    <t>43</t>
  </si>
  <si>
    <t>892241111</t>
  </si>
  <si>
    <t>Tlakové zkoušky vodou na potrubí DN do 80</t>
  </si>
  <si>
    <t>-2055349385</t>
  </si>
  <si>
    <t>892273122</t>
  </si>
  <si>
    <t>Proplach a dezinfekce vodovodního potrubí DN od 80 do 125</t>
  </si>
  <si>
    <t>299302798</t>
  </si>
  <si>
    <t>45</t>
  </si>
  <si>
    <t>899712111</t>
  </si>
  <si>
    <t>Orientační tabulky na vodovodních a kanalizačních řadech na zdivu</t>
  </si>
  <si>
    <t>-1319662927</t>
  </si>
  <si>
    <t>899721111.1</t>
  </si>
  <si>
    <t>Signalizační vodič na potrubí DN do 150 mm</t>
  </si>
  <si>
    <t>-2107033275</t>
  </si>
  <si>
    <t>27*2</t>
  </si>
  <si>
    <t>47</t>
  </si>
  <si>
    <t>899722113</t>
  </si>
  <si>
    <t>Krytí potrubí z plastů výstražnou fólií z PVC šířky 34 cm</t>
  </si>
  <si>
    <t>-764517250</t>
  </si>
  <si>
    <t>8999111111</t>
  </si>
  <si>
    <t>Pažnice D150 ve spojení s těsněním - dodávka,montáž</t>
  </si>
  <si>
    <t>-1474295917</t>
  </si>
  <si>
    <t>Pažnice D150 ve spojení s těsněním pro potrubí d90 - dodávka,montáž</t>
  </si>
  <si>
    <t xml:space="preserve">Pažnice  ve spojení s  těsněními  tlakovými nebo netlakovými vytváří zcela plynotěsný a vodotěsný prostup</t>
  </si>
  <si>
    <t xml:space="preserve">Je vyrobena z nerezové oceli a je určena k zabetonování do stěny, která bude opatřena vnější hydroizolací (např. asfaltové pásy a PVC fólie). </t>
  </si>
  <si>
    <t>Pažnice funguje na principu sevření izolace mezi pevnou a volnou přírubu, což zajišťuje dokonalé napojení. Dodává se v délce dle tloušťky stěny.</t>
  </si>
  <si>
    <t>tl. stěny cca 250mm - 450mm</t>
  </si>
  <si>
    <t>49</t>
  </si>
  <si>
    <t>8999111121</t>
  </si>
  <si>
    <t xml:space="preserve">Těsnění proti vodě a plynu pro použití utěsnění potrubí v pažnicích a jádrových vrtech 150/88_x000d_
</t>
  </si>
  <si>
    <t>1802061990</t>
  </si>
  <si>
    <t xml:space="preserve">Těsnění proti vodě a plynu  pro použití utěsnění potrubí v pažnicích a jádrových vrtech 150/88</t>
  </si>
  <si>
    <t>Standardně jsou kovové části vyrobeny z ušlechtilé nerezové oceli V2A a těsnicí kotouč z odolné pryže EPDM.</t>
  </si>
  <si>
    <t>916131211</t>
  </si>
  <si>
    <t>Osazení silničního obrubníku betonového se zřízením lože, s vyplněním a zatřením spár cementovou maltou stojatého bez boční opěry, do lože z kameniva těženého</t>
  </si>
  <si>
    <t>1619736197</t>
  </si>
  <si>
    <t>51</t>
  </si>
  <si>
    <t>59217026</t>
  </si>
  <si>
    <t>obrubník betonový silniční 500x150x250mm</t>
  </si>
  <si>
    <t>1639571427</t>
  </si>
  <si>
    <t>2*1,02 "Přepočtené koeficientem množství</t>
  </si>
  <si>
    <t>916231211</t>
  </si>
  <si>
    <t>Osazení chodníkového obrubníku betonového se zřízením lože, s vyplněním a zatřením spár cementovou maltou stojatého bez boční opěry, do lože z kameniva těženého</t>
  </si>
  <si>
    <t>243910273</t>
  </si>
  <si>
    <t>53</t>
  </si>
  <si>
    <t>59217017</t>
  </si>
  <si>
    <t>obrubník betonový chodníkový 1000x100x250mm</t>
  </si>
  <si>
    <t>-1735110659</t>
  </si>
  <si>
    <t>4*1,02 "Přepočtené koeficientem množství</t>
  </si>
  <si>
    <t>919731121</t>
  </si>
  <si>
    <t>Zarovnání styčné plochy podkladu nebo krytu podél vybourané části komunikace nebo zpevněné plochy živičné tl. do 50 mm</t>
  </si>
  <si>
    <t>CS ÚRS 2021 01</t>
  </si>
  <si>
    <t>-1167158092</t>
  </si>
  <si>
    <t>(6+1)*2</t>
  </si>
  <si>
    <t>55</t>
  </si>
  <si>
    <t>938908411</t>
  </si>
  <si>
    <t>Čištění vozovek splachováním vodou povrchu podkladu nebo krytu živičného, betonového nebo dlážděného</t>
  </si>
  <si>
    <t>-1591474402</t>
  </si>
  <si>
    <t>938909311</t>
  </si>
  <si>
    <t>Čištění vozovek metením bláta, prachu nebo hlinitého nánosu s odklizením na hromady na vzdálenost do 20 m nebo naložením na dopravní prostředek strojně povrchu podkladu nebo krytu betonového nebo živičného</t>
  </si>
  <si>
    <t>687640560</t>
  </si>
  <si>
    <t>57</t>
  </si>
  <si>
    <t>979021112</t>
  </si>
  <si>
    <t>Očištění vybouraných obrubníků a krajníků chodníkových při překopech inženýrských sítí</t>
  </si>
  <si>
    <t>287028651</t>
  </si>
  <si>
    <t>979021113</t>
  </si>
  <si>
    <t>Očištění vybouraných obrubníků a krajníků silničních při překopech inženýrských sítí</t>
  </si>
  <si>
    <t>1549161689</t>
  </si>
  <si>
    <t>59</t>
  </si>
  <si>
    <t>979051111</t>
  </si>
  <si>
    <t>Očištění desek nebo dlaždic se spárováním z kameniva těženého při překopech inženýrských sítí</t>
  </si>
  <si>
    <t>-533327573</t>
  </si>
  <si>
    <t>997221571</t>
  </si>
  <si>
    <t>Vodorovná doprava vybouraných hmot bez naložení, ale se složením a s hrubým urovnáním na vzdálenost do 1 km</t>
  </si>
  <si>
    <t>-1184295856</t>
  </si>
  <si>
    <t>61</t>
  </si>
  <si>
    <t>997221579</t>
  </si>
  <si>
    <t>Vodorovná doprava vybouraných hmot bez naložení, ale se složením a s hrubým urovnáním na vzdálenost Příplatek k ceně za každý další i započatý 1 km přes 1 km</t>
  </si>
  <si>
    <t>-1350489444</t>
  </si>
  <si>
    <t>10,435*9 "Přepočtené koeficientem množství</t>
  </si>
  <si>
    <t>997221612</t>
  </si>
  <si>
    <t>Nakládání na dopravní prostředky pro vodorovnou dopravu vybouraných hmot</t>
  </si>
  <si>
    <t>2144207755</t>
  </si>
  <si>
    <t>63</t>
  </si>
  <si>
    <t>997221615</t>
  </si>
  <si>
    <t>Poplatek za uložení stavebního odpadu na skládce (skládkovné) z prostého betonu zatříděného do Katalogu odpadů pod kódem 17 01 01</t>
  </si>
  <si>
    <t>-1899828754</t>
  </si>
  <si>
    <t>0,62</t>
  </si>
  <si>
    <t>997221645</t>
  </si>
  <si>
    <t>Poplatek za uložení stavebního odpadu na skládce (skládkovné) asfaltového bez obsahu dehtu zatříděného do Katalogu odpadů pod kódem 17 03 02</t>
  </si>
  <si>
    <t>861610333</t>
  </si>
  <si>
    <t>0,69</t>
  </si>
  <si>
    <t>65</t>
  </si>
  <si>
    <t>997221655</t>
  </si>
  <si>
    <t>-157753438</t>
  </si>
  <si>
    <t>9,02</t>
  </si>
  <si>
    <t>998276101</t>
  </si>
  <si>
    <t>Přesun hmot pro trubní vedení hloubené z trub z plastických hmot nebo sklolaminátových pro vodovody nebo kanalizace v otevřeném výkopu dopravní vzdálenost do 15 m</t>
  </si>
  <si>
    <t>-150645921</t>
  </si>
  <si>
    <t>PSV</t>
  </si>
  <si>
    <t>Práce a dodávky PSV</t>
  </si>
  <si>
    <t>713</t>
  </si>
  <si>
    <t>Izolace tepelné</t>
  </si>
  <si>
    <t>67</t>
  </si>
  <si>
    <t>713471211</t>
  </si>
  <si>
    <t>Montáž izolace tepelné potrubí, ohybů, přírub, armatur nebo tvarovek snímatelnými pouzdry s vrstvenou izolací s upevněním na suchý zip (izolační materiál ve specifikaci) potrubí</t>
  </si>
  <si>
    <t>-1253658757</t>
  </si>
  <si>
    <t>10+2,5</t>
  </si>
  <si>
    <t>28355322</t>
  </si>
  <si>
    <t>páska lepící AL folie pro tepelně izolační pásy š 50mm</t>
  </si>
  <si>
    <t>1914227135</t>
  </si>
  <si>
    <t>69</t>
  </si>
  <si>
    <t>63154540</t>
  </si>
  <si>
    <t>pouzdro izolační potrubní z minerální vlny s Al fólií max. 250/100°C 108/30mm</t>
  </si>
  <si>
    <t>-1286180140</t>
  </si>
  <si>
    <t>8*1,2</t>
  </si>
  <si>
    <t>63154056</t>
  </si>
  <si>
    <t>pouzdro izolační potrubní z minerální vlny s Al fólií max. 250/100°C 108/100mm</t>
  </si>
  <si>
    <t>-223498317</t>
  </si>
  <si>
    <t>2*1,2</t>
  </si>
  <si>
    <t>2,5</t>
  </si>
  <si>
    <t>71</t>
  </si>
  <si>
    <t>713491121.11</t>
  </si>
  <si>
    <t>Tepelné izolace oplechování snímatelné potrubí vnějšího obvodu do 1000 mm včetně pozinkovaného plechu, dodávka+montáž</t>
  </si>
  <si>
    <t>-1843655693</t>
  </si>
  <si>
    <t>(Pi*(0,090+2*0,001+2*0,100)*2)*1,1</t>
  </si>
  <si>
    <t>998713101</t>
  </si>
  <si>
    <t>Přesun hmot pro izolace tepelné stanovený z hmotnosti přesunovaného materiálu vodorovná dopravní vzdálenost do 50 m v objektech výšky do 6 m</t>
  </si>
  <si>
    <t>-161981726</t>
  </si>
  <si>
    <t>73</t>
  </si>
  <si>
    <t>998713181</t>
  </si>
  <si>
    <t>Přesun hmot pro izolace tepelné stanovený z hmotnosti přesunovaného materiálu Příplatek k cenám za přesun prováděný bez použití mechanizace pro jakoukoliv výšku objektu</t>
  </si>
  <si>
    <t>-1706291537</t>
  </si>
  <si>
    <t>722</t>
  </si>
  <si>
    <t>Zdravotechnika - vnitřní vodovod</t>
  </si>
  <si>
    <t>722130805</t>
  </si>
  <si>
    <t>Demontáž potrubí z ocelových trubek pozinkovaných závitových DN 80</t>
  </si>
  <si>
    <t>471565285</t>
  </si>
  <si>
    <t>75</t>
  </si>
  <si>
    <t>722130919</t>
  </si>
  <si>
    <t>Opravy vodovodního potrubí z ocelových trubek pozinkovaných závitových přeřezání ocelové trubky přes 50 do DN 100</t>
  </si>
  <si>
    <t>75606480</t>
  </si>
  <si>
    <t>722131938.111</t>
  </si>
  <si>
    <t>Potrubí PE D90 propojení s potrubím nerezovým DN 80</t>
  </si>
  <si>
    <t>-755595010</t>
  </si>
  <si>
    <t>77</t>
  </si>
  <si>
    <t>722131938.112</t>
  </si>
  <si>
    <t>1969793182</t>
  </si>
  <si>
    <t xml:space="preserve">Potrubí  nerezové DN 80 propojení s HUV DN80</t>
  </si>
  <si>
    <t>722140121.VGA.001</t>
  </si>
  <si>
    <t>Potrubí vodovodní ocelové z ušlechtilé oceli spojované lisováním VIEGA Sanpress Inox XL 1.4401 D 88,9x2 mm</t>
  </si>
  <si>
    <t>-1535768924</t>
  </si>
  <si>
    <t>79</t>
  </si>
  <si>
    <t>722190901</t>
  </si>
  <si>
    <t>Opravy ostatní uzavření nebo otevření vodovodního potrubí při opravách včetně vypuštění a napuštění</t>
  </si>
  <si>
    <t>913203667</t>
  </si>
  <si>
    <t>722224116</t>
  </si>
  <si>
    <t>Armatury s jedním závitem kohouty plnicí a vypouštěcí PN 10 G 3/4"</t>
  </si>
  <si>
    <t>1109757515</t>
  </si>
  <si>
    <t>81</t>
  </si>
  <si>
    <t>722290821</t>
  </si>
  <si>
    <t>Vnitrostaveništní přemístění vybouraných (demontovaných) hmot vnitřní vodovod vodorovně do 100 m v objektech výšky do 6 m</t>
  </si>
  <si>
    <t>-313119795</t>
  </si>
  <si>
    <t>722299999</t>
  </si>
  <si>
    <t>Přechodový kus PE/NEREZ DN80, dodávka, montáž</t>
  </si>
  <si>
    <t>724674500</t>
  </si>
  <si>
    <t>HZS</t>
  </si>
  <si>
    <t>Hodinové zúčtovací sazby</t>
  </si>
  <si>
    <t>83</t>
  </si>
  <si>
    <t>HZS4212</t>
  </si>
  <si>
    <t>Hodinové zúčtovací sazby ostatních profesí revizní a kontrolní činnost revizní technik specialista</t>
  </si>
  <si>
    <t>hod</t>
  </si>
  <si>
    <t>1505309854</t>
  </si>
  <si>
    <t>84</t>
  </si>
  <si>
    <t>HZS4221</t>
  </si>
  <si>
    <t>Hodinové zúčtovací sazby ostatních profesí revizní a kontrolní činnost geodet</t>
  </si>
  <si>
    <t>-1087755322</t>
  </si>
  <si>
    <t>85</t>
  </si>
  <si>
    <t>111111111</t>
  </si>
  <si>
    <t>Jádrové vrtání do stěny d 150 tl.250-450 mm</t>
  </si>
  <si>
    <t>-1085416758</t>
  </si>
  <si>
    <t>86</t>
  </si>
  <si>
    <t>12000000</t>
  </si>
  <si>
    <t>Demontáž rušeného úseku vodovodní přípojky včetně stavebních prací</t>
  </si>
  <si>
    <t>soubor</t>
  </si>
  <si>
    <t>1581453076</t>
  </si>
  <si>
    <t>demontáž potrubí</t>
  </si>
  <si>
    <t>zazdění otvoru v obvodové zdi po vytažení vodovodního potrubí</t>
  </si>
  <si>
    <t>zaomítání vnější a vnitřní</t>
  </si>
  <si>
    <t>výmalba prostoru po opravě</t>
  </si>
  <si>
    <t>SO 02.2 - Přeložka areálového rozvodu kyslíku</t>
  </si>
  <si>
    <t>17 - Konstrukce ze zemin</t>
  </si>
  <si>
    <t>2 - Základy a zvláštní zakládání</t>
  </si>
  <si>
    <t>5 - Komunikace</t>
  </si>
  <si>
    <t>8 - Trubní vedení</t>
  </si>
  <si>
    <t>91 - Doplňující práce na komunikaci</t>
  </si>
  <si>
    <t>96 - Bourání konstrukcí</t>
  </si>
  <si>
    <t>97 - Přesuny suti a vybouraných hmot</t>
  </si>
  <si>
    <t>VN - Vedlejší náklady</t>
  </si>
  <si>
    <t>ON - Ostatní náklady</t>
  </si>
  <si>
    <t>132301211R00</t>
  </si>
  <si>
    <t>Hloubení rýh š.do 200 cm hor.4 do 100 m3, STROJNĚ</t>
  </si>
  <si>
    <t>RTS 22/ I</t>
  </si>
  <si>
    <t>Poznámka k položce:_x000d_
1,15*0,6*31_x000d_
nový úsek v zelené ploše "B"- 25m : 1,15*0,6*20</t>
  </si>
  <si>
    <t>132301219R00</t>
  </si>
  <si>
    <t>Příplatek za lepivost - hloubení rýh 200cm v hor.4</t>
  </si>
  <si>
    <t>139601103R00</t>
  </si>
  <si>
    <t>Ruční výkop jam, rýh a šachet v hornině tř. 4</t>
  </si>
  <si>
    <t>Poznámka k položce:_x000d_
"A"- místo napojení : (2*2*1,15)*2_x000d_
"B"- místo napojení : (2*2*1,15)*2</t>
  </si>
  <si>
    <t>151101101R00</t>
  </si>
  <si>
    <t>Pažení a rozepření stěn rýh - příložné - hl.do 2 m</t>
  </si>
  <si>
    <t>Poznámka k položce:_x000d_
(34*1*2)+(0,6*1*2)_x000d_
nový úsek B : (25*1*2)</t>
  </si>
  <si>
    <t>131201201R00</t>
  </si>
  <si>
    <t>Hloubení zapažených jam v hor.3 do 100 m3</t>
  </si>
  <si>
    <t>Poznámka k položce:_x000d_
výkop pro šachtu : 3*3*1,8</t>
  </si>
  <si>
    <t>151101211R00</t>
  </si>
  <si>
    <t>Odstranění pažení stěn - příložné - hl. do 4 m</t>
  </si>
  <si>
    <t>161101101R00</t>
  </si>
  <si>
    <t>Svislé přemístění výkopku z hor.1-4 do 2,5 m</t>
  </si>
  <si>
    <t>162201101R00</t>
  </si>
  <si>
    <t>Vodorovné přemístění výkopku z hor.1-4 do 20 m</t>
  </si>
  <si>
    <t>162701105R00</t>
  </si>
  <si>
    <t>Vodorovné přemístění výkopku z hor.1-4 do 10000 m</t>
  </si>
  <si>
    <t>Poznámka k položce:_x000d_
14,16</t>
  </si>
  <si>
    <t>175101101RT2</t>
  </si>
  <si>
    <t>Obsyp potrubí bez prohození sypaniny, s dodáním štěrkopísku frakce 0 - 22 mm</t>
  </si>
  <si>
    <t>Poznámka k položce:_x000d_
0,4*0,6*34_x000d_
nový úsek B : 0,4*0,6*25</t>
  </si>
  <si>
    <t>199000005R00</t>
  </si>
  <si>
    <t>Poplatek za skládku zeminy 1- 4</t>
  </si>
  <si>
    <t>Poznámka k položce:_x000d_
22,656</t>
  </si>
  <si>
    <t>979093111R00</t>
  </si>
  <si>
    <t>Uložení suti na skládku bez zhutnění</t>
  </si>
  <si>
    <t>Poznámka k položce:_x000d_
14,16*1,6</t>
  </si>
  <si>
    <t>139601108V</t>
  </si>
  <si>
    <t>Ručně kopaná sonda v místech rozpojení kyslíkovodu</t>
  </si>
  <si>
    <t>Vlastní</t>
  </si>
  <si>
    <t>167101101R00</t>
  </si>
  <si>
    <t>Nakládání výkopku z hor.1-4 v množství do 100 m3</t>
  </si>
  <si>
    <t>115101201R00</t>
  </si>
  <si>
    <t>Čerpání vody na výšku do 10 m, přítok do 500 l/min</t>
  </si>
  <si>
    <t>h</t>
  </si>
  <si>
    <t>115101301R00</t>
  </si>
  <si>
    <t>Pohotovost čerp.soupravy, výška 10 m, přítok 500 l</t>
  </si>
  <si>
    <t>den</t>
  </si>
  <si>
    <t>Konstrukce ze zemin</t>
  </si>
  <si>
    <t>174101101R00</t>
  </si>
  <si>
    <t>Zásyp jam, rýh, šachet se zhutněním</t>
  </si>
  <si>
    <t>Poznámka k položce:_x000d_
včetně strojního přemístění materiálu pro zásyp ze vzdálenosti do 10 m od okraje zásypu_x000d_
Jámy zeminou : (2*2*0,75)*3_x000d_
Jáma-kamenivo : (2*2*0,3)_x000d_
Výkop kamenivo : (6*0,6*0,45)_x000d_
Výkop zemina : (36*0,6*0,75)</t>
  </si>
  <si>
    <t>583318026R</t>
  </si>
  <si>
    <t xml:space="preserve">Kamenivo těžené frakce  16/32 D Moravskoslez. kraj</t>
  </si>
  <si>
    <t>Poznámka k položce:_x000d_
(2*2*0,3)*1,7_x000d_
(3*0,6*0,3)*1,7_x000d_
(6*0,6*0,3)*,7</t>
  </si>
  <si>
    <t>171151101V</t>
  </si>
  <si>
    <t xml:space="preserve">Hutnění  násypů</t>
  </si>
  <si>
    <t>121101101R00</t>
  </si>
  <si>
    <t>Sejmutí ornice s přemístěním do 50 m</t>
  </si>
  <si>
    <t>Poznámka k položce:_x000d_
0,2*0,6*34_x000d_
nový úsek B : 0,2*0,6*25_x000d_
místa napojení : (0,2*2*2)*3</t>
  </si>
  <si>
    <t>180402111R00</t>
  </si>
  <si>
    <t>Založení trávníku parkového výsevem v rovině</t>
  </si>
  <si>
    <t>Poznámka k položce:_x000d_
1*36_x000d_
nový úsek B : 1*25</t>
  </si>
  <si>
    <t>181201102R00</t>
  </si>
  <si>
    <t>Úprava pláně v násypech v hor. 1-4, se zhutněním</t>
  </si>
  <si>
    <t>181301103R00</t>
  </si>
  <si>
    <t>Rozprostření ornice, rovina, tl. 15-20 cm,do 500m2</t>
  </si>
  <si>
    <t>Poznámka k položce:_x000d_
0,6*36_x000d_
nový úsek B : 0,6*25_x000d_
místa napojení : (2*2)*3</t>
  </si>
  <si>
    <t>182001112R00</t>
  </si>
  <si>
    <t>Plošná úprava terénu, nerovnosti do 10 cm svah 1:2</t>
  </si>
  <si>
    <t>Poznámka k položce:_x000d_
místa napojení : (2*2)*3_x000d_
trasa : 25,4*0,6</t>
  </si>
  <si>
    <t>00572410R</t>
  </si>
  <si>
    <t>Směs travní parková II. mírná zátěž PROFI, á 25 kg</t>
  </si>
  <si>
    <t>Základy a zvláštní zakládání</t>
  </si>
  <si>
    <t>215901101RT5</t>
  </si>
  <si>
    <t>Zhutnění podloží z hornin nesoudržných do 92% PS vibrační deskou</t>
  </si>
  <si>
    <t>Komunikace</t>
  </si>
  <si>
    <t>175101210V</t>
  </si>
  <si>
    <t>Uvedení pozemku do původního stavu - asfalt (4)</t>
  </si>
  <si>
    <t>230181554V</t>
  </si>
  <si>
    <t xml:space="preserve">Nová  betonová šachta DN1000, hl. 1,5m; vč. vstupního uzamykatelného poklopu DN600</t>
  </si>
  <si>
    <t>ks</t>
  </si>
  <si>
    <t>230182661V</t>
  </si>
  <si>
    <t>Segmentové těsnění pro potrubí DN50/D125</t>
  </si>
  <si>
    <t>230182662V</t>
  </si>
  <si>
    <t>Segmentové těsnění pro potrubí DN25/D90</t>
  </si>
  <si>
    <t>899715624V</t>
  </si>
  <si>
    <t>Práce autojeřábem</t>
  </si>
  <si>
    <t>899721112V</t>
  </si>
  <si>
    <t>Fólie výstražná z PVC, šířka 30 cm - žlutá - PLYN</t>
  </si>
  <si>
    <t>899731112V</t>
  </si>
  <si>
    <t>Vodič signalizační CYY 2,5 mm2</t>
  </si>
  <si>
    <t>230013051R00</t>
  </si>
  <si>
    <t>Mont.předizol. potr.DN 50 mm,D 125 mm,spoj po 6 m</t>
  </si>
  <si>
    <t>230013021R00</t>
  </si>
  <si>
    <t>Mont.předizol. potr.DN 25 mm,D 90 mm,spoj po 6 m</t>
  </si>
  <si>
    <t>230120014R00</t>
  </si>
  <si>
    <t>Odmašťování potrubí DN 25</t>
  </si>
  <si>
    <t>230120017R00</t>
  </si>
  <si>
    <t>Odmašťování potrubí DN 50</t>
  </si>
  <si>
    <t>230120043R00</t>
  </si>
  <si>
    <t>Čištění potrubí profukováním nebo proplach. DN 50</t>
  </si>
  <si>
    <t>230120041R00</t>
  </si>
  <si>
    <t>Čištění potrubí profukováním nebo proplach. DN 32</t>
  </si>
  <si>
    <t>230170002R00</t>
  </si>
  <si>
    <t>Příprava pro zkoušku těsnosti, DN 50 - 80</t>
  </si>
  <si>
    <t>sada</t>
  </si>
  <si>
    <t>230170001R00</t>
  </si>
  <si>
    <t>Příprava pro zkoušku těsnosti, DN do 40</t>
  </si>
  <si>
    <t>230170011R00</t>
  </si>
  <si>
    <t>Zkouška těsnosti potrubí, DN do 40</t>
  </si>
  <si>
    <t>230170012R00</t>
  </si>
  <si>
    <t>Zkouška těsnosti potrubí, DN 50 - 80</t>
  </si>
  <si>
    <t>230170015V</t>
  </si>
  <si>
    <t>Litinový poklop lehký pro vyvedení signálního vodič vč.úseku B</t>
  </si>
  <si>
    <t>88</t>
  </si>
  <si>
    <t>230210156V</t>
  </si>
  <si>
    <t>Uzavření plynovodu,vypuštění, zabezpečení pro svářečské práce ,</t>
  </si>
  <si>
    <t>90</t>
  </si>
  <si>
    <t>230210161V</t>
  </si>
  <si>
    <t>Ochranná atmosféra pro svařování na tvrdo</t>
  </si>
  <si>
    <t>92</t>
  </si>
  <si>
    <t>230210171V</t>
  </si>
  <si>
    <t>Koordinace, odstavení a zabezpečení nepřetržitých odběrů kyslíku, náhrada odběrů kyslíku přenosnými, láhvemi v odstavených místech</t>
  </si>
  <si>
    <t>94</t>
  </si>
  <si>
    <t>723320899V</t>
  </si>
  <si>
    <t>Tlaková zkouška potrubí do DN 50</t>
  </si>
  <si>
    <t>96</t>
  </si>
  <si>
    <t>899721221V</t>
  </si>
  <si>
    <t>Chránička černá PE 160x602 včetně zapěnění</t>
  </si>
  <si>
    <t>98</t>
  </si>
  <si>
    <t>899731189V</t>
  </si>
  <si>
    <t xml:space="preserve">Rozpojení bezplamennou metodou stáv.kyslíkovod pod terénem  vč.úseku B</t>
  </si>
  <si>
    <t>100</t>
  </si>
  <si>
    <t xml:space="preserve">905      R01</t>
  </si>
  <si>
    <t>Hzs-revize provoz.souboru a st.obj. Revize plynovodu, doklady pro předání</t>
  </si>
  <si>
    <t>102</t>
  </si>
  <si>
    <t>14710018V</t>
  </si>
  <si>
    <t>Potrubí předizolované pro medicínské plyny dle EN13348 Frigotec-Medgas vč. předizolovaného 54x2/125</t>
  </si>
  <si>
    <t>104</t>
  </si>
  <si>
    <t>Poznámka k položce:_x000d_
Pláště (pur+ HDPE chránička + signální vodiče) - IZO Bořetice - typ určí odb.dodavatel</t>
  </si>
  <si>
    <t>14711012V</t>
  </si>
  <si>
    <t>Potrubí předizolované pro medicínské plyny dle EN13348 Frigotec-Medgas vč. předizolovaného 28x1/90</t>
  </si>
  <si>
    <t>106</t>
  </si>
  <si>
    <t>14710061V</t>
  </si>
  <si>
    <t>PIP Cu D 54/125 T kus 54/125 - 28/90 (1,5+1m)</t>
  </si>
  <si>
    <t>108</t>
  </si>
  <si>
    <t>Poznámka k položce:_x000d_
pro medicínské plyny dle EN13348</t>
  </si>
  <si>
    <t>14710062V</t>
  </si>
  <si>
    <t>PIP Cu D 54/125 Spojka (kompletní-letní)</t>
  </si>
  <si>
    <t>110</t>
  </si>
  <si>
    <t>23018267V</t>
  </si>
  <si>
    <t>Demontáž stávající betonové šachty ,</t>
  </si>
  <si>
    <t>14710065V</t>
  </si>
  <si>
    <t>Nátrubek lisovací Cu D54</t>
  </si>
  <si>
    <t>114</t>
  </si>
  <si>
    <t>14710066V</t>
  </si>
  <si>
    <t>PIP Cu D 54/125 Ukončovací manžeta REC 125</t>
  </si>
  <si>
    <t>116</t>
  </si>
  <si>
    <t>14710021V</t>
  </si>
  <si>
    <t xml:space="preserve">Koleno 110st  předizolované pro medicínské plyny dle EN13348 Frigotec-Medgas vč. předizolovaného 54x2(1+1m)</t>
  </si>
  <si>
    <t>118</t>
  </si>
  <si>
    <t>14710032V</t>
  </si>
  <si>
    <t xml:space="preserve">Koleno 90st  předizolované pro medicínské plyny dle EN13348 Frigotec-Medgas vč. předizolovaného 28x1(2+1m)</t>
  </si>
  <si>
    <t>120</t>
  </si>
  <si>
    <t>14710031V</t>
  </si>
  <si>
    <t xml:space="preserve">Koleno 90st  předizolované pro medicínské plyny dle EN13348 Frigotec-Medgas vč. předizolovaného 28x1(1+1m)</t>
  </si>
  <si>
    <t>122</t>
  </si>
  <si>
    <t>14710041V</t>
  </si>
  <si>
    <t>PIP Cu D 28/90 Spojka (kompletní - letní) 28/90</t>
  </si>
  <si>
    <t>124</t>
  </si>
  <si>
    <t>14710045V</t>
  </si>
  <si>
    <t>Nátrubek lisovací Cu D28 28/90</t>
  </si>
  <si>
    <t>126</t>
  </si>
  <si>
    <t>14710046V</t>
  </si>
  <si>
    <t>PIP Cu D28/90 - ukončovací manžeta REC 90 28/90</t>
  </si>
  <si>
    <t>128</t>
  </si>
  <si>
    <t>14711121V</t>
  </si>
  <si>
    <t>Uzavírací ventil se 2 ks těsnění DN40 G2"</t>
  </si>
  <si>
    <t>130</t>
  </si>
  <si>
    <t>14711122V</t>
  </si>
  <si>
    <t>Připojovací set (2 ks převlečné matice a 2 ks pájecí adapter na potrubí) – červená mosaz SS 5204</t>
  </si>
  <si>
    <t>132</t>
  </si>
  <si>
    <t>Poznámka k položce:_x000d_
DN40 42/48</t>
  </si>
  <si>
    <t>14711123V</t>
  </si>
  <si>
    <t>Pájecí adaptér DN40-DN50 – červená mosaz SS 5204 48/54 mm</t>
  </si>
  <si>
    <t>134</t>
  </si>
  <si>
    <t>14711124V</t>
  </si>
  <si>
    <t>Uzavírací ventil se 2 ks těsnění DN25 G1 1/4"</t>
  </si>
  <si>
    <t>136</t>
  </si>
  <si>
    <t>14711125V</t>
  </si>
  <si>
    <t xml:space="preserve">Připojovací set (2 ks převlečné matice a 2 ks pájecí adapter na potrubí) – červená mosaz SS 5204  DN25 22/35</t>
  </si>
  <si>
    <t>138</t>
  </si>
  <si>
    <t>899713111V</t>
  </si>
  <si>
    <t>Směrová tyč - změna směru trasy kyslíkovodu , včetně tabulky</t>
  </si>
  <si>
    <t>140</t>
  </si>
  <si>
    <t>Poznámka k položce:_x000d_
Včetně dodání a připevnění tabulky a osazení sloupků.</t>
  </si>
  <si>
    <t>91</t>
  </si>
  <si>
    <t>Doplňující práce na komunikaci</t>
  </si>
  <si>
    <t>919735114R00</t>
  </si>
  <si>
    <t>Řezání stávajícího živičného krytu tl. 15 - 20 cm</t>
  </si>
  <si>
    <t>142</t>
  </si>
  <si>
    <t>Poznámka k položce:_x000d_
"B"- napojení + trasa : 14_x000d_
"A"- trasa : 16</t>
  </si>
  <si>
    <t>Bourání konstrukcí</t>
  </si>
  <si>
    <t>970041130R00</t>
  </si>
  <si>
    <t>Vrtání jádrové do prostého betonu do D 130 mm</t>
  </si>
  <si>
    <t>144</t>
  </si>
  <si>
    <t>Poznámka k položce:_x000d_
jádrové vrtání do šachty pro potrubí DN50/D125 : 2*0,1_x000d_
 jádrové vrtání do šachty pro potrubí DN25/D90 : 1*0,1</t>
  </si>
  <si>
    <t>970047130R00</t>
  </si>
  <si>
    <t>Příp. za časté přem. stroje jád. vrt. B do D 130mm</t>
  </si>
  <si>
    <t>146</t>
  </si>
  <si>
    <t>970047100R00</t>
  </si>
  <si>
    <t>Příp. za časté přem. stroje jád. vrt. B do D 100mm</t>
  </si>
  <si>
    <t>148</t>
  </si>
  <si>
    <t>97</t>
  </si>
  <si>
    <t>Přesuny suti a vybouraných hmot</t>
  </si>
  <si>
    <t>979081111R00</t>
  </si>
  <si>
    <t>Odvoz suti a vybour. hmot na skládku do 1 km</t>
  </si>
  <si>
    <t>150</t>
  </si>
  <si>
    <t>979081121R00</t>
  </si>
  <si>
    <t>Příplatek k odvozu za každý další 1 km</t>
  </si>
  <si>
    <t>152</t>
  </si>
  <si>
    <t>Poznámka k položce:_x000d_
do 10km : 10*5</t>
  </si>
  <si>
    <t>979990113R00</t>
  </si>
  <si>
    <t>Poplatek za skládku suti - obalované kam. - asfalt</t>
  </si>
  <si>
    <t>RTS 20/ II</t>
  </si>
  <si>
    <t>154</t>
  </si>
  <si>
    <t>Poznámka k položce:_x000d_
3,5</t>
  </si>
  <si>
    <t>979990103R00</t>
  </si>
  <si>
    <t>Poplatek za uložení suti - beton, skupina odpadu 170101</t>
  </si>
  <si>
    <t>156</t>
  </si>
  <si>
    <t>VN</t>
  </si>
  <si>
    <t>Vedlejší náklady</t>
  </si>
  <si>
    <t>005111021R</t>
  </si>
  <si>
    <t>Vytyčení inženýrských sítí</t>
  </si>
  <si>
    <t>Soubor</t>
  </si>
  <si>
    <t>158</t>
  </si>
  <si>
    <t>Poznámka k položce:_x000d_
Zaměření a vytýčení stávajících inženýrských sítí v místě stavby z hlediska jejich ochrany při provádění stavby.</t>
  </si>
  <si>
    <t>005121 R</t>
  </si>
  <si>
    <t>Zařízení staveniště</t>
  </si>
  <si>
    <t>160</t>
  </si>
  <si>
    <t>Poznámka k položce:_x000d_
Veškeré náklady spojené s vybudováním, provozem a odstraněním zařízení staveniště.</t>
  </si>
  <si>
    <t>005122010R</t>
  </si>
  <si>
    <t>Provoz objednatele</t>
  </si>
  <si>
    <t>162</t>
  </si>
  <si>
    <t>ON</t>
  </si>
  <si>
    <t>Ostatní náklady</t>
  </si>
  <si>
    <t>005241020R</t>
  </si>
  <si>
    <t>Geodetické zaměření skutečného provedení</t>
  </si>
  <si>
    <t>164</t>
  </si>
  <si>
    <t>Poznámka k položce:_x000d_
Náklady na provedení skutečného zaměření stavby v rozsahu nezbytném pro zápis změny do katastru nemovitostí.</t>
  </si>
  <si>
    <t>SO 02.3 - Přeložky kanalizace</t>
  </si>
  <si>
    <t>1044550547</t>
  </si>
  <si>
    <t>4,87*1</t>
  </si>
  <si>
    <t>-1135393372</t>
  </si>
  <si>
    <t>119001421</t>
  </si>
  <si>
    <t>Dočasné zajištění kabelů a kabelových tratí ze 3 volně ložených kabelů</t>
  </si>
  <si>
    <t>1359387021</t>
  </si>
  <si>
    <t>1,2*2</t>
  </si>
  <si>
    <t>997117624</t>
  </si>
  <si>
    <t>29,05*1,2+2,5*2</t>
  </si>
  <si>
    <t>-924355933</t>
  </si>
  <si>
    <t>2*2*1,6+2*2*3,5</t>
  </si>
  <si>
    <t>132254203</t>
  </si>
  <si>
    <t>Hloubení zapažených rýh šířky přes 800 do 2 000 mm strojně s urovnáním dna do předepsaného profilu a spádu v hornině třídy těžitelnosti I skupiny 3 přes 50 do 100 m3</t>
  </si>
  <si>
    <t>2120068000</t>
  </si>
  <si>
    <t>9,28*1,2*3,5</t>
  </si>
  <si>
    <t>2,5*2*3,34</t>
  </si>
  <si>
    <t>24,63*1*1,57</t>
  </si>
  <si>
    <t>94,35</t>
  </si>
  <si>
    <t>139001101</t>
  </si>
  <si>
    <t>Příplatek k cenám hloubených vykopávek za ztížení vykopávky v blízkosti podzemního vedení nebo výbušnin pro jakoukoliv třídu horniny</t>
  </si>
  <si>
    <t>-1277203367</t>
  </si>
  <si>
    <t>1,2*2*2</t>
  </si>
  <si>
    <t>-77076809</t>
  </si>
  <si>
    <t>24,63*1,57*2</t>
  </si>
  <si>
    <t>77,34</t>
  </si>
  <si>
    <t>-177410180</t>
  </si>
  <si>
    <t>151811131</t>
  </si>
  <si>
    <t>Zřízení pažicích boxů pro pažení a rozepření stěn rýh podzemního vedení hloubka výkopu do 4 m, šířka do 1,2 m</t>
  </si>
  <si>
    <t>-1306975494</t>
  </si>
  <si>
    <t>9,28*3,5*2</t>
  </si>
  <si>
    <t>(2,5+2)*2*3,34</t>
  </si>
  <si>
    <t>151811231</t>
  </si>
  <si>
    <t>Odstranění pažicích boxů pro pažení a rozepření stěn rýh podzemního vedení hloubka výkopu do 4 m, šířka do 1,2 m</t>
  </si>
  <si>
    <t>-150702154</t>
  </si>
  <si>
    <t>95,02</t>
  </si>
  <si>
    <t>-1805376389</t>
  </si>
  <si>
    <t>(2,5*2*3,34)</t>
  </si>
  <si>
    <t>-(Pi*0,78/3*(0,62*0,62+0,62*0,42+0,42*0,42))</t>
  </si>
  <si>
    <t>-(PI*0,62*0,62*2,56)</t>
  </si>
  <si>
    <t>-(1,4+4,95)*1,2*0,85</t>
  </si>
  <si>
    <t>-22,7*1*0,61</t>
  </si>
  <si>
    <t>-1976290940</t>
  </si>
  <si>
    <t>(1,4+4,95)*1,2*0,85</t>
  </si>
  <si>
    <t>22,7*1*0,61</t>
  </si>
  <si>
    <t>(Pi*0,78/3*(0,62*0,62+0,62*0,42+0,42*0,42))</t>
  </si>
  <si>
    <t>(PI*0,62*0,62*2,56)</t>
  </si>
  <si>
    <t>2,93*1,2*3,5</t>
  </si>
  <si>
    <t>1,93*1*1,57</t>
  </si>
  <si>
    <t>167151111</t>
  </si>
  <si>
    <t>Nakládání, skládání a překládání neulehlého výkopku nebo sypaniny strojně nakládání, množství přes 100 m3, z hornin třídy těžitelnosti I, skupiny 1 až 3</t>
  </si>
  <si>
    <t>-1778161602</t>
  </si>
  <si>
    <t>143050706</t>
  </si>
  <si>
    <t>9,28*1,2</t>
  </si>
  <si>
    <t>2,5*2</t>
  </si>
  <si>
    <t>24,63*1</t>
  </si>
  <si>
    <t>40,77</t>
  </si>
  <si>
    <t>-1504745076</t>
  </si>
  <si>
    <t>39,423</t>
  </si>
  <si>
    <t>39,423*1,75 "Přepočtené koeficientem množství</t>
  </si>
  <si>
    <t>433664754</t>
  </si>
  <si>
    <t>-1406670603</t>
  </si>
  <si>
    <t>6,35*1,2*3,5</t>
  </si>
  <si>
    <t>22,7*1*1,57</t>
  </si>
  <si>
    <t>-(2,93*1,2*0,85)</t>
  </si>
  <si>
    <t>-(1,93*1,0*0,61)</t>
  </si>
  <si>
    <t>86,5</t>
  </si>
  <si>
    <t>58333680</t>
  </si>
  <si>
    <t>kamenivo těžené hrubé frakce 22/63</t>
  </si>
  <si>
    <t>-1961719950</t>
  </si>
  <si>
    <t>11,17</t>
  </si>
  <si>
    <t>11,17*2 "Přepočtené koeficientem množství</t>
  </si>
  <si>
    <t>-121310547</t>
  </si>
  <si>
    <t>9,28*1,2*0,7</t>
  </si>
  <si>
    <t>24,63*1*0,46</t>
  </si>
  <si>
    <t>19,13</t>
  </si>
  <si>
    <t>-1011227679</t>
  </si>
  <si>
    <t>19,13*1,75 "Přepočtené koeficientem množství</t>
  </si>
  <si>
    <t>-339190682</t>
  </si>
  <si>
    <t>(29,05*1,2)+(2,5*2)</t>
  </si>
  <si>
    <t>-2047675875</t>
  </si>
  <si>
    <t>39,86*0,03</t>
  </si>
  <si>
    <t>1,2</t>
  </si>
  <si>
    <t>359901211</t>
  </si>
  <si>
    <t>Monitoring stok (kamerový systém) jakékoli výšky nová kanalizace</t>
  </si>
  <si>
    <t>1103723250</t>
  </si>
  <si>
    <t>359901212</t>
  </si>
  <si>
    <t>Monitoring stok (kamerový systém) jakékoli výšky stávající kanalizace</t>
  </si>
  <si>
    <t>-418461265</t>
  </si>
  <si>
    <t>-1497558820</t>
  </si>
  <si>
    <t>9,28*1,2*0,15</t>
  </si>
  <si>
    <t>24,63*1*0,15</t>
  </si>
  <si>
    <t>5,4</t>
  </si>
  <si>
    <t>452311131</t>
  </si>
  <si>
    <t>Podkladní a zajišťovací konstrukce z betonu prostého v otevřeném výkopu desky pod potrubí, stoky a drobné objekty z betonu tř. C 12/15</t>
  </si>
  <si>
    <t>-1938537625</t>
  </si>
  <si>
    <t>2,5*2*0,15</t>
  </si>
  <si>
    <t>452351101</t>
  </si>
  <si>
    <t>Bednění podkladních a zajišťovacích konstrukcí v otevřeném výkopu desek nebo sedlových loží pod potrubí, stoky a drobné objekty</t>
  </si>
  <si>
    <t>282761277</t>
  </si>
  <si>
    <t>(2,5+2)*2*0,15</t>
  </si>
  <si>
    <t>-560124042</t>
  </si>
  <si>
    <t>589243802</t>
  </si>
  <si>
    <t>1500527250</t>
  </si>
  <si>
    <t>1015746749</t>
  </si>
  <si>
    <t>34228324</t>
  </si>
  <si>
    <t>4,87*1*2</t>
  </si>
  <si>
    <t>871315221</t>
  </si>
  <si>
    <t>Kanalizační potrubí z tvrdého PVC v otevřeném výkopu ve sklonu do 20 %, hladkého plnostěnného jednovrstvého, tuhost třídy SN 8 DN 160</t>
  </si>
  <si>
    <t>2100471024</t>
  </si>
  <si>
    <t>(24,63+1,36)*1,1</t>
  </si>
  <si>
    <t>871395221</t>
  </si>
  <si>
    <t>Kanalizační potrubí z tvrdého PVC v otevřeném výkopu ve sklonu do 20 %, hladkého plnostěnného jednovrstvého, tuhost třídy SN 8 DN 400</t>
  </si>
  <si>
    <t>761650983</t>
  </si>
  <si>
    <t>9,28*1,1</t>
  </si>
  <si>
    <t>10,5</t>
  </si>
  <si>
    <t>877315211</t>
  </si>
  <si>
    <t>Montáž tvarovek na kanalizačním potrubí z trub z plastu z tvrdého PVC nebo z polypropylenu v otevřeném výkopu jednoosých DN 160</t>
  </si>
  <si>
    <t>372852697</t>
  </si>
  <si>
    <t>28611361</t>
  </si>
  <si>
    <t>koleno kanalizační PVC KG 160x45°</t>
  </si>
  <si>
    <t>-1194064795</t>
  </si>
  <si>
    <t>877315221</t>
  </si>
  <si>
    <t>Montáž tvarovek na kanalizačním potrubí z trub z plastu z tvrdého PVC nebo z polypropylenu v otevřeném výkopu dvouosých DN 160</t>
  </si>
  <si>
    <t>605862177</t>
  </si>
  <si>
    <t>28611429</t>
  </si>
  <si>
    <t>odbočka kanalizační plastová s hrdlem KG 160/160/87°</t>
  </si>
  <si>
    <t>-26017291</t>
  </si>
  <si>
    <t>877395211</t>
  </si>
  <si>
    <t>Montáž tvarovek na kanalizačním potrubí z trub z plastu z tvrdého PVC nebo z polypropylenu v otevřeném výkopu jednoosých DN 400</t>
  </si>
  <si>
    <t>-29218726</t>
  </si>
  <si>
    <t>28611379</t>
  </si>
  <si>
    <t>koleno kanalizace PVC KG 400x45°</t>
  </si>
  <si>
    <t>-192207782</t>
  </si>
  <si>
    <t>892351111</t>
  </si>
  <si>
    <t>Tlakové zkoušky vodou na potrubí DN 150 nebo 200</t>
  </si>
  <si>
    <t>-768120193</t>
  </si>
  <si>
    <t>892421111</t>
  </si>
  <si>
    <t>Tlakové zkoušky vodou na potrubí DN 400 nebo 500</t>
  </si>
  <si>
    <t>1782452402</t>
  </si>
  <si>
    <t>899713111</t>
  </si>
  <si>
    <t>Orientační tabulky na vodovodních a kanalizačních řadech na sloupku ocelovém nebo betonovém</t>
  </si>
  <si>
    <t>1084452657</t>
  </si>
  <si>
    <t>-1468024215</t>
  </si>
  <si>
    <t>1357743164</t>
  </si>
  <si>
    <t>934112497</t>
  </si>
  <si>
    <t>(4,87+1)*2</t>
  </si>
  <si>
    <t>973491674</t>
  </si>
  <si>
    <t>970133239</t>
  </si>
  <si>
    <t>-432960085</t>
  </si>
  <si>
    <t>221502902</t>
  </si>
  <si>
    <t>-1979805936</t>
  </si>
  <si>
    <t>2,849*9 "Přepočtené koeficientem množství</t>
  </si>
  <si>
    <t>460763626</t>
  </si>
  <si>
    <t>-549498441</t>
  </si>
  <si>
    <t>0,146</t>
  </si>
  <si>
    <t>813365401</t>
  </si>
  <si>
    <t>0,56</t>
  </si>
  <si>
    <t>760525375</t>
  </si>
  <si>
    <t>2,143</t>
  </si>
  <si>
    <t>91533055</t>
  </si>
  <si>
    <t>181261371</t>
  </si>
  <si>
    <t>1111111</t>
  </si>
  <si>
    <t>Demontáž 1 ks prefabrikované šachty včetně odvozu na skádku, poplatku za skládku</t>
  </si>
  <si>
    <t>795691551</t>
  </si>
  <si>
    <t>1111112</t>
  </si>
  <si>
    <t>Zřízení nové prefabrikované kanalizační šachty na stávající kanalizaci SD1</t>
  </si>
  <si>
    <t>-519583166</t>
  </si>
  <si>
    <t>Zřízení nové prefabrikované kanalizační šachty na stávající kanalizaci SD1, výška šachty 3,19m, tl. stěny šachty 0,12m</t>
  </si>
  <si>
    <t>dodávka + montáž</t>
  </si>
  <si>
    <t>prafabrikované skruže, přechodový prefabrikovaný konus, litinový poklop s litinovým rámem d600, zatížení 40t</t>
  </si>
  <si>
    <t>1111112.1</t>
  </si>
  <si>
    <t>Jádrové vrtání do SD1 d150, včetně utěsnění připojovacího potrubí DN160</t>
  </si>
  <si>
    <t>63596301</t>
  </si>
  <si>
    <t>Jádrové vrtání do SD1 d150, včetně utěsnění připojovacího potrubí DN160, tl. stěny šachty 120mm</t>
  </si>
  <si>
    <t>1111113</t>
  </si>
  <si>
    <t>propojení se stávající kanalizací DN150</t>
  </si>
  <si>
    <t>-780705140</t>
  </si>
  <si>
    <t>1111114</t>
  </si>
  <si>
    <t>propojení se stávající kanalizací DN400</t>
  </si>
  <si>
    <t>258803397</t>
  </si>
  <si>
    <t xml:space="preserve">SO 02.4 - Přeložka vedení VN </t>
  </si>
  <si>
    <t>Úroveň 3:</t>
  </si>
  <si>
    <t>2.4.1 - Přeložka vedení VN - ČEZ _ (OBJEKT NEOBSAZEN_NENACEŇOVAT)</t>
  </si>
  <si>
    <t>N00 - Inženýrské objekty</t>
  </si>
  <si>
    <t>N00</t>
  </si>
  <si>
    <t>Inženýrské objekty</t>
  </si>
  <si>
    <t>N00_R01</t>
  </si>
  <si>
    <t>Inženýrský objekt_ Přeložka vedení VN - ČEZ _ (OBJEKT NEOBSAZEN_NENACEŇOVAT)</t>
  </si>
  <si>
    <t>1042587669</t>
  </si>
  <si>
    <t>Úroveň 4:</t>
  </si>
  <si>
    <t>D1 - Zemní práce</t>
  </si>
  <si>
    <t>D1</t>
  </si>
  <si>
    <t>460010025</t>
  </si>
  <si>
    <t>Vytyčení trasy inženýrských sítí v zastavěném prostoru viz situace</t>
  </si>
  <si>
    <t>km</t>
  </si>
  <si>
    <t>460200303</t>
  </si>
  <si>
    <t>Hloubení kabelových nezapažených rýh ručně š 50 cm, hl 120 cm, v hornině tř 3 viz A.002, včetně posouzení a příplatku za lepivost. 60% zemina 3;Pro širší výkop počítán násobek výměry.</t>
  </si>
  <si>
    <t>460200304</t>
  </si>
  <si>
    <t>Hloubení kabelových nezapažených rýh ručně š 50 cm, hl 120 cm, v hornině tř 4 viz A.003, včetně posouzení a příplatku za lepivost. 40% zemina 4;Pro širší výkop počítán násobek výměry.</t>
  </si>
  <si>
    <t>460421182</t>
  </si>
  <si>
    <t>Lože kabelů z písku nebo štěrkopísku tl 10 cm nad kabel, kryté plastovou folií, š lože do 50 cm "viz pol. Č. A.002 až A. 005, viz situace</t>
  </si>
  <si>
    <t>167101102</t>
  </si>
  <si>
    <t>Nakládání výkopku z hornin tř. 1 až 4 do 100 m3 "Nakládání, skládání a překládání neulehlého výkopku nebo sypaniny nakládání, množství přes 100 m3, z hornin tř. 1 až 4 výkopek nevyužitý pro opětovný zásyp,A.006*0,4*0,3+A006a</t>
  </si>
  <si>
    <t>460560283</t>
  </si>
  <si>
    <t>Zásyp rýh ručně šířky 50 cm, hloubky 100 cm, z horniny třídy 3 Zásyp kabelových rýh ručně včetně zhutnění šířky 40 cm hloubky 30 cm, v hornině hloubky 100 cm, v hornině třídy 3</t>
  </si>
  <si>
    <t>460560284</t>
  </si>
  <si>
    <t>Zásyp rýh ručně šířky 50 cm, hloubky 100 cm, z horniny třídy 4 Zásyp kabelových rýh ručně včetně zhutnění šířky 40 cm hloubky 30 cm, v hornině hloubky 100 cm, v hornině třídy 4</t>
  </si>
  <si>
    <t>997013501</t>
  </si>
  <si>
    <t>Odvoz suti na skládku a vybouraných hmot nebo meziskládku do 1 km se složením Odvoz suti a vybouraných hmot na skládku nebo meziskládku se složením, na vzdálenost do 1 km (A15 až A19)</t>
  </si>
  <si>
    <t>997013509</t>
  </si>
  <si>
    <t xml:space="preserve">Příplatek k odvozu suti a vybouraných hmot na skládku ZKD 1 km přes 1 km </t>
  </si>
  <si>
    <t>Poznámka k položce:_x000d_
Příplatek k odvozu suti a vybouraných hmot na skládku ZKD 1 km přes 1 km Odvoz suti, sypaniny, zeminy a vybouraných hmot na skládku nebo meziskládku se složením, na vzdálenost Příplatek k ceně za každý další i započatý 1 km přes 1 km (A15 do 10km, A16 až 19 do 20km)</t>
  </si>
  <si>
    <t>171201201</t>
  </si>
  <si>
    <t>Uložení sypaniny na skládky, manipulace viz A.007</t>
  </si>
  <si>
    <t>171201211</t>
  </si>
  <si>
    <t>Uložení sypaniny poplatek za uložení sypaniny na skládce ( skládkovné ) viz A.014</t>
  </si>
  <si>
    <t>997013801</t>
  </si>
  <si>
    <t>Poplatek za uložení stavebního betonového odpadu na skládce (skládkovné) betony z dem. + náhodné objekty v trase</t>
  </si>
  <si>
    <t>997013802</t>
  </si>
  <si>
    <t>Poplatek za uložení stavebního železobetonového odpadu na skládce (skládkovné) betony z dem. + náhodné objekty v trase</t>
  </si>
  <si>
    <t>997013831</t>
  </si>
  <si>
    <t>Poplatek za uložení stavebního směsného odpadu na skládce (skládkovné) dem. + odpad vzniklý při výstavbě</t>
  </si>
  <si>
    <t>997013813</t>
  </si>
  <si>
    <t>Poplatek za uložení stavebního odpadu z plastických hmot na skládce (skládkovné) odpad vzniklý při výstavbě</t>
  </si>
  <si>
    <t>460080112</t>
  </si>
  <si>
    <t>Bourání základu betonového se záhozem jámy sypaninou Základové konstrukce bourání základu včetně záhozu jámy sypaninou, zhutnění a urovnání betonového objektu. objekty v trase (odhad dle zaměření)</t>
  </si>
  <si>
    <t>xMEa3</t>
  </si>
  <si>
    <t>Konečná úprava terénu ve volném terénu urovnání, osetí, příp. vrácení drnů</t>
  </si>
  <si>
    <t>xMEa5</t>
  </si>
  <si>
    <t>Rozebrání a obnova krytu živičného rozebrání a obnova nad i mimo výkop, položka obsahuje i potřebný rozsah rekonstrukce obrub a veškeré dotčené konstrukční vrstvy</t>
  </si>
  <si>
    <t>2 - Silnoproud - montáž</t>
  </si>
  <si>
    <t>D1 - Silnoproud - montáž</t>
  </si>
  <si>
    <t>xMEb1</t>
  </si>
  <si>
    <t>Kabel 22-AXEKVCEY 1x70 viz situace, pokládka do chrániček, včetně svazkování</t>
  </si>
  <si>
    <t>xMEb2</t>
  </si>
  <si>
    <t>Kabel CYKY-O 12x2,5 viz situace, pokládka do chrániček</t>
  </si>
  <si>
    <t>xMEb3</t>
  </si>
  <si>
    <t>Kabel TCEPKPFLE 5x4x0,8 viz situace, pokládka do chrániček, typ předběžný - nutno řešit dle odkrytého stavu</t>
  </si>
  <si>
    <t>xMEb4</t>
  </si>
  <si>
    <t>Montáž trubek ochranných plastových tuhých D do 160 mm uložených volně viz situace, chráničky DVK 160</t>
  </si>
  <si>
    <t>xMEb5</t>
  </si>
  <si>
    <t>Montáž trubek ochranných plastových tuhých D do 110 mm uložených volně viz situace, chráničky DVR/DVK 75</t>
  </si>
  <si>
    <t>xMEb6</t>
  </si>
  <si>
    <t>Ostatní práce při montáži vodičů,šňůr a kabelů - označení vodiče a kabelu dalším štítkem štítek označení kabelů, značení svazkovaných vodičů</t>
  </si>
  <si>
    <t>xMEb7</t>
  </si>
  <si>
    <t xml:space="preserve">DEMontáž stávajícího zemního vedení  viz situace, výkop bude využit pro nový stav</t>
  </si>
  <si>
    <t>xMEb8</t>
  </si>
  <si>
    <t>Spojka kabelů VN - přímá do 1x120 viz situace, Naspojkování na stávající kabeláž v koncových bodech přeložky</t>
  </si>
  <si>
    <t>xMEb9</t>
  </si>
  <si>
    <t>Spojka kabelů do 5x4x0,8 spojka vedení SLP, viz situace, naspojkování na stávající kabeláž v koncových bodech přeložky</t>
  </si>
  <si>
    <t>xMEb10</t>
  </si>
  <si>
    <t>Spojka kabelů do 12x2,5 spojka vedení NN, viz situace, naspojkování na stávající kabeláž v koncových bodech přeložky</t>
  </si>
  <si>
    <t>3 - Silnoproud - specifikace</t>
  </si>
  <si>
    <t>D1 - Silnoproud - specifikace</t>
  </si>
  <si>
    <t>xMEc1</t>
  </si>
  <si>
    <t>xMEc2</t>
  </si>
  <si>
    <t>xMEc3</t>
  </si>
  <si>
    <t>xMEc4</t>
  </si>
  <si>
    <t>Dodávka trubek ochranných plastových tuhých D do 160 mm uložených volně viz situace, chráničky DVK 160</t>
  </si>
  <si>
    <t>xMEc5</t>
  </si>
  <si>
    <t>Dodávka trubek ochranných plastových tuhých D do 110 mm uložených volně viz situace, chráničky DVR/DVK 75</t>
  </si>
  <si>
    <t>xMEc6</t>
  </si>
  <si>
    <t>xMEc8</t>
  </si>
  <si>
    <t>xMEc9</t>
  </si>
  <si>
    <t>xMEc10</t>
  </si>
  <si>
    <t>4 - Ostatní</t>
  </si>
  <si>
    <t>D1 - Ostatní</t>
  </si>
  <si>
    <t>xMEe1</t>
  </si>
  <si>
    <t>Montážní mechanismy obecné požadavky na pomocnou mechanizaci</t>
  </si>
  <si>
    <t>013254000</t>
  </si>
  <si>
    <t>Dokumentace skutečného provedení stavby Průzkumné, geodetické a projektové práce projektové práce dokumentace stavby (výkresová a textová) skutečného provedení stavby</t>
  </si>
  <si>
    <t>xMEe2</t>
  </si>
  <si>
    <t>Dočasné zábory pro potřeby stavby - dílčí SO neřeší</t>
  </si>
  <si>
    <t>740991300</t>
  </si>
  <si>
    <t xml:space="preserve">Celková prohlídka elektrického rozvodu a zařízení do 1 milionu Kč   výchozí revize dle podmínek TZ</t>
  </si>
  <si>
    <t>HZS4232</t>
  </si>
  <si>
    <t>Hodinová zúčtovací sazba technik odborný posouzení výkopku z hlediska vhodnosti pro opětovný zásyp, posouzení únosnosti zeminy z hlediska přípravy zakládání sloupů, koordinace výkopových prací v technicky náročnějších úsecích</t>
  </si>
  <si>
    <t>HZS4232.1</t>
  </si>
  <si>
    <t>Hodinová zúčtovací sazba technik odborný placená součinnost správce</t>
  </si>
  <si>
    <t>xMEe4</t>
  </si>
  <si>
    <t>Zařízení staveniště, provizorní dopravní značení - dílčí SO neřeší</t>
  </si>
  <si>
    <t>SO 02.5 - Přeložky vedení VO</t>
  </si>
  <si>
    <t>460200063</t>
  </si>
  <si>
    <t>Hloubení kabelových nezapažených rýh ručně š 40 cm, hl 80 cm, v hornině tř 3 "viz situace,včetně posouzení a příplatku za lepivost. 60% zemina 3;</t>
  </si>
  <si>
    <t>460200064</t>
  </si>
  <si>
    <t>Hloubení kabelových nezapažených rýh ručně š 40 cm, hl 80 cm, v hornině tř 4 "viz situace,včetně posouzení a příplatku za lepivost. 40% zemina 4;</t>
  </si>
  <si>
    <t>Hloubení kabelových nezapažených rýh ručně š 50 cm, hl 120 cm, v hornině tř 3 viz A.002, včetně posouzení a příplatku za lepivost. 60% zemina 3;</t>
  </si>
  <si>
    <t>Hloubení kabelových nezapažených rýh ručně š 50 cm, hl 120 cm, v hornině tř 4 viz A.003, včetně posouzení a příplatku za lepivost. 40% zemina 4;</t>
  </si>
  <si>
    <t>460080013</t>
  </si>
  <si>
    <t xml:space="preserve">Základové konstrukce z monolitického betonu C 12/15 bez bednění obetonování chrániček plus základ RVOO, viz  situace, 0,5*0,35*(A.004+A.005)+0,4</t>
  </si>
  <si>
    <t>460560033</t>
  </si>
  <si>
    <t>Zásyp rýh ručně šířky 40 cm, hloubky 50 cm, z horniny třídy 3 Zásyp kabelových rýh ručně včetně zhutnění a uložení výkopku do vrstev a urovnání povrchu šířky 40 cm hloubky 50 cm, v hornině třídy 3</t>
  </si>
  <si>
    <t>460560034</t>
  </si>
  <si>
    <t>Zásyp rýh ručně šířky 40 cm, hloubky 50 cm, z horniny třídy 4 Zásyp kabelových rýh ručně včetně zhutnění a uložení výkopku do vrstev a urovnání povrchu šířky 40 cm hloubky 50 cm, v hornině třídy 3</t>
  </si>
  <si>
    <t>Bourání základu betonového se záhozem jámy sypaninou Základové konstrukce bourání základu včetně záhozu jámy sypaninou, zhutnění a urovnání betonového Demontáže stávajícího VO + objekty v trase (odhad dle zaměření)</t>
  </si>
  <si>
    <t>460080045</t>
  </si>
  <si>
    <t>Výztuž základových konstrukcí svařovanými sítěmi Kari výztuž prostupů pod komunikacemi, 50*0,5*0,004</t>
  </si>
  <si>
    <t>xMEa6</t>
  </si>
  <si>
    <t>Protlak řízený, protlak trouby D110, včetně zápichové a koncové jámy, ustavení soupravy, zajištění čel, chráničky a výškové koordinace provedení vzhledem k IS</t>
  </si>
  <si>
    <t>Montáž měděných kabelů CYKY, CYKYD, CYKYDY, NYM, NYY, YSLY 750 V 4x16mm2 viz situace, viz v.č. 03, do chrániček, vč. Ukončení v rozvaděčích</t>
  </si>
  <si>
    <t>Montáž hliníkových kabelů AYKY do 4x25mm2 viz situace, viz v.č. 03, do chrániček, vč. Ukončení v rozvaděčích</t>
  </si>
  <si>
    <t>Montáž hliníkových kabelů AYKY do 4x240mm2 viz situace, viz v.č. 03, do chrániček, vč. Ukončení v rozvaděčích</t>
  </si>
  <si>
    <t>Montáž vodič uzemňovací FeZn pásek průřezu do 120 mm2v průmyslové výstavbě v zemi Pásek ukládán do výkopu; uzemňování po celcích, ne v celé trase nepřerušeně</t>
  </si>
  <si>
    <t>Montáž trubek ochranných plastových tuhých D do 110 mm uložených volně viz situace, (chráničky DVR 75 pro volné úseky, DVK 110 pod komunikací)</t>
  </si>
  <si>
    <t>Montáž trubek ochranných plastových tuhých D do 160 mm uložených volně viz situace, chráničky pro AYKY 4x240</t>
  </si>
  <si>
    <t>Ostatní práce při montáži vodičů,šňůr a kabelů - označení vodiče a kabelu dalším štítkem štítek označení kabelů, značení v trase (zejména svazky)</t>
  </si>
  <si>
    <t>Změření zemního odporu zkušební svorky Manipulace na stávajícím vedení změření zemního odporu s demontáží proměřením a opětovným smontováním svorky zkušební svorky, provedeno pro všechny sloupy BM a RVO</t>
  </si>
  <si>
    <t>Montáž svorka hromosvodná typ SS, SR 03 se 2 šrouby spojování FeZn v trase</t>
  </si>
  <si>
    <t>DEMontáž stožárů osvětlení, bez zemních prací ocelových samostatně stojících, délky do 12 m viz situace a TZ,</t>
  </si>
  <si>
    <t>xMEb11</t>
  </si>
  <si>
    <t>DEMMontáž stávajícího zemního vedení VO viz situace, odstranění bude provedeno pokud nebrání zeleň, zpev. Plocha či IS. V rámci prováděných výkopů stavby s vytažením z úseků mimo výkop - bude-li možné.</t>
  </si>
  <si>
    <t>xMEb12</t>
  </si>
  <si>
    <t xml:space="preserve">Montáž rozvodnice oceloplechová nebo plastová běžná do 20 kg  viz situace, rozvodnice plastová, včetně pojistek</t>
  </si>
  <si>
    <t>xMEb13</t>
  </si>
  <si>
    <t>Spojka kabelů do 4x35 nespojkovat v novém VO, pouze pro napojení stávajících větví tam, kde nelze provést výměnu po nejbližší sloup VO, dtto NN preferováno zaústění do rozvaděče</t>
  </si>
  <si>
    <t>xMEb14</t>
  </si>
  <si>
    <t>Montáž kabelu AYKY do 4x240, uložení do chráničky</t>
  </si>
  <si>
    <t>xMEb15</t>
  </si>
  <si>
    <t>Spojka kabelů do 4x240 spojka vedení NN, viz situace</t>
  </si>
  <si>
    <t>kabel silový s Cu jádrem CYKY 4x16 mm2 viz B+5% prořez</t>
  </si>
  <si>
    <t>kabel silový s Al jádrem AYKY 4x16 mm2 viz B+5% prořez</t>
  </si>
  <si>
    <t>kabel silový s Al jádrem AYKY 4x25 mm2 viz B+5% prořez</t>
  </si>
  <si>
    <t>kabel silový s Al jádrem AYKY 4x240 mm2 viz B+5% prořez</t>
  </si>
  <si>
    <t>páska zemnící 30 x 4 mm FeZn viz B</t>
  </si>
  <si>
    <t xml:space="preserve">svorka uzemnění  SZa nerez zkušební viz B</t>
  </si>
  <si>
    <t>xMEc7</t>
  </si>
  <si>
    <t xml:space="preserve">svorka uzemnění  SS nerez spojovací viz situace a TZ, vz B</t>
  </si>
  <si>
    <t>trubka elektroinstalační ohebná, HDPE+LDPE KF viz situace - trasy mimo pojezd, chránička D75</t>
  </si>
  <si>
    <t>trubka elektroinstalační ohebná, HDPE KD viz situace - trasy pod pojezdovou plochou, osazení viz řezy, chránička D110</t>
  </si>
  <si>
    <t>trubka elektroinstalační ohebná, HDPE KD viz situace - trasy pro AYKY 4x240, chránička D160. Viz B +5% prořez</t>
  </si>
  <si>
    <t>xMEc11</t>
  </si>
  <si>
    <t>Skříň pojistková 5x OPV 14 skříň včetně výzbroje (a pojistek) pro napojení sousední větve VO, součástí dodávky je kotevní materiál a zaústění vodičů včetně jejich mechanické ochrany, podstavec a základ dle konkrétní typové konstrukce rozvodnice VO</t>
  </si>
  <si>
    <t>xMEc12</t>
  </si>
  <si>
    <t>Skříň pojistková 1x OPV 14 skříň včetně výzbroje (a pojistek) pro zakončení větve VO - navázání na koridor, součástí dodávky je kotevní materiál a zaústění vodičů včetně jejich mechanické ochrany</t>
  </si>
  <si>
    <t>xMEc13</t>
  </si>
  <si>
    <t>Spojka kabelů do 4x35 nespojkovat v novém VO, pouze pro napojení stávajících větví tam, kde nelze provést výměnu po nejbližší sloup VO, součástí dodávky je i kabeláž do 4m</t>
  </si>
  <si>
    <t>xMEc14</t>
  </si>
  <si>
    <t>4 - Nátěry</t>
  </si>
  <si>
    <t>D1 - Nátěry</t>
  </si>
  <si>
    <t>xMEd1</t>
  </si>
  <si>
    <t>Písmomalířské práce číslice a písmena výšky do 10 cm dle předpokládaného číslování sloupů a rozvaděčů, může doznat změn dle aktuálního pasportu;</t>
  </si>
  <si>
    <t>xMEd2</t>
  </si>
  <si>
    <t>barva syntetická zinkochromátová černá</t>
  </si>
  <si>
    <t>5 - Ostatní</t>
  </si>
  <si>
    <t>xMEe3</t>
  </si>
  <si>
    <t>xMEe5</t>
  </si>
  <si>
    <t>Příplatek k celkové prohlídce za každých dalších 500 000,- Kč výchozí revize dle podmínek TZ</t>
  </si>
  <si>
    <t>xMEe6</t>
  </si>
  <si>
    <t>xMEe7</t>
  </si>
  <si>
    <t>xMEe8</t>
  </si>
  <si>
    <t>xMEe9</t>
  </si>
  <si>
    <t xml:space="preserve">Světelně technické měření soustavy VO po dokončení úprav </t>
  </si>
  <si>
    <t>Poznámka k položce:_x000d_
Světelně technické měření soustavy VO po dokončení úprav Bude provedeno měření soustavy jako celku v dotčené oblasti po instalaci dosvětlení z koridorů, pokud vyplynou z měření požadavky na úpravu naklopení reflektorů, bude provedeno po úpravě druhé měření dokládající finální stav VO.</t>
  </si>
  <si>
    <t>xMEe10</t>
  </si>
  <si>
    <t>Doladění sklopení reflektorů po provedení měření - homogenizace soustavy a zabránění rušivému osvětlení</t>
  </si>
  <si>
    <t>SO 02.6 - Přeložky sdělovacích kabelů_(ZAHRNUTO V SO 03, D.03-6 SLP)</t>
  </si>
  <si>
    <t xml:space="preserve">Inženýrský objekt_ Přeložky sdělovacích kabelů_(ZAHRNUTO V SO 03, D.03-6 SLP) </t>
  </si>
  <si>
    <t>-836281057</t>
  </si>
  <si>
    <t>SO 02.7 - Přeložka plynovodu</t>
  </si>
  <si>
    <t xml:space="preserve">    723 - Zdravotechnika - vnitřní plynovod</t>
  </si>
  <si>
    <t>M - Práce a dodávky M</t>
  </si>
  <si>
    <t xml:space="preserve">    23-M - Montáže potrubí</t>
  </si>
  <si>
    <t>-794427763</t>
  </si>
  <si>
    <t>1,15*1</t>
  </si>
  <si>
    <t>1,97*1+3,07*1</t>
  </si>
  <si>
    <t>472145231</t>
  </si>
  <si>
    <t>932682751</t>
  </si>
  <si>
    <t>1001308632</t>
  </si>
  <si>
    <t>56,25*1</t>
  </si>
  <si>
    <t>-2058978021</t>
  </si>
  <si>
    <t>2*2*1,25*3</t>
  </si>
  <si>
    <t>132254204</t>
  </si>
  <si>
    <t>Hloubení zapažených rýh šířky přes 800 do 2 000 mm strojně s urovnáním dna do předepsaného profilu a spádu v hornině třídy těžitelnosti I skupiny 3 přes 100 do 500 m3</t>
  </si>
  <si>
    <t>-1216370102</t>
  </si>
  <si>
    <t>60,64*1*1,24</t>
  </si>
  <si>
    <t>6,9*1*1,21</t>
  </si>
  <si>
    <t>83,55</t>
  </si>
  <si>
    <t>-1841554244</t>
  </si>
  <si>
    <t>6*1*1,24</t>
  </si>
  <si>
    <t>-107795785</t>
  </si>
  <si>
    <t>60,64*1,24*2</t>
  </si>
  <si>
    <t>6,6*1,21*2</t>
  </si>
  <si>
    <t>166,36</t>
  </si>
  <si>
    <t>220819242</t>
  </si>
  <si>
    <t>-102136406</t>
  </si>
  <si>
    <t>6,99*1*0,71</t>
  </si>
  <si>
    <t>49,25*1*0,68</t>
  </si>
  <si>
    <t>53,46</t>
  </si>
  <si>
    <t>1463310368</t>
  </si>
  <si>
    <t>11,39*1*1,24</t>
  </si>
  <si>
    <t>49,29*1*0,56</t>
  </si>
  <si>
    <t>6,9*1*0,5</t>
  </si>
  <si>
    <t>45,18</t>
  </si>
  <si>
    <t>-1379377842</t>
  </si>
  <si>
    <t>83,55+15</t>
  </si>
  <si>
    <t>-2136805569</t>
  </si>
  <si>
    <t>60,64*1+6,9*1</t>
  </si>
  <si>
    <t>1493561418</t>
  </si>
  <si>
    <t>45,18*1,75 "Přepočtené koeficientem množství</t>
  </si>
  <si>
    <t>-131473057</t>
  </si>
  <si>
    <t>788064235</t>
  </si>
  <si>
    <t>6,19*1*0,68</t>
  </si>
  <si>
    <t>75492376</t>
  </si>
  <si>
    <t>4,21</t>
  </si>
  <si>
    <t>4,21*2 "Přepočtené koeficientem množství</t>
  </si>
  <si>
    <t>-173592540</t>
  </si>
  <si>
    <t>60,64*1*0,41</t>
  </si>
  <si>
    <t>6,9*1*0,35</t>
  </si>
  <si>
    <t>27,3</t>
  </si>
  <si>
    <t>-468127659</t>
  </si>
  <si>
    <t>27,3*1,75 "Přepočtené koeficientem množství</t>
  </si>
  <si>
    <t>1636905128</t>
  </si>
  <si>
    <t>1312492374</t>
  </si>
  <si>
    <t>56,25*0,03</t>
  </si>
  <si>
    <t>1,7</t>
  </si>
  <si>
    <t>586695437</t>
  </si>
  <si>
    <t>60,64*1*0,15</t>
  </si>
  <si>
    <t>17,45</t>
  </si>
  <si>
    <t>-799677473</t>
  </si>
  <si>
    <t>648613442</t>
  </si>
  <si>
    <t>1920989502</t>
  </si>
  <si>
    <t>1,97*1+3,07</t>
  </si>
  <si>
    <t>-1683468347</t>
  </si>
  <si>
    <t>760886282</t>
  </si>
  <si>
    <t>1,90*1+3,07*1</t>
  </si>
  <si>
    <t>-2146602085</t>
  </si>
  <si>
    <t>3,07*1</t>
  </si>
  <si>
    <t>216977486</t>
  </si>
  <si>
    <t>1863027771</t>
  </si>
  <si>
    <t>3,07*1*2</t>
  </si>
  <si>
    <t>-1389892405</t>
  </si>
  <si>
    <t>1749037712</t>
  </si>
  <si>
    <t>1,15</t>
  </si>
  <si>
    <t>-2146585545</t>
  </si>
  <si>
    <t>-2009758582</t>
  </si>
  <si>
    <t>(60,64+6,9)*2</t>
  </si>
  <si>
    <t>135,5</t>
  </si>
  <si>
    <t>687753163</t>
  </si>
  <si>
    <t>(60,64+6,9)</t>
  </si>
  <si>
    <t>168055271</t>
  </si>
  <si>
    <t>-307246584</t>
  </si>
  <si>
    <t>-1257298711</t>
  </si>
  <si>
    <t>-2085999167</t>
  </si>
  <si>
    <t>-993826318</t>
  </si>
  <si>
    <t>(1,97+1)*2+(3,07+1)*2</t>
  </si>
  <si>
    <t>2058146595</t>
  </si>
  <si>
    <t>-2123374946</t>
  </si>
  <si>
    <t>1,9*1+3,07*1</t>
  </si>
  <si>
    <t>-159048025</t>
  </si>
  <si>
    <t>chodník</t>
  </si>
  <si>
    <t>449330118</t>
  </si>
  <si>
    <t>komunikace</t>
  </si>
  <si>
    <t>1885263888</t>
  </si>
  <si>
    <t>-1080843966</t>
  </si>
  <si>
    <t>729084003</t>
  </si>
  <si>
    <t>689047072</t>
  </si>
  <si>
    <t>-979249679</t>
  </si>
  <si>
    <t>0,184</t>
  </si>
  <si>
    <t>834555915</t>
  </si>
  <si>
    <t>0,58</t>
  </si>
  <si>
    <t>915140292</t>
  </si>
  <si>
    <t>2,724</t>
  </si>
  <si>
    <t>131437042</t>
  </si>
  <si>
    <t>723</t>
  </si>
  <si>
    <t>Zdravotechnika - vnitřní plynovod</t>
  </si>
  <si>
    <t>723190907</t>
  </si>
  <si>
    <t>Opravy plynovodního potrubí odvzdušnění a napuštění potrubí</t>
  </si>
  <si>
    <t>819807032</t>
  </si>
  <si>
    <t>Práce a dodávky M</t>
  </si>
  <si>
    <t>23-M</t>
  </si>
  <si>
    <t>Montáže potrubí</t>
  </si>
  <si>
    <t>230201326.11</t>
  </si>
  <si>
    <t>Zaslepení stávajícího plynovodu NTL plynovodu.</t>
  </si>
  <si>
    <t>1787581471</t>
  </si>
  <si>
    <t xml:space="preserve">Odkopání stávající odbočky plynu, uzavření průtoku plynu vložením NTL balónů přes balónovací hrdlo, odplynění a odvzdušnění odstavované </t>
  </si>
  <si>
    <t>části plynovodu a zaslepení odbočky elektrozátkou nebo spojkou jištěnou proti posunu s víčkem a a atestem pro rozvod plynu.</t>
  </si>
  <si>
    <t xml:space="preserve"> Přesný způsob zaslepení bude určen v rámci realizace oprávněnou plynárenskou organizací po provedením průzkumu-</t>
  </si>
  <si>
    <t>odkopání odbočky a zjištění profilu odbočky a materiálovém provedení plynovodu.</t>
  </si>
  <si>
    <t>230201326.12</t>
  </si>
  <si>
    <t>Propojení se stávajícím STL plynovodem</t>
  </si>
  <si>
    <t>-1055571826</t>
  </si>
  <si>
    <t xml:space="preserve">Při propojovacích pracích je nutno zachovat průtok ve stávajícím plynovodu z důvodu nepřerušení dodávky plynu pro odběratele. </t>
  </si>
  <si>
    <t>Provozní tlak v STL plynovodu 300kPa.</t>
  </si>
  <si>
    <t xml:space="preserve">Před zahájením prací je muto ověřit dimenzi a materiálové provedení stávajícího plynovodu - upřesnit způsob propojení. </t>
  </si>
  <si>
    <t xml:space="preserve">2x propojení se stávajícím STL plynovodem DN110 </t>
  </si>
  <si>
    <t>1x propojení se stávajícím STL plynovodem DN50</t>
  </si>
  <si>
    <t>Provedení byapassu - potribí dn110 přemostěno potrubím dn63 (délka cca55 m), propojení potrubí DN50 baypassem DN32 (délka cca 5,0m).</t>
  </si>
  <si>
    <t>V rámci provedení baypassu se předpokládá uzavření průtoku plynu v potrubí dn110 vložením 2ks STL balónů přes balónovací hrdla,</t>
  </si>
  <si>
    <t>uzavření průtoku plynu v potrubí dn50 se předpokládá stlačovacím zařízením.</t>
  </si>
  <si>
    <t>V rámci dodávky je nutno rovněž provést řádné odplynění a odvzdušnění překládanáho úseku STL plynovodu.</t>
  </si>
  <si>
    <t>POLOŽKA OBSAHUJE VEŠKERÉ MONTÁŽNÍ PRÁCE VČETNĚ PŘÍSLUŠNÝCH TVAROVEK A ARMATUR</t>
  </si>
  <si>
    <t>DODAVATELSKÁ ORGANIZACE PŘED PROPOJOVACÍMI PRACEMI PŘEDLOŽÍ PRACOVNÍ POSTUP A PROJEDNÁ PROPOJEMÍ SE ZÁSTUPCEM INVESTORA STAVBY</t>
  </si>
  <si>
    <t>230205035</t>
  </si>
  <si>
    <t>Montáž potrubí PE průměru do 110 mm návin nebo tyč, svařované na tupo nebo elektrospojkou Ø 50, tl. stěny 4,6 mm</t>
  </si>
  <si>
    <t>1185197870</t>
  </si>
  <si>
    <t>6,99*1,1</t>
  </si>
  <si>
    <t>28613482</t>
  </si>
  <si>
    <t>potrubí plynovodní PE100 SDR 11 návin se signalizační vrstvou 50x4,6mm</t>
  </si>
  <si>
    <t>157256933</t>
  </si>
  <si>
    <t>230205055</t>
  </si>
  <si>
    <t>Montáž potrubí PE průměru do 110 mm návin nebo tyč, svařované na tupo nebo elektrospojkou Ø 110, tl. stěny 6,3 mm</t>
  </si>
  <si>
    <t>-715915148</t>
  </si>
  <si>
    <t>60,64*1,1</t>
  </si>
  <si>
    <t>28613902</t>
  </si>
  <si>
    <t>potrubí plynovodní PE 100RC SDR 17,6 PN 0,1MPa tyče 12m 110x6,3mm</t>
  </si>
  <si>
    <t>-730824404</t>
  </si>
  <si>
    <t>230205235</t>
  </si>
  <si>
    <t>Montáž trubních dílů PE průměru do 110 mm elektrotvarovky nebo svařované na tupo Ø 50, tl. stěny 4,6 mm</t>
  </si>
  <si>
    <t>1437800782</t>
  </si>
  <si>
    <t>28614812</t>
  </si>
  <si>
    <t>koleno 90° SDR11 PE 100 PN16 D 50mm</t>
  </si>
  <si>
    <t>1883971969</t>
  </si>
  <si>
    <t>230205256</t>
  </si>
  <si>
    <t>Montáž trubních dílů PE průměru do 110 mm elektrotvarovky nebo svařované na tupo Ø 110, tl. stěny 10,0 mm</t>
  </si>
  <si>
    <t>-1721311926</t>
  </si>
  <si>
    <t>2+7+1</t>
  </si>
  <si>
    <t>28614842</t>
  </si>
  <si>
    <t>koleno 45° SDR11 PE 100 PN16 D 110mm</t>
  </si>
  <si>
    <t>866115721</t>
  </si>
  <si>
    <t>28614816</t>
  </si>
  <si>
    <t>koleno 90° SDR11 PE 100 PN16 D 110mm</t>
  </si>
  <si>
    <t>2062780042</t>
  </si>
  <si>
    <t>2861496811</t>
  </si>
  <si>
    <t>elektrotvarovka T-kus redukovaný PE 100 PN16 D 110-50mm</t>
  </si>
  <si>
    <t>-1307317587</t>
  </si>
  <si>
    <t>230230001</t>
  </si>
  <si>
    <t>Tlakové zkoušky předběžné vodou DN 50</t>
  </si>
  <si>
    <t>334688733</t>
  </si>
  <si>
    <t>8,5+8+59+67</t>
  </si>
  <si>
    <t>230230016</t>
  </si>
  <si>
    <t>Tlakové zkoušky hlavní vzduchem 0,6 MPa DN 50</t>
  </si>
  <si>
    <t>-1302986904</t>
  </si>
  <si>
    <t>142,5</t>
  </si>
  <si>
    <t>230230076</t>
  </si>
  <si>
    <t>Čištění potrubí DN 200</t>
  </si>
  <si>
    <t>1320402454</t>
  </si>
  <si>
    <t>230320121</t>
  </si>
  <si>
    <t>Zkoušky příprava čištění smontovaného celku</t>
  </si>
  <si>
    <t>178221925</t>
  </si>
  <si>
    <t>183717794</t>
  </si>
  <si>
    <t>667583759</t>
  </si>
  <si>
    <t>Hodinové zúčtovací sazby ostatních profesí revizní a kontrolní činnost technik odborný</t>
  </si>
  <si>
    <t>1901334047</t>
  </si>
  <si>
    <t>11111111</t>
  </si>
  <si>
    <t>Ručně kopaná sonda za účelem zajištění materiálu plynovodu DN100 a DN40 pro napojení na stávající plynovod</t>
  </si>
  <si>
    <t>-1312491522</t>
  </si>
  <si>
    <t>SO 03 - Nadzemní koridory</t>
  </si>
  <si>
    <t xml:space="preserve">D.03.1-3 - Architektonicko-stavební a stavebně konstrukční řešení </t>
  </si>
  <si>
    <t xml:space="preserve">      18 - Zemní práce - povrchové úpravy terénu</t>
  </si>
  <si>
    <t xml:space="preserve">    6 - Úpravy povrchů, podlahy a osazování výplní</t>
  </si>
  <si>
    <t xml:space="preserve">    711 - Izolace proti vodě, vlhkosti a plynům</t>
  </si>
  <si>
    <t xml:space="preserve">    712 - Povlakové krytiny</t>
  </si>
  <si>
    <t xml:space="preserve">    721 - Zdravotechnika - vnitřní kanalizace</t>
  </si>
  <si>
    <t xml:space="preserve">    735 - Ústřední vytápění - otopná tělesa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</si>
  <si>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</si>
  <si>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</si>
  <si>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</si>
  <si>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</si>
  <si>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</si>
  <si>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</si>
  <si>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</si>
  <si>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</si>
  <si>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783 - Dokončovací práce - nátěry</t>
  </si>
  <si>
    <t xml:space="preserve">    784 - Dokončovací práce - malby a tapety</t>
  </si>
  <si>
    <t xml:space="preserve">    46-M - Zemní práce při extr.mont.pracích</t>
  </si>
  <si>
    <t>Ostatní - Ostatní</t>
  </si>
  <si>
    <t xml:space="preserve">    OST01 - Ostatní výpisy prvků a výrobků</t>
  </si>
  <si>
    <t xml:space="preserve">    OST02 - Požárně bezpečnostní řešení </t>
  </si>
  <si>
    <t xml:space="preserve">    OST03 - Ostatní konstrukce, dodávky, skladby</t>
  </si>
  <si>
    <t xml:space="preserve">    Ostatní_1 - Doplnění _ VŘ02</t>
  </si>
  <si>
    <t xml:space="preserve">    Ostatní_3 - Doplnění _ VŘ03</t>
  </si>
  <si>
    <t>113106423</t>
  </si>
  <si>
    <t>Rozebrání dlažeb při překopech komunikací pro pěší ze zámkové dlažby strojně pl přes 15 m2</t>
  </si>
  <si>
    <t>-914587041</t>
  </si>
  <si>
    <t>"rozsah_D.03-1_v.č. 22, , TZ_konečné terénní úpravy" 85,0</t>
  </si>
  <si>
    <t>113107522</t>
  </si>
  <si>
    <t>Odstranění podkladu z kameniva drceného tl přes 100 do 200 mm při překopech strojně pl přes 15 m2</t>
  </si>
  <si>
    <t>430906504</t>
  </si>
  <si>
    <t>"rozsah_D.03-1_v.č. 22, , TZ_konečné terénní úpravy" 50,0</t>
  </si>
  <si>
    <t>113107525</t>
  </si>
  <si>
    <t>Odstranění podkladu z kameniva drceného tl přes 400 do 500 mm při překopech strojně pl přes 15 m2</t>
  </si>
  <si>
    <t>-221559578</t>
  </si>
  <si>
    <t>"rozsah_D.03-1_v.č. 22, , TZ_konečné terénní úpravy" 85,0+195,0</t>
  </si>
  <si>
    <t>113107543</t>
  </si>
  <si>
    <t>Odstranění podkladu živičných tl přes 100 do 150 mm při překopech strojně pl přes 15 m2</t>
  </si>
  <si>
    <t>-1454361751</t>
  </si>
  <si>
    <t>"rozsah_D.03-1_v.č. 22, , TZ_konečné terénní úpravy" 50,0+195,0</t>
  </si>
  <si>
    <t>113202111</t>
  </si>
  <si>
    <t>Vytrhání obrub krajníků obrubníků stojatých</t>
  </si>
  <si>
    <t>1690122496</t>
  </si>
  <si>
    <t>"rozsah_D.03-1_v.č. 22, , TZ_konečné terénní úpravy" 135,0</t>
  </si>
  <si>
    <t>115101201</t>
  </si>
  <si>
    <t>Čerpání vody na dopravní výšku do 10 m průměrný přítok do 500 l/min</t>
  </si>
  <si>
    <t>914150735</t>
  </si>
  <si>
    <t>Poznámka k položce:_x000d_
JC, nad rámec ceníkového obsahu, také zahrnuje náklady na likvidaci čerpané vody !!</t>
  </si>
  <si>
    <t>"čerpání vody _ spodní stavba_základové kce" (24*45,0)</t>
  </si>
  <si>
    <t>(bude odsouhlaseno při realizaci stavby)</t>
  </si>
  <si>
    <t>121151123</t>
  </si>
  <si>
    <t>Sejmutí ornice plochy přes 500 m2 tl vrstvy do 200 mm strojně</t>
  </si>
  <si>
    <t>1305512718</t>
  </si>
  <si>
    <t>"rozsah_D.03-1_v.č. 22, , TZ_konečné terénní úpravy" (652,0*(1,2))</t>
  </si>
  <si>
    <t>131111333</t>
  </si>
  <si>
    <t>Vrtání jamek pro plotové sloupky D přes 200 do 300 mm ručně s motorovým vrtákem</t>
  </si>
  <si>
    <t>-1254360500</t>
  </si>
  <si>
    <t>"rozsah_D.03-1_v.č. 23, , TZ_oplocení" 0,9*((6*1)+(8*2))</t>
  </si>
  <si>
    <t>131351102</t>
  </si>
  <si>
    <t>Hloubení jam nezapažených v hornině třídy těžitelnosti II skupiny 4 objem do 50 m3 strojně</t>
  </si>
  <si>
    <t>-158472948</t>
  </si>
  <si>
    <t xml:space="preserve">Poznámka k položce:_x000d_
JC, nad rámec ceníkového obsahu, také zahrnuje náklady na příplatky pro hloubení v blízkosti stávajících IS + příplatky za lepivost </t>
  </si>
  <si>
    <t>"rozsah_D.03-1_v.č. 03-05, SKŘ , TZ_spodní stavba"</t>
  </si>
  <si>
    <t>"1A,1B" (8,85*5,8)*2,15</t>
  </si>
  <si>
    <t>"1,2A" ((3,9*3,4)+(8,7*8,5))*2,15</t>
  </si>
  <si>
    <t>"2B" (3,9*3,9)*1,95</t>
  </si>
  <si>
    <t>"2C" (3,9*3,9)*2,7</t>
  </si>
  <si>
    <t>"2D" (3,9*3,9)*2,6</t>
  </si>
  <si>
    <t>"2E" (3,9*3,9)*2,7</t>
  </si>
  <si>
    <t>"3A" (5,9*4,2)*1,95</t>
  </si>
  <si>
    <t>"3B" (3,9*4,5)*2,0</t>
  </si>
  <si>
    <t>"3C" (4,74*3,9)*2,15</t>
  </si>
  <si>
    <t>"3D" (3,9*5,9)*2,05</t>
  </si>
  <si>
    <t>"4F" (3,9*3,9)*2,0</t>
  </si>
  <si>
    <t>"4E" (3,9*4,3)*2,1</t>
  </si>
  <si>
    <t>"4D" (3,6*4,1)*2,15</t>
  </si>
  <si>
    <t>"4C" (3,6*4,2)*2,6</t>
  </si>
  <si>
    <t>"4B" (3,6*4,2)*2,75</t>
  </si>
  <si>
    <t>"4A" (2,9*4,2)*3,0</t>
  </si>
  <si>
    <t>"5A" ((2,4*2,4)+(3,9*4,2))*2,6</t>
  </si>
  <si>
    <t>"5B" ((2,4*2,4)+(3,9*4,2))*2,6</t>
  </si>
  <si>
    <t>"5C" ((2,4*2,4)+(3,8*4,0))*2,15</t>
  </si>
  <si>
    <t>"5D" (3,9*3,4)*2,25</t>
  </si>
  <si>
    <t>"5E" (3,9*3,4)*2,26</t>
  </si>
  <si>
    <t>"5FG" (4,5*18,5)*1,2</t>
  </si>
  <si>
    <t>"svahování výkopů_odměřeno elektronicky" (981,101)</t>
  </si>
  <si>
    <t>139751101</t>
  </si>
  <si>
    <t>Vykopávky v uzavřených prostorech v hornině třídy těžitelnosti I skupiny 1 až 3 ručně</t>
  </si>
  <si>
    <t>1545103395</t>
  </si>
  <si>
    <t>"rozsah_D.03-1_v.č. 06, , TZ_rampy" (9,775*3,99*0,8)</t>
  </si>
  <si>
    <t>161151113</t>
  </si>
  <si>
    <t>Svislé přemístění výkopku z horniny třídy těžitelnosti II skupiny 4 a 5 hl výkopu do 8 m</t>
  </si>
  <si>
    <t>661034148</t>
  </si>
  <si>
    <t>162251122</t>
  </si>
  <si>
    <t>Vodorovné přemístění přes 20 do 50 m výkopku/sypaniny z horniny třídy těžitelnosti II skupiny 4 a 5</t>
  </si>
  <si>
    <t>1571079987</t>
  </si>
  <si>
    <t>106,767*2 'Přepočtené koeficientem množství</t>
  </si>
  <si>
    <t>-54304220</t>
  </si>
  <si>
    <t>((3,14*0,15*0,15*19,8)+2135,338+31,202)-(2061,172)</t>
  </si>
  <si>
    <t>162651112</t>
  </si>
  <si>
    <t>Vodorovné přemístění přes 4 000 do 5000 m výkopku/sypaniny z horniny třídy těžitelnosti I skupiny 1 až 3</t>
  </si>
  <si>
    <t>-1571032413</t>
  </si>
  <si>
    <t xml:space="preserve">"rozsah_D.03-1_v.č. 22, , TZ_konečné terénní úpravy" </t>
  </si>
  <si>
    <t>"orniční vrstva_přemístění na a z mezideponii" (782,4*0,2)+(652,0*0,2)</t>
  </si>
  <si>
    <t>162751137</t>
  </si>
  <si>
    <t>Vodorovné přemístění přes 9 000 do 10000 m výkopku/sypaniny z horniny třídy těžitelnosti II skupiny 4 a 5</t>
  </si>
  <si>
    <t>-1892524306</t>
  </si>
  <si>
    <t>"rozsah_D.03-1_v.č. 03-05, SKŘ , TZ"</t>
  </si>
  <si>
    <t>"přesuna a likvidace výkopku spodní stavby-založení" 0,95*(2135,338)</t>
  </si>
  <si>
    <t>"přesun a likvidace výkopku_rampy" (9,775*3,99*0,8)</t>
  </si>
  <si>
    <t>"přesun a likvidace výkopku_oplocení" 3,14*0,15*0,15*(19,8)</t>
  </si>
  <si>
    <t>(předpoklad nevhodného výkopku pro zpětné zásypy)</t>
  </si>
  <si>
    <t>162751139</t>
  </si>
  <si>
    <t>Příplatek k vodorovnému přemístění výkopku/sypaniny z horniny třídy těžitelnosti II skupiny 4 a 5 ZKD 1000 m přes 10000 m</t>
  </si>
  <si>
    <t>976432968</t>
  </si>
  <si>
    <t>2061,172*10 'Přepočtené koeficientem množství</t>
  </si>
  <si>
    <t>-178383412</t>
  </si>
  <si>
    <t>488486632</t>
  </si>
  <si>
    <t>550489290</t>
  </si>
  <si>
    <t xml:space="preserve">"hloubení - odečet konstrukcí spodní stavba NS" </t>
  </si>
  <si>
    <t>(2135,338)-((13,893+15,748+370,278)+28,193+(547,376*0,1)+12,0)</t>
  </si>
  <si>
    <t>58344197R</t>
  </si>
  <si>
    <t xml:space="preserve">externí zásypová nepropustná zemina _ specifikace dle PD a TZ </t>
  </si>
  <si>
    <t>1320524866</t>
  </si>
  <si>
    <t>181913112</t>
  </si>
  <si>
    <t>Úprava pláně v hornině třídy těžitelnosti II skupiny 4 se zhutněním ručně</t>
  </si>
  <si>
    <t>650949464</t>
  </si>
  <si>
    <t>"1A,1B" (8,85*5,8)</t>
  </si>
  <si>
    <t>"1,2A" ((3,9*3,4)+(8,7*8,5))</t>
  </si>
  <si>
    <t>"2B" (3,9*3,9)</t>
  </si>
  <si>
    <t>"2C" (3,9*3,9)</t>
  </si>
  <si>
    <t>"2D" (3,9*3,9)</t>
  </si>
  <si>
    <t>"2E" (3,9*3,9)</t>
  </si>
  <si>
    <t>"3A" (5,9*4,2)</t>
  </si>
  <si>
    <t>"3B" (3,9*4,5)</t>
  </si>
  <si>
    <t>"3C" (4,74*3,9)</t>
  </si>
  <si>
    <t>"3D" (3,9*5,9)</t>
  </si>
  <si>
    <t>"4F" (3,9*3,9)</t>
  </si>
  <si>
    <t>"4E" (3,9*4,3)</t>
  </si>
  <si>
    <t>"4D" (3,6*4,1)</t>
  </si>
  <si>
    <t>"4C" (3,6*4,2)</t>
  </si>
  <si>
    <t>"4B" (3,6*4,2)</t>
  </si>
  <si>
    <t>"4A" (2,9*4,2)</t>
  </si>
  <si>
    <t>"5A" ((2,4*2,4)+(3,9*4,2))</t>
  </si>
  <si>
    <t>"5B" ((2,4*2,4)+(3,9*4,2))</t>
  </si>
  <si>
    <t>"5C" ((2,4*2,4)+(3,8*4,0))</t>
  </si>
  <si>
    <t>"5D" (3,9*3,4)</t>
  </si>
  <si>
    <t>"5E" (3,9*3,4)</t>
  </si>
  <si>
    <t>"5FG" (4,5*18,5)</t>
  </si>
  <si>
    <t>"rozsah_D.03-1_v.č. 06, , TZ_rampy_skladbaP8" (9,575*3,796)</t>
  </si>
  <si>
    <t>"rozsah_D.03-1_v.č. 22, , TZ_konečné terénní úpravy" (50,0+85,0+195,0)</t>
  </si>
  <si>
    <t>189015R01</t>
  </si>
  <si>
    <t xml:space="preserve">Dodávka a výsadba _ popínavých rostlin </t>
  </si>
  <si>
    <t>-1153649375</t>
  </si>
  <si>
    <t>Poznámka k položce:_x000d_
Kompletní dodávka a provedení dle specifikace PD a TZ včetně všech přímo souvisejících prací/činností a dodávek</t>
  </si>
  <si>
    <t>"rozsah_D.03-1_v.č. 23, , TZ_oplocení" 54,0</t>
  </si>
  <si>
    <t>460371121</t>
  </si>
  <si>
    <t>Naložení výkopku strojně z hornin třídy I skupiny 1 až 3</t>
  </si>
  <si>
    <t>-770052490</t>
  </si>
  <si>
    <t xml:space="preserve">"orniční vrstva_přemístění  z mezideponii" (652,0*0,2)</t>
  </si>
  <si>
    <t>Zemní práce - povrchové úpravy terénu</t>
  </si>
  <si>
    <t>181151311</t>
  </si>
  <si>
    <t>Plošná úprava terénu přes 500 m2 zemina skupiny 1 až 4 nerovnosti přes 50 do 100 mm v rovinně a svahu do 1:5</t>
  </si>
  <si>
    <t>-395736158</t>
  </si>
  <si>
    <t>181351113</t>
  </si>
  <si>
    <t>Rozprostření ornice tl vrstvy do 200 mm pl přes 500 m2 v rovině nebo ve svahu do 1:5 strojně</t>
  </si>
  <si>
    <t>707172530</t>
  </si>
  <si>
    <t>"rozsah_D.03-1_v.č. 22, , TZ_konečné terénní úpravy" 652,0</t>
  </si>
  <si>
    <t>Založení parkového trávníku výsevem pl do 1000 m2 v rovině a ve svahu do 1:5</t>
  </si>
  <si>
    <t>512796244</t>
  </si>
  <si>
    <t xml:space="preserve">osivo směs travní _ specifikace dle PD a TZ </t>
  </si>
  <si>
    <t>-1598981242</t>
  </si>
  <si>
    <t>652*0,03 'Přepočtené koeficientem množství</t>
  </si>
  <si>
    <t>181951111</t>
  </si>
  <si>
    <t>Úprava pláně v hornině třídy těžitelnosti I skupiny 1 až 3 bez zhutnění strojně</t>
  </si>
  <si>
    <t>835644696</t>
  </si>
  <si>
    <t>183403152</t>
  </si>
  <si>
    <t>Obdělání půdy vláčením v rovině a svahu do 1:5</t>
  </si>
  <si>
    <t>-974540771</t>
  </si>
  <si>
    <t>183403153</t>
  </si>
  <si>
    <t>Obdělání půdy hrabáním v rovině a svahu do 1:5</t>
  </si>
  <si>
    <t>-1750418002</t>
  </si>
  <si>
    <t>183403161</t>
  </si>
  <si>
    <t>Obdělání půdy válením v rovině a svahu do 1:5</t>
  </si>
  <si>
    <t>44071245</t>
  </si>
  <si>
    <t>185850R01</t>
  </si>
  <si>
    <t>Ošetření travnatých ploch _ po dobu stavby _ rozsah a specifikace viz zadávací dokumentace</t>
  </si>
  <si>
    <t>-1363797751</t>
  </si>
  <si>
    <t>213311113</t>
  </si>
  <si>
    <t>Polštáře zhutněné pod základy z kameniva drceného frakce 0 až 63 mm</t>
  </si>
  <si>
    <t>-311286435</t>
  </si>
  <si>
    <t>"rozsah_D.03-1_v.č. 06, , TZ_rampy_skladbaP8" (9,575*3,796)*1,33</t>
  </si>
  <si>
    <t>274322611</t>
  </si>
  <si>
    <t>Základové pasy ze ŽB se zvýšenými nároky na prostředí tř. C 30/37</t>
  </si>
  <si>
    <t>-1085153809</t>
  </si>
  <si>
    <t>Poznámka k položce:_x000d_
-specifikace _ C 30/37 XC2, XA2</t>
  </si>
  <si>
    <t>"Z1" 0,5*0,6*12,16</t>
  </si>
  <si>
    <t>"Z2" 0,5*0,6*34,15</t>
  </si>
  <si>
    <t>274351121</t>
  </si>
  <si>
    <t>Zřízení bednění základových pasů rovného</t>
  </si>
  <si>
    <t>-607589577</t>
  </si>
  <si>
    <t>"Z1" 2*0,6*12,16</t>
  </si>
  <si>
    <t>"Z2" 2*0,6*34,15</t>
  </si>
  <si>
    <t>"přesahy_odsouhlasení v dílenské dokumentaci" (0,2*(55,572))</t>
  </si>
  <si>
    <t>274351122</t>
  </si>
  <si>
    <t>Odstranění bednění základových pasů rovného</t>
  </si>
  <si>
    <t>153829036</t>
  </si>
  <si>
    <t>274361821</t>
  </si>
  <si>
    <t>Výztuž základových pasů betonářskou ocelí 10 505 (R)</t>
  </si>
  <si>
    <t>-592158250</t>
  </si>
  <si>
    <t>"statická výztuž_odsouhlasení v dílenské dokumentaci" 13,893*70/1000</t>
  </si>
  <si>
    <t>"výztuž ostatní a rozdělovací_odsouhlasení v dílenské dokumentaci" (0,15*0,973)</t>
  </si>
  <si>
    <t>275313711</t>
  </si>
  <si>
    <t>Základové patky z betonu tř. C 20/25</t>
  </si>
  <si>
    <t>1321369138</t>
  </si>
  <si>
    <t>"obetonávka kotevních prvků Ok_typ1" 23*(1,6*1,0)*0,3</t>
  </si>
  <si>
    <t>"obetonávka kotevních prvků Ok_typ2" 4*(1,4*0,85)*0,55</t>
  </si>
  <si>
    <t>"obetonávka kotevních prvků Ok_typ32" 2*(1,9*1,0)*0,55</t>
  </si>
  <si>
    <t>275313811</t>
  </si>
  <si>
    <t>Základové patky z betonu tř. C 25/30</t>
  </si>
  <si>
    <t>-150336951</t>
  </si>
  <si>
    <t>"rozsah_D.03-1_v.č. 23, , TZ_oplocení" 3,14*0,15*0,15*(19,8)</t>
  </si>
  <si>
    <t>275322611</t>
  </si>
  <si>
    <t>Základové patky ze ŽB se zvýšenými nároky na prostředí tř. C 30/37</t>
  </si>
  <si>
    <t>-1496587482</t>
  </si>
  <si>
    <t>"ZP1" 2*(3,0*2,5)*1,5</t>
  </si>
  <si>
    <t>"ZP2" 4*(3,3*2,7)*1,5</t>
  </si>
  <si>
    <t>"ZP3" 3*(3,0*3,0)*1,5</t>
  </si>
  <si>
    <t>"ZP4" 2*(3,6*3,0)*1,5</t>
  </si>
  <si>
    <t>"ZP5" 1*(5,0*3,0)*1,5</t>
  </si>
  <si>
    <t>"ZP6" 2*(3,0*2,8)*1,5</t>
  </si>
  <si>
    <t>"ZP7" 2*(3,2*2,0)*1,5</t>
  </si>
  <si>
    <t>"ZP8" 2*(3,0*3,0)*1,5</t>
  </si>
  <si>
    <t>"ZP9" 1*(1,94*1,9)*1,5</t>
  </si>
  <si>
    <t>"ZP10" 1*(2,5*2,5)*1,5</t>
  </si>
  <si>
    <t>"ZP11" 1*(1,9*1,9)*1,5</t>
  </si>
  <si>
    <t>"ZP12" 1*(3,6*3,0)*1,5</t>
  </si>
  <si>
    <t>"ZP13" 2*(3,0*2,5)*1,5</t>
  </si>
  <si>
    <t>"ZP14" 1*(5,0*3,3)*1,5</t>
  </si>
  <si>
    <t>"ZP15" 1*(3,4*3,0)*1,5</t>
  </si>
  <si>
    <t>"ZP16" 1*(2,9*2,9)*1,5</t>
  </si>
  <si>
    <t>"ZP17" 2*(1,5*1,5)*0,6</t>
  </si>
  <si>
    <t>"ZP18" 1*(2,0*1,0)*0,6</t>
  </si>
  <si>
    <t>"ZP19" 2*(3,0*1,2)*1,3</t>
  </si>
  <si>
    <t>"ZP20" 1*(1,65*1,2)*1,3</t>
  </si>
  <si>
    <t>275351121</t>
  </si>
  <si>
    <t>Zřízení bednění základových patek</t>
  </si>
  <si>
    <t>-1782614028</t>
  </si>
  <si>
    <t>"ZP1" 2*((3,0+2,5)*2)*1,5</t>
  </si>
  <si>
    <t>"ZP2" 4*((3,3+2,7)*2)*1,5</t>
  </si>
  <si>
    <t>"ZP3" 3*((3,0+3,0)*2)*1,5</t>
  </si>
  <si>
    <t>"ZP4" 2*((3,6+3,0)*2)*1,5</t>
  </si>
  <si>
    <t>"ZP5" 1*((5,0+3,0)*2)*1,5</t>
  </si>
  <si>
    <t>"ZP6" 2*((3,0+2,8)*2)*1,5</t>
  </si>
  <si>
    <t>"ZP7" 2*((3,2+2,0)*2)*1,5</t>
  </si>
  <si>
    <t>"ZP8" 2*((3,0+3,0)*2)*1,5</t>
  </si>
  <si>
    <t>"ZP9" 1*((1,94+1,9)*2)*1,5</t>
  </si>
  <si>
    <t>"ZP10" 1*((2,5+2,5)*2)*1,5</t>
  </si>
  <si>
    <t>"ZP11" 1*((1,9+1,9)*2)*1,5</t>
  </si>
  <si>
    <t>"ZP12" 1*((3,6+3,0)*2)*1,5</t>
  </si>
  <si>
    <t>"ZP13" 2*((3,0+2,5)*2)*1,5</t>
  </si>
  <si>
    <t>"ZP14" 1*((5,0+3,3)*2)*1,5</t>
  </si>
  <si>
    <t>"ZP15" 1*((3,4+3,0)*2)*1,5</t>
  </si>
  <si>
    <t>"ZP16" 1*((2,9+2,9)*2)*1,5</t>
  </si>
  <si>
    <t>"ZP17" 2*((1,5+1,5)*2)*0,6</t>
  </si>
  <si>
    <t>"ZP18" 1*((2,0+1,0)*2)*0,6</t>
  </si>
  <si>
    <t>"ZP19" 2*((3,0+1,2)*2)*1,3</t>
  </si>
  <si>
    <t>"ZP20" 1*((1,65+1,2)*2)*1,3</t>
  </si>
  <si>
    <t>"přesahy_odsouhlasení v dílenské dokumentaci" (0,15*(516,87))</t>
  </si>
  <si>
    <t>"obetonávka kotevních prvků Ok_typ1" 23*((1,6+1,0)*2)*0,3</t>
  </si>
  <si>
    <t>"obetonávka kotevních prvků Ok_typ2" 4*((1,4+0,85)*2)*0,55</t>
  </si>
  <si>
    <t>"obetonávka kotevních prvků Ok_typ32" 2*((1,9+1,0)*2)*0,55</t>
  </si>
  <si>
    <t>"přesahy_odsouhlasení v dílenské dokumentaci" (0,20*(52,16))</t>
  </si>
  <si>
    <t>275351122</t>
  </si>
  <si>
    <t>Odstranění bednění základových patek</t>
  </si>
  <si>
    <t>-134650263</t>
  </si>
  <si>
    <t>275361821</t>
  </si>
  <si>
    <t>Výztuž základových patek betonářskou ocelí 10 505 (R)</t>
  </si>
  <si>
    <t>741515524</t>
  </si>
  <si>
    <t>"statická výztuž_odsouhlasení v dílenské dokumentaci" 370,278*60/1000</t>
  </si>
  <si>
    <t>"výztuž ostatní a rozdělovací_odsouhlasení v dílenské dokumentaci" (0,15*22,217)</t>
  </si>
  <si>
    <t>279311115</t>
  </si>
  <si>
    <t>Postupné podbetonování základového zdiva prostým betonem tř. C 20/25</t>
  </si>
  <si>
    <t>-1718432773</t>
  </si>
  <si>
    <t>Poznámka k položce:_x000d_
JC, nad rámec ceníkového obsahu, také zahrnuje náklady na související systémové bednění</t>
  </si>
  <si>
    <t>311272031</t>
  </si>
  <si>
    <t>Zdivo z pórobetonových tvárnic hladkých přes P2 do P4 přes 450 do 600 kg/m3 na tenkovrstvou maltu tl 200 mm</t>
  </si>
  <si>
    <t>-358298097</t>
  </si>
  <si>
    <t>"rozsah_D.03-1_v.č. 14, , TZ_napojení pavilonu (S)" (3,15*(0,45+0,45))</t>
  </si>
  <si>
    <t>311272225</t>
  </si>
  <si>
    <t>Zdivo z pórobetonových tvárnic hladkých přes P2 do P4 do 450 kg/m3 na tenkovrstvou maltu tl 300 m</t>
  </si>
  <si>
    <t>1824629715</t>
  </si>
  <si>
    <t>"rozsah_D.03-1_v.č. 14, , TZ_napojení pavilonu (S)" (3,15*(1,75+1,5))</t>
  </si>
  <si>
    <t>319201321</t>
  </si>
  <si>
    <t>Vyrovnání nerovného povrchu zdiva tl do 30 mm maltou</t>
  </si>
  <si>
    <t>-227704947</t>
  </si>
  <si>
    <t>"rozsah_D.03-1_v.č. 12, , TZ_napojení pavilonu (V/B)" (9,5)*0,45</t>
  </si>
  <si>
    <t>327323128</t>
  </si>
  <si>
    <t>Opěrné zdi a valy ze ŽB tř. C 30/37</t>
  </si>
  <si>
    <t>-988551559</t>
  </si>
  <si>
    <t>Poznámka k položce:_x000d_
-specifikace _ C 30/37 XC4, XF3_x000d_
JC, nad rámec ceníkového obsahu, také zahrnuje náklady na provedení veškerých dilatací (vč. vyplnění) , zkosení viditelných hran, viditelných ploch v pohledové kvalitě.</t>
  </si>
  <si>
    <t>"rozsah_D.03-1_v.č. 06, , TZ_rampy" ((1,2*0,3)+(1,35*0,3))*6,65</t>
  </si>
  <si>
    <t>327351211</t>
  </si>
  <si>
    <t>Bednění opěrných zdí a valů svislých i skloněných zřízení</t>
  </si>
  <si>
    <t>2097241733</t>
  </si>
  <si>
    <t>Poznámka k položce:_x000d_
JC, nad rámec ceníkového obsahu, také zahrnuje náklady na provedení zkosení viditelných hran, viditelných ploch v pohledové kvalitě.</t>
  </si>
  <si>
    <t>"rozsah_D.03-1_v.č. 06, , TZ_rampy" 1,5*(1,65*2)*6,65</t>
  </si>
  <si>
    <t>327351221</t>
  </si>
  <si>
    <t>Bednění opěrných zdí a valů svislých i skloněných odstranění</t>
  </si>
  <si>
    <t>2055377826</t>
  </si>
  <si>
    <t>327361006</t>
  </si>
  <si>
    <t>Výztuž opěrných zdí a valů D 12 mm z betonářské oceli 10 505</t>
  </si>
  <si>
    <t>1711823508</t>
  </si>
  <si>
    <t>"rozsah_D.03-1_v.č. 06, , TZ_rampy" ((1,2*0,3)+(1,35*0,3))*6,65*100/1000</t>
  </si>
  <si>
    <t>(rozsah bude odsouhlasen v dílenské dokumentaci)</t>
  </si>
  <si>
    <t>34215101R</t>
  </si>
  <si>
    <t>Dodávka a montáž systémového opláštění svislých kcí _ LOP _ skladba/kce F</t>
  </si>
  <si>
    <t>-1579302972</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</si>
  <si>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</si>
  <si>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TZ_fasádní skladba _F_pohledová plocha-odměřeno elektronicky" (1788,0)</t>
  </si>
  <si>
    <t>(rozsah vztažen na pohledovou plochu kce)</t>
  </si>
  <si>
    <t>34215102R</t>
  </si>
  <si>
    <t>Dodávka a montáž systémového opláštění svislých kcí _ LOP _ skladba/kce F2 (tl. 200 mm) (EI 30 DP1)</t>
  </si>
  <si>
    <t>-1390061356</t>
  </si>
  <si>
    <t>"rozsah_D.03-1_v.č. 07,08,08a,09 , TZ_fasádní skladba _F2_pohledová plocha-odměřeno elektronicky" (102,8)</t>
  </si>
  <si>
    <t>34215103R</t>
  </si>
  <si>
    <t>Dodávka a montáž systémového opláštění svislých kcí _ LOP _ skladba/kce F2 (tl. 175 mm) (EI 60 DP1)</t>
  </si>
  <si>
    <t>-1633346097</t>
  </si>
  <si>
    <t>"rozsah_D.03-1_v.č. 07,08,08a,09 , TZ_fasádní skladba _F2_pohledová plocha-odměřeno elektronicky" (7,5)</t>
  </si>
  <si>
    <t>342272225</t>
  </si>
  <si>
    <t>Příčka z pórobetonových hladkých tvárnic na tenkovrstvou maltu tl 100 mm</t>
  </si>
  <si>
    <t>406015465</t>
  </si>
  <si>
    <t>"rozsah_D.03-1_v.č. 14, , TZ_napojení pavilonu (S)" (2,0*(0,5))</t>
  </si>
  <si>
    <t>342291131</t>
  </si>
  <si>
    <t>Ukotvení zdiva ke stávajícím konstrukcím plochými kotvami</t>
  </si>
  <si>
    <t>1166014740</t>
  </si>
  <si>
    <t>"rozsah_D.03-1_v.č. 14, , TZ_napojení pavilonu (S)" (1*3,15)+(4*3,15)+(2*2,0)</t>
  </si>
  <si>
    <t>411321414</t>
  </si>
  <si>
    <t>Stropy deskové ze ŽB tř. C 25/30</t>
  </si>
  <si>
    <t>-1898333344</t>
  </si>
  <si>
    <t xml:space="preserve">Poznámka k položce:_x000d_
-specifikace _ C 25/30 XC3_x000d_
-JC, nad rámec ceníkového obsahu, také zahrnuje náklady na vytvoření a vyplnění všech souvisejících dilatačních a obvodových spár </t>
  </si>
  <si>
    <t>"rozsah_D.03-1_v.č. 07, , TZ_skladba P1" (146,14+10,03+169,21+143,3+225,1+130,02+59,98+19,38)*0,12</t>
  </si>
  <si>
    <t>411362021</t>
  </si>
  <si>
    <t>Výztuž stropů svařovanými sítěmi Kari</t>
  </si>
  <si>
    <t>-970894610</t>
  </si>
  <si>
    <t>"rozsah_D.03-1_v.č. 07, , TZ_skladba P1" (146,14+10,03+169,21+143,3+225,1+130,02+59,98+19,38)*2*(7,9*1,2)/1000</t>
  </si>
  <si>
    <t>430321616</t>
  </si>
  <si>
    <t>Schodišťová konstrukce a rampa ze ŽB tř. C 30/37</t>
  </si>
  <si>
    <t>1573601182</t>
  </si>
  <si>
    <t>"rozsah_D.03-1_v.č. 06, , TZ_ramp_odměřeno elektronicky" (1,75)</t>
  </si>
  <si>
    <t>430361821</t>
  </si>
  <si>
    <t>Výztuž schodišťové konstrukce a rampy betonářskou ocelí 10 505</t>
  </si>
  <si>
    <t>-5651522</t>
  </si>
  <si>
    <t>"rozsah_D.03-1_v.č. 06, , TZ_ramp_odměřeno elektronicky" (1,75)*150/1000</t>
  </si>
  <si>
    <t>(rozsah odsouhlasen v dílenské dokumentACI)</t>
  </si>
  <si>
    <t>434351141</t>
  </si>
  <si>
    <t>Zřízení bednění stupňů přímočarých schodišť</t>
  </si>
  <si>
    <t>-1841010334</t>
  </si>
  <si>
    <t>"rozsah_D.03-1_v.č. 06, , TZ_rampy" (1,94*0,2*5)</t>
  </si>
  <si>
    <t>434351142</t>
  </si>
  <si>
    <t>Odstranění bednění stupňů přímočarých schodišť</t>
  </si>
  <si>
    <t>1270487610</t>
  </si>
  <si>
    <t>44415111R</t>
  </si>
  <si>
    <t xml:space="preserve">Dodávka a montáž systémového střešního panelu tl. 200 _ skladba/kce S1 </t>
  </si>
  <si>
    <t>-1507659809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</si>
  <si>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(F-01),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</si>
  <si>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07,10 , TZ_střešní skladby_S1_odměřeno elektronicky" (1044,34)</t>
  </si>
  <si>
    <t>44415112R</t>
  </si>
  <si>
    <t>Dodávka a montáž systémového podhledového panelu tl. 200 _ skladba/kce S2</t>
  </si>
  <si>
    <t>-1268616049</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</si>
  <si>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(F-02), dilatací /napojení na okolní kce, přesunů/zdvihací techniky) _x000d_
-----------------------------------------------------------------------------------------------------------------------------------------------------------------------------------------_x000d_
-JC zahrnuje také veškeré náklady na ztratné _x000d_
-JC zahrnuje také veškeré náklady na D+M prvků/dodávek_viz detaily (č. 08(v.č. D.3.1-11), č.9 (v.č. D.3.1-11), č.1 (v.č. D.3.1-14), č.2 (v.č. D.3.1-14), č.4 (v.č. D.3.1-12) , F01, F02. </t>
  </si>
  <si>
    <t>"rozsah_D.03-1_v.č. 07,08,08a,09 , TZ_podhledová skladba_S2_odměřeno elektronicky" (880,4)</t>
  </si>
  <si>
    <t>451315116</t>
  </si>
  <si>
    <t>Podkladní nebo výplňová vrstva z betonu C 20/25 tl do 100 mm</t>
  </si>
  <si>
    <t>-298755951</t>
  </si>
  <si>
    <t>452311151</t>
  </si>
  <si>
    <t>Podkladní desky z betonu prostého tř. C 20/25 otevřený výkop</t>
  </si>
  <si>
    <t>1816059238</t>
  </si>
  <si>
    <t>564251011</t>
  </si>
  <si>
    <t>Podklad nebo podsyp ze štěrkopísku ŠP plochy do 100 m2 tl 150 mm</t>
  </si>
  <si>
    <t>1937797535</t>
  </si>
  <si>
    <t>"rozsah_D.03-1_v.č. 22, , TZ_konečné terénní úpravy" (7,5+(66,5*0,6))</t>
  </si>
  <si>
    <t>566901221</t>
  </si>
  <si>
    <t>Vyspravení podkladu po překopech plochy přes 15 m2 štěrkopískem tl. do 100 mm</t>
  </si>
  <si>
    <t>2082517032</t>
  </si>
  <si>
    <t>566901232</t>
  </si>
  <si>
    <t>Vyspravení podkladu po překopech plochy přes 15 m2 štěrkodrtí tl. 150 mm</t>
  </si>
  <si>
    <t>1527999542</t>
  </si>
  <si>
    <t>"rozsah_D.03-1_v.č. 22, , TZ_konečné terénní úpravy" 50,0+(2*85,0)+(2*195,0)</t>
  </si>
  <si>
    <t>566901261</t>
  </si>
  <si>
    <t>Vyspravení podkladu po překopech plochy přes 15 m2 obalovaným kamenivem ACP 16+ tl. do 100 mm</t>
  </si>
  <si>
    <t>1318619429</t>
  </si>
  <si>
    <t>572341111</t>
  </si>
  <si>
    <t>Vyspravení krytu komunikací po překopech pl přes 15 m2 asfalt betonem ACO 11 tl přes 30 do 50 mm</t>
  </si>
  <si>
    <t>1278741667</t>
  </si>
  <si>
    <t xml:space="preserve">Poznámka k položce:_x000d_
JC, nad rámec ceníkového obsahu, také zahrnuje náklady na ošetření napojení "živičnou zálivkou" </t>
  </si>
  <si>
    <t>596212221</t>
  </si>
  <si>
    <t>Kladení zámkové dlažby pozemních komunikací ručně tl 80 mm skupiny B pl přes 50 do 100 m2</t>
  </si>
  <si>
    <t>-2143317621</t>
  </si>
  <si>
    <t>59245213R</t>
  </si>
  <si>
    <t xml:space="preserve">dlažba betonová zámková tl. 80mm _ specifikace dle PD a TZ </t>
  </si>
  <si>
    <t>341807773</t>
  </si>
  <si>
    <t>85*1,1 'Přepočtené koeficientem množství</t>
  </si>
  <si>
    <t>Úpravy povrchů, podlahy a osazování výplní</t>
  </si>
  <si>
    <t>611135101</t>
  </si>
  <si>
    <t>Hrubá výplň rýh ve stropech maltou jakékoli šířky rýhy</t>
  </si>
  <si>
    <t>-229234434</t>
  </si>
  <si>
    <t>611142001</t>
  </si>
  <si>
    <t>Potažení vnitřních stropů sklovláknitým pletivem vtlačeným do tenkovrstvé hmoty</t>
  </si>
  <si>
    <t>-332820569</t>
  </si>
  <si>
    <t xml:space="preserve">"rozsah_D.03-1_v.č. 11,12,14 , TZ_napojení pavilonů" </t>
  </si>
  <si>
    <t>"opravy dotčených povrchů_vodorovných konstrukce_odsouhlasení v dílenské dokumentaci" (3*65,0)</t>
  </si>
  <si>
    <t>611311131</t>
  </si>
  <si>
    <t>Potažení vnitřních rovných stropů vápenným štukem tloušťky do 3 mm</t>
  </si>
  <si>
    <t>1775772616</t>
  </si>
  <si>
    <t>611315402</t>
  </si>
  <si>
    <t>Oprava vnitřní vápenné hrubé omítky stropů v rozsahu plochy přes 10 do 30 %</t>
  </si>
  <si>
    <t>-1852156685</t>
  </si>
  <si>
    <t>612131100</t>
  </si>
  <si>
    <t>Vápenný postřik vnitřních stěn nanášený ručně</t>
  </si>
  <si>
    <t>751702047</t>
  </si>
  <si>
    <t>"rozsah_D.03-1_v.č. 14, , TZ_napojení pavilonu (S)" ((3,15*3,25)+(3,15*(0,9))+(2,0*0,5*2))</t>
  </si>
  <si>
    <t>612135101</t>
  </si>
  <si>
    <t>Hrubá výplň rýh ve stěnách maltou jakékoli šířky rýhy</t>
  </si>
  <si>
    <t>1089250801</t>
  </si>
  <si>
    <t>612142001</t>
  </si>
  <si>
    <t>Potažení vnitřních stěn sklovláknitým pletivem vtlačeným do tenkovrstvé hmoty</t>
  </si>
  <si>
    <t>518267438</t>
  </si>
  <si>
    <t xml:space="preserve">"rozsah_D.03-1_v.č. 11,12,14, , TZ_napojení pavilonů" </t>
  </si>
  <si>
    <t>"opravy dotčených povrchů_svislých konstrukce_odsouhlasení v dílenské dokumentaci" (3*80,0)</t>
  </si>
  <si>
    <t>6121430R0</t>
  </si>
  <si>
    <t>Příplatek za dodávku a osazení veškerých omítkových lišt, rohovníků a profilů vnitřních omítek stěn - viz specifikace systému a TP výrobce, TZ</t>
  </si>
  <si>
    <t>-2017132150</t>
  </si>
  <si>
    <t>"kompletní provedení dle specifikace PD a TZ vč. přímo souvisejících prací a dodávek"</t>
  </si>
  <si>
    <t xml:space="preserve">"dle TP konkrétního výrobce omítkového systému + požadavky PD a TZ" </t>
  </si>
  <si>
    <t>"množství/rozsah vztažen na celkové štukové plochy" (195,0+240,0+15,073+4,275)</t>
  </si>
  <si>
    <t>612311131</t>
  </si>
  <si>
    <t>Potažení vnitřních stěn vápenným štukem tloušťky do 3 mm</t>
  </si>
  <si>
    <t>2055121450</t>
  </si>
  <si>
    <t>612311141</t>
  </si>
  <si>
    <t>Vápenná omítka štuková dvouvrstvá vnitřních stěn nanášená ručně</t>
  </si>
  <si>
    <t>-243624469</t>
  </si>
  <si>
    <t>612315302</t>
  </si>
  <si>
    <t>Vápenná štuková omítka ostění nebo nadpraží</t>
  </si>
  <si>
    <t>-1702872579</t>
  </si>
  <si>
    <t>612315402</t>
  </si>
  <si>
    <t>Oprava vnitřní vápenné hrubé omítky stěn v rozsahu plochy přes 10 do 30 %</t>
  </si>
  <si>
    <t>-573514898</t>
  </si>
  <si>
    <t>621151001</t>
  </si>
  <si>
    <t>Penetrační minerální nátěr vnějších pastovitých tenkovrstvých omítek podhledů</t>
  </si>
  <si>
    <t>-206926227</t>
  </si>
  <si>
    <t>87</t>
  </si>
  <si>
    <t>621221041</t>
  </si>
  <si>
    <t>Montáž kontaktního zateplení vnějších podhledů lepením a mechanickým kotvením TI z minerální vlny s podélnou orientací do betonu a zdiva tl přes 160 do 200 mm</t>
  </si>
  <si>
    <t>1936115897</t>
  </si>
  <si>
    <t>"rozsah_D.03-1_v.č. 14 , TZ_napojení pavilonu (S)"</t>
  </si>
  <si>
    <t>"vnitřní" (30,66)</t>
  </si>
  <si>
    <t>"vnější" (35,5)</t>
  </si>
  <si>
    <t>63151540R</t>
  </si>
  <si>
    <t>deska tepelně izolační minerální kontaktních fasád podélné vlákno tl 200mm</t>
  </si>
  <si>
    <t>1504628582</t>
  </si>
  <si>
    <t>66,16*1,1 'Přepočtené koeficientem množství</t>
  </si>
  <si>
    <t>89</t>
  </si>
  <si>
    <t>621251105</t>
  </si>
  <si>
    <t xml:space="preserve">Příplatek k cenám kontaktního zateplení podhledů za zápustnou montáž a použití  použití tepelněizolačních zátek z minerální vlny</t>
  </si>
  <si>
    <t>-1198723297</t>
  </si>
  <si>
    <t>"rozsah_D.03-1_v.č. 14 , TZ_napojení pavilonu (S)" (35,5)</t>
  </si>
  <si>
    <t>621381022</t>
  </si>
  <si>
    <t>Tenkovrstvá minerální zatíraná (škrábaná) omítka zrnitost 2,0 mm vnějších podhledů</t>
  </si>
  <si>
    <t>-1356184877</t>
  </si>
  <si>
    <t>622151001</t>
  </si>
  <si>
    <t>Penetrační minerální nátěr vnějších pastovitých tenkovrstvých omítek stěn</t>
  </si>
  <si>
    <t>468714860</t>
  </si>
  <si>
    <t>622221042</t>
  </si>
  <si>
    <t>Montáž kontaktního zateplení vnějších stěn lepením a mechanickým kotvením desek z minerální vlny s podélnou orientací do pórobetonu tl přes 160 do 200 mm</t>
  </si>
  <si>
    <t>235949144</t>
  </si>
  <si>
    <t>"rozsah_D.03-1_v.č. 14 , TZ_napojení pavilonu (S)" (4,2*(3,635))</t>
  </si>
  <si>
    <t>93</t>
  </si>
  <si>
    <t>1861075779</t>
  </si>
  <si>
    <t>15,267*1,1 'Přepočtené koeficientem množství</t>
  </si>
  <si>
    <t>622251105</t>
  </si>
  <si>
    <t>Příplatek k cenám kontaktního zateplení vnějších stěn za zápustnou montáž a použití použití tepelněizolačních zátek z minerální vlny</t>
  </si>
  <si>
    <t>-2099324647</t>
  </si>
  <si>
    <t>95</t>
  </si>
  <si>
    <t>622381022</t>
  </si>
  <si>
    <t>Tenkovrstvá minerální zatíraná (škrábaná) omítka zrnitost 2,0 mm vnějších stěn</t>
  </si>
  <si>
    <t>1135183273</t>
  </si>
  <si>
    <t>622454R04</t>
  </si>
  <si>
    <t>Příplatek ke KZS za systémové doplňky a příslušenství</t>
  </si>
  <si>
    <t>1858961799</t>
  </si>
  <si>
    <t>"kompletní provedení dle specifikace PD a TZ vč. všech souvisejících prací a dodávek"</t>
  </si>
  <si>
    <t xml:space="preserve">"dle TP konkrétního výrobce KZS + požadavky PD a TZ, PBŘ" </t>
  </si>
  <si>
    <t>-veškeré systémové lišty, rohovníky, profily</t>
  </si>
  <si>
    <t>Množství vztaženo na plochu KZS.</t>
  </si>
  <si>
    <t>"rozsah_D.03-1_v.č. 14 , TZ_napojení pavilonu (S)" (35,5+15,267)</t>
  </si>
  <si>
    <t>631311235</t>
  </si>
  <si>
    <t>Mazanina tl přes 120 do 240 mm z betonu prostého se zvýšenými nároky na prostředí tř. C 30/37</t>
  </si>
  <si>
    <t>-1920585592</t>
  </si>
  <si>
    <t xml:space="preserve">Poznámka k položce:_x000d_
-specifikace _ C 30/37 XC4, XF3_x000d_
JC, nad rámec ceníkového obsahu, také zahrnuje náklady na vytvoření a vyplnění všech dilatačních a obvodových spár + D+M detailu u sloupů </t>
  </si>
  <si>
    <t>"rozsah_D.03-1_v.č. 06, , TZ_rampy_skladbaP8" (9,575*3,796)*0,2</t>
  </si>
  <si>
    <t>631319013</t>
  </si>
  <si>
    <t>Příplatek k mazanině tl přes 120 do 240 mm za přehlazení povrchu</t>
  </si>
  <si>
    <t>-307320000</t>
  </si>
  <si>
    <t>631319175</t>
  </si>
  <si>
    <t>Příplatek k mazanině tl přes 120 do 240 mm za stržení povrchu spodní vrstvy před vložením výztuže</t>
  </si>
  <si>
    <t>-581930535</t>
  </si>
  <si>
    <t>631342134</t>
  </si>
  <si>
    <t>Mazanina tl přes 120 do 240 mm z betonu lehkého tepelně-izolačního polystyrenového 900 kg/m3</t>
  </si>
  <si>
    <t>-517480184</t>
  </si>
  <si>
    <t>"rozsah_D.03-1_v.č. 11, , TZ_napojení pavilonu (N)" (0,45*0,2*4,0)</t>
  </si>
  <si>
    <t>(doplnění konstrukcí vodorovných)</t>
  </si>
  <si>
    <t>101</t>
  </si>
  <si>
    <t>631362021</t>
  </si>
  <si>
    <t>Výztuž mazanin svařovanými sítěmi Kari</t>
  </si>
  <si>
    <t>1170487309</t>
  </si>
  <si>
    <t>"rozsah_D.03-1_v.č. 06, , TZ_rampy_skladbaP8" (9,575*3,796)*2*(7,9*1,25)/1000</t>
  </si>
  <si>
    <t>632451101</t>
  </si>
  <si>
    <t>Cementový samonivelační potěr ze suchých směsí tl přes 2 do 5 mm</t>
  </si>
  <si>
    <t>134012292</t>
  </si>
  <si>
    <t>"rozsah_D.03-1_v.č. 07,14 , TZ_napojení pavilonu (S)_P5" (6,17+3,51)</t>
  </si>
  <si>
    <t>103</t>
  </si>
  <si>
    <t>632451234</t>
  </si>
  <si>
    <t>Potěr cementový samonivelační litý C25 tl přes 45 do 50 mm</t>
  </si>
  <si>
    <t>-1373343765</t>
  </si>
  <si>
    <t>"rozsah_D.03-1_v.č. 07, , TZ_skladba P1" (146,14+10,03+169,21+143,3+225,1+130,02+59,98+19,38)</t>
  </si>
  <si>
    <t>"rozsah_D.03-1_v.č. 07, , TZ_skladba P2" (1,69)</t>
  </si>
  <si>
    <t>"rozsah_D.03-1_v.č. 14, , TZ_napojení pavilonu (S)_P2"(19,38)</t>
  </si>
  <si>
    <t>632451252</t>
  </si>
  <si>
    <t>Potěr cementový samonivelační litý C30 tl přes 35 do 40 mm</t>
  </si>
  <si>
    <t>-2036437989</t>
  </si>
  <si>
    <t>"rozsah_D.03-1_v.č. 12, , TZ_napojení pavilonu (V/B)" (0,45*2,0)</t>
  </si>
  <si>
    <t>105</t>
  </si>
  <si>
    <t>633811111</t>
  </si>
  <si>
    <t>Broušení nerovností betonových podlah do 2 mm - stržení šlemu</t>
  </si>
  <si>
    <t>282508722</t>
  </si>
  <si>
    <t>632451292</t>
  </si>
  <si>
    <t>Příplatek k cementovému samonivelačnímu litému potěru C25 ZKD 5 mm tl přes 50 mm</t>
  </si>
  <si>
    <t>-883859467</t>
  </si>
  <si>
    <t>"rozsah_D.03-1_v.č. 07, , TZ_skladba P1" (146,14+10,03+169,21+143,3+225,1+130,02+59,98+19,38)*4</t>
  </si>
  <si>
    <t>"rozsah_D.03-1_v.č. 07, , TZ_skladba P2" (1,69)*4</t>
  </si>
  <si>
    <t>"rozsah_D.03-1_v.č. 14, , TZ_napojení pavilonu (S)_P2"(19,38)*4</t>
  </si>
  <si>
    <t>107</t>
  </si>
  <si>
    <t>63266310R</t>
  </si>
  <si>
    <t xml:space="preserve">Nátěr betonové podlahy _ PU nátěrový systém </t>
  </si>
  <si>
    <t>1709309336</t>
  </si>
  <si>
    <t>Poznámka k položce:_x000d_
Kompletní systémové dodávky a provedení dle specifikace PD a TZ včetně všech přímo souvisejících prací/činností a dodávek/doplňků/příslušenství_x000d_
(JC zahrnuje náklady na systémovou přípravu podkladu + na kompletní nátěrový systém + finální povrchové úpravy)</t>
  </si>
  <si>
    <t>"rozsah_D.03-1_v.č. 06, , TZ_rampy_skladbaP8" (9,575*3,796)*1,1</t>
  </si>
  <si>
    <t>886890102</t>
  </si>
  <si>
    <t>(9,68+924,23+0,9)</t>
  </si>
  <si>
    <t>109</t>
  </si>
  <si>
    <t>637211122</t>
  </si>
  <si>
    <t xml:space="preserve">Okapový chodník z betonových dlaždic 500/500/50 mm kladených do písku </t>
  </si>
  <si>
    <t>818171508</t>
  </si>
  <si>
    <t>"rozsah_D.03-1_v.č. 22, , TZ_konečné terénní úpravy" (7,5)</t>
  </si>
  <si>
    <t>916131213</t>
  </si>
  <si>
    <t>Osazení silničního obrubníku betonového stojatého s boční opěrou do lože z betonu prostého</t>
  </si>
  <si>
    <t>1152100230</t>
  </si>
  <si>
    <t>"rozsah_D.03-1_v.č. 22, , TZ_konečné terénní úpravy" (135,0)</t>
  </si>
  <si>
    <t>111</t>
  </si>
  <si>
    <t>59217031R</t>
  </si>
  <si>
    <t xml:space="preserve">obrubník betonový _ specifikace dle PD a TZ </t>
  </si>
  <si>
    <t>-639357592</t>
  </si>
  <si>
    <t>135*1,1 'Přepočtené koeficientem množství</t>
  </si>
  <si>
    <t>935111211</t>
  </si>
  <si>
    <t>Osazení příkopového žlabu do štěrkopísku tl 100 mm z betonových tvárnic š 800 mm</t>
  </si>
  <si>
    <t>-1802149506</t>
  </si>
  <si>
    <t>"rozsah_D.03-1_v.č. 22, , TZ_konečné terénní úpravy" (66,5)</t>
  </si>
  <si>
    <t>113</t>
  </si>
  <si>
    <t>59227051R</t>
  </si>
  <si>
    <t xml:space="preserve">žlabovka příkopová betonová š. 600 mm _ specifikace dle PD a TZ </t>
  </si>
  <si>
    <t>-2034899427</t>
  </si>
  <si>
    <t>66,5*1,1 'Přepočtené koeficientem množství</t>
  </si>
  <si>
    <t>941221111</t>
  </si>
  <si>
    <t>Montáž lešení řadového rámového těžkého zatížení do 300 kg/m2 š přes 0,9 do 1,2 m v do 10 m</t>
  </si>
  <si>
    <t>735374965</t>
  </si>
  <si>
    <t>"rozsah_D.03-1_v.č. 11,12,14 , TZ_napojení pavilonů " (297,0)+(40,0)</t>
  </si>
  <si>
    <t>115</t>
  </si>
  <si>
    <t>941221211</t>
  </si>
  <si>
    <t>Příplatek k lešení řadovému rámovému těžkému š 1,2 m v přes 10 do 25 m za první a ZKD den použití</t>
  </si>
  <si>
    <t>-176162051</t>
  </si>
  <si>
    <t>337*30 'Přepočtené koeficientem množství</t>
  </si>
  <si>
    <t>941221811</t>
  </si>
  <si>
    <t>Demontáž lešení řadového rámového těžkého zatížení do 300 kg/m2 š přes 0,9 do 1,2 m v do 10 m</t>
  </si>
  <si>
    <t>-1943410558</t>
  </si>
  <si>
    <t>117</t>
  </si>
  <si>
    <t>949101111</t>
  </si>
  <si>
    <t>Lešení pomocné pro objekty pozemních staveb s lešeňovou podlahou v do 1,9 m zatížení do 150 kg/m2</t>
  </si>
  <si>
    <t>1899663279</t>
  </si>
  <si>
    <t>"podhledové skladby" (530,0+261,5+1,5+(9,6+8,5)+25,55)</t>
  </si>
  <si>
    <t>130311236</t>
  </si>
  <si>
    <t>119</t>
  </si>
  <si>
    <t>952901111</t>
  </si>
  <si>
    <t>Vyčištění budov bytové a občanské výstavby při výšce podlaží do 4 m</t>
  </si>
  <si>
    <t>1119475893</t>
  </si>
  <si>
    <t>952902121</t>
  </si>
  <si>
    <t>Čištění budov zametení drsných podlah</t>
  </si>
  <si>
    <t>-1152921688</t>
  </si>
  <si>
    <t>121</t>
  </si>
  <si>
    <t>-444820845</t>
  </si>
  <si>
    <t>962032230</t>
  </si>
  <si>
    <t>Bourání zdiva z cihel pálených nebo vápenopískových na MV nebo MVC do 1 m3</t>
  </si>
  <si>
    <t>43261017</t>
  </si>
  <si>
    <t>"rozsah_D.03-1_v.č. 12, , TZ_napojení pavilonu (V/B)" (2,0*0,97*0,45)</t>
  </si>
  <si>
    <t>123</t>
  </si>
  <si>
    <t>962052211</t>
  </si>
  <si>
    <t>Bourání zdiva nadzákladového ze ŽB přes 1 m3</t>
  </si>
  <si>
    <t>-1962262914</t>
  </si>
  <si>
    <t>Poznámka k položce:_x000d_
JC, nad rámec ceníkového obsahu, zahrnuje bourání KOMPLETNÍCH" nadzákladových konstrukcí ze ŽB bez rozlišení</t>
  </si>
  <si>
    <t xml:space="preserve">"rozsah_D.03-1_v.č. 06, , TZ_rampy" </t>
  </si>
  <si>
    <t>(2,5*1,74*0,4)+(9,775*3,99*0,273)+((1,35*0,3*15,505)+(1,2*0,3*15,505))</t>
  </si>
  <si>
    <t>965043341</t>
  </si>
  <si>
    <t>Bourání podkladů pod dlažby betonových s potěrem nebo teracem tl do 100 mm pl přes 4 m2</t>
  </si>
  <si>
    <t>-849114153</t>
  </si>
  <si>
    <t>19,85*0,1 'Přepočtené koeficientem množství</t>
  </si>
  <si>
    <t>125</t>
  </si>
  <si>
    <t>965046111</t>
  </si>
  <si>
    <t>Broušení stávajících betonových podlah úběr do 3 mm</t>
  </si>
  <si>
    <t>691847667</t>
  </si>
  <si>
    <t>-1129896743</t>
  </si>
  <si>
    <t>127</t>
  </si>
  <si>
    <t>965046119</t>
  </si>
  <si>
    <t>Příplatek k broušení stávajících betonových podlah za každý další 1 mm úběru</t>
  </si>
  <si>
    <t>-810625256</t>
  </si>
  <si>
    <t>0,9*2 'Přepočtené koeficientem množství</t>
  </si>
  <si>
    <t>757104713</t>
  </si>
  <si>
    <t>30,75*2 'Přepočtené koeficientem množství</t>
  </si>
  <si>
    <t>129</t>
  </si>
  <si>
    <t>965081213</t>
  </si>
  <si>
    <t>Bourání podlah z dlaždic keramických nebo xylolitových tl do 10 mm plochy přes 1 m2</t>
  </si>
  <si>
    <t>681254151</t>
  </si>
  <si>
    <t>Poznámka k položce:_x000d_
V jednotkové ceně zahrnuty , nad rámec ceníkového obsahu, také náklady na bourání souvisejících obvodových soklů v = do 150 mm.</t>
  </si>
  <si>
    <t>"rozsah_D.03-1_v.č. 14, , TZ_napojení pavilonu (S)" (19,85)</t>
  </si>
  <si>
    <t>96607211R</t>
  </si>
  <si>
    <t>Demontáž opláštění stěn a kcí _ rastrové prosklené fasády _ vč. AL profilů a příslušenství , budov v přes 6 do 12 m</t>
  </si>
  <si>
    <t>1236377018</t>
  </si>
  <si>
    <t xml:space="preserve">Poznámka k položce:_x000d_
Kompletní provedení dle specifikace PD a TZ včetně všech přímo souvisejících přesunů, prací/činností </t>
  </si>
  <si>
    <t xml:space="preserve">"rozsah_D.03-1_v.č. 11, , TZ_napojení pavilonu (N)" </t>
  </si>
  <si>
    <t>(5,206*5,0)</t>
  </si>
  <si>
    <t>131</t>
  </si>
  <si>
    <t>966081121</t>
  </si>
  <si>
    <t>Bourání kontaktního zateplení malých ploch jednotlivě do 1,0 m2</t>
  </si>
  <si>
    <t>-1607413827</t>
  </si>
  <si>
    <t>"rozsah_D.03-1_v.č. 14, , TZ_napojení pavilonu (S)" (4,0)</t>
  </si>
  <si>
    <t>967031132</t>
  </si>
  <si>
    <t>Přisekání rovných ostění v cihelném zdivu na MV nebo MVC</t>
  </si>
  <si>
    <t>-1573530593</t>
  </si>
  <si>
    <t>133</t>
  </si>
  <si>
    <t>968062R00</t>
  </si>
  <si>
    <t>Vybourání výplní otvorů bez materiálového a plošného rozlišení</t>
  </si>
  <si>
    <t>-651601379</t>
  </si>
  <si>
    <t>Poznámka k položce:_x000d_
Kompletní provedení dle specifikace PD a TZ včetně všech přímo souvisejících prací/činností a dodávek_x000d_
Specifikace / rozsah JC:_x000d_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</si>
  <si>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"rozsah_D.03-1_v.č. 12, , TZ_napojení pavilonu (V/B)" (2,0*1,8)</t>
  </si>
  <si>
    <t>"rozsah_D.03-1_v.č. 14, , TZ_napojení pavilonu (S)" (2,2*2,55)+(0,9*2,0)+(1,0*2,1)</t>
  </si>
  <si>
    <t>977151124</t>
  </si>
  <si>
    <t>Jádrové vrty diamantovými korunkami do stavebních materiálů D přes 150 do 180 mm</t>
  </si>
  <si>
    <t>1659182365</t>
  </si>
  <si>
    <t>135</t>
  </si>
  <si>
    <t>977211112</t>
  </si>
  <si>
    <t>Řezání pilou ŽB kcí s výztuží průměru do 16 mm hl přes 200 do 350 mm</t>
  </si>
  <si>
    <t>-1379554450</t>
  </si>
  <si>
    <t>"rozsah_D.03-1_v.č. 06, , TZ_rampy" 9,775</t>
  </si>
  <si>
    <t>977211124</t>
  </si>
  <si>
    <t>Řezání stěnovou pilou kcí z cihel nebo tvárnic hl přes 420 do 520 mm</t>
  </si>
  <si>
    <t>949227751</t>
  </si>
  <si>
    <t>"rozsah_D.03-1_v.č. 12, , TZ_napojení pavilonu (V/B)" (0,9*2)</t>
  </si>
  <si>
    <t>137</t>
  </si>
  <si>
    <t>978011141</t>
  </si>
  <si>
    <t>Otlučení (osekání) vnitřní vápenné nebo vápenocementové omítky stropů v rozsahu přes 10 do 30 %</t>
  </si>
  <si>
    <t>1392728614</t>
  </si>
  <si>
    <t>978013141</t>
  </si>
  <si>
    <t>Otlučení (osekání) vnitřní vápenné nebo vápenocementové omítky stěn v rozsahu přes 10 do 30 %</t>
  </si>
  <si>
    <t>524462710</t>
  </si>
  <si>
    <t xml:space="preserve">"rozsah_D.03-1_v.č. 11,12,14 , TZ_napojení pavilonů"  </t>
  </si>
  <si>
    <t>139</t>
  </si>
  <si>
    <t>985331214</t>
  </si>
  <si>
    <t>Dodatečné vlepování betonářské výztuže D 14 mm do chemické malty včetně vyvrtání otvoru</t>
  </si>
  <si>
    <t>2131686283</t>
  </si>
  <si>
    <t>997013153</t>
  </si>
  <si>
    <t>Vnitrostaveništní doprava suti a vybouraných hmot pro budovy v přes 9 do 12 m s omezením mechanizace</t>
  </si>
  <si>
    <t>-643135379</t>
  </si>
  <si>
    <t>424,329*0,6 'Přepočtené koeficientem množství</t>
  </si>
  <si>
    <t>141</t>
  </si>
  <si>
    <t>997013213</t>
  </si>
  <si>
    <t>Vnitrostaveništní doprava suti a vybouraných hmot pro budovy v přes 9 do 12 m ručně</t>
  </si>
  <si>
    <t>297842890</t>
  </si>
  <si>
    <t>424,329*0,4 'Přepočtené koeficientem množství</t>
  </si>
  <si>
    <t>997013R31</t>
  </si>
  <si>
    <t xml:space="preserve">Poplatek za uložení na skládce (skládkovné) stavebního odpadu bez rozlišení </t>
  </si>
  <si>
    <t>-332371649</t>
  </si>
  <si>
    <t xml:space="preserve">Poznámka k položce:_x000d_
Jednotková cena stanovena pro stavební odpad BEZ ROZLIŠENÍ _včetně nebezpečných odpadů._x000d_
----------------------------------------------------------------------------------------------------------------------_x000d_
Složení stavebních odpadů - kód / % podíl na celkovém objemu _ ( 170101/15 , 170102/2 , 170202/0,25 , 170201/0,1 , 170203/0,25 , 170604/1 , 170605/0,05 , 170904/31,35 , 170301/20 , 170504/30 )  </t>
  </si>
  <si>
    <t>143</t>
  </si>
  <si>
    <t>1938639439</t>
  </si>
  <si>
    <t>Příplatek ZKD 1 km vodorovné dopravy suti a vybouraných hmot po suchu</t>
  </si>
  <si>
    <t>486600649</t>
  </si>
  <si>
    <t>424,329*20 'Přepočtené koeficientem množství</t>
  </si>
  <si>
    <t>145</t>
  </si>
  <si>
    <t>-1678704293</t>
  </si>
  <si>
    <t>9980121R1</t>
  </si>
  <si>
    <t xml:space="preserve">Přesun hmot pro objekty do 12 m výšky </t>
  </si>
  <si>
    <t>-417021048</t>
  </si>
  <si>
    <t xml:space="preserve">Poznámka k položce:_x000d_
Přesun hmot pro objekty s nosnou konstrukcí ocelovou nebo železobetonovou _ vodorovná dopravní vzdálenost do 500 m , výšky přes 6 do 12 m._x000d_
Kompletní náklady potřebné pro veškeré přesuny hmot kcí a prvků dle PD a TZ včetně všech potřebných mechanizmů / lešenové techniky .  </t>
  </si>
  <si>
    <t>711</t>
  </si>
  <si>
    <t>Izolace proti vodě, vlhkosti a plynům</t>
  </si>
  <si>
    <t>147</t>
  </si>
  <si>
    <t>711471301</t>
  </si>
  <si>
    <t>Provedení hydroizolačního systému spodní stavby na ploše vodorovné fólií PVC volně s horkovzdušným navařením segmentů</t>
  </si>
  <si>
    <t>-1785171303</t>
  </si>
  <si>
    <t>Poznámka k položce:_x000d_
JC, nad rámec ceníkového obsahu, také zahrnuje náklady na montáž veškerých systémových doplňků a příslušenství _ dle specifikace PD a TZ</t>
  </si>
  <si>
    <t>"rozsah_D.03-1_v.č. 06, , TZ_rampy_skladbaP8" 1,1*(9,575*3,796)</t>
  </si>
  <si>
    <t>28322004R</t>
  </si>
  <si>
    <t>fólie hydroizolační pro spodní stavbu PVC-P tl 1,2mm , včetně všech systémových doplňků a příslušenství _ specifikace PD a TZ</t>
  </si>
  <si>
    <t>540381344</t>
  </si>
  <si>
    <t>39,981*1,1655 'Přepočtené koeficientem množství</t>
  </si>
  <si>
    <t>149</t>
  </si>
  <si>
    <t>711491171</t>
  </si>
  <si>
    <t>Provedení doplňků izolace proti vodě na vodorovné ploše z textilií vrstva podkladní</t>
  </si>
  <si>
    <t>198567710</t>
  </si>
  <si>
    <t>69311082</t>
  </si>
  <si>
    <t>geotextilie netkaná separační, ochranná, filtrační, drenážní PP 500g/m2</t>
  </si>
  <si>
    <t>-1740067550</t>
  </si>
  <si>
    <t>39,981*1,1 'Přepočtené koeficientem množství</t>
  </si>
  <si>
    <t>151</t>
  </si>
  <si>
    <t>711491172</t>
  </si>
  <si>
    <t>Provedení doplňků izolace proti vodě na vodorovné ploše z textilií vrstva ochranná</t>
  </si>
  <si>
    <t>-458353334</t>
  </si>
  <si>
    <t>69311068</t>
  </si>
  <si>
    <t>geotextilie netkaná separační, ochranná, filtrační, drenážní PP 300g/m2</t>
  </si>
  <si>
    <t>-1245518494</t>
  </si>
  <si>
    <t>153</t>
  </si>
  <si>
    <t>998711202</t>
  </si>
  <si>
    <t>Přesun hmot procentní pro izolace proti vodě, vlhkosti a plynům v objektech v přes 6 do 12 m</t>
  </si>
  <si>
    <t>%</t>
  </si>
  <si>
    <t>-1108838570</t>
  </si>
  <si>
    <t>712</t>
  </si>
  <si>
    <t>Povlakové krytiny</t>
  </si>
  <si>
    <t>712311101</t>
  </si>
  <si>
    <t>Provedení povlakové krytiny střech do 10° za studena lakem penetračním nebo asfaltovým</t>
  </si>
  <si>
    <t>-1894029065</t>
  </si>
  <si>
    <t>"rozsah_D.03-1_v.č. 07,10 , TZ_střešní skladba_S3" (1,15*(64,1))</t>
  </si>
  <si>
    <t>155</t>
  </si>
  <si>
    <t>11163150</t>
  </si>
  <si>
    <t>lak penetrační asfaltový</t>
  </si>
  <si>
    <t>-1389339225</t>
  </si>
  <si>
    <t>73,715*0,00032 'Přepočtené koeficientem množství</t>
  </si>
  <si>
    <t>712341559</t>
  </si>
  <si>
    <t>Provedení povlakové krytiny střech do 10° pásy NAIP přitavením v plné ploše</t>
  </si>
  <si>
    <t>-1681038670</t>
  </si>
  <si>
    <t>157</t>
  </si>
  <si>
    <t>62856011R</t>
  </si>
  <si>
    <t xml:space="preserve">pás asfaltový natavitelný modifikovaný SBS tl 4,0mm s vložkou z hliníkové fólie s textilií a spalitelnou PE fólií nebo jemnozrnným minerálním posypem na horním povrchu_specifikace dle PD a TZ </t>
  </si>
  <si>
    <t>-166163212</t>
  </si>
  <si>
    <t>73,715*1,1655 'Přepočtené koeficientem množství</t>
  </si>
  <si>
    <t>712525R01</t>
  </si>
  <si>
    <t xml:space="preserve">Střešní povlaková krytina , mechanicky kotvená do nosného podkladu, PVC-P folie tl. 1,5 mm - kompletní, systémové provedení </t>
  </si>
  <si>
    <t>-1018809242</t>
  </si>
  <si>
    <t>Poznámka k položce:_x000d_
-JC obsahuje kompletní systémové dodávky a provedení dle specifikace PD a TZ vč. všech souvisejících prací/činností a dodávek/doplňků/příslušenství/kotevních prvků_x000d_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</si>
  <si>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</si>
  <si>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</si>
  <si>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také náklady na veškeré systémové lišty, profily, doplňky, příslušenství, detaily</t>
  </si>
  <si>
    <t>v jednotkové ceně zahrnuty všechny prořezy a navýšení materiálů</t>
  </si>
  <si>
    <t>159</t>
  </si>
  <si>
    <t>998712202</t>
  </si>
  <si>
    <t>Přesun hmot procentní pro krytiny povlakové v objektech v přes 6 do 12 m</t>
  </si>
  <si>
    <t>-2036708415</t>
  </si>
  <si>
    <t>713121111</t>
  </si>
  <si>
    <t>Montáž izolace tepelné podlah volně kladenými rohožemi, pásy, dílci, deskami 1 vrstva</t>
  </si>
  <si>
    <t>-1153449790</t>
  </si>
  <si>
    <t>161</t>
  </si>
  <si>
    <t>28376557R</t>
  </si>
  <si>
    <t xml:space="preserve">deska polystyrénová pro snížení kročejového hluku tl 30mm _ specifikace dle PD a TZ </t>
  </si>
  <si>
    <t>460773503</t>
  </si>
  <si>
    <t>924,23*1,1 'Přepočtené koeficientem množství</t>
  </si>
  <si>
    <t>-778003530</t>
  </si>
  <si>
    <t>163</t>
  </si>
  <si>
    <t>62543002R</t>
  </si>
  <si>
    <t xml:space="preserve">deska akustická _ elastický pás z extrudovaného PE tl. 5 mm _ specifikace dle PD a TZ </t>
  </si>
  <si>
    <t>1044624042</t>
  </si>
  <si>
    <t>0,9*1,1 'Přepočtené koeficientem množství</t>
  </si>
  <si>
    <t>713131141</t>
  </si>
  <si>
    <t>Montáž izolace tepelné stěn a základů lepením celoplošně rohoží, pásů, dílců, desek</t>
  </si>
  <si>
    <t>-187498057</t>
  </si>
  <si>
    <t>165</t>
  </si>
  <si>
    <t>28376385R</t>
  </si>
  <si>
    <t xml:space="preserve">deska z polystyrénu XPS, hrana rovná, polo či pero drážka </t>
  </si>
  <si>
    <t>995361475</t>
  </si>
  <si>
    <t>14,85*0,22 'Přepočtené koeficientem množství</t>
  </si>
  <si>
    <t>166</t>
  </si>
  <si>
    <t>713141136</t>
  </si>
  <si>
    <t>Montáž izolace tepelné střech plochých lepené za studena nízkoexpanzní (PUR) pěnou 1 vrstva desek</t>
  </si>
  <si>
    <t>-806479908</t>
  </si>
  <si>
    <t>"rozsah_D.03-1_v.č. 07,10 , TZ_střešní skladba_S3" ((64,1))*2</t>
  </si>
  <si>
    <t>167</t>
  </si>
  <si>
    <t>63140412R</t>
  </si>
  <si>
    <t xml:space="preserve">deska tepelně izolační minerální plochých střech tl 30mm _ specifikace dle PD a TZ </t>
  </si>
  <si>
    <t>280282253</t>
  </si>
  <si>
    <t>128,2*1,1 'Přepočtené koeficientem množství</t>
  </si>
  <si>
    <t>168</t>
  </si>
  <si>
    <t>-1433677816</t>
  </si>
  <si>
    <t>"rozsah_D.03-1_v.č. 07,10 , TZ_střešní skladba_S3" ((64,1))</t>
  </si>
  <si>
    <t>169</t>
  </si>
  <si>
    <t>28372321R</t>
  </si>
  <si>
    <t>deska EPS 100 pro konstrukce s běžným zatížením tl 200mm</t>
  </si>
  <si>
    <t>-1362697635</t>
  </si>
  <si>
    <t>64,1*1,1 'Přepočtené koeficientem množství</t>
  </si>
  <si>
    <t>170</t>
  </si>
  <si>
    <t>713141336</t>
  </si>
  <si>
    <t>Montáž izolace tepelné střech plochých lepené za studena nízkoexpanzní (PUR) pěnou, spádová vrstva</t>
  </si>
  <si>
    <t>1471019487</t>
  </si>
  <si>
    <t>171</t>
  </si>
  <si>
    <t>28376141R</t>
  </si>
  <si>
    <t xml:space="preserve">klín izolační spádový z pěnového polystyrenu EPS 100 </t>
  </si>
  <si>
    <t>1409070186</t>
  </si>
  <si>
    <t>64,1*0,11 'Přepočtené koeficientem množství</t>
  </si>
  <si>
    <t>172</t>
  </si>
  <si>
    <t>713191R32</t>
  </si>
  <si>
    <t>Překrytí izolace tepelné separační a parotěsnou fólií tl 0,2 mm u podlah a stropů vč. vytažení na svislé konstrukce v = do cca 150 mm</t>
  </si>
  <si>
    <t>-806793288</t>
  </si>
  <si>
    <t>v jednotkové ceně započítány náklady na obvodové dilatační pásky tl. min 10 mm v = min 150 mm</t>
  </si>
  <si>
    <t>"rozsah_D.03-1_v.č. 07, , TZ_skladba P1" (146,14+10,03+169,21+143,3+225,1+130,02+59,98+19,38)*1,15</t>
  </si>
  <si>
    <t>"rozsah_D.03-1_v.č. 07, , TZ_skladba P2" (1,69)*1,15</t>
  </si>
  <si>
    <t>"rozsah_D.03-1_v.č. 14, , TZ_napojení pavilonu (S)_P2"(19,38)*1,15</t>
  </si>
  <si>
    <t>"rozsah_D.03-1_v.č. 12, , TZ_napojení pavilonu (V/B)" (0,45*2,0)*1,2</t>
  </si>
  <si>
    <t>173</t>
  </si>
  <si>
    <t>998713202</t>
  </si>
  <si>
    <t>Přesun hmot procentní pro izolace tepelné v objektech v přes 6 do 12 m</t>
  </si>
  <si>
    <t>-1421344933</t>
  </si>
  <si>
    <t>721</t>
  </si>
  <si>
    <t>Zdravotechnika - vnitřní kanalizace</t>
  </si>
  <si>
    <t>174</t>
  </si>
  <si>
    <t>72123321R</t>
  </si>
  <si>
    <t>D+M _ střešní vtok pro pochůzné střechy "S3" svislý odtok</t>
  </si>
  <si>
    <t>126177791</t>
  </si>
  <si>
    <t>Poznámka k položce:_x000d_
Kompletní systémová dodávka a provedení dle specifikace PD a TZ včetně všech přímo souvisejících prací/činností a dodávek/doplňků/příslušenství</t>
  </si>
  <si>
    <t>"rozsah_D.03-1_v.č. 07,10 , TZ_střešní skladba_S3" (2,0)</t>
  </si>
  <si>
    <t>735</t>
  </si>
  <si>
    <t>Ústřední vytápění - otopná tělesa</t>
  </si>
  <si>
    <t>175</t>
  </si>
  <si>
    <t>735151821</t>
  </si>
  <si>
    <t>Demontáž otopného tělesa panelového dvouřadého dl do 1500 mm</t>
  </si>
  <si>
    <t>171224340</t>
  </si>
  <si>
    <t>762</t>
  </si>
  <si>
    <t>Konstrukce tesařské</t>
  </si>
  <si>
    <t>176</t>
  </si>
  <si>
    <t>762361312</t>
  </si>
  <si>
    <t>Konstrukční a vyrovnávací vrstva pod klempířské prvky (atiky) z desek dřevoštěpkových tl 22 mm</t>
  </si>
  <si>
    <t>171642726</t>
  </si>
  <si>
    <t>177</t>
  </si>
  <si>
    <t>998762202</t>
  </si>
  <si>
    <t>Přesun hmot procentní pro kce tesařské v objektech v přes 6 do 12 m</t>
  </si>
  <si>
    <t>-2012423539</t>
  </si>
  <si>
    <t>763</t>
  </si>
  <si>
    <t>Konstrukce suché výstavby</t>
  </si>
  <si>
    <t>178</t>
  </si>
  <si>
    <t>763111490</t>
  </si>
  <si>
    <t>SDK příčka tl 100 mm profil CW+UW 50 desky s vysokou mechanickou odolností 2xDFRIH2 15 s izolací EI 90 Rw do 57 dB</t>
  </si>
  <si>
    <t>1498852294</t>
  </si>
  <si>
    <t>"rozsah_D.03-1_v.č. 12, , TZ_napojení pavilonu (V/B)" 3,45*(1,29+1,55)</t>
  </si>
  <si>
    <t>179</t>
  </si>
  <si>
    <t>763111717</t>
  </si>
  <si>
    <t>SDK příčka základní penetrační nátěr (oboustranně)</t>
  </si>
  <si>
    <t>-208191425</t>
  </si>
  <si>
    <t>180</t>
  </si>
  <si>
    <t>763111771</t>
  </si>
  <si>
    <t>Příplatek k SDK příčce za rovinnost kvality Q3</t>
  </si>
  <si>
    <t>-305304911</t>
  </si>
  <si>
    <t>9,798*2 'Přepočtené koeficientem množství</t>
  </si>
  <si>
    <t>181</t>
  </si>
  <si>
    <t>763131511</t>
  </si>
  <si>
    <t>SDK podhled deska 1xA 12,5 bez izolace jednovrstvá spodní kce profil CD+UD</t>
  </si>
  <si>
    <t>-1958407615</t>
  </si>
  <si>
    <t xml:space="preserve">"rozsah_D.03-1_v.č. 15,16 , TZ_podhledové skladby_odměřeno elektronicky" </t>
  </si>
  <si>
    <t>"doplnění konstrukcí po DMTŽ" (9,6)</t>
  </si>
  <si>
    <t>182</t>
  </si>
  <si>
    <t>763131543</t>
  </si>
  <si>
    <t>SDK podhled desky 2xDF 15 bez izolace jednovrstvá spodní kce profil CD+UD EI 60</t>
  </si>
  <si>
    <t>796414537</t>
  </si>
  <si>
    <t>"doplnění konstrukcí po DMTŽ" (8,5)+(8,0)</t>
  </si>
  <si>
    <t>"rozsah_D.03-1_v.č. 14 , TZ_napojení pavilonu (S)" ((19,38+6,17)*1,1)</t>
  </si>
  <si>
    <t>183</t>
  </si>
  <si>
    <t>763131714</t>
  </si>
  <si>
    <t>SDK podhled základní penetrační nátěr</t>
  </si>
  <si>
    <t>104970443</t>
  </si>
  <si>
    <t>(9,6+44,605+(14,3*1,0)+261,5+1,5)</t>
  </si>
  <si>
    <t>184</t>
  </si>
  <si>
    <t>763131722</t>
  </si>
  <si>
    <t>SDK podhled skoková změna v přes 0,5 m</t>
  </si>
  <si>
    <t>-1039688042</t>
  </si>
  <si>
    <t>185</t>
  </si>
  <si>
    <t>763131731</t>
  </si>
  <si>
    <t>SDK podhled - čelo pro kazetové podhledy (F lišta) tl 12,5 mm</t>
  </si>
  <si>
    <t>1331676096</t>
  </si>
  <si>
    <t>186</t>
  </si>
  <si>
    <t>763131771</t>
  </si>
  <si>
    <t>Příplatek k SDK podhledu za rovinnost kvality Q3</t>
  </si>
  <si>
    <t>-935590175</t>
  </si>
  <si>
    <t>187</t>
  </si>
  <si>
    <t>763131821</t>
  </si>
  <si>
    <t>Demontáž SDK podhledu s dvouvrstvou nosnou kcí z ocelových profilů opláštění jednoduché</t>
  </si>
  <si>
    <t>-1315186848</t>
  </si>
  <si>
    <t>"rozsah_D.03-1_v.č. 11, , TZ_napojení pavilonu (N)" (9,4+9,6)</t>
  </si>
  <si>
    <t>188</t>
  </si>
  <si>
    <t>763131831</t>
  </si>
  <si>
    <t>Demontáž SDK podhledu s jednovrstvou nosnou kcí z ocelových profilů opláštění jednoduché</t>
  </si>
  <si>
    <t>297277538</t>
  </si>
  <si>
    <t>"rozsah_D.03-1_v.č. 15,16 , TZ_podhledové skladby_odměřeno elektronicky" (9,6+8,5+(7,8*0,66))</t>
  </si>
  <si>
    <t>189</t>
  </si>
  <si>
    <t>7634310R1</t>
  </si>
  <si>
    <t>Dodávka a montáž systémového podhledu na zavěšené nosné konstrukci _ PH1 _ minrální AKU skládaný podhled</t>
  </si>
  <si>
    <t>-1818986796</t>
  </si>
  <si>
    <t>Poznámka k položce:_x000d_
Kompletní systémová dodávka a provedení dle specifikace PD a TZ včetně všech přímo souvisejících prací/činností a dodávek/doplňků a příslušenství_x000d_
(JC také zahrnuje provedení veškerých souvisejících detailů a vertikálních částí podhledů)</t>
  </si>
  <si>
    <t>"rozsah_D.03-1_v.č. 15,16 , TZ_podhledové skladby_odměřeno elektronicky" 530,0</t>
  </si>
  <si>
    <t>190</t>
  </si>
  <si>
    <t>7634310R2</t>
  </si>
  <si>
    <t xml:space="preserve">Dodávka a montáž systémového podhledu na zavěšené nosné konstrukci _ PH2 _ plný SDK podhled 1x12,5 mm </t>
  </si>
  <si>
    <t>-2093131334</t>
  </si>
  <si>
    <t>"rozsah_D.03-1_v.č. 15,16 , TZ_podhledové skladby_odměřeno elektronicky" 261,5</t>
  </si>
  <si>
    <t>191</t>
  </si>
  <si>
    <t>7634310R3</t>
  </si>
  <si>
    <t xml:space="preserve">Dodávka a montáž systémového podhledu na zavěšené nosné konstrukci _ PH3 _ plný SDK podhled s PO 1x12,5 mm </t>
  </si>
  <si>
    <t>-542403077</t>
  </si>
  <si>
    <t>"rozsah_D.03-1_v.č. 15,16 , TZ_podhledové skladby_odměřeno elektronicky" 1,5</t>
  </si>
  <si>
    <t>192</t>
  </si>
  <si>
    <t>763755R01</t>
  </si>
  <si>
    <t>Dodávka a osazení veškerých doplňkových prvků SDK konstrukcí , zavěšených podhledů (lišt, profilů, výztužných profilů, ukončovacích prvků, dilatačních a přechodových prvků , napojení na okolní konstrukce, atd)</t>
  </si>
  <si>
    <t>-1905946238</t>
  </si>
  <si>
    <t xml:space="preserve">Poznámka k položce:_x000d_
SYSTÉMOVÉ PROVEDENÍ (DLE KONKRÉTNÍHO DODAVATELE SYSTÉMU)_x000d_
(specifikace materiálů dle PD a TZ)_SPECIFIKACE A ROZSAH DLE TP KONKRÉTNĚ VYBRANÉHO DODAVATELE </t>
  </si>
  <si>
    <t xml:space="preserve">"kompletní provedení dle specifikace PD a TZ  vč. všech souvisejících prací a dodávek"</t>
  </si>
  <si>
    <t>"rozsah a množství vztaženo na celkovou plochu konstrukcí" (19,596+331,505+14,3+(530,0+261,5+1,5))</t>
  </si>
  <si>
    <t>193</t>
  </si>
  <si>
    <t>998763402</t>
  </si>
  <si>
    <t>Přesun hmot procentní pro sádrokartonové konstrukce v objektech v přes 6 do 12 m</t>
  </si>
  <si>
    <t>1241630740</t>
  </si>
  <si>
    <t>764</t>
  </si>
  <si>
    <t>Konstrukce klempířské</t>
  </si>
  <si>
    <t>194</t>
  </si>
  <si>
    <t>764002811</t>
  </si>
  <si>
    <t xml:space="preserve">Demontáž okapového plechu do suti </t>
  </si>
  <si>
    <t>-1461050563</t>
  </si>
  <si>
    <t>"rozsah_D.03-1_v.č. 14, , TZ_napojení pavilonu (S)" (17,422)</t>
  </si>
  <si>
    <t>195</t>
  </si>
  <si>
    <t>764317C01</t>
  </si>
  <si>
    <t>K-1 - D+M Sytém odpadního potrubí DN 90, pozink plech tl. 0,7mm, včetně veškerého příslušenství</t>
  </si>
  <si>
    <t>bm</t>
  </si>
  <si>
    <t>-1284429438</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</si>
  <si>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klempířských výrobků.</t>
  </si>
  <si>
    <t>196</t>
  </si>
  <si>
    <t>764317C02</t>
  </si>
  <si>
    <t>K-2 - D+M Podokapní půlkruhový žlab DN 125, pozink plech tl. 0,7mm, r.š. 250mm</t>
  </si>
  <si>
    <t>-1099125500</t>
  </si>
  <si>
    <t>197</t>
  </si>
  <si>
    <t>764317C03</t>
  </si>
  <si>
    <t xml:space="preserve">K-3 - D+M Oplechování dilatační atiky š. 200mm, pozink plech tl. 0,7mm, r.š. 600 mm </t>
  </si>
  <si>
    <t>-509328239</t>
  </si>
  <si>
    <t>198</t>
  </si>
  <si>
    <t>764317C04</t>
  </si>
  <si>
    <t>K-4 - D+M Dilatační krycí lišta vodorovná rohová, pozink plech tl. 0,7mm, r.š. 200+350mm</t>
  </si>
  <si>
    <t>-144638332</t>
  </si>
  <si>
    <t>199</t>
  </si>
  <si>
    <t>764317C05</t>
  </si>
  <si>
    <t>K-5 - D+M Dilatační krycí lišta šikmá rohová, pozink plech tl. 0,7mm, r.š. 250+350mm</t>
  </si>
  <si>
    <t>-1645960758</t>
  </si>
  <si>
    <t>200</t>
  </si>
  <si>
    <t>764317C06</t>
  </si>
  <si>
    <t>K-6 - D+M Dilatační krycí lišta vodorovná rohová, pozink plech tl. 0,7mm, r.š. 150+450mm</t>
  </si>
  <si>
    <t>-1494445946</t>
  </si>
  <si>
    <t>201</t>
  </si>
  <si>
    <t>764317C07</t>
  </si>
  <si>
    <t>K-7 - D+M Dilatační krycí lišta šikmá rohová, pozink plech tl. 0,7mm, r.š. 350+350mm</t>
  </si>
  <si>
    <t>558721549</t>
  </si>
  <si>
    <t>202</t>
  </si>
  <si>
    <t>764317C08</t>
  </si>
  <si>
    <t>K-8 - D+M Oplechování atiky š. 200mm, pozink plech tl. 0,7mm, r.š. 750mm</t>
  </si>
  <si>
    <t>-995983046</t>
  </si>
  <si>
    <t>203</t>
  </si>
  <si>
    <t>764317C09</t>
  </si>
  <si>
    <t>K-9 - D+M Dilatační krycí lišta svislá přímá dvoudílná, pozink plech tl. 0,7mm, r.š. 250+300mm</t>
  </si>
  <si>
    <t>312580779</t>
  </si>
  <si>
    <t>204</t>
  </si>
  <si>
    <t>764317C10</t>
  </si>
  <si>
    <t>K-10 - D+M 2x systém odpadního potrubí DN 90, pozink plech tl. 0,7mm</t>
  </si>
  <si>
    <t>-1554598513</t>
  </si>
  <si>
    <t>205</t>
  </si>
  <si>
    <t>764317C11</t>
  </si>
  <si>
    <t>K-11 - D+M Dilatační krycí lišta šikmá rohová, pozink plech tl. 0,7mm, r.š. 400mm</t>
  </si>
  <si>
    <t>-549621995</t>
  </si>
  <si>
    <t>206</t>
  </si>
  <si>
    <t>764317C12</t>
  </si>
  <si>
    <t>K-12 - D+M Dilatační krycí lišta vodorovná rohová, pozink plech tl. 0,7mm, r.š. 375mm</t>
  </si>
  <si>
    <t>-1966631023</t>
  </si>
  <si>
    <t>207</t>
  </si>
  <si>
    <t>764317C13</t>
  </si>
  <si>
    <t>K-13 - D+M Dilatační krycí lišta šikmá přímá, pro krytí spáry +-20mm, poplastovaný plech tl. 0,7mm</t>
  </si>
  <si>
    <t>1892719492</t>
  </si>
  <si>
    <t>208</t>
  </si>
  <si>
    <t>764317C14</t>
  </si>
  <si>
    <t>K-14 - D+M Dilatační krycí lišta vodorovná přímá, pozink plech tl. 0,7mm, r.š. 400mm</t>
  </si>
  <si>
    <t>-217725670</t>
  </si>
  <si>
    <t>209</t>
  </si>
  <si>
    <t>764317C15</t>
  </si>
  <si>
    <t>K-15 - D+M Dilatační krycí lišta šikmá přímá, pro krytí spáry +-30mm, poplastovaný plech tl. 0,7mm</t>
  </si>
  <si>
    <t>111251640</t>
  </si>
  <si>
    <t>210</t>
  </si>
  <si>
    <t>764317C16</t>
  </si>
  <si>
    <t>K-16 - D+M Dilatační krycí lišta vodorovná přímá, pozink plech tl. 0,7mm, r.š. 300+250mm</t>
  </si>
  <si>
    <t>-2137291245</t>
  </si>
  <si>
    <t>211</t>
  </si>
  <si>
    <t>764317C17</t>
  </si>
  <si>
    <t>K-17 - D+M Oprava stávajícího oplechování lehké atiky, TiZn plech tl. 0,8mm, r.š. 560mm</t>
  </si>
  <si>
    <t>406099352</t>
  </si>
  <si>
    <t>212</t>
  </si>
  <si>
    <t>764317C18</t>
  </si>
  <si>
    <t>K-18 - D+M Lemování střešní hrany včetně okapové lišty a spodní okapnice, pozink plech tl. 0,7mm, r.š. 250+350+150mm</t>
  </si>
  <si>
    <t>-1736978651</t>
  </si>
  <si>
    <t>213</t>
  </si>
  <si>
    <t>764317C19</t>
  </si>
  <si>
    <t>D+M Provedení hřebene střechy, systémové řešení pomocí poplastovaného plechu</t>
  </si>
  <si>
    <t>-79093020</t>
  </si>
  <si>
    <t>214</t>
  </si>
  <si>
    <t>998764202</t>
  </si>
  <si>
    <t>Přesun hmot procentní pro konstrukce klempířské v objektech v přes 6 do 12 m</t>
  </si>
  <si>
    <t>1939785569</t>
  </si>
  <si>
    <t>766</t>
  </si>
  <si>
    <t>Konstrukce truhlářské</t>
  </si>
  <si>
    <t>215</t>
  </si>
  <si>
    <t>766315C01</t>
  </si>
  <si>
    <t>D-01 - D+M Vnitřní dveře dřevěné, plné, 800x1970mm, včetně integr. oboustranné mřížky</t>
  </si>
  <si>
    <t>-280793572</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</si>
  <si>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hliníkových výplní.</t>
  </si>
  <si>
    <t>216</t>
  </si>
  <si>
    <t>766411821</t>
  </si>
  <si>
    <t xml:space="preserve">Demontáž truhlářského obložení stěn </t>
  </si>
  <si>
    <t>-2076659740</t>
  </si>
  <si>
    <t>"rozsah_D.03-1_v.č. 14, , TZ_napojení pavilonu (S)" (17,5*(0,8))</t>
  </si>
  <si>
    <t>217</t>
  </si>
  <si>
    <t>766411822</t>
  </si>
  <si>
    <t>Demontáž truhlářského obložení stěn podkladových roštů</t>
  </si>
  <si>
    <t>1207918701</t>
  </si>
  <si>
    <t>218</t>
  </si>
  <si>
    <t>766629214</t>
  </si>
  <si>
    <t>Příplatek k montáži oken za izolaci pro rovné ostění připojovací spára do 15 mm - páska</t>
  </si>
  <si>
    <t>-1303956451</t>
  </si>
  <si>
    <t>Poznámka k položce:_x000d_
 V cenách " Příplatek k cenám za izolaci mezi ostěním a rámem okna jsou započteny náklady na izolaci vnější i vnitřní"_x000d_
ZPŮSOB MĚŘENÍ_x000d_
Délka izolace se určuje v metrech délky rámu okna.</t>
  </si>
  <si>
    <t>219</t>
  </si>
  <si>
    <t>998766202</t>
  </si>
  <si>
    <t>Přesun hmot procentní pro kce truhlářské v objektech v přes 6 do 12 m</t>
  </si>
  <si>
    <t>271121051</t>
  </si>
  <si>
    <t>767</t>
  </si>
  <si>
    <t>Konstrukce zámečnické</t>
  </si>
  <si>
    <t>220</t>
  </si>
  <si>
    <t>767015R01</t>
  </si>
  <si>
    <t>D+M ocelových a zámečnických prvků / konstrukcí</t>
  </si>
  <si>
    <t>683911151</t>
  </si>
  <si>
    <t xml:space="preserve">Poznámka k položce:_x000d_
Specifikace / rozsah provedení - rozsah JC _ viz TZ:_x000d_
--------------------------------------------------------_x000d_
-dodávka a výroba ocelových prvků a konstrukcí - dle zadání a PD_x000d_
(určené konstrukční prvky vyplnit betonem C 30/37)  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</si>
  <si>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S 235 JR" 156144,0</t>
  </si>
  <si>
    <t>221</t>
  </si>
  <si>
    <t>767015R02</t>
  </si>
  <si>
    <t>-156308950</t>
  </si>
  <si>
    <t>"rozsah viz SKŘ, TZ_VV D.03.3.15-16_materiál S 355 J2" 12291,0</t>
  </si>
  <si>
    <t>222</t>
  </si>
  <si>
    <t>767015R03</t>
  </si>
  <si>
    <t>-2037076245</t>
  </si>
  <si>
    <t xml:space="preserve">Poznámka k položce:_x000d_
Specifikace / rozsah provedení - rozsah JC _ viz TZ:_x000d_
--------------------------------------------------------_x000d_
-dodávka a výroba ocelových prvků a konstrukcí - dle zadání a PD_x000d_
-dodávka veškerých spojovacích a kotevních prvků_x000d_
-kompletní provrchobvé úpravy / obložení prvků dle požadavků PD a PBŘ_x000d_
-veškeré přesuny/zdvihací technika a kompletní montážní práce_x000d_
-kompletní montážní / usazovací a kotevní práce_x000d_
(u kotevních prvků_+podlití nesmrštitelnou hmotou)_x000d_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</si>
  <si>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"rozsah viz SKŘ, TZ_VV D.03.3.15-16_materiál 1.4301" 262,0</t>
  </si>
  <si>
    <t>223</t>
  </si>
  <si>
    <t>767015R04</t>
  </si>
  <si>
    <t>252704926</t>
  </si>
  <si>
    <t>"rozsah viz SKŘ, TZ_VV D.03.3.15-16_materiál 1.3505" 449,0</t>
  </si>
  <si>
    <t>224</t>
  </si>
  <si>
    <t>767015R05</t>
  </si>
  <si>
    <t>1988588324</t>
  </si>
  <si>
    <t>"rozsah viz SKŘ, TZ_VV D.03.3.15-16_materiál 8.8" 210,0</t>
  </si>
  <si>
    <t>225</t>
  </si>
  <si>
    <t>767015R06</t>
  </si>
  <si>
    <t>-379029649</t>
  </si>
  <si>
    <t>"rozsah viz SKŘ, TZ_VV D.03.3.15-16_materiál S 320 GD (TR)" 10240,0</t>
  </si>
  <si>
    <t>226</t>
  </si>
  <si>
    <t>767015R07</t>
  </si>
  <si>
    <t>1529275895</t>
  </si>
  <si>
    <t>"rozsah viz SKŘ, TZ_VV D.03.3.15-16_materiál _ rošty" (696,0+367,0)</t>
  </si>
  <si>
    <t>227</t>
  </si>
  <si>
    <t>767316C01</t>
  </si>
  <si>
    <t>Z-1 - D+M Univerzální a komplexní kryti dilatační spáry v podlaze, z EPDM, pro š. dilatace 50-100mm</t>
  </si>
  <si>
    <t>318017944</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</si>
  <si>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zámečnických výrobků.</t>
  </si>
  <si>
    <t>228</t>
  </si>
  <si>
    <t>767316C02</t>
  </si>
  <si>
    <t>Z-2 - D+M Přechodový podlahový profil, eloxovaný AL, pohledová š. 40mm</t>
  </si>
  <si>
    <t>-375419719</t>
  </si>
  <si>
    <t>229</t>
  </si>
  <si>
    <t>767316C03</t>
  </si>
  <si>
    <t>Z-4 - D+M Nosný ocelový kotevní prvek pro dobetonávku podlahy</t>
  </si>
  <si>
    <t>1228303730</t>
  </si>
  <si>
    <t>230</t>
  </si>
  <si>
    <t>767316C04</t>
  </si>
  <si>
    <t>Z-3 - D+M Repase venkovního pevného ocelového zábradlí ochozu v. 1,1m - změna délky a kotvení</t>
  </si>
  <si>
    <t>kpl</t>
  </si>
  <si>
    <t>1790386447</t>
  </si>
  <si>
    <t>231</t>
  </si>
  <si>
    <t>767316C05</t>
  </si>
  <si>
    <t>Z-5 - D+M Soklová podlahová lišta z kartáčovaného nerezu, tvaru "L"</t>
  </si>
  <si>
    <t>1820252855</t>
  </si>
  <si>
    <t>232</t>
  </si>
  <si>
    <t>767316C06</t>
  </si>
  <si>
    <t>Z-6 - D+M Univerzální a komplexní kryt dilatační spáry v podlaze, z EPDM, pro š. dilatace 50mm</t>
  </si>
  <si>
    <t>1848057179</t>
  </si>
  <si>
    <t>233</t>
  </si>
  <si>
    <t>767316C07</t>
  </si>
  <si>
    <t>Z-7 - D+M Nosný ocelový kotevní prvek pro dobetonávku podlahy</t>
  </si>
  <si>
    <t>-703832435</t>
  </si>
  <si>
    <t>234</t>
  </si>
  <si>
    <t>767316C08</t>
  </si>
  <si>
    <t>Z-8 - D+M Ocelový sloupek, Z100x50x3mm - dl. 3m</t>
  </si>
  <si>
    <t>1543379970</t>
  </si>
  <si>
    <t>4*(14,0)</t>
  </si>
  <si>
    <t>235</t>
  </si>
  <si>
    <t>767316C09</t>
  </si>
  <si>
    <t>Z-9 - D+M Ocelový sloupek hranatý 40/40mm, výška 945mm</t>
  </si>
  <si>
    <t>521871365</t>
  </si>
  <si>
    <t>236</t>
  </si>
  <si>
    <t>767316C10</t>
  </si>
  <si>
    <t>Z-10 - D+M Ocelový paždík hranatý vel. 80/40mm</t>
  </si>
  <si>
    <t>-723154695</t>
  </si>
  <si>
    <t>237</t>
  </si>
  <si>
    <t>767316C11</t>
  </si>
  <si>
    <t>Z-11 - D+M Lemování hrany nákladové rampy, ocelový profil</t>
  </si>
  <si>
    <t>475516544</t>
  </si>
  <si>
    <t>238</t>
  </si>
  <si>
    <t>767316C12</t>
  </si>
  <si>
    <t>Z-12 - D+M Demontáž a zpětná montáž zábradlí na nákladové rampě, v. 1,1m</t>
  </si>
  <si>
    <t>1046362907</t>
  </si>
  <si>
    <t>239</t>
  </si>
  <si>
    <t>767316C13</t>
  </si>
  <si>
    <t>Z-13 - D+M Protinárazový nerezový sloupek vnitřní, kruhový DN 80, v. 1000mm</t>
  </si>
  <si>
    <t>172178698</t>
  </si>
  <si>
    <t>240</t>
  </si>
  <si>
    <t>767316C14</t>
  </si>
  <si>
    <t>Z-14 - D+M Kolejnice v základech pro uložení VZT, ocelový profil IPE 100</t>
  </si>
  <si>
    <t>1822758685</t>
  </si>
  <si>
    <t>241</t>
  </si>
  <si>
    <t>767316C15</t>
  </si>
  <si>
    <t>241306700</t>
  </si>
  <si>
    <t>242</t>
  </si>
  <si>
    <t>767316C16</t>
  </si>
  <si>
    <t>Z-15 - D+M PVC chránička DN 100mm, délky 3m, uložena v základech</t>
  </si>
  <si>
    <t>-283145305</t>
  </si>
  <si>
    <t>243</t>
  </si>
  <si>
    <t>767316C17</t>
  </si>
  <si>
    <t>AL-1 - D+M Vnitřní AL vícedílná prosklená stěna, s automat. posuv. dveřmi a nadsvětlíkem, 2300x2550mm, s PO</t>
  </si>
  <si>
    <t>-1760039919</t>
  </si>
  <si>
    <t>244</t>
  </si>
  <si>
    <t>767316C18</t>
  </si>
  <si>
    <t>AL-2 - D+M Dveře vnitřní AL, prosklené, požární, s nadsvětlíkem, 2000x2670mm, s PO</t>
  </si>
  <si>
    <t>-331664710</t>
  </si>
  <si>
    <t>245</t>
  </si>
  <si>
    <t>767316C19</t>
  </si>
  <si>
    <t>AL-3 - D+M Dveře vnitřní AL, prosklené, požární, s nadsvětlíkem, 1200x2550mm, s PO</t>
  </si>
  <si>
    <t>-860590533</t>
  </si>
  <si>
    <t>246</t>
  </si>
  <si>
    <t>767316C20</t>
  </si>
  <si>
    <t>AL-4 - D+M Vnitřní prosklená stěna AL, přímá, požární, 2880x2625+485mm, s PO</t>
  </si>
  <si>
    <t>510019240</t>
  </si>
  <si>
    <t>247</t>
  </si>
  <si>
    <t>767316C21</t>
  </si>
  <si>
    <t>AL-5 - D+M Dveře vnější AL, prosklené, požární, s nadsvětlíkem, 1000x2550mm, s PO</t>
  </si>
  <si>
    <t>-351733446</t>
  </si>
  <si>
    <t>248</t>
  </si>
  <si>
    <t>767316C22</t>
  </si>
  <si>
    <t>AL-6 - D+M Dveře vnější AL, prosklené, s nadsvětlíkem, 1900x2670mm</t>
  </si>
  <si>
    <t>-543998981</t>
  </si>
  <si>
    <t>249</t>
  </si>
  <si>
    <t>767316C23</t>
  </si>
  <si>
    <t>AL-6 - D+M Vnitřní AL vícedílná prosklená stěna, s automat. posuv. dveřmi a nadsvětlíkem, 2300x3050mm</t>
  </si>
  <si>
    <t>1222464909</t>
  </si>
  <si>
    <t>250</t>
  </si>
  <si>
    <t>767316C24</t>
  </si>
  <si>
    <t>O-1 - D+M Vnější okno hliníkové, výklopné, motorické ovládání, 1950x650mm</t>
  </si>
  <si>
    <t>-1095192268</t>
  </si>
  <si>
    <t>251</t>
  </si>
  <si>
    <t>767316C25</t>
  </si>
  <si>
    <t>O-2 - D+M Vnější okno hliníkové, výklopné, motorické ovládání, 2050x650mm</t>
  </si>
  <si>
    <t>1183745285</t>
  </si>
  <si>
    <t>252</t>
  </si>
  <si>
    <t>767316C26</t>
  </si>
  <si>
    <t>O-3 - D+M Vnější okno hliníkové, výklopné, motorické ovládání, 1870x650mm</t>
  </si>
  <si>
    <t>-1087259411</t>
  </si>
  <si>
    <t>253</t>
  </si>
  <si>
    <t>767316C27</t>
  </si>
  <si>
    <t>O-4 - D+M Vnější okno hliníkové, výklopné, motorické ovládání, 1955x650mm</t>
  </si>
  <si>
    <t>1105904894</t>
  </si>
  <si>
    <t>254</t>
  </si>
  <si>
    <t>767316R01</t>
  </si>
  <si>
    <t>D+M systémové oplocení (plotový panel 3D, sloupky + doplňky a příslušenství)</t>
  </si>
  <si>
    <t>1546095072</t>
  </si>
  <si>
    <t>Poznámka k položce:_x000d_
Kompletní systémová dodávka a provedení dle specifikace PD a TZ včetně všech přímo souvisejících prací/činností a dodávek/doplňků/příslušenství_x000d_
--------------------------------------------------------------------------------------------------------------------------------------------------------------------------------</t>
  </si>
  <si>
    <t>"rozsah_D.03-1_v.č. 23, , TZ_oplocení" (4,7*1)+(15,0*2)</t>
  </si>
  <si>
    <t>255</t>
  </si>
  <si>
    <t>767316R02</t>
  </si>
  <si>
    <t>D+M systémová branka FAB-3D , 1000/2030 mm , včetně doplňků a příslušenství</t>
  </si>
  <si>
    <t>1732753775</t>
  </si>
  <si>
    <t>"rozsah_D.03-1_v.č. 23, , TZ_oplocení" (1*1)+(1*2)</t>
  </si>
  <si>
    <t>256</t>
  </si>
  <si>
    <t>767996701</t>
  </si>
  <si>
    <t>Demontáž atypických zámečnických konstrukcí řezáním hm jednotlivých dílů do 50 kg</t>
  </si>
  <si>
    <t>1657949756</t>
  </si>
  <si>
    <t>"rozsah_D.03-1_v.č. 14, , TZ_napojení pavilonu (S)" (25*((3*4,45*1,1)+(2*1,5*1,1)))</t>
  </si>
  <si>
    <t>257</t>
  </si>
  <si>
    <t>998767202</t>
  </si>
  <si>
    <t>Přesun hmot procentní pro zámečnické konstrukce v objektech v přes 6 do 12 m</t>
  </si>
  <si>
    <t>-1375130263</t>
  </si>
  <si>
    <t>771</t>
  </si>
  <si>
    <t>Podlahy z dlaždic</t>
  </si>
  <si>
    <t>258</t>
  </si>
  <si>
    <t>771111011</t>
  </si>
  <si>
    <t>Vysátí podkladu před pokládkou dlažby</t>
  </si>
  <si>
    <t>2073833458</t>
  </si>
  <si>
    <t>259</t>
  </si>
  <si>
    <t>771121011</t>
  </si>
  <si>
    <t>Nátěr penetrační na podlahu</t>
  </si>
  <si>
    <t>849225008</t>
  </si>
  <si>
    <t>260</t>
  </si>
  <si>
    <t>771151012</t>
  </si>
  <si>
    <t>Samonivelační stěrka podlah pevnosti 20 MPa tl přes 3 do 5 mm</t>
  </si>
  <si>
    <t>726920713</t>
  </si>
  <si>
    <t>261</t>
  </si>
  <si>
    <t>771554113</t>
  </si>
  <si>
    <t>Montáž podlah z dlaždic teracových lepených flexibilním lepidlem přes 9 do 12 ks/m2</t>
  </si>
  <si>
    <t>-865466649</t>
  </si>
  <si>
    <t>Poznámka k položce:_x000d_
V jednotkové ceně , nad rámec ceníkového obsahu, zahrnuty také náklady na montáž souvisejících obvodových systémových soklů + veškerých lišt a profilů</t>
  </si>
  <si>
    <t>262</t>
  </si>
  <si>
    <t>59761R30</t>
  </si>
  <si>
    <t xml:space="preserve">dlaždice teraco 300/300/30 mm _ specifikace dle PD a TZ </t>
  </si>
  <si>
    <t>-25211088</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</si>
  <si>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</si>
  <si>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0,9*1,15 'Přepočtené koeficientem množství</t>
  </si>
  <si>
    <t>263</t>
  </si>
  <si>
    <t>771559191</t>
  </si>
  <si>
    <t>Příplatek k montáži podlah z dlaždic teracových za plochu do 5 m2</t>
  </si>
  <si>
    <t>-1566650972</t>
  </si>
  <si>
    <t>264</t>
  </si>
  <si>
    <t>771577R04</t>
  </si>
  <si>
    <t>Příplatek k vnitřním dlažbám za dodávku a montáž ukončovacích, rohových a koutových profilů</t>
  </si>
  <si>
    <t>-798714314</t>
  </si>
  <si>
    <t>Poznámka k položce:_x000d_
Množství/rozsah - VZTAŽEN NA CELKOVOU PLOCHU vnitřních dlažeb._x000d_
(specifikace materiálů dle PD a TZ)_SPECIFIKACE A ROZSAH DLE TP KONKRÉTNĚ VYBRANÉHO DODAVATELE _x000d_
------------------------------------------------------------------------------------------------------------------------------------</t>
  </si>
  <si>
    <t>265</t>
  </si>
  <si>
    <t>998771202</t>
  </si>
  <si>
    <t>Přesun hmot procentní pro podlahy z dlaždic v objektech v přes 6 do 12 m</t>
  </si>
  <si>
    <t>-1782886972</t>
  </si>
  <si>
    <t>776</t>
  </si>
  <si>
    <t>Podlahy povlakové</t>
  </si>
  <si>
    <t>266</t>
  </si>
  <si>
    <t>776111311</t>
  </si>
  <si>
    <t>Vysátí podkladu povlakových podlah</t>
  </si>
  <si>
    <t>-1944328408</t>
  </si>
  <si>
    <t>267</t>
  </si>
  <si>
    <t>776121111</t>
  </si>
  <si>
    <t>Vodou ředitelná penetrace savého podkladu povlakových podlah</t>
  </si>
  <si>
    <t>-1924657355</t>
  </si>
  <si>
    <t>268</t>
  </si>
  <si>
    <t>776141112</t>
  </si>
  <si>
    <t>Vyrovnání podkladu povlakových podlah stěrkou pevnosti 20 MPa tl přes 3 do 5 mm</t>
  </si>
  <si>
    <t>-487804980</t>
  </si>
  <si>
    <t>269</t>
  </si>
  <si>
    <t>776201811</t>
  </si>
  <si>
    <t>Demontáž lepených povlakových podlah bez podložky ručně</t>
  </si>
  <si>
    <t>1484278576</t>
  </si>
  <si>
    <t>Poznámka k položce:_x000d_
V jednotkové ceně , nad rámec ceníkového obsahu, zahrnuty také náklady na demontáž souvisejících obvodových soklů.</t>
  </si>
  <si>
    <t>"rozsah_D.03-1_v.č. 14, , TZ_napojení pavilonu (S)" (10,0)</t>
  </si>
  <si>
    <t>270</t>
  </si>
  <si>
    <t>776231111</t>
  </si>
  <si>
    <t>Lepení lamel a čtverců z vinylu standardním lepidlem</t>
  </si>
  <si>
    <t>516469559</t>
  </si>
  <si>
    <t>Poznámka k položce:_x000d_
V jednotkové ceně , nad rámec ceníkového obsahu, zahrnuty také náklady na montáž souvisejících obvodových systémových soklů + veškerých lišt a profilů + spoj podlahovin svařováním</t>
  </si>
  <si>
    <t>271</t>
  </si>
  <si>
    <t>28411R02</t>
  </si>
  <si>
    <t>dodávka povlakové podlahové krytiny - vinylové pásy, lamely nebo čtverce</t>
  </si>
  <si>
    <t>-1917726598</t>
  </si>
  <si>
    <t>9,68*1,1 'Přepočtené koeficientem množství</t>
  </si>
  <si>
    <t>272</t>
  </si>
  <si>
    <t>776923R11</t>
  </si>
  <si>
    <t xml:space="preserve">Spoj povlakových podlahovin z PVC a vinylu svařováním </t>
  </si>
  <si>
    <t>-1856710360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</si>
  <si>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</si>
  <si>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</si>
  <si>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273</t>
  </si>
  <si>
    <t>998776202</t>
  </si>
  <si>
    <t>Přesun hmot procentní pro podlahy povlakové v objektech v přes 6 do 12 m</t>
  </si>
  <si>
    <t>1144503208</t>
  </si>
  <si>
    <t>777</t>
  </si>
  <si>
    <t>Podlahy lité</t>
  </si>
  <si>
    <t>274</t>
  </si>
  <si>
    <t>77752110R</t>
  </si>
  <si>
    <t>Polyuretanový stěrkový podlahový systém se vsypem barevných chipsů _ lité podlahy</t>
  </si>
  <si>
    <t>-342995518</t>
  </si>
  <si>
    <t>Poznámka k položce:_x000d_
Kompletní systémové dodávky a provedení dle specifikace PD a TZ včetně všech přímo souvisejících prací/činností a dodávek/doplňků/příslušenství_x000d_
(JC zahrnuje náklady na systémovou přípravu podkladu + na kompletní stěrkový systém + finální povrchové úpravy , související vytažení na svislé plochy)</t>
  </si>
  <si>
    <t>275</t>
  </si>
  <si>
    <t>998777202</t>
  </si>
  <si>
    <t>Přesun hmot procentní pro podlahy lité v objektech v přes 6 do 12 m</t>
  </si>
  <si>
    <t>474169490</t>
  </si>
  <si>
    <t>783</t>
  </si>
  <si>
    <t>Dokončovací práce - nátěry</t>
  </si>
  <si>
    <t>276</t>
  </si>
  <si>
    <t>783306801</t>
  </si>
  <si>
    <t>Odstranění nátěru ze zámečnických konstrukcí obroušením</t>
  </si>
  <si>
    <t>1192187067</t>
  </si>
  <si>
    <t xml:space="preserve">"rozsah_D.03-1_v.č. 12, , TZ_napojení pavilonů" </t>
  </si>
  <si>
    <t>"opravy / obnova povrců dotčených prvků_odsouhlasení v dílenské dokumentaci" (75,0)</t>
  </si>
  <si>
    <t>277</t>
  </si>
  <si>
    <t>783306809</t>
  </si>
  <si>
    <t>Odstranění nátěru ze zámečnických konstrukcí okartáčováním</t>
  </si>
  <si>
    <t>-1863471218</t>
  </si>
  <si>
    <t>278</t>
  </si>
  <si>
    <t>783314201</t>
  </si>
  <si>
    <t>Základní antikorozní jednonásobný syntetický standardní nátěr zámečnických konstrukcí</t>
  </si>
  <si>
    <t>-130958107</t>
  </si>
  <si>
    <t>279</t>
  </si>
  <si>
    <t>783317101</t>
  </si>
  <si>
    <t>Krycí jednonásobný syntetický standardní nátěr zámečnických konstrukcí</t>
  </si>
  <si>
    <t>1070406076</t>
  </si>
  <si>
    <t>75*2 'Přepočtené koeficientem množství</t>
  </si>
  <si>
    <t>280</t>
  </si>
  <si>
    <t>783406801</t>
  </si>
  <si>
    <t>Odstranění nátěrů z klempířských konstrukcí obroušením</t>
  </si>
  <si>
    <t>-1342059032</t>
  </si>
  <si>
    <t>"opravy / obnova povrců dotčených prvků_odsouhlasení v dílenské dokumentaci" (35,0)</t>
  </si>
  <si>
    <t>281</t>
  </si>
  <si>
    <t>783406809</t>
  </si>
  <si>
    <t>Odstranění nátěrů z klempířských konstrukcí okartáčováním</t>
  </si>
  <si>
    <t>-1665343214</t>
  </si>
  <si>
    <t>282</t>
  </si>
  <si>
    <t>783414201</t>
  </si>
  <si>
    <t>Základní antikorozní jednonásobný syntetický nátěr klempířských konstrukcí</t>
  </si>
  <si>
    <t>191690182</t>
  </si>
  <si>
    <t>283</t>
  </si>
  <si>
    <t>783417101</t>
  </si>
  <si>
    <t>Krycí jednonásobný syntetický nátěr klempířských konstrukcí</t>
  </si>
  <si>
    <t>-1167710806</t>
  </si>
  <si>
    <t>35*2 'Přepočtené koeficientem množství</t>
  </si>
  <si>
    <t>284</t>
  </si>
  <si>
    <t>783823135</t>
  </si>
  <si>
    <t>Penetrační silikonový nátěr hladkých, tenkovrstvých zrnitých nebo štukových omítek</t>
  </si>
  <si>
    <t>-663093956</t>
  </si>
  <si>
    <t>"rozsah_D.03-1_v.č. 14 , TZ_napojení pavilonu (S)" (4,2*(3,635))+35,5</t>
  </si>
  <si>
    <t>285</t>
  </si>
  <si>
    <t>783827425</t>
  </si>
  <si>
    <t>Krycí dvojnásobný silikonový nátěr omítek stupně členitosti 1 a 2</t>
  </si>
  <si>
    <t>-1550050452</t>
  </si>
  <si>
    <t>286</t>
  </si>
  <si>
    <t>783923171</t>
  </si>
  <si>
    <t>Penetrační akrylátový nátěr hrubých betonových podlah</t>
  </si>
  <si>
    <t>-1394157568</t>
  </si>
  <si>
    <t>287</t>
  </si>
  <si>
    <t>1434871559</t>
  </si>
  <si>
    <t>784</t>
  </si>
  <si>
    <t>Dokončovací práce - malby a tapety</t>
  </si>
  <si>
    <t>288</t>
  </si>
  <si>
    <t>784121001</t>
  </si>
  <si>
    <t>Oškrabání malby v mísnostech v do 3,80 m</t>
  </si>
  <si>
    <t>-869125129</t>
  </si>
  <si>
    <t>289</t>
  </si>
  <si>
    <t>784181101</t>
  </si>
  <si>
    <t>Základní akrylátová jednonásobná bezbarvá penetrace podkladu v místnostech v do 3,80 m</t>
  </si>
  <si>
    <t>-711056946</t>
  </si>
  <si>
    <t>290</t>
  </si>
  <si>
    <t>784221101</t>
  </si>
  <si>
    <t>Dvojnásobné bílé malby ze směsí za sucha dobře otěruvzdorných v místnostech do 3,80 m</t>
  </si>
  <si>
    <t>1363927803</t>
  </si>
  <si>
    <t>291</t>
  </si>
  <si>
    <t>784221153</t>
  </si>
  <si>
    <t>Příplatek k cenám 2x maleb za sucha otěruvzdorných za barevnou malbu v odstínu středně sytém</t>
  </si>
  <si>
    <t>1341077091</t>
  </si>
  <si>
    <t>46-M</t>
  </si>
  <si>
    <t>Zemní práce při extr.mont.pracích</t>
  </si>
  <si>
    <t>292</t>
  </si>
  <si>
    <t>46028111R</t>
  </si>
  <si>
    <t>Pažení plné výkopů jam hl do 4 m</t>
  </si>
  <si>
    <t>-681512936</t>
  </si>
  <si>
    <t>Poznámka k položce:_x000d_
Kompletní systémové dodávky a provedení dle specifikace odsouhlasené dílenské dokumentace_x000d_
(JC obsahuje kompletní náklady na dodávku/zřízení/nájem/odstranění pažícího systému _ dle dílenské dokumentace zpracované zhotovitelem)</t>
  </si>
  <si>
    <t>"konstrukci použít v případě zjištění nepříznivých základových poměrů při realizaci"</t>
  </si>
  <si>
    <t>"rozsah bude odsouhlasen v dílenské dokumentaci" (185,5)</t>
  </si>
  <si>
    <t>OST01</t>
  </si>
  <si>
    <t>Ostatní výpisy prvků a výrobků</t>
  </si>
  <si>
    <t>293</t>
  </si>
  <si>
    <t>795318C01</t>
  </si>
  <si>
    <t>OS-1 - D+M Nástěnný ochranný plát tl. 2mm, plastový, délky 1,5m</t>
  </si>
  <si>
    <t>-1832453600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</si>
  <si>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tabulka ostatních výrobků.</t>
  </si>
  <si>
    <t>294</t>
  </si>
  <si>
    <t>795318C02</t>
  </si>
  <si>
    <t>OS-2 - D+M Zesílené povrchově montované kryty rohů, šíře 50/50mm, plast + AL, délky 1,5m</t>
  </si>
  <si>
    <t>279984887</t>
  </si>
  <si>
    <t>295</t>
  </si>
  <si>
    <t>795318C03</t>
  </si>
  <si>
    <t>OS-3 - D+M 2x nárazové madlo/svididlo šířky 140mm, plast + AL</t>
  </si>
  <si>
    <t>-1448257554</t>
  </si>
  <si>
    <t>296</t>
  </si>
  <si>
    <t>795318C04</t>
  </si>
  <si>
    <t>OS-4 - D+M Podlahový dilatační profil, pro š. spáry 2-6mm, materiál koextrudovaný termoplast</t>
  </si>
  <si>
    <t>1680929264</t>
  </si>
  <si>
    <t>297</t>
  </si>
  <si>
    <t>795318C05</t>
  </si>
  <si>
    <t>OS-5 - D+M Stěnový dilatační profil vnější, materiál EPDM, š. spáry 50-80mm</t>
  </si>
  <si>
    <t>1679255967</t>
  </si>
  <si>
    <t>298</t>
  </si>
  <si>
    <t>795318C06</t>
  </si>
  <si>
    <t>OS-6 - D+M Stěnový dilatační profil vnitřní, materiál EPDM, š. spáry 50-80mm</t>
  </si>
  <si>
    <t>-370114456</t>
  </si>
  <si>
    <t>299</t>
  </si>
  <si>
    <t>795318C07</t>
  </si>
  <si>
    <t>OS-7 - D+M Stěnový dilatační profil celohliníkový, přímý, š. spáry 50-80mm</t>
  </si>
  <si>
    <t>2075822951</t>
  </si>
  <si>
    <t>300</t>
  </si>
  <si>
    <t>795318C08</t>
  </si>
  <si>
    <t>OS-7 - D+M Stěnový dilatační profil celohliníkový, rohový, š. spáry 50-80mm</t>
  </si>
  <si>
    <t>-1132756054</t>
  </si>
  <si>
    <t>OST02</t>
  </si>
  <si>
    <t xml:space="preserve">Požárně bezpečnostní řešení </t>
  </si>
  <si>
    <t>301</t>
  </si>
  <si>
    <t>OST02_PBŘ_01</t>
  </si>
  <si>
    <t>Práškový hasicí přístroj s náplní min. 6 kg (hasicí schopnost 21A)</t>
  </si>
  <si>
    <t>-816540122</t>
  </si>
  <si>
    <t>Poznámka k položce:_x000d_
Kompletní systémová dodávka na proveden/osazení dle specifikace PD a TZ včetně všech přímo souvisejících prací/činností a dodávek/doplňků/příslušenství</t>
  </si>
  <si>
    <t>302</t>
  </si>
  <si>
    <t>OST02_PBŘ_02</t>
  </si>
  <si>
    <t>Požárně bezpečnostní tabulky a značení</t>
  </si>
  <si>
    <t>-365075690</t>
  </si>
  <si>
    <t xml:space="preserve">Poznámka k položce:_x000d_
Kompletní systémová dodávka na proveden/osazení dle specifikace PD a TZ včetně všech přímo souvisejících prací/činností a dodávek/doplňků/příslušenství_x000d_
-----------------------------------------------------------------------------------------------------------------------------------------------------------------------------------------_x000d_
Pro označení únikových východů, průchodů a vstupů do únikových cest budou použity nálepky osazené na tělesech nouzového osvětlení podle ČSN EN 1838. V ostatních případech lze použít fotoluminiscenční tabulky a nálepky. Tabulky a nálepky musí být v provedeny podle ČSN EN ISO 7010, ČSN ISO 3864-1,-2, ČSN 01 8013 v platném znění.  _x000d_
Vysměrování únikových tras, označení únikových východů, průchodů a vstupů do únikových cest.	ks	15_x000d_
Zákaz kouření a manipulace s otevřeným ohněm, Zákaz vstupu s otevřeným ohněm nebo manipulace s otevřeným ohněm.	ks	8_x000d_
Označení hlavních nebo vedlejších uzávěrů a ovládacích prvků technických zařízení v objektu.	ks	3_x000d_
Označení umístění požárně bezpečnostních zařízení, jejich ovládacích prvků a systémů sloužících pro protipožární zajištění stavby.	ks	25_x000d_
Vyznačení zákazů, omezení a a příkazů pro určené činnosti.	ks	8_x000d_
----------------------------------------------------------------------------------------</t>
  </si>
  <si>
    <t>OST03</t>
  </si>
  <si>
    <t>Ostatní konstrukce, dodávky, skladby</t>
  </si>
  <si>
    <t>303</t>
  </si>
  <si>
    <t>OST03_R01</t>
  </si>
  <si>
    <t>Dodávka a montáž systémového opláštění kcí _ LOP - 6F _ rekonstrukce fasády spojovacího krčku</t>
  </si>
  <si>
    <t>-202726328</t>
  </si>
  <si>
    <t>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_x000d_
-----------------------------------------------------------------------------------------------------------------------------------------------------------------------------------------_x000d_
-JC zahrnuje také veškeré náklady na ztratné _x000d_
-JC zahrnuje také veškeré náklady na D+M prvků/dodávek_viz detaily (PD)</t>
  </si>
  <si>
    <t>"rozsah_D.03-1_v.č. 07,08,08a,09 , TZ_fasádní skladba _6F_pohledová plocha-odměřeno elektronicky" (5,206*5,0)</t>
  </si>
  <si>
    <t>304</t>
  </si>
  <si>
    <t>OST03_R02</t>
  </si>
  <si>
    <t>Dodávka a montáž systémového opláštění kcí _ LOP - 7F _ vnitřní napojení LOP na ocel. sloupy vč. požárního napojení na střešní plášť</t>
  </si>
  <si>
    <t>1346938533</t>
  </si>
  <si>
    <t xml:space="preserve">Poznámka k položce:_x000d_
Kompletní systémová dodávka a provedení dle specifikace PD a TZ včetně všech přímo souvisejících detail, prací/činností a dodávek/doplňků/příslušenství_x000d_
(JC obsahuje kompletní náklady na dodávky a provedení systémového řešení včetně detailů , dilatací /napojení na okolní kce, přesunů/zdvihací techniky) </t>
  </si>
  <si>
    <t>"rozsah_D.03-1_v.č. 07,08,08a,09 , TZ_fasádní skladba _7F_pohledová plocha-odměřeno elektronicky" (0,09*3,05)*2</t>
  </si>
  <si>
    <t>305</t>
  </si>
  <si>
    <t>OST03_R20</t>
  </si>
  <si>
    <t xml:space="preserve">Dodávky a provedení _ pomocné a kční prvky vztažené k detailu napojení pavilonů (S) </t>
  </si>
  <si>
    <t>-1356239049</t>
  </si>
  <si>
    <t xml:space="preserve">Poznámka k položce:_x000d_
Kompletní systémové, jinde neuvedené, dodávky a provedení dle specifikace PD a TZ včetně všech přímo souvisejících prací/činností a dodávek/doplňků a příslušenství_x000d_
-----------------------------------------------------------------------------------------------------------------------------------------------------------------------------------------_x000d_
-JC zahrnuje také veškeré náklady na ztratné _x000d_
-JC zahrnuje také veškeré náklady na D+M prvků/dodávek_viz detaily </t>
  </si>
  <si>
    <t xml:space="preserve">"rozsah_D.03-1_v.č. 14, , TZ_napojení pavilonu (S)" </t>
  </si>
  <si>
    <t>"rozsah prací / dodávek vztažen na délkovou MJ viz příslušný detail, PD a TZ" 17,555</t>
  </si>
  <si>
    <t>Ostatní_1</t>
  </si>
  <si>
    <t>Doplnění _ VŘ02</t>
  </si>
  <si>
    <t>306</t>
  </si>
  <si>
    <t>767015R08</t>
  </si>
  <si>
    <t>81361100</t>
  </si>
  <si>
    <t>"rozsah viz SKŘ, TZ_VV D.03.3.16" (23,3)*2</t>
  </si>
  <si>
    <t>Ostatní_3</t>
  </si>
  <si>
    <t>Doplnění _ VŘ03</t>
  </si>
  <si>
    <t>307</t>
  </si>
  <si>
    <t>VR03_R01</t>
  </si>
  <si>
    <t xml:space="preserve">Dodávka a aplikace _ Mrazuvzdorná hydroizolační stěrková hmota na ocel a beton (2,00-3,00 kg/m2) ochrana OK proti zemní vlhkosti a atmosférickým vlivům včetně penetrace podkladu </t>
  </si>
  <si>
    <t>375879901</t>
  </si>
  <si>
    <t>Poznámka k položce:_x000d_
Kompletní systémová dodávka a provedení dle specifikace PD a TZ včetně všech přímo souvisejících prací/činností a dodávek/doplňků a příslušenství</t>
  </si>
  <si>
    <t>"rozsah_D.03-1_v.č. D-03-1-05_spodní stavba_poznámka 1" (1,9154)*31</t>
  </si>
  <si>
    <t>308</t>
  </si>
  <si>
    <t>919726123</t>
  </si>
  <si>
    <t>Geotextilie pro ochranu, separaci a filtraci netkaná měrná hm přes 300 do 500 g/m2</t>
  </si>
  <si>
    <t>-559964934</t>
  </si>
  <si>
    <t>"rozsah_D.03-1_v.č. D-03-1-05_spodní stavba-poznámka 1" (1,9154)*31</t>
  </si>
  <si>
    <t>D.03.4 - Vzduchotechnika, klimatizace</t>
  </si>
  <si>
    <t>D1 - VZDUCHOTECHNIKA_(VEŠKERÉ POLOŽKY OBSAHUJÍ NÁKLADY NA DODÁVKU+MONTÁŽ+PŘESUNY)</t>
  </si>
  <si>
    <t xml:space="preserve">    D2 - Zařízení č.1: Klimatizace koridorů, část 1A-1/2</t>
  </si>
  <si>
    <t xml:space="preserve">    D3 - Zařízení č.2: Klimatizace koridorů, část 2A-2/3</t>
  </si>
  <si>
    <t xml:space="preserve">    D4 - Zařízení č.3: Klimatizace koridorů, část 3A-4F</t>
  </si>
  <si>
    <t xml:space="preserve">    D5 - Zařízení č.4: Klimatizace koridorů, část 4A-4F</t>
  </si>
  <si>
    <t xml:space="preserve">    D6 - Zařízení č.5: Klimatizace koridorů, část 5A-5F</t>
  </si>
  <si>
    <t xml:space="preserve">    D7 - Zařízení č.6: Klimatizace koridorů - ovládání</t>
  </si>
  <si>
    <t xml:space="preserve">    D8 - Zařízení č.7: Větrání místnosti P 6.03 filtru</t>
  </si>
  <si>
    <t xml:space="preserve">    D9 - Montážní materiál</t>
  </si>
  <si>
    <t>VZDUCHOTECHNIKA_(VEŠKERÉ POLOŽKY OBSAHUJÍ NÁKLADY NA DODÁVKU+MONTÁŽ+PŘESUNY)</t>
  </si>
  <si>
    <t>D2</t>
  </si>
  <si>
    <t>Zařízení č.1: Klimatizace koridorů, část 1A-1/2</t>
  </si>
  <si>
    <t>Pol56</t>
  </si>
  <si>
    <t>Venkovní kondenzační jednotka jednobloková - tepelné čerpadlo vzduch-vzduch</t>
  </si>
  <si>
    <t xml:space="preserve">Poznámka k položce:_x000d_
Qch=39,2 kW, Qt=44,1kW,                             Pel= chl. 13/14,8 kW / top. 9,7/14,7 /400V, jištění 32A,  akustický tlak v 1m= 60dB</t>
  </si>
  <si>
    <t>Pol57</t>
  </si>
  <si>
    <t>Vnitřní jednotka kazetová včetně krycího panelu</t>
  </si>
  <si>
    <t xml:space="preserve">Poznámka k položce:_x000d_
Qch=8,2 kW, Qt=9,2 kW,   Akustický tlak v 1m =40/38/35 dB</t>
  </si>
  <si>
    <t>Pol58</t>
  </si>
  <si>
    <t>CU rozbočovač (odpovídajících průměrů)</t>
  </si>
  <si>
    <t>Pol59</t>
  </si>
  <si>
    <t xml:space="preserve">Cu potrubí včetně tepelné izolace, komunikačního kabelu,  náplně chladiva a montážního materiálu</t>
  </si>
  <si>
    <t>Poznámka k položce:_x000d_
Montáž včetně vakuování, kontroly těsnosti a zprovoznění</t>
  </si>
  <si>
    <t>D3</t>
  </si>
  <si>
    <t>Zařízení č.2: Klimatizace koridorů, část 2A-2/3</t>
  </si>
  <si>
    <t>Pol60</t>
  </si>
  <si>
    <t>D4</t>
  </si>
  <si>
    <t>Zařízení č.3: Klimatizace koridorů, část 3A-4F</t>
  </si>
  <si>
    <t>D5</t>
  </si>
  <si>
    <t>Zařízení č.4: Klimatizace koridorů, část 4A-4F</t>
  </si>
  <si>
    <t>D6</t>
  </si>
  <si>
    <t>Zařízení č.5: Klimatizace koridorů, část 5A-5F</t>
  </si>
  <si>
    <t>D7</t>
  </si>
  <si>
    <t>Zařízení č.6: Klimatizace koridorů - ovládání</t>
  </si>
  <si>
    <t>Pol61</t>
  </si>
  <si>
    <t>Centrální ovládač pro max 128 vnitřních jednotek</t>
  </si>
  <si>
    <t>Poznámka k položce:_x000d_
Řízení přes internet, možnost okamžité změny provozního režimu vnitřní klimatizační jednotky, zobrazuje poruchy nebo výměnu oleje či filtru, statistika provozních stavů, umožňuje zadat předem žádané události pro maximální účinnost systému, skupinové/individuální řízení_x000d_
Umístěný na recepci některého pavilonu</t>
  </si>
  <si>
    <t>Pol62</t>
  </si>
  <si>
    <t>UI modul</t>
  </si>
  <si>
    <t>Pol63</t>
  </si>
  <si>
    <t>Kabelový ovládač s ČJ</t>
  </si>
  <si>
    <t>Poznámka k položce:_x000d_
Je nutný pro nastavení systému při jeho spouštění</t>
  </si>
  <si>
    <t>Pol64</t>
  </si>
  <si>
    <t>Kondenzátní vana včetně odtoku, vyhřívaná samoregulačními kabely, cca 6m kabelu, stykač pro spínání.</t>
  </si>
  <si>
    <t>Poznámka k položce:_x000d_
Pod každou venkovní jednotku</t>
  </si>
  <si>
    <t>Pol65</t>
  </si>
  <si>
    <t>Montážní materiál pro vyrovnání sklonu mezi vnitřní kazetovou jednotkou a krycím panelem</t>
  </si>
  <si>
    <t>D8</t>
  </si>
  <si>
    <t>Zařízení č.7: Větrání místnosti P 6.03 filtru</t>
  </si>
  <si>
    <t>Pol66</t>
  </si>
  <si>
    <t>Ventilátor CB-100 PLUS</t>
  </si>
  <si>
    <t>Poznámka k položce:_x000d_
Qv=100m3/h, dp=80Pa, Pel=25W/230V</t>
  </si>
  <si>
    <t>Pol67</t>
  </si>
  <si>
    <t>Pevná žaluzie z pozink.plechu, včetně ochranné síťky. Kruhové připojení s gumovým těsněním IGK 100</t>
  </si>
  <si>
    <t>Poznámka k položce:_x000d_
d100 mm</t>
  </si>
  <si>
    <t>Pol68</t>
  </si>
  <si>
    <t>Kruhové potrubí SPIRO z pozinkovaného plechu 30% tvarovek</t>
  </si>
  <si>
    <t>Poznámka k položce:_x000d_
d 100 mm</t>
  </si>
  <si>
    <t>D9</t>
  </si>
  <si>
    <t>Montážní materiál</t>
  </si>
  <si>
    <t>Pol69</t>
  </si>
  <si>
    <t>Spojovací a těsnící materiál</t>
  </si>
  <si>
    <t>Pol70</t>
  </si>
  <si>
    <t>Materiál na závěsy</t>
  </si>
  <si>
    <t>D.03.5 - Silnoproudá elektrotechnika</t>
  </si>
  <si>
    <t>A - Svítidla</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</si>
  <si>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Oddíl G:	Hromosvod - Veškeré níže uvedené položky obsahují dopravu materiálu a vykládku materiálu na střechu. </t>
  </si>
  <si>
    <t>Oddíl:A - Svítidla</t>
  </si>
  <si>
    <t>Oddíl:A</t>
  </si>
  <si>
    <t>A.001</t>
  </si>
  <si>
    <t>A1-Designové, závěsné svítidlo dodávané včetně závěsného příslušenství.</t>
  </si>
  <si>
    <t>Poznámka k položce:_x000d_
A1-Designové, závěsné svítidlo dodávané včetně závěsného příslušenství. Závěsy kotvené k pomocné nosné konstrukci, která bude kotvena co 2m pomocí závitových tyčí ke konstrukci střechy.Těleso svítidla z elexovaného hliníkového profilu, difuzor satén opál. Svítidlo je s možností tvoření dlouhých sestav. Počet sestav 29 - vždy jedno svítidlo atypicky upraveno dle požadované délky rastru. Sestava bude tvořit světelnou linii včetně atypickýchprostor.Rozměr 1182x81x maximální výška 81mm. Krytí IP20. LED 18W/2260lm/4000K. Předřadník DALI. Životnost 50.000h, L80B10. Váha 3,5kg. Položka je včetně veškerého závěsného systému a příslušenství.</t>
  </si>
  <si>
    <t>A.002</t>
  </si>
  <si>
    <t>Koordinační součinnost před zahájením výroby svítidel s dodavatelem podhledu a architektem - určení délky atypyckých svítidel A1 v každé z 29 sestav.</t>
  </si>
  <si>
    <t>A.003</t>
  </si>
  <si>
    <t>B - Vestavné svítidlo vyrobené z vyztuženého hliníku v bíké barvě.</t>
  </si>
  <si>
    <t>Poznámka k položce:_x000d_
B - Vestavné svítidlo vyrobené z vyztuženého hliníku v bíké barvě. Kryt z opálového PC přizpůsobeného LED technologii zdroje. Předřadník samostatně. LED 16W/1700lm/4000K. Krytí IP54, předřadník DALI. Rozměr d=172mm,v=30mm. Třída izolace II. Životnost 50.000h, L80B20.</t>
  </si>
  <si>
    <t>A.004</t>
  </si>
  <si>
    <t>D - Svítidlo přisazené vyrobené z UV stabilního, recyklovatelného PC.</t>
  </si>
  <si>
    <t>Poznámka k položce:_x000d_
D - 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24W/2473lm, Ra&gt;80. Třída izolace II, 4000K, osazené senzorem. Rozměr d=330mm</t>
  </si>
  <si>
    <t>A.005</t>
  </si>
  <si>
    <t>NB1 - Vestavné nouzové svítidlo dodávané včetně ukotvovacích pružin.</t>
  </si>
  <si>
    <t>Poznámka k položce:_x000d_
NB1 -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koridor. Krytí IP40. Barva bílá.</t>
  </si>
  <si>
    <t>A.006</t>
  </si>
  <si>
    <t>NB2 - Vestavné nouzové svítidlo dodávané včetně ukotvovacích pružin.</t>
  </si>
  <si>
    <t>Poznámka k položce:_x000d_
NB2 - Vestavné nouzové svítidlo dodávané včetně ukotvovacích pružin. Samostatný box s elktrickou výbavou s možností průběžné montáže vodiči do průřezu 2,5mm2. Svítidlo v okruhovém monitoringu. Třída izolace II. Svítidlo s minimalistickým designem, průměr svítidla max.51mm, výška 47mm. LED 3W/280lm, optika plocha. Krytí IP40. Barva bílá.</t>
  </si>
  <si>
    <t>A.007</t>
  </si>
  <si>
    <t>NB5 - Svítidlo nouzové venkovní vyrobené z bílého PC.</t>
  </si>
  <si>
    <t>Poznámka k položce:_x000d_
NB5 - Svítidlo nouzové venkovní vyrobené z bílého PC. Pracovní teplota do -35°C. Adresný monitoring. Krytí IP65, třída izolace II. Rozměr 176x176x112mm. Světelný tok 480lm. Světelná křivka venkovní plocha.</t>
  </si>
  <si>
    <t>A.008</t>
  </si>
  <si>
    <t>NBH - Vestavné nouzové svítidlo dodávané včetně ukotvovacích pružin.</t>
  </si>
  <si>
    <t>Poznámka k položce:_x000d_
NBH - Vestavné nouzové svítidlo dodávané včetně ukotvovacích pružin. Samostatný box s elktrickou výbavou s možností průběžné montáže vodiči do průřezu 2,5mm2. Svítidlo v okruhovém monitoringu. Třída izolace II. Svítidlo s výklopným LED zdrojem pro lepší nasměrování na požární zařízení, průměr svítidla max.90mm, výška 36mm. LED 3W/280lm, optika koridor. Krytí IP40. Barva bílá.</t>
  </si>
  <si>
    <t>A.009</t>
  </si>
  <si>
    <t>NP1 - Nástěnné nouzové svítidlo pro okruhový monitoring.</t>
  </si>
  <si>
    <t>Poznámka k položce:_x000d_
NP1 - Nástěnné nouzové svítidlo pro okruhový monitoring. Součástí dodávky je sada piktogramů. Viditelnost 18m. Svítidlo je ve verzi průběžného zapojení. LED 1,5W/190lm. Krytí IP54, opálový difuzor. Rozměr 372x89x94mm. Barva bílá.</t>
  </si>
  <si>
    <t>A.010</t>
  </si>
  <si>
    <t>NP3 - Vestavné nouzové svítidlo pro okruhový monitoring.</t>
  </si>
  <si>
    <t>Poznámka k položce:_x000d_
NP3 - Vestavné nouzové svítidlo pro okruhový monitoring. Součástí dodávky je sada piktogramů. Viditelnost 23m. Svítidlo je ve verzi průběžného zapojení. LED 1W/130lm. Krytí IP40.Rozměr 372x200x76mm. Barva bílá.</t>
  </si>
  <si>
    <t>A.011</t>
  </si>
  <si>
    <t>VO - LED svítidlo, 5121ASYM, 38W, 500mA, 24LED, rovné sklo, včetně držáku</t>
  </si>
  <si>
    <t>A.012</t>
  </si>
  <si>
    <t>Mimostav. doprava 3,6% z materiálu</t>
  </si>
  <si>
    <t>A.013</t>
  </si>
  <si>
    <t>PPV 6% (podružné pracovní výkony) z montáží</t>
  </si>
  <si>
    <t>B - Přístroje</t>
  </si>
  <si>
    <t>Oddíl:B - Přístroje</t>
  </si>
  <si>
    <t>Oddíl:B</t>
  </si>
  <si>
    <t>B.001</t>
  </si>
  <si>
    <t>2.Tlačítkový modul včetně montážní sady s rámečkem:</t>
  </si>
  <si>
    <t xml:space="preserve">Poznámka k položce:_x000d_
2.Tlačítkový modul včetně montážní sady s rámečkem: Rozměry:  35,4 mm x 46,4 mm x 31,8  Rámeček: 86 mm x 86 mm  DALI napájení: 13–22,5V  IR přijímač povelů: pro DO 426 Pracovní teplota: 10 °C až 35 °C Počet adres DALI: 1 DALI zátěž: 10 mA IP krytí: IP 30 Montáž: inst. krabice KP 68 KA Barevná varianta: W-bílá DALI, DALI-2</t>
  </si>
  <si>
    <t>B.002</t>
  </si>
  <si>
    <t>437 TMD Mikrovlnný senzor přítomnosti koridorový:</t>
  </si>
  <si>
    <t>Poznámka k položce:_x000d_
437 TMD Mikrovlnný senzor přítomnosti koridorový: Rozměry: d 85 mm x h 92 mm Měřící rozsah naklopením pod úhlem 80°: h 2,8 m = max. 23 m Úhel 0 °: h 2,8m = max. 17 m Šířka koridoru: max. 6 m Počet DALI adres: 1 DALI zátěž: 40 mA Při externím napájení 12 - 24V: 2 mA IP krytí: IP30 SBB-B instal. krabice na strop</t>
  </si>
  <si>
    <t>B.003</t>
  </si>
  <si>
    <t>464 CPS PIR senzor koridorový:</t>
  </si>
  <si>
    <t>Poznámka k položce:_x000d_
464 CPS PIR senzor koridorový: Rozměry: 70 mm x 102 mm x 50 mm Měřící záběr ve vodorovné rovině: 100 ° Dosah: h 2 m = max. 41 m Doporučená instalační h = 2,5 m Pokrytí při h 2 m = 1470 m2 Počet DALI adres: 1 DALI zátěž: 15 mA IP krytí: IP42</t>
  </si>
  <si>
    <t>B.004</t>
  </si>
  <si>
    <t>PIR SENZOR 443:</t>
  </si>
  <si>
    <t>Poznámka k položce:_x000d_
PIR SENZOR 443: Rozměry: d 66 mm x h 62 mm PIR rozsah v ose x/h 2,5 m / 116°=8 m PIR rozsah v ose y/h 2,5 m / 100°=6,2 m Max. doporučená instalační h = 4 m Pokrytí PIR při h 2 m = 46 m2 Počet DALI adres: 1 DALI zátěž: max. 10 mA IP krytí: IP30 (IP 20 ze strany kabelů) 443D2, DALI-2, bílý</t>
  </si>
  <si>
    <t>B.005</t>
  </si>
  <si>
    <t>Multisenzor 444:</t>
  </si>
  <si>
    <t xml:space="preserve">Poznámka k položce:_x000d_
Multisenzor 444: Rozměry: d 66 mm x h 62 mm  PIR rozsah v ose x / h 2,5 m / 116° = 8 m PIR rozsah v ose y / h 2,5 m / 100° = 6,2 m CL rozsah / h 2,5 m / 60° = 2,9 m Max. doporučená instalační h = 4 m Pokrytí PIR při h 2 m = 46 m2  Počet DALI adres: 1 DALI zátěž: max. 10 mA IP krytí: IP30 (IP 20 ze strany kabelů) 444D2, DALI-2, bílý</t>
  </si>
  <si>
    <t>B.006</t>
  </si>
  <si>
    <t>vyhřívání potrubí profese ZTI -samoregulační topný kabel</t>
  </si>
  <si>
    <t xml:space="preserve">Poznámka k položce:_x000d_
vyhřívání potrubí profese ZTI -samoregulační topný kabel, instalace na potrubí pod tepelnou izolaci, 10W/m, umístění pod izolací včetně spojky, koncovky, vidlice, hliníkové pásky, textilní pásky, veškerý podružný mat.  např. DEVIpipeheat w/plug (DPH-10), 14m, 140W/10°C, 230V délku topného kabelu adekvátně zkrátit v případě kratších úseků</t>
  </si>
  <si>
    <t>B.007</t>
  </si>
  <si>
    <t>Zásuvka 230V/16A instalace do parapetního kanálu,3p, IP 20, včetně přístrojové krabice, montáž,zapojení a ukončení vodičů.</t>
  </si>
  <si>
    <t>B.008</t>
  </si>
  <si>
    <t>Hlavní ochranná svorka MET,AET, včetně krabice , montáž,zapojení a ukončení vodičů.</t>
  </si>
  <si>
    <t>B.009</t>
  </si>
  <si>
    <t>B.010</t>
  </si>
  <si>
    <t>C - Instalační materiál</t>
  </si>
  <si>
    <t>Oddíl:C - Instalační materiál</t>
  </si>
  <si>
    <t>Oddíl:C</t>
  </si>
  <si>
    <t>C.001</t>
  </si>
  <si>
    <t>Rozbočovací krabice přisazená 80x80x40mm (š x v x h), včetně samosvorných svorek, IP44, bezhalogenová, montáž,zapojení a ukončení vodičů.</t>
  </si>
  <si>
    <t>C.002</t>
  </si>
  <si>
    <t>Rozbočovací krabice přisazená 150x110x70mm (š x v x h), včetně samosvorných svorek, IP55, bezhalogenová, montáž,zapojení a ukončení vodičů.</t>
  </si>
  <si>
    <t>C.003</t>
  </si>
  <si>
    <t>Instalační krabice s funkčností při požáru 105x105x40mm (š x v x h), včetně vnitřních svorkovnic, IP54, montáž,zapojení a ukončení vodičů.</t>
  </si>
  <si>
    <t>C.004</t>
  </si>
  <si>
    <t>Instalační trubka ohebná bezhalogenová d=32mm, di=24,2mm, střední mechanická odolnost,upevňovací a spojovací materiál, montáž.</t>
  </si>
  <si>
    <t>C.005</t>
  </si>
  <si>
    <t>UV stabilní ohebná dvouplášťová korugovaná chránička, d=40mm, di=32mm,včetně spojovacího materiálu a příslušenství</t>
  </si>
  <si>
    <t>C.006</t>
  </si>
  <si>
    <t>UV stabilní ohebná dvouplášťová korugovaná chránička, d=63mm, di=52mm,včetně spojovacího materiálu a příslušenství</t>
  </si>
  <si>
    <t>C.007</t>
  </si>
  <si>
    <t>Instalační lišta hranatá,bílá z PVC 20x20mm, upevňovací a spojovací materiál, montáž.</t>
  </si>
  <si>
    <t>C.008</t>
  </si>
  <si>
    <t xml:space="preserve">Parapetní kanál ocelový, bílý, 110x70 mm (v x h), upevňovací a spojovací materiál, včetně odboček,rohů, spojek,  zakrývacích dílů apod., montáž.</t>
  </si>
  <si>
    <t>C.009</t>
  </si>
  <si>
    <t>Kabelový žlab 110x550 mm, perforovaný s nosností 125 kg/m při rozteči podpěr 2m</t>
  </si>
  <si>
    <t>C.010</t>
  </si>
  <si>
    <t>Víko žlabu šířky 550 mm</t>
  </si>
  <si>
    <t>C.011</t>
  </si>
  <si>
    <t>Spojka žlabu pro výšku bočnice 110 mm, s možností úhlového odbočení</t>
  </si>
  <si>
    <t>C.012</t>
  </si>
  <si>
    <t>Odbočný díl žlabu 110x550 mm</t>
  </si>
  <si>
    <t>C.013</t>
  </si>
  <si>
    <t>Oblouk žlabu 110x550 mm</t>
  </si>
  <si>
    <t>C.014</t>
  </si>
  <si>
    <t>Vílo odbočného dílu 550mm</t>
  </si>
  <si>
    <t>C.015</t>
  </si>
  <si>
    <t>Víko oblouku 550 mm</t>
  </si>
  <si>
    <t>C.016</t>
  </si>
  <si>
    <t>Nosníková šroubová příchytka M10 s kloubem</t>
  </si>
  <si>
    <t>C.017</t>
  </si>
  <si>
    <t>Závitová tyč M10</t>
  </si>
  <si>
    <t>C.018</t>
  </si>
  <si>
    <t>Spojovací matice M10</t>
  </si>
  <si>
    <t>C.019</t>
  </si>
  <si>
    <t>Šestihranná matice M10</t>
  </si>
  <si>
    <t>C.020</t>
  </si>
  <si>
    <t>Podložka M10</t>
  </si>
  <si>
    <t>C.021</t>
  </si>
  <si>
    <t>Profil U 50x50x2,5 mm, perforovaný, šířky 600mm</t>
  </si>
  <si>
    <t>C.022</t>
  </si>
  <si>
    <t>Šroub s kulovou hlavou M6x20 mm</t>
  </si>
  <si>
    <t>C.023</t>
  </si>
  <si>
    <t>Kabelový žlab 200x60 mm, perforovaný s integrovanou spojkou, S FUNKČNÍM PROVEDENÍM POŽÁRNÍ TRASY</t>
  </si>
  <si>
    <t>C.024</t>
  </si>
  <si>
    <t xml:space="preserve">Spojka žlabu  pro výšku bočnice 60 mm, s možností úhlového odbočení</t>
  </si>
  <si>
    <t>C.025</t>
  </si>
  <si>
    <t>Oblouk žlabu 60x200 mm</t>
  </si>
  <si>
    <t>C.026</t>
  </si>
  <si>
    <t>Odbočný díl žlabu 60x200 mm</t>
  </si>
  <si>
    <t>C.027</t>
  </si>
  <si>
    <t>Profil U 30x50x2 mm, perforovaný, šířky 300mm</t>
  </si>
  <si>
    <t>C.028</t>
  </si>
  <si>
    <t>C.029</t>
  </si>
  <si>
    <t>C.030</t>
  </si>
  <si>
    <t>C.031</t>
  </si>
  <si>
    <t>C.032</t>
  </si>
  <si>
    <t>Stropní držák</t>
  </si>
  <si>
    <t>C.033</t>
  </si>
  <si>
    <t>Upínací lišta s požární odolností</t>
  </si>
  <si>
    <t>C.034</t>
  </si>
  <si>
    <t>Šroub M8x25</t>
  </si>
  <si>
    <t>C.035</t>
  </si>
  <si>
    <t>Šroub M8x20</t>
  </si>
  <si>
    <t>C.036</t>
  </si>
  <si>
    <t>Podložka M8</t>
  </si>
  <si>
    <t>C.037</t>
  </si>
  <si>
    <t>Kabelový žebřík (400x60mm), včetně příslušenství (spojky,redukce, koncovky,úchytek pro kabeláž, odlehčení v tahu) S FUNKČNÍM PROVEDENÍM POŽÁRNÍ TRASY, montáž.</t>
  </si>
  <si>
    <t>C.038</t>
  </si>
  <si>
    <t>Ocelová nosná konstrukce do 100kg, včetně příslušenství , montáž.</t>
  </si>
  <si>
    <t>C.039</t>
  </si>
  <si>
    <t>Ocelová nosná konstrukce do 50kg, včetně příslušenství, montáž.</t>
  </si>
  <si>
    <t>C.040</t>
  </si>
  <si>
    <t>Ocelová nosná konstrukce do 10kg, včetně příslušenství , montáž.</t>
  </si>
  <si>
    <t>C.041</t>
  </si>
  <si>
    <t>Jednostranná příchytka E30-E90 pro kabel o průměru 14mm, včetně příslušenství , montáž.</t>
  </si>
  <si>
    <t>C.042</t>
  </si>
  <si>
    <t>Jednostranná příchytka E30-E90 pro kabel o průměru 25mm, včetně příslušenství , montáž.</t>
  </si>
  <si>
    <t>C.043</t>
  </si>
  <si>
    <t>Podružný materiál, montáž.</t>
  </si>
  <si>
    <t>C.044</t>
  </si>
  <si>
    <t>Protipožární ucpávky, včetně příslušenství, nátěru a montáže</t>
  </si>
  <si>
    <t>C.045</t>
  </si>
  <si>
    <t>C.046</t>
  </si>
  <si>
    <t>D - Kabeláž</t>
  </si>
  <si>
    <t>Oddíl:D - Kabeláž</t>
  </si>
  <si>
    <t>Oddíl:D</t>
  </si>
  <si>
    <t>D.001</t>
  </si>
  <si>
    <t>SSKFH V180 4x2x0,8 P60R</t>
  </si>
  <si>
    <t>D.002</t>
  </si>
  <si>
    <t>Vodič H07V-K 6</t>
  </si>
  <si>
    <t>D.003</t>
  </si>
  <si>
    <t>Vodič H07V-K 25</t>
  </si>
  <si>
    <t>D.004</t>
  </si>
  <si>
    <t>Kabel CSKH- P60-R 3x2,5</t>
  </si>
  <si>
    <t>D.005</t>
  </si>
  <si>
    <t>Kabel CSKH- P60-R 3x4</t>
  </si>
  <si>
    <t>D.006</t>
  </si>
  <si>
    <t>Kabel CSKH- P60-R 3x6</t>
  </si>
  <si>
    <t>D.007</t>
  </si>
  <si>
    <t>Kabel CSKH- P60-R 5x6</t>
  </si>
  <si>
    <t>D.007.1</t>
  </si>
  <si>
    <t>Kabel CSKH- P60-R 5x10</t>
  </si>
  <si>
    <t>D.008</t>
  </si>
  <si>
    <t>Kabel CSKH- P60-R 5x16</t>
  </si>
  <si>
    <t>D.009</t>
  </si>
  <si>
    <t xml:space="preserve">Kabel CXKH-R  2x2,5</t>
  </si>
  <si>
    <t>D.010</t>
  </si>
  <si>
    <t xml:space="preserve">Kabel CXKH-R  3x2,5</t>
  </si>
  <si>
    <t>D.011</t>
  </si>
  <si>
    <t xml:space="preserve">Kabel CXKH-R  5x2,5</t>
  </si>
  <si>
    <t>D.012</t>
  </si>
  <si>
    <t xml:space="preserve">Kabel CXKH-R  5x4</t>
  </si>
  <si>
    <t>D.013</t>
  </si>
  <si>
    <t>D.014</t>
  </si>
  <si>
    <t>E - Rozvaděče</t>
  </si>
  <si>
    <t>Oddíl:E - Rozvaděče</t>
  </si>
  <si>
    <t>Oddíl:E</t>
  </si>
  <si>
    <t>E.001</t>
  </si>
  <si>
    <t>Úprava rozvaděče RH2.2 Touto položkou je myšleno doplnění výzbroje včetně montáže, uvedené na v.č.D-03-05-50</t>
  </si>
  <si>
    <t>E.002</t>
  </si>
  <si>
    <t>Rozvaděč Úprava rozvaděče RS20 Touto položkou je myšleno doplnění výzbroje včetně montáže, uvedené na v.č.D-03-05-51</t>
  </si>
  <si>
    <t>E.003</t>
  </si>
  <si>
    <t>Rozvaděč RP1 Touto položkou je myšlena kompletní výzbroj včetně montáže, uvedené na v.č. D-03-05-52 mimo komponentů DALI2, které jsou naceněny samostatně</t>
  </si>
  <si>
    <t>E.004</t>
  </si>
  <si>
    <t>Rozvaděč RP2 Touto položkou je myšlena kompletní výzbroj včetně montáže, uvedené na v.č. D-03-05-53</t>
  </si>
  <si>
    <t>E.005</t>
  </si>
  <si>
    <t xml:space="preserve">Úprava rozvaděče R01-EVAK  Touto položkou je myšleno doplnění výzbroje včetně montáže, uvedené na v.č. D-03-05-54</t>
  </si>
  <si>
    <t>E.006</t>
  </si>
  <si>
    <t>Ovládací skříň R-VZT Touto položkou je myšlena kompletní výzbroj včetně montáže, uvedené na v.č. D-03-05-55</t>
  </si>
  <si>
    <t>E.007</t>
  </si>
  <si>
    <t>E.008</t>
  </si>
  <si>
    <t>F - Ostatní</t>
  </si>
  <si>
    <t>Oddíl:F - Ostatní</t>
  </si>
  <si>
    <t>Oddíl:F</t>
  </si>
  <si>
    <t>F.001</t>
  </si>
  <si>
    <t>Kompletační a koordinační činnost</t>
  </si>
  <si>
    <t>Poznámka k položce:_x000d_
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</si>
  <si>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</si>
  <si>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</si>
  <si>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</si>
  <si>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Řídící 2. kanálová jednotka DALI:</t>
  </si>
  <si>
    <t xml:space="preserve">Poznámka k položce:_x000d_
Řídící 2. kanálová jednotka DALI: Rozměry: 160 mm x 100.5 mm x 58 mm Napájecí napětí: 85–264 V AC, 45–65 Hz Jištění: 6A Příkon: 23W (při plném zatížení DALI sběrnic) Pracovní teplota: 0 °C až 40 °C DALI: 2x 240 mA garantováno, max. 2x 250 mA 2x 64 DALI adres Počet adres DALI: 0 Integrace s jinými systémy budov:  Licence BACnet-1000S, BACnet-5000S TCP/IP driver HLC-N4R5, HLC-N4R20, HLC-N4R80 Napájení: pevný vodič do 4 mm průřezu/slaněný vodič do 2,5mm</t>
  </si>
  <si>
    <t>F.004</t>
  </si>
  <si>
    <t>Switch 8p. konfigurovatelný:</t>
  </si>
  <si>
    <t xml:space="preserve">Poznámka k položce:_x000d_
Switch 8p. konfigurovatelný: 8x LAN, RJ45: připojení do sítě BACnet IP a HelvarNet  Rychlost přenosu dat: až 2000 Mbps (full duplex) Ethernet: Cat 5E, 6E 10/100/1000 Mbps do max.100m délky včetně napájecího zdroje</t>
  </si>
  <si>
    <t>F.005</t>
  </si>
  <si>
    <t>DALI - Technická podpora u instalace, proškolení, zapůjčení testboxu, načtení všech DALI adres a naprogramování systému řízení, logistické a přepravní náklady</t>
  </si>
  <si>
    <t>F.006</t>
  </si>
  <si>
    <t>CENTRÁLNÍ BATERIOVÁ STANICE:</t>
  </si>
  <si>
    <t>Poznámka k položce:_x000d_
CENTRÁLNÍ BATERIOVÁ STANICE: ZB-S/4C3 6 výstupních okruhů, každý 3A AC/DC, Baterie 12Ah/216V Rozměry skříně 1100Vx400Šx250h Přisazená montáž Hmotnost: 135kg včetně baterií Jištění: B20A/1</t>
  </si>
  <si>
    <t>F.007</t>
  </si>
  <si>
    <t>Výchozí revize - cena obsahuje kompletní revizi, včetně zpracování zprávy a doložení veškerých potřebných dokumentů ke koladaci stavby.</t>
  </si>
  <si>
    <t>F.008</t>
  </si>
  <si>
    <t>Sekání drážek, kapes a průvlaků</t>
  </si>
  <si>
    <t>F.009</t>
  </si>
  <si>
    <t>Demontáž a opětovná montáž stávajícího požárního SDK podhledu EI30</t>
  </si>
  <si>
    <t>F.010</t>
  </si>
  <si>
    <t>Projektová dokumentace realizační</t>
  </si>
  <si>
    <t>F.011</t>
  </si>
  <si>
    <t>Projektová dokumentace skutečného provedení</t>
  </si>
  <si>
    <t>F.012</t>
  </si>
  <si>
    <t>Kompletní demontáž a částečně opětovná montáž silnoproudé instalace včetně ekologické likvidace - viz. popis v TZ kapitola 3.1 demontáže</t>
  </si>
  <si>
    <t>F.013</t>
  </si>
  <si>
    <t>Měření normových požadavků umělého osvětlení, vyhotovení zprávy pro účely KHS</t>
  </si>
  <si>
    <t>F.014</t>
  </si>
  <si>
    <t>Termorevize elektrických rozvaděčů po realizaci projektu - snímkování rozvaděčů, vypracování termorevizního protokolu, doprava, podružný materiál</t>
  </si>
  <si>
    <t>F.015</t>
  </si>
  <si>
    <t>Pomocné stavební práce</t>
  </si>
  <si>
    <t>G - Hromosvod a uzemnění</t>
  </si>
  <si>
    <t>Oddíl:G - Hromosvod a uzemnění</t>
  </si>
  <si>
    <t>Oddíl:G</t>
  </si>
  <si>
    <t>G.001</t>
  </si>
  <si>
    <t>Drát AlMgSi Ø8 mm, polotvrdý</t>
  </si>
  <si>
    <t>G.002</t>
  </si>
  <si>
    <t>Svorka zkušební ; NEREZ</t>
  </si>
  <si>
    <t>G.003</t>
  </si>
  <si>
    <t>Svorka spojovací; NEREZ</t>
  </si>
  <si>
    <t>G.004</t>
  </si>
  <si>
    <t>Svorka připojovací univerzální; NEREZ</t>
  </si>
  <si>
    <t>G.005</t>
  </si>
  <si>
    <t>Svorka křížová; NEREZ</t>
  </si>
  <si>
    <t>G.006</t>
  </si>
  <si>
    <t>Podpěra vedení na ploché střechy se sklonem 10°, s PVC podložkou, podlepená a adaptérem pro jímací vedení</t>
  </si>
  <si>
    <t>G.007</t>
  </si>
  <si>
    <t>Svorka okapová jednošroubová; NEREZ</t>
  </si>
  <si>
    <t>G.008</t>
  </si>
  <si>
    <t>Napojení jímacího vedení na svodový sloup/ ocelovou konstrukci</t>
  </si>
  <si>
    <t>G.009</t>
  </si>
  <si>
    <t>Pásek pro přemostění Al 50mm2, l=300mm, včetně 4ks nerez. Samovrtných šroubů pr 6,3mm</t>
  </si>
  <si>
    <t>G.010</t>
  </si>
  <si>
    <t>Varovné nápisy</t>
  </si>
  <si>
    <t>G.011</t>
  </si>
  <si>
    <t>Pronájem vysokozdvižné plošiny</t>
  </si>
  <si>
    <t>G.012</t>
  </si>
  <si>
    <t>FeZn drát d=10mm</t>
  </si>
  <si>
    <t>G.013</t>
  </si>
  <si>
    <t>FeZn s PVC izolací drát d=10mm</t>
  </si>
  <si>
    <t>G.014</t>
  </si>
  <si>
    <t>Pásek FeZn 30/4</t>
  </si>
  <si>
    <t>G.015</t>
  </si>
  <si>
    <t xml:space="preserve">Svorka zemnící páska/drát  NEREZ</t>
  </si>
  <si>
    <t>G.016</t>
  </si>
  <si>
    <t xml:space="preserve">Svorka zemnící armování/drát  NEREZ</t>
  </si>
  <si>
    <t>G.017</t>
  </si>
  <si>
    <t>Zemnící tyč FeZn, l=2000mm včetně připojovací svorky NEREZ</t>
  </si>
  <si>
    <t>G.018</t>
  </si>
  <si>
    <t>Výkopy 100x40cm (HxŠ) v zemině tř. 3-4, zásyp kabelových rýh ručně včetně zhutnění a uložení výkopku do vrstev a urovnání povrchu</t>
  </si>
  <si>
    <t>G.019</t>
  </si>
  <si>
    <t>Beton C12/15 - obetonování zemnícího pásku, minimální krytí ve všech směrech 100mm</t>
  </si>
  <si>
    <t>G.020</t>
  </si>
  <si>
    <t>Dílčí měření zemních odporů v době realizace</t>
  </si>
  <si>
    <t>G.021</t>
  </si>
  <si>
    <t>Základní hodinová sazba pro nepředvídatelné práce, stavbou způsobené změny,které nemohou být v jednotkových cenách vyúčtovány. Práce budou uznány jen tehdy budou-li prokázány dokladem</t>
  </si>
  <si>
    <t>G.022</t>
  </si>
  <si>
    <t>Antikorozní nátěr/bandáž uzemění dle popisu v PD</t>
  </si>
  <si>
    <t>G.023</t>
  </si>
  <si>
    <t>Podružný materiál</t>
  </si>
  <si>
    <t>kmpl.</t>
  </si>
  <si>
    <t>G.024</t>
  </si>
  <si>
    <t>Svařování</t>
  </si>
  <si>
    <t>G.025</t>
  </si>
  <si>
    <t>Revize</t>
  </si>
  <si>
    <t>G.026</t>
  </si>
  <si>
    <t>Fotodokumentace provedeného uzemnění</t>
  </si>
  <si>
    <t>G.027</t>
  </si>
  <si>
    <t>G.028</t>
  </si>
  <si>
    <t>Likvidace nebezp. odpadů vzniklých při výstavbě</t>
  </si>
  <si>
    <t>G.029</t>
  </si>
  <si>
    <t>G.030</t>
  </si>
  <si>
    <t>D.03.6 - Slaboproudá elektrotechnika</t>
  </si>
  <si>
    <t>1 - SK - Strukturovaná kabeláž</t>
  </si>
  <si>
    <t>D1 - SK - Strukturovaná kabeláž</t>
  </si>
  <si>
    <t>Optická vana pro 24 vláken, 12xLC duplex, SM, včetně pigtailů, spojek, kazet a ochran, 1U</t>
  </si>
  <si>
    <t>Patch panel 24 portů, UTP Cat.6, velikost 1U, montáž 19"</t>
  </si>
  <si>
    <t>Konvertor MikroTik RBFTC11, Konvertor, Gigabit media, Eth/Optika, SFP</t>
  </si>
  <si>
    <t>Optický modul MikroTik S-85DLC05D, MiniGBIC, SFP, 1,25Gbps, multi-mode, 850nm, dosah 550m, LC duplex</t>
  </si>
  <si>
    <t>Datový kabel U/UTP cat. 6 Eurotřída B2ca-s1-d1-a1</t>
  </si>
  <si>
    <t>optický kabel 12 vl. 9/125 OS2 LSOH pro vnitřní použití Euroclass B2ca - s1, d1, a1</t>
  </si>
  <si>
    <t>TCEPKPFLE 200X4X0,4</t>
  </si>
  <si>
    <t>Kabel CSKH 5x4 mm2 P15-R, B2ca - s1, d1, a1</t>
  </si>
  <si>
    <t>Spojka pro metalický kabel 200x4x0,4, včetně držáku na zeď</t>
  </si>
  <si>
    <t>Zásuvka CAT6 UTP 2 x RJ45 pod omítku bílá</t>
  </si>
  <si>
    <t>Optická zásuvka FTTH, osazena 1xLC-LC duplex adaptérem</t>
  </si>
  <si>
    <t>Patch kabel optický duplex LC-LC 09/125 1m SM</t>
  </si>
  <si>
    <t>A.014</t>
  </si>
  <si>
    <t>Pigtail LC 9/125(single mode), 0,9mm, 1m</t>
  </si>
  <si>
    <t>A.015</t>
  </si>
  <si>
    <t>Ohebná trubka - husí krk 32mm, PVC, šedá</t>
  </si>
  <si>
    <t>A.016</t>
  </si>
  <si>
    <t>Trubka pevná 320N bezhalogenová světle šedá</t>
  </si>
  <si>
    <t>A.017</t>
  </si>
  <si>
    <t>Stoupací kabelový žebřík 150x60, včetně manžet pro uchycení kabeláže po 3m</t>
  </si>
  <si>
    <t>A.018</t>
  </si>
  <si>
    <t>Požární ucpávky, včetně nátěru a instalace</t>
  </si>
  <si>
    <t>A.020</t>
  </si>
  <si>
    <t>A.021</t>
  </si>
  <si>
    <t>A.022</t>
  </si>
  <si>
    <t>Dodávka a montáž požárního SDK žlabu EI30, 18mm tl, rozměr dle výkresu č.10</t>
  </si>
  <si>
    <t>A.023</t>
  </si>
  <si>
    <t>Koordinace umístění prvků s ostatními profesemi do podhledu</t>
  </si>
  <si>
    <t>A.024</t>
  </si>
  <si>
    <t>Měření na místním sdělovacím kabelu včetně měření kontinuity žil, smyčkových a izolačních odporů, vyplnění měření protokolu jednosměrné</t>
  </si>
  <si>
    <t>pár</t>
  </si>
  <si>
    <t>A.025</t>
  </si>
  <si>
    <t>Číslování kabelů včetně úpravy konců kabelů, rozvrstvení kabelové duše podle poloh, odizolování žil k měření kontinuity, přípravy prozváněcí soupravy, vyhledání žil podle vedoucí strany, vyvázání čtyřek a vyznačení žil oboustranné</t>
  </si>
  <si>
    <t>A.026</t>
  </si>
  <si>
    <t>Měření útlumu přeslechu na blízkém konci na místním sdělovacím kabelu za 1 čtyřku XN měřeného úseku</t>
  </si>
  <si>
    <t>A.027</t>
  </si>
  <si>
    <t>Vytvoření prostupů nebo suchých kanálků v betonových konstrukcích</t>
  </si>
  <si>
    <t>Poznámka k položce:_x000d_
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</si>
  <si>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A.028</t>
  </si>
  <si>
    <t>Osazení kabelových prostupů včetně utěsnění a spárování z trub betonových do otvoru ve zdivu včetně vybourání, zazdění a začištění, vnitřního průměru do 15 cm</t>
  </si>
  <si>
    <t>A.029</t>
  </si>
  <si>
    <t>Zapojení vývodů zásuvek a v Racku</t>
  </si>
  <si>
    <t>A.030</t>
  </si>
  <si>
    <t>Závěrečná měření na vláknu (1vl. rozvaděč-rozvaděč)</t>
  </si>
  <si>
    <t>A.031</t>
  </si>
  <si>
    <t>Popis kabelů v patchpanelech a zásuvkách</t>
  </si>
  <si>
    <t>A.032</t>
  </si>
  <si>
    <t>Měření na vývodu + certifikace</t>
  </si>
  <si>
    <t>A.033</t>
  </si>
  <si>
    <t>Vypracování skutečné dokumentace stavby</t>
  </si>
  <si>
    <t>A.034</t>
  </si>
  <si>
    <t>Oživení systému</t>
  </si>
  <si>
    <t>A.035</t>
  </si>
  <si>
    <t>A.036</t>
  </si>
  <si>
    <t>A.037</t>
  </si>
  <si>
    <t>Lešení pro demontáž a motáž žlabů</t>
  </si>
  <si>
    <t>kplt</t>
  </si>
  <si>
    <t>A.038</t>
  </si>
  <si>
    <t>PPV 6% (podružné pracovní výkony)</t>
  </si>
  <si>
    <t>A.039</t>
  </si>
  <si>
    <t>Mimostav. doprava 3,6% z dodávky</t>
  </si>
  <si>
    <t>2 - EKV - Elektronická kontrola vstupu</t>
  </si>
  <si>
    <t>D1 - EKV - Elektronická kontrola vstupu</t>
  </si>
  <si>
    <t>Identifikační snímače RS485</t>
  </si>
  <si>
    <t>Napájecí droj 230/12V/2A zálohovaný, s prostorem pro akumulátor 17Ah</t>
  </si>
  <si>
    <t>AKU 12V/17Ah</t>
  </si>
  <si>
    <t>Řídící jednotka</t>
  </si>
  <si>
    <t>Relé modul</t>
  </si>
  <si>
    <t>EPS modul</t>
  </si>
  <si>
    <t>Rozšíření licence přístupy +4 snímače</t>
  </si>
  <si>
    <t>Implementace SW</t>
  </si>
  <si>
    <t>Připojení zámku k řídicí jednotce</t>
  </si>
  <si>
    <t>Krycí stříška na snímač venku</t>
  </si>
  <si>
    <t>B.012</t>
  </si>
  <si>
    <t>B.013</t>
  </si>
  <si>
    <t>CXKH 2x1,5 B2ca-s1-d1-a1</t>
  </si>
  <si>
    <t>B.014</t>
  </si>
  <si>
    <t>B.016</t>
  </si>
  <si>
    <t>B.017</t>
  </si>
  <si>
    <t>B.018</t>
  </si>
  <si>
    <t>Programování SW</t>
  </si>
  <si>
    <t>B.019</t>
  </si>
  <si>
    <t>B.019.1</t>
  </si>
  <si>
    <t>B.020</t>
  </si>
  <si>
    <t>Projektové řízení, koordinace s ostatními profesemi</t>
  </si>
  <si>
    <t>B.021</t>
  </si>
  <si>
    <t>Školení obsluhy</t>
  </si>
  <si>
    <t>B.022</t>
  </si>
  <si>
    <t>B.023</t>
  </si>
  <si>
    <t>B.024</t>
  </si>
  <si>
    <t>3 - EPS - Elektrická požární signalizace</t>
  </si>
  <si>
    <t>D1 - EPS - Elektrická požární signalizace</t>
  </si>
  <si>
    <t>Opticko-kouřový hlásič IQ8Quad</t>
  </si>
  <si>
    <t>Patice pro hlásiče IQ8Quad</t>
  </si>
  <si>
    <t>Elektronika tlačítka IQ8 s oddělovačem</t>
  </si>
  <si>
    <t>Skříň tlačítkového hlásiče IQ8 červená</t>
  </si>
  <si>
    <t>Esserbus® koppler Alarmový (4/2)</t>
  </si>
  <si>
    <t>Skříň pro bus-koppler aP na omítku</t>
  </si>
  <si>
    <t>Externí síťový zdroj 24VDC/4,4A 17Ah EN 54-4</t>
  </si>
  <si>
    <t>Akumulátor 12 V DC / 17 Ah</t>
  </si>
  <si>
    <t>SSKFH–V180, B2ca, s1, d0 2x2x0,8 - kruhová sběrnice - funkční provedení</t>
  </si>
  <si>
    <t>Jednostranná příchytka E30-E90 pro kabel o d 10mm dle vyhl.23 (ZP 27/2008)</t>
  </si>
  <si>
    <t>Rozbočovací krabice se zachováním funkčnosti při požáru, určena pro kabely s prokázanou funkčností při požáru vč. svorkovnice je určena pro 5 vodičů s průřezem od 1,5 do 16 mm2</t>
  </si>
  <si>
    <t>Programování ústředny EPS</t>
  </si>
  <si>
    <t>Komplexní koordinační zkouška systému EPS</t>
  </si>
  <si>
    <t>4 - ER - Evakuační rozhlas</t>
  </si>
  <si>
    <t>D1 - ER - Evakuační rozhlas</t>
  </si>
  <si>
    <t>Dig. vystupni modul DOM4-8, EN 54-16</t>
  </si>
  <si>
    <t>Vykon. zesil. 2XD250, 100V/T EN54</t>
  </si>
  <si>
    <t>Output cable 2 amplifiers-DOM</t>
  </si>
  <si>
    <t>Zalozni kabel RC22</t>
  </si>
  <si>
    <t>Input cable DOM-amplifier,</t>
  </si>
  <si>
    <t>strop. Rep. DL-E 06-130/T EN54.SAFE 6W</t>
  </si>
  <si>
    <t>Akumulator 12V / 150 Ah pro PSU</t>
  </si>
  <si>
    <t>CSKH 3x2.5 PH120-R B2caS1D1</t>
  </si>
  <si>
    <t>Jednostranná příchytka E30-E90 pro kabel o d 14mm dle vyhl.23 (ZP 27/2008)</t>
  </si>
  <si>
    <t>D.015</t>
  </si>
  <si>
    <t>Programování ústředny ERO</t>
  </si>
  <si>
    <t>D.016</t>
  </si>
  <si>
    <t>Povinná náležitost dle ČSN EN 50849 / ČSN P CEN-TS 54-32: Odborné měření srozumitelnosti vč. měřicího protokolu metodou indexu přenosu řeči STI/STIPA</t>
  </si>
  <si>
    <t>D.017</t>
  </si>
  <si>
    <t>Povinná náležitost dle ČSN EN 50849 / ČSN P CEN-TS 54-32: Odborné měření skutečné impedance 100V linek vč. měřicího protokolu s přepočtem hodnot na výkon repro @ 100V</t>
  </si>
  <si>
    <t>D.018</t>
  </si>
  <si>
    <t>Oživení, zkušební testy</t>
  </si>
  <si>
    <t>D.019</t>
  </si>
  <si>
    <t>D.020</t>
  </si>
  <si>
    <t>D.021</t>
  </si>
  <si>
    <t>D.022</t>
  </si>
  <si>
    <t>D.023</t>
  </si>
  <si>
    <t>D.024</t>
  </si>
  <si>
    <t>5 - KNS - Kabelové nosné systémy</t>
  </si>
  <si>
    <t>D1 - KNS - Kabelové nosné systémy</t>
  </si>
  <si>
    <t>Kabelový žlab 200x60 mm, perforovaný s integrovanou spojkou</t>
  </si>
  <si>
    <t>Víko žlabu šířky 200 mm</t>
  </si>
  <si>
    <t>KS</t>
  </si>
  <si>
    <t>Víko oblouku 200 mm</t>
  </si>
  <si>
    <t>Vílo odbočného dílu 200mm</t>
  </si>
  <si>
    <t>E.009</t>
  </si>
  <si>
    <t>E.010</t>
  </si>
  <si>
    <t>E.011</t>
  </si>
  <si>
    <t>E.012</t>
  </si>
  <si>
    <t>E.013</t>
  </si>
  <si>
    <t>E.015</t>
  </si>
  <si>
    <t>Kabelový žlab 100x60 mm, perforovaný s integrovanou spojkou</t>
  </si>
  <si>
    <t>E.016</t>
  </si>
  <si>
    <t>Víko žlabu šířky 100 mm</t>
  </si>
  <si>
    <t>E.017</t>
  </si>
  <si>
    <t>Výložník 100mm s nosností 120 kg/m</t>
  </si>
  <si>
    <t>E.018</t>
  </si>
  <si>
    <t>Šroub s kulovou hlavou M6x12 mm</t>
  </si>
  <si>
    <t>E.020</t>
  </si>
  <si>
    <t>E.021</t>
  </si>
  <si>
    <t>D.03.7 - Ústřední vytápění</t>
  </si>
  <si>
    <t>D1 - D-03-7 Vytápění</t>
  </si>
  <si>
    <t xml:space="preserve">    PSV - POTRUBí</t>
  </si>
  <si>
    <t xml:space="preserve">    D2 - ARMATURY</t>
  </si>
  <si>
    <t xml:space="preserve">    D3 - otopná tělesa</t>
  </si>
  <si>
    <t xml:space="preserve">    D4 - natery</t>
  </si>
  <si>
    <t>D-03-7 Vytápění</t>
  </si>
  <si>
    <t>POTRUBí</t>
  </si>
  <si>
    <t>733110803</t>
  </si>
  <si>
    <t>Demontáž potrubí ocelového závitového do DN 15</t>
  </si>
  <si>
    <t>733190801</t>
  </si>
  <si>
    <t>Odřezání objímky dvojité do DN 50</t>
  </si>
  <si>
    <t>733191913</t>
  </si>
  <si>
    <t>Zaslepení potrubí ocelového závitového zavařením a skováním DN 15</t>
  </si>
  <si>
    <t>733190107</t>
  </si>
  <si>
    <t>Zkouška těsnosti potrubí ocelové závitové do DN 40</t>
  </si>
  <si>
    <t>733890803</t>
  </si>
  <si>
    <t>Přemístění potrubí demontovaného vodorovně do 100 m v objektech výšky přes 6 do 24 m</t>
  </si>
  <si>
    <t>ARMATURY</t>
  </si>
  <si>
    <t>734200821</t>
  </si>
  <si>
    <t>Demontáž armatury závitové se dvěma závity do G 1/2</t>
  </si>
  <si>
    <t>otopná tělesa</t>
  </si>
  <si>
    <t>735111810</t>
  </si>
  <si>
    <t>Demontáž otopného tělesa litinového článkového</t>
  </si>
  <si>
    <t>735151811</t>
  </si>
  <si>
    <t>Demontáž otopného tělesa panelového jednořadého délka do 1500 mm</t>
  </si>
  <si>
    <t>735151832</t>
  </si>
  <si>
    <t>Demontáž otopného tělesa panelového třířadého délka do 2820 mm</t>
  </si>
  <si>
    <t>735291800</t>
  </si>
  <si>
    <t>Demontáž konzoly nebo držáku otopných těles, registrů nebo konvektorů do odpadu</t>
  </si>
  <si>
    <t>735191910</t>
  </si>
  <si>
    <t>Napuštění vody do otopných těles</t>
  </si>
  <si>
    <t>735494811</t>
  </si>
  <si>
    <t>Vypuštění vody z otopných těles</t>
  </si>
  <si>
    <t>735890802</t>
  </si>
  <si>
    <t>Přemístění demontovaného otopného tělesa vodorovně 100 m v objektech výšky přes 6 do 12 m</t>
  </si>
  <si>
    <t>natery</t>
  </si>
  <si>
    <t>783425411</t>
  </si>
  <si>
    <t>Nátěry syntetické potrubí do DN 50 barva dražší lesklý povrch 1x antikorozní, 1x základní, 1x email</t>
  </si>
  <si>
    <t>D.03.8 - Zdravotně technické instalace</t>
  </si>
  <si>
    <t>-1227881028</t>
  </si>
  <si>
    <t>potrubí dešťové kanalizace</t>
  </si>
  <si>
    <t>(4+4+3+1,5)*1,2</t>
  </si>
  <si>
    <t>odvod kondenátu</t>
  </si>
  <si>
    <t>0,3*8*1,2</t>
  </si>
  <si>
    <t>0,3*3*1,2</t>
  </si>
  <si>
    <t>656945893</t>
  </si>
  <si>
    <t>63154537</t>
  </si>
  <si>
    <t>pouzdro izolační potrubní z minerální vlny s Al fólií max. 250/100°C 76/30mm</t>
  </si>
  <si>
    <t>-834270487</t>
  </si>
  <si>
    <t>63154006</t>
  </si>
  <si>
    <t>pouzdro izolační potrubní z minerální vlny s Al fólií max. 250/100°C 35/20mm</t>
  </si>
  <si>
    <t>-1434496295</t>
  </si>
  <si>
    <t>utěsnění prostupu potrubí odvodu kondenzát přes obvodovou zeď</t>
  </si>
  <si>
    <t>1,5</t>
  </si>
  <si>
    <t>63154007</t>
  </si>
  <si>
    <t>pouzdro izolační potrubní z minerální vlny s Al fólií max. 250/100°C 42/20mm</t>
  </si>
  <si>
    <t>-1271003131</t>
  </si>
  <si>
    <t>998713102</t>
  </si>
  <si>
    <t>Přesun hmot pro izolace tepelné stanovený z hmotnosti přesunovaného materiálu vodorovná dopravní vzdálenost do 50 m v objektech výšky přes 6 m do 12 m</t>
  </si>
  <si>
    <t>-228788601</t>
  </si>
  <si>
    <t>952290417</t>
  </si>
  <si>
    <t>721171912.1</t>
  </si>
  <si>
    <t>Propojení potrubí odvodu kondenátu do dešťového odpadního potrubí - klempířského prvku s utěsněním. Materiál, montáž do DN40</t>
  </si>
  <si>
    <t>-474529682</t>
  </si>
  <si>
    <t>kus 90/40</t>
  </si>
  <si>
    <t>kus 90/32</t>
  </si>
  <si>
    <t>721171914.1</t>
  </si>
  <si>
    <t>Propojení s potrubím dešťového svodu a klemířského svodu z pozinkovaného plechu DN 75</t>
  </si>
  <si>
    <t>2099524679</t>
  </si>
  <si>
    <t>Propojení s potrubím dešťového svodu a klemířského svodu z pozinkovaného plechu</t>
  </si>
  <si>
    <t>721174004</t>
  </si>
  <si>
    <t>Potrubí z trub polypropylenových svodné (ležaté) DN 75</t>
  </si>
  <si>
    <t>-280828869</t>
  </si>
  <si>
    <t>Dešťová kanalizace</t>
  </si>
  <si>
    <t>(3+1,5)*1,2</t>
  </si>
  <si>
    <t>721174024</t>
  </si>
  <si>
    <t>Potrubí z trub polypropylenových odpadní (svislé) DN 75</t>
  </si>
  <si>
    <t>-492493990</t>
  </si>
  <si>
    <t>dešťová kanalizace</t>
  </si>
  <si>
    <t>(4+4)*1,2</t>
  </si>
  <si>
    <t>721174041</t>
  </si>
  <si>
    <t>Potrubí z trub polypropylenových připojovací DN 32 dodávka + montáž, včetně tvarovek, objímek uchení</t>
  </si>
  <si>
    <t>925907755</t>
  </si>
  <si>
    <t>odvod kondenzátu</t>
  </si>
  <si>
    <t>(2+9,5+10,5+1+6,5+4+17,5+1+10,5+1+11+9+1+7,5+4,5+6+5,5+10,5+1+6,5+11+1+8,5+1,5+3,5)*1,2</t>
  </si>
  <si>
    <t>721174042</t>
  </si>
  <si>
    <t>Potrubí z trub polypropylenových připojovací DN 40</t>
  </si>
  <si>
    <t>-413319460</t>
  </si>
  <si>
    <t>(1+5+1+1+4,5+1,5+5,5+1,5+4+0,5+2,5+1,5)*1,2</t>
  </si>
  <si>
    <t>35,5</t>
  </si>
  <si>
    <t>721174043</t>
  </si>
  <si>
    <t>Potrubí z trub polypropylenových připojovací DN 50</t>
  </si>
  <si>
    <t>1282509453</t>
  </si>
  <si>
    <t>(0,5+0,5)*1,2</t>
  </si>
  <si>
    <t>721239114</t>
  </si>
  <si>
    <t>Střešní vtoky (vpusti) montáž střešních vtoků ostatních typů se svislým odtokem do DN 160</t>
  </si>
  <si>
    <t>-1750425594</t>
  </si>
  <si>
    <t>dešťový vtok DN75</t>
  </si>
  <si>
    <t>56231102</t>
  </si>
  <si>
    <t>vtok střešní vodorovný s vyhříváním s manžetou pro asfaltovou hydroizolaci pochůzných plochých střech DN 75, DN 110</t>
  </si>
  <si>
    <t>-1062522469</t>
  </si>
  <si>
    <t>5623110619.2</t>
  </si>
  <si>
    <t>odvodňovací kroužek pro terasový vtok</t>
  </si>
  <si>
    <t>223184044</t>
  </si>
  <si>
    <t>NOVÁ VÝMĚRA</t>
  </si>
  <si>
    <t>12.NP</t>
  </si>
  <si>
    <t>283491071</t>
  </si>
  <si>
    <t xml:space="preserve">kroužek odvodňovací pro  odvodnění ploché střechy </t>
  </si>
  <si>
    <t>-769508218</t>
  </si>
  <si>
    <t>56231106.11</t>
  </si>
  <si>
    <t>Nástavec s PVC přírubou speciálně pro napojení na foliové hydroizolace pro konstr. střech s tepelnou izolací DN 75, DN 110, pro pochůzí střechy</t>
  </si>
  <si>
    <t>1814505458</t>
  </si>
  <si>
    <t>998721102</t>
  </si>
  <si>
    <t>Přesun hmot pro vnitřní kanalizace stanovený z hmotnosti přesunovaného materiálu vodorovná dopravní vzdálenost do 50 m v objektech výšky přes 6 do 12 m</t>
  </si>
  <si>
    <t>-325234037</t>
  </si>
  <si>
    <t>998721181</t>
  </si>
  <si>
    <t>Přesun hmot pro vnitřní kanalizace stanovený z hmotnosti přesunovaného materiálu Příplatek k ceně za přesun prováděný bez použití mechanizace pro jakoukoliv výšku objektu</t>
  </si>
  <si>
    <t>42912565</t>
  </si>
  <si>
    <t xml:space="preserve">D.03.9 - Měření a regulace </t>
  </si>
  <si>
    <t>N00 - Technika prostředí staveb</t>
  </si>
  <si>
    <t>Technika prostředí staveb</t>
  </si>
  <si>
    <t>Měření a regulace _ projektová dokumentace_viz samostatný soupis prací</t>
  </si>
  <si>
    <t>kpl.</t>
  </si>
  <si>
    <t>443533761</t>
  </si>
  <si>
    <t>N00_R02</t>
  </si>
  <si>
    <t>Měření a regulace _ dodávky a provedení_viz samostatný soupis prací</t>
  </si>
  <si>
    <t>-790561404</t>
  </si>
  <si>
    <t>SO 04 - Areálové komunikace a opěrná zeď</t>
  </si>
  <si>
    <t>113106123</t>
  </si>
  <si>
    <t>Rozebrání dlažeb ze zámkových dlaždic komunikací pro pěší ručně</t>
  </si>
  <si>
    <t>-962087610</t>
  </si>
  <si>
    <t xml:space="preserve">"viz v.č. D-04-02/06, detaily, TZ, výkaz výměr" </t>
  </si>
  <si>
    <t>23,0</t>
  </si>
  <si>
    <t>113107122</t>
  </si>
  <si>
    <t>Odstranění podkladu z kameniva drceného tl přes 100 do 200 mm ručně</t>
  </si>
  <si>
    <t>1566808230</t>
  </si>
  <si>
    <t xml:space="preserve">"viz v.č. D-04-02/06, detaily, TZ, výkaz výměr"  23,0</t>
  </si>
  <si>
    <t>113154113</t>
  </si>
  <si>
    <t>Frézování živičného krytu tl 50 mm pruh š 0,5 m pl do 500 m2 bez překážek v trase</t>
  </si>
  <si>
    <t>1244800829</t>
  </si>
  <si>
    <t>11,0</t>
  </si>
  <si>
    <t>1382597192</t>
  </si>
  <si>
    <t>23,0+15,0</t>
  </si>
  <si>
    <t>113203111</t>
  </si>
  <si>
    <t>Vytrhání obrub z dlažebních kostek</t>
  </si>
  <si>
    <t>2020398646</t>
  </si>
  <si>
    <t>Sejmutí ornice plochy do 100 m2 tl vrstvy do 200 mm strojně</t>
  </si>
  <si>
    <t>-1020017527</t>
  </si>
  <si>
    <t>70,0</t>
  </si>
  <si>
    <t>122211101</t>
  </si>
  <si>
    <t>Odkopávky a prokopávky v hornině třídy těžitelnosti I, skupiny 3 ručně</t>
  </si>
  <si>
    <t>1256562046</t>
  </si>
  <si>
    <t>"předpoklad" 30,0</t>
  </si>
  <si>
    <t>122251102</t>
  </si>
  <si>
    <t>Odkopávky a prokopávky nezapažené v hornině třídy těžitelnosti I skupiny 3 objem do 50 m3 strojně</t>
  </si>
  <si>
    <t>1302000617</t>
  </si>
  <si>
    <t>"viz v.č. D-04-02/06, detaily, TZ, výkaz výměr" 80,0-30,0</t>
  </si>
  <si>
    <t>"sanace podloží" 0,3*(70,0)</t>
  </si>
  <si>
    <t>-295423038</t>
  </si>
  <si>
    <t>"viz násypy" 35,0</t>
  </si>
  <si>
    <t>-1987800722</t>
  </si>
  <si>
    <t>"viz v.č. D-04-02/06, detaily, TZ, výkaz výměr" (80,0-35)</t>
  </si>
  <si>
    <t>"sanace podloží" 21,0</t>
  </si>
  <si>
    <t>576166750</t>
  </si>
  <si>
    <t>66*10 'Přepočtené koeficientem množství</t>
  </si>
  <si>
    <t>171151131</t>
  </si>
  <si>
    <t>Uložení sypaniny z hornin nesoudržných a soudržných střídavě do násypů zhutněných strojně</t>
  </si>
  <si>
    <t>-1503450756</t>
  </si>
  <si>
    <t>-1542529274</t>
  </si>
  <si>
    <t>1482069843</t>
  </si>
  <si>
    <t>181912112</t>
  </si>
  <si>
    <t>Úprava pláně v hornině třídy těžitelnosti I skupiny 3 se zhutněním ručně</t>
  </si>
  <si>
    <t>816523482</t>
  </si>
  <si>
    <t xml:space="preserve">"viz v.č. D-04-02/06, detaily, TZ, výkaz výměr"  93,0</t>
  </si>
  <si>
    <t>676228355</t>
  </si>
  <si>
    <t>327122R14</t>
  </si>
  <si>
    <t>Opěrná zeď samonosná ze ŽB dílců tvaru L v 1550 mm včetně souvisejících prací dle v.č. D.041-4</t>
  </si>
  <si>
    <t>672249876</t>
  </si>
  <si>
    <t xml:space="preserve">Poznámka k položce:_x000d_
Kompletní systémové dodávky a provedení dle specifikace PD a TZ včetně všech přímo souvisejících prací/činností a dodávek/doplňků a příslušenství_x000d_
Kompletní specifikace a rozsahu - viz v.č. D.04-4_x000d_
----------------------------------------------------------_x000d_
Opěrná zeď se zábradlím:_x000d_
Opěrná stěna bude provedena z prefabrikovaných dílců ve tvaru L z pohledového betonu šíře 1000 mm, v délce 10,00 bm. Na koruně zdi bude osazeno ocelové zábradlí v délce 9,50 bm – dtto jako stávající. Stávající zeď je částečně vsazená do terénu  a není součástí zábradlí. Je tedy nutné na tuto stávající zeď osadit zábradlí v délce 4,0 m._x000d_
</t>
  </si>
  <si>
    <t>10,0</t>
  </si>
  <si>
    <t>564201011</t>
  </si>
  <si>
    <t>Podklad nebo podsyp ze štěrkopísku ŠP plochy do 100 m2 tl 40 mm</t>
  </si>
  <si>
    <t>592212970</t>
  </si>
  <si>
    <t>564851011</t>
  </si>
  <si>
    <t>Podklad ze štěrkodrtě ŠD plochy do 100 m2 tl 150 mm</t>
  </si>
  <si>
    <t>-301737643</t>
  </si>
  <si>
    <t>"ŠDa,ŠDb" 70,0+70,0+23,0</t>
  </si>
  <si>
    <t>"ostatní_rozšíření" 0,15*163,0</t>
  </si>
  <si>
    <t>564871016</t>
  </si>
  <si>
    <t>Podklad ze štěrkodrtě ŠD plochy do 100 m2 tl 300 mm</t>
  </si>
  <si>
    <t>1757247750</t>
  </si>
  <si>
    <t>"SANACE PODLOŽÍ TL. 300 mm" (70,0)</t>
  </si>
  <si>
    <t>565165111</t>
  </si>
  <si>
    <t>Asfaltový beton vrstva podkladní ACP 16 (obalované kamenivo OKS) tl 80 mm š do 3 m</t>
  </si>
  <si>
    <t>382913916</t>
  </si>
  <si>
    <t>573111112</t>
  </si>
  <si>
    <t>Postřik živičný infiltrační s posypem z asfaltu množství 1 kg/m2</t>
  </si>
  <si>
    <t>-51992975</t>
  </si>
  <si>
    <t>573231111</t>
  </si>
  <si>
    <t>Postřik živičný spojovací ze silniční emulze v množství do 0,7 kg/m2</t>
  </si>
  <si>
    <t>-1716682397</t>
  </si>
  <si>
    <t>577134131</t>
  </si>
  <si>
    <t xml:space="preserve">Asfaltový beton vrstva obrusná ACO 11 (ABS) tř. I tl 40 mm š do 3 m </t>
  </si>
  <si>
    <t>-436783748</t>
  </si>
  <si>
    <t>596211120</t>
  </si>
  <si>
    <t>Kladení zámkové dlažby komunikací pro pěší ručně tl 60 mm skupiny B pl do 50 m2</t>
  </si>
  <si>
    <t>1448225946</t>
  </si>
  <si>
    <t xml:space="preserve">dlažba betonová zámková tl. 60mm _ specifikace dle PD a TZ </t>
  </si>
  <si>
    <t>1291069278</t>
  </si>
  <si>
    <t>23*1,1 'Přepočtené koeficientem množství</t>
  </si>
  <si>
    <t>599141111</t>
  </si>
  <si>
    <t>Vyplnění spár mezi silničními dílci živičnou zálivkou</t>
  </si>
  <si>
    <t>1435835134</t>
  </si>
  <si>
    <t>Poznámka k položce:_x000d_
V jednotkové ceně zahrnuty náklady na natavitelnou pásku.</t>
  </si>
  <si>
    <t>916111123</t>
  </si>
  <si>
    <t>Osazení obruby z drobných kostek s boční opěrou do lože z betonu prostého</t>
  </si>
  <si>
    <t>1849648063</t>
  </si>
  <si>
    <t xml:space="preserve"> "viz v.č. D-04-02/06, detaily, TZ, výkaz výměr"  15,5</t>
  </si>
  <si>
    <t>58381007</t>
  </si>
  <si>
    <t>kostka dlažební žula drobná 10/10</t>
  </si>
  <si>
    <t>882461354</t>
  </si>
  <si>
    <t>15,5*0,11 'Přepočtené koeficientem množství</t>
  </si>
  <si>
    <t>58932563R</t>
  </si>
  <si>
    <t>směs pro beton třída C 16/20 X0,XC1 kamenivo do 8 mm</t>
  </si>
  <si>
    <t>1288179060</t>
  </si>
  <si>
    <t>919726122</t>
  </si>
  <si>
    <t>Geotextilie pro ochranu, separaci a filtraci netkaná měrná hm přes 200 do 300 g/m2</t>
  </si>
  <si>
    <t>-527419023</t>
  </si>
  <si>
    <t>919735112</t>
  </si>
  <si>
    <t>Řezání stávajícího živičného krytu hl do 100 mm</t>
  </si>
  <si>
    <t>1049630952</t>
  </si>
  <si>
    <t>961055111</t>
  </si>
  <si>
    <t>Bourání základů ze ŽB</t>
  </si>
  <si>
    <t>-924616964</t>
  </si>
  <si>
    <t>"předpoklad skrytých konstrukcí" 2,0</t>
  </si>
  <si>
    <t>966006221</t>
  </si>
  <si>
    <t>Odstranění sloupku včetně demontáže dopravní značky</t>
  </si>
  <si>
    <t>1442155975</t>
  </si>
  <si>
    <t>-1045850975</t>
  </si>
  <si>
    <t xml:space="preserve">Poznámka k položce:_x000d_
Jednotková cena stanovena pro stavební odpad BEZ ROZLIŠENÍ _včetně nebezpečných odpadů._x000d_
----------------------------------------------------------------------------------------------------------------------_x000d_
Složení stavebních odpadů - kód / % podíl na celkovém objemu _ ( 170101/40 , 170604/0,01 , 170904/31,89 , 170301/5,1 , 170504/23 )  </t>
  </si>
  <si>
    <t>1113115567</t>
  </si>
  <si>
    <t>-1416484582</t>
  </si>
  <si>
    <t>29,16*15 'Přepočtené koeficientem množství</t>
  </si>
  <si>
    <t>-1540002543</t>
  </si>
  <si>
    <t>998223011</t>
  </si>
  <si>
    <t>Přesun hmot pro pozemní komunikace s krytem dlážděným, živičným, betonovým</t>
  </si>
  <si>
    <t>-217510989</t>
  </si>
  <si>
    <t>795119N07</t>
  </si>
  <si>
    <t xml:space="preserve">D+M Svislé dopravní značení včetně objímek, sloupku, základových patek a kotevní sady </t>
  </si>
  <si>
    <t>-2044037647</t>
  </si>
  <si>
    <t>Poznámka k položce:_x000d_
Kompletní systémové dodávky a provedení dle specifikace PD a TZ včetně všech přímo souvisejících prací/činností a dodávek/doplňků a příslušenství</t>
  </si>
  <si>
    <t>"kompletní provedení dle specifikace PD a TZ vč. všech souvisejících prací dodávek, příslušenství a komponentů dle výpisu"</t>
  </si>
  <si>
    <t>"v jednotkové ceně započítáno: dodávka, výroba, montáž/osazení/kotvení (vč.kotvících a základových prvků), povrchová úprava"</t>
  </si>
  <si>
    <t>"kompletní specifikace viz výpis"</t>
  </si>
  <si>
    <t>2,0</t>
  </si>
  <si>
    <t>SO 05 - Konečné terénní a sadové úpravy _ (OBJEKT NEOBSAZEN_NENACEŇOVAT)</t>
  </si>
  <si>
    <t>N00 - Provozní soubor</t>
  </si>
  <si>
    <t>Provozní soubor</t>
  </si>
  <si>
    <t>Provozní soubor_ Konečné terénní a sadové úpravy _ (OBJEKT NEOBSAZEN_NENACEŇOVAT)</t>
  </si>
  <si>
    <t>585269796</t>
  </si>
  <si>
    <t>SO 06 - Fotovoltaika</t>
  </si>
  <si>
    <t>1 - Fotovoltaika</t>
  </si>
  <si>
    <t>D1 - Instalace fotovoltaické elektrárny</t>
  </si>
  <si>
    <t xml:space="preserve">    D2 -  01 - Fotovoltaické panely, střídače, konstrukce a úprava bleskosvodu</t>
  </si>
  <si>
    <t>D3 - Elektromateriál, rozvaděče</t>
  </si>
  <si>
    <t xml:space="preserve">    D4 - 01 - Solární kabely</t>
  </si>
  <si>
    <t xml:space="preserve">    D5 - 02 - Rozvaděče</t>
  </si>
  <si>
    <t xml:space="preserve">    D6 - 03 - Tlačítko</t>
  </si>
  <si>
    <t xml:space="preserve">    D7 - 05 - Kabely</t>
  </si>
  <si>
    <t xml:space="preserve">    D8 - 06 - Vodiče, šňůry a kabely měděné</t>
  </si>
  <si>
    <t>D9 - Ostatní materiál</t>
  </si>
  <si>
    <t xml:space="preserve">    D10 - 01 - Ukončení vodičů, soubory pro kabely</t>
  </si>
  <si>
    <t xml:space="preserve">    D11 - 02 - Elektroinstalační trubky a lišty</t>
  </si>
  <si>
    <t xml:space="preserve">    D12 - 03 - Žlab kabelový</t>
  </si>
  <si>
    <t>D13 - Napojení na bleskosvod</t>
  </si>
  <si>
    <t xml:space="preserve">    D14 -  01 - Napojení na bleskosvod  </t>
  </si>
  <si>
    <t>D15 - Řízení FVE</t>
  </si>
  <si>
    <t xml:space="preserve">    D16 -  01 - Splnění podmínek PDS </t>
  </si>
  <si>
    <t>Instalace fotovoltaické elektrárny</t>
  </si>
  <si>
    <t xml:space="preserve"> 01 - Fotovoltaické panely, střídače, konstrukce a úprava bleskosvodu</t>
  </si>
  <si>
    <t>Pol1</t>
  </si>
  <si>
    <t>Zapojení fotovoltaického panelu</t>
  </si>
  <si>
    <t>Pol2</t>
  </si>
  <si>
    <t>Fotovoltaický panel 400 Wp, minimální účinnost 20,50 %, monokrystalický, maximální rozměr 1 722 x 1 134 x 30 mm, včetně montáže</t>
  </si>
  <si>
    <t>Pol3</t>
  </si>
  <si>
    <t>Hliníková konstrukce fotovoltaických panelů, včetně montáže a uložení</t>
  </si>
  <si>
    <t>Pol4</t>
  </si>
  <si>
    <t>Střídač, minimální výstupní výkon AC 25 kVA, minimální evropská účinnost 98 %, DC vstup pomocí MC 4 nebo průchodkami, minimální stupeň krytí IP 65,</t>
  </si>
  <si>
    <t>Pol5</t>
  </si>
  <si>
    <t>Střídač, minimální výstupní výkon AC 33,3 kVA, minimální evropská účinnost 98 %, DC vstup pomocí MC 4 nebo průchodkami, minimální stupeň krytí IP 65,</t>
  </si>
  <si>
    <t>Pol6</t>
  </si>
  <si>
    <t>Osazení a zapojení střídače</t>
  </si>
  <si>
    <t>Pol7</t>
  </si>
  <si>
    <t>Výkonový optimizér, minimální vstupní DC výkon 800 W, minimální účinnost 99,5 %, minimální vážená účinnost 98,6 %, vstupní konektor MC 4, maximální bezpečné výstupní napětí výkonového optimizéru v pohotovostním režimu 1 ± 0,1 Vdc, včetně osazení a zapojen</t>
  </si>
  <si>
    <t>Elektromateriál, rozvaděče</t>
  </si>
  <si>
    <t>01 - Solární kabely</t>
  </si>
  <si>
    <t>Pol8</t>
  </si>
  <si>
    <t>Solární kabel 1 x 6 mm2, červený, UV odolný, včetně montáže (zapojení a uložení do žlabu)</t>
  </si>
  <si>
    <t>Pol9</t>
  </si>
  <si>
    <t>Solární kabel 1 x 6 mm2, černý, UV odolný, včetně montáže (zapojení a uložení do žlabu)</t>
  </si>
  <si>
    <t>Pol10</t>
  </si>
  <si>
    <t>Konektor MC4 konektor 4-6 mm se zámkem, včetně montáže</t>
  </si>
  <si>
    <t>Pol11</t>
  </si>
  <si>
    <t>Konektor MC4 zástrčka 4-6 mm se zámkem, včetně montáže</t>
  </si>
  <si>
    <t>02 - Rozvaděče</t>
  </si>
  <si>
    <t>Pol12</t>
  </si>
  <si>
    <t>Rozvaděč RAC 1 - rozvaděč střídavé části (nástěnný), IP66, včetně montáže, výzbroje dle PD a oživení</t>
  </si>
  <si>
    <t>Pol13</t>
  </si>
  <si>
    <t>Rozvaděč RAC 2 - rozvaděč střídavé části (nástěnný), IP66, včetně montáže, výzbroje dle PD a oživení</t>
  </si>
  <si>
    <t>Pol14</t>
  </si>
  <si>
    <t>Rozvaděč RDC 1 - rozvaděč stejnosměrné části (nástěnný), IP66, včetně montáže, výzbroje dle PD a oživení</t>
  </si>
  <si>
    <t>Pol15</t>
  </si>
  <si>
    <t>Rozvaděč RDC 2 - rozvaděč stejnosměrné části (nástěnný), IP66, včetně montáže, výzbroje dle PD a oživení</t>
  </si>
  <si>
    <t>03 - Tlačítko</t>
  </si>
  <si>
    <t>Pol16</t>
  </si>
  <si>
    <t>Požární tlačítko v krabici se sklem se 2 kontakty (1x NC + 1x NO), IP55, 12x12x5 cm, RAL 3000 červená, 1x NO 3 A / 240 V, 1x NC 3 A / 240 V, možnost instalace až 4 nezávislých spínacích kontaktů, včetně montáže</t>
  </si>
  <si>
    <t>05 - Kabely</t>
  </si>
  <si>
    <t>Pol17</t>
  </si>
  <si>
    <t>Kabel NHXCH FE180/E90 B2 ca s1 d0 3 x 1,5 mm2, včetně montáž</t>
  </si>
  <si>
    <t>Pol18</t>
  </si>
  <si>
    <t>Kabel F/FTP CAT.6 A, včetně montáže a zapojení</t>
  </si>
  <si>
    <t>Pol19</t>
  </si>
  <si>
    <t>Kabel optický, včetně montáže a zapojení</t>
  </si>
  <si>
    <t>Pol20</t>
  </si>
  <si>
    <t>J-Y(ST)Y 2x2x0,8, včetně montáže a zapojení</t>
  </si>
  <si>
    <t>Pol21</t>
  </si>
  <si>
    <t>Kabel 1-CYKY-J 5 x 35 mm2, 750 V, volně uložený, včetně montáže</t>
  </si>
  <si>
    <t>Pol22</t>
  </si>
  <si>
    <t>Kabel CYKY-J 5 x 50 mm2, 750 V, volně uložený, včetně montáže</t>
  </si>
  <si>
    <t>Pol23</t>
  </si>
  <si>
    <t>Kabel CYKY-J 5 x 16 mm2, 750 V, volně uložený, včetně montáže</t>
  </si>
  <si>
    <t>06 - Vodiče, šňůry a kabely měděné</t>
  </si>
  <si>
    <t>Pol24</t>
  </si>
  <si>
    <t>Vodič NN a VN CYA 16 mm2, včetně montáže</t>
  </si>
  <si>
    <t>Pol25</t>
  </si>
  <si>
    <t>Vodič NN a VN CYA 25 mm2, včetně montáže</t>
  </si>
  <si>
    <t>Ostatní materiál</t>
  </si>
  <si>
    <t>D10</t>
  </si>
  <si>
    <t>01 - Ukončení vodičů, soubory pro kabely</t>
  </si>
  <si>
    <t>Pol26</t>
  </si>
  <si>
    <t>Ukončení kabelů a vodičů, včetně montáže</t>
  </si>
  <si>
    <t>Pol27</t>
  </si>
  <si>
    <t>Páska vázací 4,8 x 290 mm, černá, do 22 kg, UV odolná, balení po 100 ks, včetně montáže</t>
  </si>
  <si>
    <t>Pol28</t>
  </si>
  <si>
    <t>Upevňovací příchytka jednostranná, D10 mm, těžká, žárově pozinkováno ponorem, balení 100 ks, včetně montáže</t>
  </si>
  <si>
    <t>Pol29</t>
  </si>
  <si>
    <t>Vytvoření požárních ucpávek pomocí elastického protipožárního tmelu, dle platných ČSN</t>
  </si>
  <si>
    <t>D11</t>
  </si>
  <si>
    <t>02 - Elektroinstalační trubky a lišty</t>
  </si>
  <si>
    <t>Pol30</t>
  </si>
  <si>
    <t>Lišta hranatá, 40 x 20 mm, PVC, včetně montáže</t>
  </si>
  <si>
    <t>D12</t>
  </si>
  <si>
    <t>03 - Žlab kabelový</t>
  </si>
  <si>
    <t>Pol31</t>
  </si>
  <si>
    <t>Úplná montáž kabelových žlabů včetně spojování, kolen, upevňovacích bodů či konzolí, T-kusů na předem připravené upevňovací body, uzavření víkem, uzemnění</t>
  </si>
  <si>
    <t>Pol32</t>
  </si>
  <si>
    <t>Žlab kabelový plný, 40/20 mm, plechový s pozinkováním</t>
  </si>
  <si>
    <t>D13</t>
  </si>
  <si>
    <t>Napojení na bleskosvod</t>
  </si>
  <si>
    <t>D14</t>
  </si>
  <si>
    <t xml:space="preserve"> 01 - Napojení na bleskosvod  </t>
  </si>
  <si>
    <t>Pol33</t>
  </si>
  <si>
    <t>Dopojení a úprava stávajícího hromosvodu; dle platné legislativy</t>
  </si>
  <si>
    <t>D15</t>
  </si>
  <si>
    <t>Řízení FVE</t>
  </si>
  <si>
    <t>D16</t>
  </si>
  <si>
    <t xml:space="preserve"> 01 - Splnění podmínek PDS </t>
  </si>
  <si>
    <t>Pol34</t>
  </si>
  <si>
    <t>Zřízení řízení a monitoringu dle podmínek uvedených v příloze č. 4 PPDS a dle specifických podmínek PDS</t>
  </si>
  <si>
    <t>OST01_R01</t>
  </si>
  <si>
    <t>D+M _ systémový vodotěsný kabelový prostup prům. 45 mm (mezi střechou koridotu / chodbou v obj. NaV.)</t>
  </si>
  <si>
    <t>1071249473</t>
  </si>
  <si>
    <t>2 - VN + ON</t>
  </si>
  <si>
    <t>D1 - Vedlejší náklady</t>
  </si>
  <si>
    <t xml:space="preserve">    D2 -     01 - Vedlejší náklady</t>
  </si>
  <si>
    <t xml:space="preserve">    01 - Vedlejší náklady</t>
  </si>
  <si>
    <t>Pol43</t>
  </si>
  <si>
    <t>Zajištění odborných dozorů ze strany zhotovitele (zejména v rozsahu potřebných autorizací, certifikací, živnostenských a jiných oprávnění), zajištění koordinace BOZP a ochrany zdraví při práci na staveništi</t>
  </si>
  <si>
    <t>Pol44</t>
  </si>
  <si>
    <t xml:space="preserve">Zajištění posudků a dalších dokumentů </t>
  </si>
  <si>
    <t>Poznámka k položce:_x000d_
Zajištění posudků a dalších dokumentů (plán BOZP na staveništi; technické požadavky na výrobky; ostatní posudky); operativní karta zdolávání požárů; aktualizované požárně bezpečnostní řešení stavby dle skutečnosti, protokol o určení vnějších vlivů, provozní a jiné řády, návody a příručky k obsluze, používání, údržbě a servisu příslušných částí díla, provozní řád zařízení, plnohodnotný český návod k obsluze, údržbě a servisu</t>
  </si>
  <si>
    <t>Pol45</t>
  </si>
  <si>
    <t>Zajištění veškerých zkoušek a měření, zejména protokol o provedení vyzkoušení díla (komplexní zkouška, dílčí zkoušky a garanční měření)</t>
  </si>
  <si>
    <t>Pol46</t>
  </si>
  <si>
    <t xml:space="preserve">Zajištění veškeré dokumentace k dílu </t>
  </si>
  <si>
    <t>Poznámka k položce:_x000d_
Zajištění veškeré dokumentace k dílu v rozsahu podkladů pro závěrečnou kontrolní prohlídku díla, technických listů, prohlášení o shodě, protokolu o nastavení ochran, záručních listů, veškerých revizí, včetně zpracování autorizovaných zpráv, protokolů o provedených zkouškách, dokladů o likvidaci odpadů z montáže, prohlášení o souladu s ověřenou projektovou dokumentací pro stavební povolení, stavební deník, závěrečný předávací protokol, doklad o montáži, veškeré doklady o funkčních zkouškách všech zařízení (např. požárně bezpečnostního zařízení)</t>
  </si>
  <si>
    <t>Pol49</t>
  </si>
  <si>
    <t>Práce na těžce přístupných místech (práce ve výškách, práce bez pevné pracovní podlahy, práce ve stísněném prostoru)</t>
  </si>
  <si>
    <t>Pol53</t>
  </si>
  <si>
    <t>Zajištění prvního paralelního připojení výrobny se zajištěním povinných dokumentů</t>
  </si>
  <si>
    <t>Poznámka k položce:_x000d_
Zajištění prvního paralelního připojení výrobny se zajištěním těchto povinných dokumentů: Provozovatelem DS odsouhlasená projektová dokumentace aktualizovaná podle skutečného stavu provedení výrobny v jednom vyhotovení. Zhotovitelem potvrzené jednopólové schéma zapojení zdroje, jako skutečný stav, pokud již není součástí projektové dokumentace. Zpráva o výchozí revizi elektrického zařízení výrobny a případně dalšího elektrického zařízení nově uváděného do provozu, které souvisí s výrobnou a bez kterého nelze provést připojení výrobny k síti PDS. Zpráva o výchozí revizi el. zařízení – přípojky ve vlastnictví výrobce, popř. potvrzený Protokol o kontrole bezpečnosti a provozuschopnosti elektrického zařízení připojovaného k distribuční soustavě, plánek skutečného provedení el. přípojky, kolaudační souhlas nebo protokol o předčasném užívání přípojky nebo čestné prohlášení o vlastnictví a provozování přípojky (pouze u nového místa připojení, pokud je připojeno přípojkou budovanou na náklady výrobce). Protokol o nastavení síťových ochran. Potvrzení dodavatele, že je výrobna provedena v souladu s podmínkami stanovenými uzavřenou Smlouvou o připojení podle předpisů, norem a zásad uvedených v PPDS. Dokument synchronního výrobního modulu B1 (v případě distributora EG. D, a.s.). Podepsaná Příloha č. 2 Smlouvy o připojení (v případě distributora ČEZ Distribuce a.s.).</t>
  </si>
  <si>
    <t>Pol54</t>
  </si>
  <si>
    <t xml:space="preserve">Legalizace </t>
  </si>
  <si>
    <t>Poznámka k položce:_x000d_
Legalizace – spolupráce při zajištění licence na výrobu elektřiny se zajištěním těchto povinných dokumentů: Protokol o komplexní provedené zkoušce zahrnující individuální vyzkoušení. Zpráva o výchozí revizi elektrického zařízení. Fotku štítku s technickými údaji výrobny (pokud existuje). Doklady prokazující shodu vlastností použitých výrobku s požadavky na stavby. Prohlášení o souladu realizované stavby s ověřenou projektovou dokumentací.</t>
  </si>
  <si>
    <t>Pol55</t>
  </si>
  <si>
    <t xml:space="preserve">Kolaudace </t>
  </si>
  <si>
    <t>Poznámka k položce:_x000d_
Kolaudace – spolupráce při zajištění kolaudace se zajištěním těchto povinných dokumentů: Protokol o předání díla. Seznam vad a nedodělků. Provozní řád zařízení. Manuály k dodané technologii díla. Dokumentace k dílu (prohlášení o shodě, technické listy, záruční listy, doklady o montáži). Zpráva o výchozí revizi elektrického zařízení (výrobny včetně protokolu o určení vnějších vlivů a případně dalšího elektrického zařízení nově uváděného do provozu). Zpráva o revizi systému ochrany před bleskem (nebo potvrzení o skutečnosti, že hromosvod nebyl ovlivněn). Zpráva o revizi elektrické instalace (přípojky ve vlastnictví výrobce, trafostanice). Zpráva o výchozí revizi elektrického zařízení rozvaděče MaR. Revize kotvícího zařízení pro jištění osob (pokud je instalován a pokud je třeba). Stavební deník. Doklad o nezávadné likvidaci odpadů. Protokol o evidenci všech odpadů. Státní autorizace na výstavbu výrobny elektřiny (pokud je potřeba). Protokol o ukončení ověřovacího provozu. Protokol o provedení vyzkoušení díla – komplexní zkouška, dílčí zkoušky, garanční měření. Oznámení o ukončení stavby, žádost o závěrečnou kontrolní prohlídku. Závěrečný předávací protokol po ověřovacím provozu. Prohlášení o souladu realizované stavby s ověřenou projektovou dokumentací. Doklady prokazující shodu vlastností použitých výrobků s požadavky na stavby. Technické listy všech dodaných zařízení. Fotodokumentace díla.</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</si>
  <si>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</si>
  <si>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</si>
  <si>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</si>
  <si>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</si>
  <si>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</si>
  <si>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</si>
  <si>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</si>
  <si>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</si>
  <si>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</si>
  <si>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</si>
  <si>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</si>
  <si>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012103000</t>
  </si>
  <si>
    <t>Geodetické práce před výstavbou</t>
  </si>
  <si>
    <t>1024</t>
  </si>
  <si>
    <t>-855269203</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</si>
  <si>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</si>
  <si>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</si>
  <si>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</si>
  <si>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202388233</t>
  </si>
  <si>
    <t>012303000</t>
  </si>
  <si>
    <t>Geodetické práce po výstavbě</t>
  </si>
  <si>
    <t>1633953073</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</si>
  <si>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</si>
  <si>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</si>
  <si>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</si>
  <si>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-922920651</t>
  </si>
  <si>
    <t xml:space="preserve">Poznámka k položce:_x000d_
V jednotkové ceně zahrnuty náklady na vypracování :_x000d_
-prováděcí / dílenské dokumentace pro provedení stavby vč. potřebných detailů_x000d_
(v JC jsou také zahrnuty náklady na provedení potřebných stavebních průzkumů)_x000d_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---------------------------------------------------------------------------------------------------------------------------------_x000d_
VEŠKERÉ FORMY A PŘEDÁNÍ SE ŘÍDÍ PODMÍNKAMI ZADÁVACÍ DOKUMENTACE STAVBY</t>
  </si>
  <si>
    <t>Dokumentace skutečného provedení stavby</t>
  </si>
  <si>
    <t>-433814862</t>
  </si>
  <si>
    <t>Poznámka k položce:_x000d_
VEŠKERÉ FORMY A PŘEDÁNÍ SE ŘÍDÍ PODMÍNKAMI ZADÁVACÍ DOKUMENTACE STAVBY</t>
  </si>
  <si>
    <t>VRN2</t>
  </si>
  <si>
    <t>Příprava staveniště</t>
  </si>
  <si>
    <t>020001000</t>
  </si>
  <si>
    <t xml:space="preserve">Příprava staveniště </t>
  </si>
  <si>
    <t>744021315</t>
  </si>
  <si>
    <t xml:space="preserve">Poznámka k položce:_x000d_
-Zřízení trvalé, dočasné deponie a mezideponie_x000d_
-zřízení příjezdů a přístupů na staveniště_x000d_
-dočasné zpevněné plochy/komunikace_zřízení/odstranění_x000d_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</si>
  <si>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</si>
  <si>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030001000</t>
  </si>
  <si>
    <t xml:space="preserve">Zařízení staveniště </t>
  </si>
  <si>
    <t>-245609583</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</si>
  <si>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</si>
  <si>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039002000</t>
  </si>
  <si>
    <t>Zrušení zařízení staveniště</t>
  </si>
  <si>
    <t>-1292321395</t>
  </si>
  <si>
    <t>Poznámka k položce:_x000d_
-náklady zhotovitele spojené s kompletní likvidací zařízení staveniště vč. uvedení všech dotčených ploch do bezvadného stavu</t>
  </si>
  <si>
    <t>VRN4</t>
  </si>
  <si>
    <t>Inženýrská činnost</t>
  </si>
  <si>
    <t>043103000</t>
  </si>
  <si>
    <t>Zkoušky bez rozlišení</t>
  </si>
  <si>
    <t>215755647</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</si>
  <si>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</si>
  <si>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</si>
  <si>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</si>
  <si>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93980410</t>
  </si>
  <si>
    <t>Poznámka k položce:_x000d_
-příprava předávací dokumentace dle ZD_x000d_
-ostatní kompletační činnost</t>
  </si>
  <si>
    <t>VRN7</t>
  </si>
  <si>
    <t>Provozní vlivy</t>
  </si>
  <si>
    <t>071103000</t>
  </si>
  <si>
    <t>Provoz investora</t>
  </si>
  <si>
    <t>1199855681</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</si>
  <si>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 bezprašné oddělení staveniště od okolního provozu objednatele_po celou dobu stavby)</t>
  </si>
  <si>
    <t>VRN9</t>
  </si>
  <si>
    <t>090001000</t>
  </si>
  <si>
    <t>-388829474</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</si>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</sst>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1"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8"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2" fillId="0" borderId="0" xfId="0" applyFont="1" applyAlignment="1" applyProtection="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theme" Target="theme/theme1.xml" /><Relationship Id="rId43" Type="http://schemas.openxmlformats.org/officeDocument/2006/relationships/calcChain" Target="calcChain.xml" /><Relationship Id="rId4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N22-067_exp2_VR05</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Výstavba nadzemních koridorů , Slezská nemocnice v Opavě, p.o.</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Slezská nemocnice v Opavě, p.o.</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31. 5. 2022</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30</v>
      </c>
      <c r="D89" s="42"/>
      <c r="E89" s="42"/>
      <c r="F89" s="42"/>
      <c r="G89" s="42"/>
      <c r="H89" s="42"/>
      <c r="I89" s="42"/>
      <c r="J89" s="42"/>
      <c r="K89" s="42"/>
      <c r="L89" s="73" t="str">
        <f>IF(E11= "","",E11)</f>
        <v>Slezká nemocnice v Opavě, příspěvková organizace</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CHVÁLEK ATELIÉR s.r.o.</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ROUND(AG95+AG98+AG117+SUM(AG137:AG139)+AG142,2)</f>
        <v>0</v>
      </c>
      <c r="AH94" s="111"/>
      <c r="AI94" s="111"/>
      <c r="AJ94" s="111"/>
      <c r="AK94" s="111"/>
      <c r="AL94" s="111"/>
      <c r="AM94" s="111"/>
      <c r="AN94" s="112">
        <f>SUM(AG94,AT94)</f>
        <v>0</v>
      </c>
      <c r="AO94" s="112"/>
      <c r="AP94" s="112"/>
      <c r="AQ94" s="113" t="s">
        <v>1</v>
      </c>
      <c r="AR94" s="114"/>
      <c r="AS94" s="115">
        <f>ROUND(AS95+AS98+AS117+SUM(AS137:AS139)+AS142,2)</f>
        <v>0</v>
      </c>
      <c r="AT94" s="116">
        <f>ROUND(SUM(AV94:AW94),2)</f>
        <v>0</v>
      </c>
      <c r="AU94" s="117">
        <f>ROUND(AU95+AU98+AU117+SUM(AU137:AU139)+AU142,5)</f>
        <v>0</v>
      </c>
      <c r="AV94" s="116">
        <f>ROUND(AZ94*L29,2)</f>
        <v>0</v>
      </c>
      <c r="AW94" s="116">
        <f>ROUND(BA94*L30,2)</f>
        <v>0</v>
      </c>
      <c r="AX94" s="116">
        <f>ROUND(BB94*L29,2)</f>
        <v>0</v>
      </c>
      <c r="AY94" s="116">
        <f>ROUND(BC94*L30,2)</f>
        <v>0</v>
      </c>
      <c r="AZ94" s="116">
        <f>ROUND(AZ95+AZ98+AZ117+SUM(AZ137:AZ139)+AZ142,2)</f>
        <v>0</v>
      </c>
      <c r="BA94" s="116">
        <f>ROUND(BA95+BA98+BA117+SUM(BA137:BA139)+BA142,2)</f>
        <v>0</v>
      </c>
      <c r="BB94" s="116">
        <f>ROUND(BB95+BB98+BB117+SUM(BB137:BB139)+BB142,2)</f>
        <v>0</v>
      </c>
      <c r="BC94" s="116">
        <f>ROUND(BC95+BC98+BC117+SUM(BC137:BC139)+BC142,2)</f>
        <v>0</v>
      </c>
      <c r="BD94" s="118">
        <f>ROUND(BD95+BD98+BD117+SUM(BD137:BD139)+BD142,2)</f>
        <v>0</v>
      </c>
      <c r="BE94" s="6"/>
      <c r="BS94" s="119" t="s">
        <v>82</v>
      </c>
      <c r="BT94" s="119" t="s">
        <v>83</v>
      </c>
      <c r="BU94" s="120" t="s">
        <v>84</v>
      </c>
      <c r="BV94" s="119" t="s">
        <v>85</v>
      </c>
      <c r="BW94" s="119" t="s">
        <v>5</v>
      </c>
      <c r="BX94" s="119" t="s">
        <v>86</v>
      </c>
      <c r="CL94" s="119" t="s">
        <v>19</v>
      </c>
    </row>
    <row r="95" s="7" customFormat="1" ht="24.75" customHeight="1">
      <c r="A95" s="7"/>
      <c r="B95" s="121"/>
      <c r="C95" s="122"/>
      <c r="D95" s="123" t="s">
        <v>87</v>
      </c>
      <c r="E95" s="123"/>
      <c r="F95" s="123"/>
      <c r="G95" s="123"/>
      <c r="H95" s="123"/>
      <c r="I95" s="124"/>
      <c r="J95" s="123" t="s">
        <v>88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ROUND(SUM(AG96:AG97),2)</f>
        <v>0</v>
      </c>
      <c r="AH95" s="124"/>
      <c r="AI95" s="124"/>
      <c r="AJ95" s="124"/>
      <c r="AK95" s="124"/>
      <c r="AL95" s="124"/>
      <c r="AM95" s="124"/>
      <c r="AN95" s="126">
        <f>SUM(AG95,AT95)</f>
        <v>0</v>
      </c>
      <c r="AO95" s="124"/>
      <c r="AP95" s="124"/>
      <c r="AQ95" s="127" t="s">
        <v>89</v>
      </c>
      <c r="AR95" s="128"/>
      <c r="AS95" s="129">
        <f>ROUND(SUM(AS96:AS97),2)</f>
        <v>0</v>
      </c>
      <c r="AT95" s="130">
        <f>ROUND(SUM(AV95:AW95),2)</f>
        <v>0</v>
      </c>
      <c r="AU95" s="131">
        <f>ROUND(SUM(AU96:AU97),5)</f>
        <v>0</v>
      </c>
      <c r="AV95" s="130">
        <f>ROUND(AZ95*L29,2)</f>
        <v>0</v>
      </c>
      <c r="AW95" s="130">
        <f>ROUND(BA95*L30,2)</f>
        <v>0</v>
      </c>
      <c r="AX95" s="130">
        <f>ROUND(BB95*L29,2)</f>
        <v>0</v>
      </c>
      <c r="AY95" s="130">
        <f>ROUND(BC95*L30,2)</f>
        <v>0</v>
      </c>
      <c r="AZ95" s="130">
        <f>ROUND(SUM(AZ96:AZ97),2)</f>
        <v>0</v>
      </c>
      <c r="BA95" s="130">
        <f>ROUND(SUM(BA96:BA97),2)</f>
        <v>0</v>
      </c>
      <c r="BB95" s="130">
        <f>ROUND(SUM(BB96:BB97),2)</f>
        <v>0</v>
      </c>
      <c r="BC95" s="130">
        <f>ROUND(SUM(BC96:BC97),2)</f>
        <v>0</v>
      </c>
      <c r="BD95" s="132">
        <f>ROUND(SUM(BD96:BD97),2)</f>
        <v>0</v>
      </c>
      <c r="BE95" s="7"/>
      <c r="BS95" s="133" t="s">
        <v>82</v>
      </c>
      <c r="BT95" s="133" t="s">
        <v>90</v>
      </c>
      <c r="BU95" s="133" t="s">
        <v>84</v>
      </c>
      <c r="BV95" s="133" t="s">
        <v>85</v>
      </c>
      <c r="BW95" s="133" t="s">
        <v>91</v>
      </c>
      <c r="BX95" s="133" t="s">
        <v>5</v>
      </c>
      <c r="CL95" s="133" t="s">
        <v>19</v>
      </c>
      <c r="CM95" s="133" t="s">
        <v>92</v>
      </c>
    </row>
    <row r="96" s="4" customFormat="1" ht="16.5" customHeight="1">
      <c r="A96" s="134" t="s">
        <v>93</v>
      </c>
      <c r="B96" s="72"/>
      <c r="C96" s="135"/>
      <c r="D96" s="135"/>
      <c r="E96" s="136" t="s">
        <v>90</v>
      </c>
      <c r="F96" s="136"/>
      <c r="G96" s="136"/>
      <c r="H96" s="136"/>
      <c r="I96" s="136"/>
      <c r="J96" s="135"/>
      <c r="K96" s="136" t="s">
        <v>94</v>
      </c>
      <c r="L96" s="136"/>
      <c r="M96" s="136"/>
      <c r="N96" s="136"/>
      <c r="O96" s="136"/>
      <c r="P96" s="136"/>
      <c r="Q96" s="136"/>
      <c r="R96" s="136"/>
      <c r="S96" s="136"/>
      <c r="T96" s="136"/>
      <c r="U96" s="136"/>
      <c r="V96" s="136"/>
      <c r="W96" s="136"/>
      <c r="X96" s="136"/>
      <c r="Y96" s="136"/>
      <c r="Z96" s="136"/>
      <c r="AA96" s="136"/>
      <c r="AB96" s="136"/>
      <c r="AC96" s="136"/>
      <c r="AD96" s="136"/>
      <c r="AE96" s="136"/>
      <c r="AF96" s="136"/>
      <c r="AG96" s="137">
        <f>'1 - SO 01 - Kácení a přes...'!J32</f>
        <v>0</v>
      </c>
      <c r="AH96" s="135"/>
      <c r="AI96" s="135"/>
      <c r="AJ96" s="135"/>
      <c r="AK96" s="135"/>
      <c r="AL96" s="135"/>
      <c r="AM96" s="135"/>
      <c r="AN96" s="137">
        <f>SUM(AG96,AT96)</f>
        <v>0</v>
      </c>
      <c r="AO96" s="135"/>
      <c r="AP96" s="135"/>
      <c r="AQ96" s="138" t="s">
        <v>95</v>
      </c>
      <c r="AR96" s="74"/>
      <c r="AS96" s="139">
        <v>0</v>
      </c>
      <c r="AT96" s="140">
        <f>ROUND(SUM(AV96:AW96),2)</f>
        <v>0</v>
      </c>
      <c r="AU96" s="141">
        <f>'1 - SO 01 - Kácení a přes...'!P124</f>
        <v>0</v>
      </c>
      <c r="AV96" s="140">
        <f>'1 - SO 01 - Kácení a přes...'!J35</f>
        <v>0</v>
      </c>
      <c r="AW96" s="140">
        <f>'1 - SO 01 - Kácení a přes...'!J36</f>
        <v>0</v>
      </c>
      <c r="AX96" s="140">
        <f>'1 - SO 01 - Kácení a přes...'!J37</f>
        <v>0</v>
      </c>
      <c r="AY96" s="140">
        <f>'1 - SO 01 - Kácení a přes...'!J38</f>
        <v>0</v>
      </c>
      <c r="AZ96" s="140">
        <f>'1 - SO 01 - Kácení a přes...'!F35</f>
        <v>0</v>
      </c>
      <c r="BA96" s="140">
        <f>'1 - SO 01 - Kácení a přes...'!F36</f>
        <v>0</v>
      </c>
      <c r="BB96" s="140">
        <f>'1 - SO 01 - Kácení a přes...'!F37</f>
        <v>0</v>
      </c>
      <c r="BC96" s="140">
        <f>'1 - SO 01 - Kácení a přes...'!F38</f>
        <v>0</v>
      </c>
      <c r="BD96" s="142">
        <f>'1 - SO 01 - Kácení a přes...'!F39</f>
        <v>0</v>
      </c>
      <c r="BE96" s="4"/>
      <c r="BT96" s="143" t="s">
        <v>92</v>
      </c>
      <c r="BV96" s="143" t="s">
        <v>85</v>
      </c>
      <c r="BW96" s="143" t="s">
        <v>96</v>
      </c>
      <c r="BX96" s="143" t="s">
        <v>91</v>
      </c>
      <c r="CL96" s="143" t="s">
        <v>1</v>
      </c>
    </row>
    <row r="97" s="4" customFormat="1" ht="16.5" customHeight="1">
      <c r="A97" s="134" t="s">
        <v>93</v>
      </c>
      <c r="B97" s="72"/>
      <c r="C97" s="135"/>
      <c r="D97" s="135"/>
      <c r="E97" s="136" t="s">
        <v>92</v>
      </c>
      <c r="F97" s="136"/>
      <c r="G97" s="136"/>
      <c r="H97" s="136"/>
      <c r="I97" s="136"/>
      <c r="J97" s="135"/>
      <c r="K97" s="136" t="s">
        <v>97</v>
      </c>
      <c r="L97" s="136"/>
      <c r="M97" s="136"/>
      <c r="N97" s="136"/>
      <c r="O97" s="136"/>
      <c r="P97" s="136"/>
      <c r="Q97" s="136"/>
      <c r="R97" s="136"/>
      <c r="S97" s="136"/>
      <c r="T97" s="136"/>
      <c r="U97" s="136"/>
      <c r="V97" s="136"/>
      <c r="W97" s="136"/>
      <c r="X97" s="136"/>
      <c r="Y97" s="136"/>
      <c r="Z97" s="136"/>
      <c r="AA97" s="136"/>
      <c r="AB97" s="136"/>
      <c r="AC97" s="136"/>
      <c r="AD97" s="136"/>
      <c r="AE97" s="136"/>
      <c r="AF97" s="136"/>
      <c r="AG97" s="137">
        <f>'2 - Úprava oplocení školky'!J32</f>
        <v>0</v>
      </c>
      <c r="AH97" s="135"/>
      <c r="AI97" s="135"/>
      <c r="AJ97" s="135"/>
      <c r="AK97" s="135"/>
      <c r="AL97" s="135"/>
      <c r="AM97" s="135"/>
      <c r="AN97" s="137">
        <f>SUM(AG97,AT97)</f>
        <v>0</v>
      </c>
      <c r="AO97" s="135"/>
      <c r="AP97" s="135"/>
      <c r="AQ97" s="138" t="s">
        <v>95</v>
      </c>
      <c r="AR97" s="74"/>
      <c r="AS97" s="139">
        <v>0</v>
      </c>
      <c r="AT97" s="140">
        <f>ROUND(SUM(AV97:AW97),2)</f>
        <v>0</v>
      </c>
      <c r="AU97" s="141">
        <f>'2 - Úprava oplocení školky'!P128</f>
        <v>0</v>
      </c>
      <c r="AV97" s="140">
        <f>'2 - Úprava oplocení školky'!J35</f>
        <v>0</v>
      </c>
      <c r="AW97" s="140">
        <f>'2 - Úprava oplocení školky'!J36</f>
        <v>0</v>
      </c>
      <c r="AX97" s="140">
        <f>'2 - Úprava oplocení školky'!J37</f>
        <v>0</v>
      </c>
      <c r="AY97" s="140">
        <f>'2 - Úprava oplocení školky'!J38</f>
        <v>0</v>
      </c>
      <c r="AZ97" s="140">
        <f>'2 - Úprava oplocení školky'!F35</f>
        <v>0</v>
      </c>
      <c r="BA97" s="140">
        <f>'2 - Úprava oplocení školky'!F36</f>
        <v>0</v>
      </c>
      <c r="BB97" s="140">
        <f>'2 - Úprava oplocení školky'!F37</f>
        <v>0</v>
      </c>
      <c r="BC97" s="140">
        <f>'2 - Úprava oplocení školky'!F38</f>
        <v>0</v>
      </c>
      <c r="BD97" s="142">
        <f>'2 - Úprava oplocení školky'!F39</f>
        <v>0</v>
      </c>
      <c r="BE97" s="4"/>
      <c r="BT97" s="143" t="s">
        <v>92</v>
      </c>
      <c r="BV97" s="143" t="s">
        <v>85</v>
      </c>
      <c r="BW97" s="143" t="s">
        <v>98</v>
      </c>
      <c r="BX97" s="143" t="s">
        <v>91</v>
      </c>
      <c r="CL97" s="143" t="s">
        <v>99</v>
      </c>
    </row>
    <row r="98" s="7" customFormat="1" ht="16.5" customHeight="1">
      <c r="A98" s="7"/>
      <c r="B98" s="121"/>
      <c r="C98" s="122"/>
      <c r="D98" s="123" t="s">
        <v>100</v>
      </c>
      <c r="E98" s="123"/>
      <c r="F98" s="123"/>
      <c r="G98" s="123"/>
      <c r="H98" s="123"/>
      <c r="I98" s="124"/>
      <c r="J98" s="123" t="s">
        <v>101</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ROUND(AG99+SUM(AG100:AG102)+AG109+AG115+AG116,2)</f>
        <v>0</v>
      </c>
      <c r="AH98" s="124"/>
      <c r="AI98" s="124"/>
      <c r="AJ98" s="124"/>
      <c r="AK98" s="124"/>
      <c r="AL98" s="124"/>
      <c r="AM98" s="124"/>
      <c r="AN98" s="126">
        <f>SUM(AG98,AT98)</f>
        <v>0</v>
      </c>
      <c r="AO98" s="124"/>
      <c r="AP98" s="124"/>
      <c r="AQ98" s="127" t="s">
        <v>89</v>
      </c>
      <c r="AR98" s="128"/>
      <c r="AS98" s="129">
        <f>ROUND(AS99+SUM(AS100:AS102)+AS109+AS115+AS116,2)</f>
        <v>0</v>
      </c>
      <c r="AT98" s="130">
        <f>ROUND(SUM(AV98:AW98),2)</f>
        <v>0</v>
      </c>
      <c r="AU98" s="131">
        <f>ROUND(AU99+SUM(AU100:AU102)+AU109+AU115+AU116,5)</f>
        <v>0</v>
      </c>
      <c r="AV98" s="130">
        <f>ROUND(AZ98*L29,2)</f>
        <v>0</v>
      </c>
      <c r="AW98" s="130">
        <f>ROUND(BA98*L30,2)</f>
        <v>0</v>
      </c>
      <c r="AX98" s="130">
        <f>ROUND(BB98*L29,2)</f>
        <v>0</v>
      </c>
      <c r="AY98" s="130">
        <f>ROUND(BC98*L30,2)</f>
        <v>0</v>
      </c>
      <c r="AZ98" s="130">
        <f>ROUND(AZ99+SUM(AZ100:AZ102)+AZ109+AZ115+AZ116,2)</f>
        <v>0</v>
      </c>
      <c r="BA98" s="130">
        <f>ROUND(BA99+SUM(BA100:BA102)+BA109+BA115+BA116,2)</f>
        <v>0</v>
      </c>
      <c r="BB98" s="130">
        <f>ROUND(BB99+SUM(BB100:BB102)+BB109+BB115+BB116,2)</f>
        <v>0</v>
      </c>
      <c r="BC98" s="130">
        <f>ROUND(BC99+SUM(BC100:BC102)+BC109+BC115+BC116,2)</f>
        <v>0</v>
      </c>
      <c r="BD98" s="132">
        <f>ROUND(BD99+SUM(BD100:BD102)+BD109+BD115+BD116,2)</f>
        <v>0</v>
      </c>
      <c r="BE98" s="7"/>
      <c r="BS98" s="133" t="s">
        <v>82</v>
      </c>
      <c r="BT98" s="133" t="s">
        <v>90</v>
      </c>
      <c r="BU98" s="133" t="s">
        <v>84</v>
      </c>
      <c r="BV98" s="133" t="s">
        <v>85</v>
      </c>
      <c r="BW98" s="133" t="s">
        <v>102</v>
      </c>
      <c r="BX98" s="133" t="s">
        <v>5</v>
      </c>
      <c r="CL98" s="133" t="s">
        <v>19</v>
      </c>
      <c r="CM98" s="133" t="s">
        <v>92</v>
      </c>
    </row>
    <row r="99" s="4" customFormat="1" ht="16.5" customHeight="1">
      <c r="A99" s="134" t="s">
        <v>93</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'SO 02.1 - Přeložka vody'!J32</f>
        <v>0</v>
      </c>
      <c r="AH99" s="135"/>
      <c r="AI99" s="135"/>
      <c r="AJ99" s="135"/>
      <c r="AK99" s="135"/>
      <c r="AL99" s="135"/>
      <c r="AM99" s="135"/>
      <c r="AN99" s="137">
        <f>SUM(AG99,AT99)</f>
        <v>0</v>
      </c>
      <c r="AO99" s="135"/>
      <c r="AP99" s="135"/>
      <c r="AQ99" s="138" t="s">
        <v>95</v>
      </c>
      <c r="AR99" s="74"/>
      <c r="AS99" s="139">
        <v>0</v>
      </c>
      <c r="AT99" s="140">
        <f>ROUND(SUM(AV99:AW99),2)</f>
        <v>0</v>
      </c>
      <c r="AU99" s="141">
        <f>'SO 02.1 - Přeložka vody'!P133</f>
        <v>0</v>
      </c>
      <c r="AV99" s="140">
        <f>'SO 02.1 - Přeložka vody'!J35</f>
        <v>0</v>
      </c>
      <c r="AW99" s="140">
        <f>'SO 02.1 - Přeložka vody'!J36</f>
        <v>0</v>
      </c>
      <c r="AX99" s="140">
        <f>'SO 02.1 - Přeložka vody'!J37</f>
        <v>0</v>
      </c>
      <c r="AY99" s="140">
        <f>'SO 02.1 - Přeložka vody'!J38</f>
        <v>0</v>
      </c>
      <c r="AZ99" s="140">
        <f>'SO 02.1 - Přeložka vody'!F35</f>
        <v>0</v>
      </c>
      <c r="BA99" s="140">
        <f>'SO 02.1 - Přeložka vody'!F36</f>
        <v>0</v>
      </c>
      <c r="BB99" s="140">
        <f>'SO 02.1 - Přeložka vody'!F37</f>
        <v>0</v>
      </c>
      <c r="BC99" s="140">
        <f>'SO 02.1 - Přeložka vody'!F38</f>
        <v>0</v>
      </c>
      <c r="BD99" s="142">
        <f>'SO 02.1 - Přeložka vody'!F39</f>
        <v>0</v>
      </c>
      <c r="BE99" s="4"/>
      <c r="BT99" s="143" t="s">
        <v>92</v>
      </c>
      <c r="BV99" s="143" t="s">
        <v>85</v>
      </c>
      <c r="BW99" s="143" t="s">
        <v>105</v>
      </c>
      <c r="BX99" s="143" t="s">
        <v>102</v>
      </c>
      <c r="CL99" s="143" t="s">
        <v>1</v>
      </c>
    </row>
    <row r="100" s="4" customFormat="1" ht="16.5" customHeight="1">
      <c r="A100" s="134" t="s">
        <v>93</v>
      </c>
      <c r="B100" s="72"/>
      <c r="C100" s="135"/>
      <c r="D100" s="135"/>
      <c r="E100" s="136" t="s">
        <v>106</v>
      </c>
      <c r="F100" s="136"/>
      <c r="G100" s="136"/>
      <c r="H100" s="136"/>
      <c r="I100" s="136"/>
      <c r="J100" s="135"/>
      <c r="K100" s="136" t="s">
        <v>107</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'SO 02.2 - Přeložka areálo...'!J32</f>
        <v>0</v>
      </c>
      <c r="AH100" s="135"/>
      <c r="AI100" s="135"/>
      <c r="AJ100" s="135"/>
      <c r="AK100" s="135"/>
      <c r="AL100" s="135"/>
      <c r="AM100" s="135"/>
      <c r="AN100" s="137">
        <f>SUM(AG100,AT100)</f>
        <v>0</v>
      </c>
      <c r="AO100" s="135"/>
      <c r="AP100" s="135"/>
      <c r="AQ100" s="138" t="s">
        <v>95</v>
      </c>
      <c r="AR100" s="74"/>
      <c r="AS100" s="139">
        <v>0</v>
      </c>
      <c r="AT100" s="140">
        <f>ROUND(SUM(AV100:AW100),2)</f>
        <v>0</v>
      </c>
      <c r="AU100" s="141">
        <f>'SO 02.2 - Přeložka areálo...'!P131</f>
        <v>0</v>
      </c>
      <c r="AV100" s="140">
        <f>'SO 02.2 - Přeložka areálo...'!J35</f>
        <v>0</v>
      </c>
      <c r="AW100" s="140">
        <f>'SO 02.2 - Přeložka areálo...'!J36</f>
        <v>0</v>
      </c>
      <c r="AX100" s="140">
        <f>'SO 02.2 - Přeložka areálo...'!J37</f>
        <v>0</v>
      </c>
      <c r="AY100" s="140">
        <f>'SO 02.2 - Přeložka areálo...'!J38</f>
        <v>0</v>
      </c>
      <c r="AZ100" s="140">
        <f>'SO 02.2 - Přeložka areálo...'!F35</f>
        <v>0</v>
      </c>
      <c r="BA100" s="140">
        <f>'SO 02.2 - Přeložka areálo...'!F36</f>
        <v>0</v>
      </c>
      <c r="BB100" s="140">
        <f>'SO 02.2 - Přeložka areálo...'!F37</f>
        <v>0</v>
      </c>
      <c r="BC100" s="140">
        <f>'SO 02.2 - Přeložka areálo...'!F38</f>
        <v>0</v>
      </c>
      <c r="BD100" s="142">
        <f>'SO 02.2 - Přeložka areálo...'!F39</f>
        <v>0</v>
      </c>
      <c r="BE100" s="4"/>
      <c r="BT100" s="143" t="s">
        <v>92</v>
      </c>
      <c r="BV100" s="143" t="s">
        <v>85</v>
      </c>
      <c r="BW100" s="143" t="s">
        <v>108</v>
      </c>
      <c r="BX100" s="143" t="s">
        <v>102</v>
      </c>
      <c r="CL100" s="143" t="s">
        <v>1</v>
      </c>
    </row>
    <row r="101" s="4" customFormat="1" ht="16.5" customHeight="1">
      <c r="A101" s="134" t="s">
        <v>93</v>
      </c>
      <c r="B101" s="72"/>
      <c r="C101" s="135"/>
      <c r="D101" s="135"/>
      <c r="E101" s="136" t="s">
        <v>109</v>
      </c>
      <c r="F101" s="136"/>
      <c r="G101" s="136"/>
      <c r="H101" s="136"/>
      <c r="I101" s="136"/>
      <c r="J101" s="135"/>
      <c r="K101" s="136" t="s">
        <v>110</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'SO 02.3 - Přeložky kanali...'!J32</f>
        <v>0</v>
      </c>
      <c r="AH101" s="135"/>
      <c r="AI101" s="135"/>
      <c r="AJ101" s="135"/>
      <c r="AK101" s="135"/>
      <c r="AL101" s="135"/>
      <c r="AM101" s="135"/>
      <c r="AN101" s="137">
        <f>SUM(AG101,AT101)</f>
        <v>0</v>
      </c>
      <c r="AO101" s="135"/>
      <c r="AP101" s="135"/>
      <c r="AQ101" s="138" t="s">
        <v>95</v>
      </c>
      <c r="AR101" s="74"/>
      <c r="AS101" s="139">
        <v>0</v>
      </c>
      <c r="AT101" s="140">
        <f>ROUND(SUM(AV101:AW101),2)</f>
        <v>0</v>
      </c>
      <c r="AU101" s="141">
        <f>'SO 02.3 - Přeložky kanali...'!P131</f>
        <v>0</v>
      </c>
      <c r="AV101" s="140">
        <f>'SO 02.3 - Přeložky kanali...'!J35</f>
        <v>0</v>
      </c>
      <c r="AW101" s="140">
        <f>'SO 02.3 - Přeložky kanali...'!J36</f>
        <v>0</v>
      </c>
      <c r="AX101" s="140">
        <f>'SO 02.3 - Přeložky kanali...'!J37</f>
        <v>0</v>
      </c>
      <c r="AY101" s="140">
        <f>'SO 02.3 - Přeložky kanali...'!J38</f>
        <v>0</v>
      </c>
      <c r="AZ101" s="140">
        <f>'SO 02.3 - Přeložky kanali...'!F35</f>
        <v>0</v>
      </c>
      <c r="BA101" s="140">
        <f>'SO 02.3 - Přeložky kanali...'!F36</f>
        <v>0</v>
      </c>
      <c r="BB101" s="140">
        <f>'SO 02.3 - Přeložky kanali...'!F37</f>
        <v>0</v>
      </c>
      <c r="BC101" s="140">
        <f>'SO 02.3 - Přeložky kanali...'!F38</f>
        <v>0</v>
      </c>
      <c r="BD101" s="142">
        <f>'SO 02.3 - Přeložky kanali...'!F39</f>
        <v>0</v>
      </c>
      <c r="BE101" s="4"/>
      <c r="BT101" s="143" t="s">
        <v>92</v>
      </c>
      <c r="BV101" s="143" t="s">
        <v>85</v>
      </c>
      <c r="BW101" s="143" t="s">
        <v>111</v>
      </c>
      <c r="BX101" s="143" t="s">
        <v>102</v>
      </c>
      <c r="CL101" s="143" t="s">
        <v>1</v>
      </c>
    </row>
    <row r="102" s="4" customFormat="1" ht="16.5" customHeight="1">
      <c r="A102" s="4"/>
      <c r="B102" s="72"/>
      <c r="C102" s="135"/>
      <c r="D102" s="135"/>
      <c r="E102" s="136" t="s">
        <v>112</v>
      </c>
      <c r="F102" s="136"/>
      <c r="G102" s="136"/>
      <c r="H102" s="136"/>
      <c r="I102" s="136"/>
      <c r="J102" s="135"/>
      <c r="K102" s="136" t="s">
        <v>113</v>
      </c>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44">
        <f>ROUND(AG103+AG104,2)</f>
        <v>0</v>
      </c>
      <c r="AH102" s="135"/>
      <c r="AI102" s="135"/>
      <c r="AJ102" s="135"/>
      <c r="AK102" s="135"/>
      <c r="AL102" s="135"/>
      <c r="AM102" s="135"/>
      <c r="AN102" s="137">
        <f>SUM(AG102,AT102)</f>
        <v>0</v>
      </c>
      <c r="AO102" s="135"/>
      <c r="AP102" s="135"/>
      <c r="AQ102" s="138" t="s">
        <v>95</v>
      </c>
      <c r="AR102" s="74"/>
      <c r="AS102" s="139">
        <f>ROUND(AS103+AS104,2)</f>
        <v>0</v>
      </c>
      <c r="AT102" s="140">
        <f>ROUND(SUM(AV102:AW102),2)</f>
        <v>0</v>
      </c>
      <c r="AU102" s="141">
        <f>ROUND(AU103+AU104,5)</f>
        <v>0</v>
      </c>
      <c r="AV102" s="140">
        <f>ROUND(AZ102*L29,2)</f>
        <v>0</v>
      </c>
      <c r="AW102" s="140">
        <f>ROUND(BA102*L30,2)</f>
        <v>0</v>
      </c>
      <c r="AX102" s="140">
        <f>ROUND(BB102*L29,2)</f>
        <v>0</v>
      </c>
      <c r="AY102" s="140">
        <f>ROUND(BC102*L30,2)</f>
        <v>0</v>
      </c>
      <c r="AZ102" s="140">
        <f>ROUND(AZ103+AZ104,2)</f>
        <v>0</v>
      </c>
      <c r="BA102" s="140">
        <f>ROUND(BA103+BA104,2)</f>
        <v>0</v>
      </c>
      <c r="BB102" s="140">
        <f>ROUND(BB103+BB104,2)</f>
        <v>0</v>
      </c>
      <c r="BC102" s="140">
        <f>ROUND(BC103+BC104,2)</f>
        <v>0</v>
      </c>
      <c r="BD102" s="142">
        <f>ROUND(BD103+BD104,2)</f>
        <v>0</v>
      </c>
      <c r="BE102" s="4"/>
      <c r="BS102" s="143" t="s">
        <v>82</v>
      </c>
      <c r="BT102" s="143" t="s">
        <v>92</v>
      </c>
      <c r="BU102" s="143" t="s">
        <v>84</v>
      </c>
      <c r="BV102" s="143" t="s">
        <v>85</v>
      </c>
      <c r="BW102" s="143" t="s">
        <v>114</v>
      </c>
      <c r="BX102" s="143" t="s">
        <v>102</v>
      </c>
      <c r="CL102" s="143" t="s">
        <v>19</v>
      </c>
    </row>
    <row r="103" s="4" customFormat="1" ht="23.25" customHeight="1">
      <c r="A103" s="134" t="s">
        <v>93</v>
      </c>
      <c r="B103" s="72"/>
      <c r="C103" s="135"/>
      <c r="D103" s="135"/>
      <c r="E103" s="135"/>
      <c r="F103" s="136" t="s">
        <v>115</v>
      </c>
      <c r="G103" s="136"/>
      <c r="H103" s="136"/>
      <c r="I103" s="136"/>
      <c r="J103" s="136"/>
      <c r="K103" s="135"/>
      <c r="L103" s="136" t="s">
        <v>116</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'2.4.1 - Přeložka vedení V...'!J34</f>
        <v>0</v>
      </c>
      <c r="AH103" s="135"/>
      <c r="AI103" s="135"/>
      <c r="AJ103" s="135"/>
      <c r="AK103" s="135"/>
      <c r="AL103" s="135"/>
      <c r="AM103" s="135"/>
      <c r="AN103" s="137">
        <f>SUM(AG103,AT103)</f>
        <v>0</v>
      </c>
      <c r="AO103" s="135"/>
      <c r="AP103" s="135"/>
      <c r="AQ103" s="138" t="s">
        <v>95</v>
      </c>
      <c r="AR103" s="74"/>
      <c r="AS103" s="139">
        <v>0</v>
      </c>
      <c r="AT103" s="140">
        <f>ROUND(SUM(AV103:AW103),2)</f>
        <v>0</v>
      </c>
      <c r="AU103" s="141">
        <f>'2.4.1 - Přeložka vedení V...'!P125</f>
        <v>0</v>
      </c>
      <c r="AV103" s="140">
        <f>'2.4.1 - Přeložka vedení V...'!J37</f>
        <v>0</v>
      </c>
      <c r="AW103" s="140">
        <f>'2.4.1 - Přeložka vedení V...'!J38</f>
        <v>0</v>
      </c>
      <c r="AX103" s="140">
        <f>'2.4.1 - Přeložka vedení V...'!J39</f>
        <v>0</v>
      </c>
      <c r="AY103" s="140">
        <f>'2.4.1 - Přeložka vedení V...'!J40</f>
        <v>0</v>
      </c>
      <c r="AZ103" s="140">
        <f>'2.4.1 - Přeložka vedení V...'!F37</f>
        <v>0</v>
      </c>
      <c r="BA103" s="140">
        <f>'2.4.1 - Přeložka vedení V...'!F38</f>
        <v>0</v>
      </c>
      <c r="BB103" s="140">
        <f>'2.4.1 - Přeložka vedení V...'!F39</f>
        <v>0</v>
      </c>
      <c r="BC103" s="140">
        <f>'2.4.1 - Přeložka vedení V...'!F40</f>
        <v>0</v>
      </c>
      <c r="BD103" s="142">
        <f>'2.4.1 - Přeložka vedení V...'!F41</f>
        <v>0</v>
      </c>
      <c r="BE103" s="4"/>
      <c r="BT103" s="143" t="s">
        <v>117</v>
      </c>
      <c r="BV103" s="143" t="s">
        <v>85</v>
      </c>
      <c r="BW103" s="143" t="s">
        <v>118</v>
      </c>
      <c r="BX103" s="143" t="s">
        <v>114</v>
      </c>
      <c r="CL103" s="143" t="s">
        <v>19</v>
      </c>
    </row>
    <row r="104" s="4" customFormat="1" ht="16.5" customHeight="1">
      <c r="A104" s="4"/>
      <c r="B104" s="72"/>
      <c r="C104" s="135"/>
      <c r="D104" s="135"/>
      <c r="E104" s="135"/>
      <c r="F104" s="136" t="s">
        <v>119</v>
      </c>
      <c r="G104" s="136"/>
      <c r="H104" s="136"/>
      <c r="I104" s="136"/>
      <c r="J104" s="136"/>
      <c r="K104" s="135"/>
      <c r="L104" s="136" t="s">
        <v>120</v>
      </c>
      <c r="M104" s="136"/>
      <c r="N104" s="136"/>
      <c r="O104" s="136"/>
      <c r="P104" s="136"/>
      <c r="Q104" s="136"/>
      <c r="R104" s="136"/>
      <c r="S104" s="136"/>
      <c r="T104" s="136"/>
      <c r="U104" s="136"/>
      <c r="V104" s="136"/>
      <c r="W104" s="136"/>
      <c r="X104" s="136"/>
      <c r="Y104" s="136"/>
      <c r="Z104" s="136"/>
      <c r="AA104" s="136"/>
      <c r="AB104" s="136"/>
      <c r="AC104" s="136"/>
      <c r="AD104" s="136"/>
      <c r="AE104" s="136"/>
      <c r="AF104" s="136"/>
      <c r="AG104" s="144">
        <f>ROUND(SUM(AG105:AG108),2)</f>
        <v>0</v>
      </c>
      <c r="AH104" s="135"/>
      <c r="AI104" s="135"/>
      <c r="AJ104" s="135"/>
      <c r="AK104" s="135"/>
      <c r="AL104" s="135"/>
      <c r="AM104" s="135"/>
      <c r="AN104" s="137">
        <f>SUM(AG104,AT104)</f>
        <v>0</v>
      </c>
      <c r="AO104" s="135"/>
      <c r="AP104" s="135"/>
      <c r="AQ104" s="138" t="s">
        <v>95</v>
      </c>
      <c r="AR104" s="74"/>
      <c r="AS104" s="139">
        <f>ROUND(SUM(AS105:AS108),2)</f>
        <v>0</v>
      </c>
      <c r="AT104" s="140">
        <f>ROUND(SUM(AV104:AW104),2)</f>
        <v>0</v>
      </c>
      <c r="AU104" s="141">
        <f>ROUND(SUM(AU105:AU108),5)</f>
        <v>0</v>
      </c>
      <c r="AV104" s="140">
        <f>ROUND(AZ104*L29,2)</f>
        <v>0</v>
      </c>
      <c r="AW104" s="140">
        <f>ROUND(BA104*L30,2)</f>
        <v>0</v>
      </c>
      <c r="AX104" s="140">
        <f>ROUND(BB104*L29,2)</f>
        <v>0</v>
      </c>
      <c r="AY104" s="140">
        <f>ROUND(BC104*L30,2)</f>
        <v>0</v>
      </c>
      <c r="AZ104" s="140">
        <f>ROUND(SUM(AZ105:AZ108),2)</f>
        <v>0</v>
      </c>
      <c r="BA104" s="140">
        <f>ROUND(SUM(BA105:BA108),2)</f>
        <v>0</v>
      </c>
      <c r="BB104" s="140">
        <f>ROUND(SUM(BB105:BB108),2)</f>
        <v>0</v>
      </c>
      <c r="BC104" s="140">
        <f>ROUND(SUM(BC105:BC108),2)</f>
        <v>0</v>
      </c>
      <c r="BD104" s="142">
        <f>ROUND(SUM(BD105:BD108),2)</f>
        <v>0</v>
      </c>
      <c r="BE104" s="4"/>
      <c r="BS104" s="143" t="s">
        <v>82</v>
      </c>
      <c r="BT104" s="143" t="s">
        <v>117</v>
      </c>
      <c r="BU104" s="143" t="s">
        <v>84</v>
      </c>
      <c r="BV104" s="143" t="s">
        <v>85</v>
      </c>
      <c r="BW104" s="143" t="s">
        <v>121</v>
      </c>
      <c r="BX104" s="143" t="s">
        <v>114</v>
      </c>
      <c r="CL104" s="143" t="s">
        <v>19</v>
      </c>
    </row>
    <row r="105" s="4" customFormat="1" ht="16.5" customHeight="1">
      <c r="A105" s="134" t="s">
        <v>93</v>
      </c>
      <c r="B105" s="72"/>
      <c r="C105" s="135"/>
      <c r="D105" s="135"/>
      <c r="E105" s="135"/>
      <c r="F105" s="135"/>
      <c r="G105" s="136" t="s">
        <v>90</v>
      </c>
      <c r="H105" s="136"/>
      <c r="I105" s="136"/>
      <c r="J105" s="136"/>
      <c r="K105" s="136"/>
      <c r="L105" s="135"/>
      <c r="M105" s="136" t="s">
        <v>122</v>
      </c>
      <c r="N105" s="136"/>
      <c r="O105" s="136"/>
      <c r="P105" s="136"/>
      <c r="Q105" s="136"/>
      <c r="R105" s="136"/>
      <c r="S105" s="136"/>
      <c r="T105" s="136"/>
      <c r="U105" s="136"/>
      <c r="V105" s="136"/>
      <c r="W105" s="136"/>
      <c r="X105" s="136"/>
      <c r="Y105" s="136"/>
      <c r="Z105" s="136"/>
      <c r="AA105" s="136"/>
      <c r="AB105" s="136"/>
      <c r="AC105" s="136"/>
      <c r="AD105" s="136"/>
      <c r="AE105" s="136"/>
      <c r="AF105" s="136"/>
      <c r="AG105" s="137">
        <f>'1 - Zemní práce'!J34</f>
        <v>0</v>
      </c>
      <c r="AH105" s="135"/>
      <c r="AI105" s="135"/>
      <c r="AJ105" s="135"/>
      <c r="AK105" s="135"/>
      <c r="AL105" s="135"/>
      <c r="AM105" s="135"/>
      <c r="AN105" s="137">
        <f>SUM(AG105,AT105)</f>
        <v>0</v>
      </c>
      <c r="AO105" s="135"/>
      <c r="AP105" s="135"/>
      <c r="AQ105" s="138" t="s">
        <v>95</v>
      </c>
      <c r="AR105" s="74"/>
      <c r="AS105" s="139">
        <v>0</v>
      </c>
      <c r="AT105" s="140">
        <f>ROUND(SUM(AV105:AW105),2)</f>
        <v>0</v>
      </c>
      <c r="AU105" s="141">
        <f>'1 - Zemní práce'!P125</f>
        <v>0</v>
      </c>
      <c r="AV105" s="140">
        <f>'1 - Zemní práce'!J37</f>
        <v>0</v>
      </c>
      <c r="AW105" s="140">
        <f>'1 - Zemní práce'!J38</f>
        <v>0</v>
      </c>
      <c r="AX105" s="140">
        <f>'1 - Zemní práce'!J39</f>
        <v>0</v>
      </c>
      <c r="AY105" s="140">
        <f>'1 - Zemní práce'!J40</f>
        <v>0</v>
      </c>
      <c r="AZ105" s="140">
        <f>'1 - Zemní práce'!F37</f>
        <v>0</v>
      </c>
      <c r="BA105" s="140">
        <f>'1 - Zemní práce'!F38</f>
        <v>0</v>
      </c>
      <c r="BB105" s="140">
        <f>'1 - Zemní práce'!F39</f>
        <v>0</v>
      </c>
      <c r="BC105" s="140">
        <f>'1 - Zemní práce'!F40</f>
        <v>0</v>
      </c>
      <c r="BD105" s="142">
        <f>'1 - Zemní práce'!F41</f>
        <v>0</v>
      </c>
      <c r="BE105" s="4"/>
      <c r="BT105" s="143" t="s">
        <v>123</v>
      </c>
      <c r="BV105" s="143" t="s">
        <v>85</v>
      </c>
      <c r="BW105" s="143" t="s">
        <v>124</v>
      </c>
      <c r="BX105" s="143" t="s">
        <v>121</v>
      </c>
      <c r="CL105" s="143" t="s">
        <v>1</v>
      </c>
    </row>
    <row r="106" s="4" customFormat="1" ht="16.5" customHeight="1">
      <c r="A106" s="134" t="s">
        <v>93</v>
      </c>
      <c r="B106" s="72"/>
      <c r="C106" s="135"/>
      <c r="D106" s="135"/>
      <c r="E106" s="135"/>
      <c r="F106" s="135"/>
      <c r="G106" s="136" t="s">
        <v>92</v>
      </c>
      <c r="H106" s="136"/>
      <c r="I106" s="136"/>
      <c r="J106" s="136"/>
      <c r="K106" s="136"/>
      <c r="L106" s="135"/>
      <c r="M106" s="136" t="s">
        <v>125</v>
      </c>
      <c r="N106" s="136"/>
      <c r="O106" s="136"/>
      <c r="P106" s="136"/>
      <c r="Q106" s="136"/>
      <c r="R106" s="136"/>
      <c r="S106" s="136"/>
      <c r="T106" s="136"/>
      <c r="U106" s="136"/>
      <c r="V106" s="136"/>
      <c r="W106" s="136"/>
      <c r="X106" s="136"/>
      <c r="Y106" s="136"/>
      <c r="Z106" s="136"/>
      <c r="AA106" s="136"/>
      <c r="AB106" s="136"/>
      <c r="AC106" s="136"/>
      <c r="AD106" s="136"/>
      <c r="AE106" s="136"/>
      <c r="AF106" s="136"/>
      <c r="AG106" s="137">
        <f>'2 - Silnoproud - montáž'!J34</f>
        <v>0</v>
      </c>
      <c r="AH106" s="135"/>
      <c r="AI106" s="135"/>
      <c r="AJ106" s="135"/>
      <c r="AK106" s="135"/>
      <c r="AL106" s="135"/>
      <c r="AM106" s="135"/>
      <c r="AN106" s="137">
        <f>SUM(AG106,AT106)</f>
        <v>0</v>
      </c>
      <c r="AO106" s="135"/>
      <c r="AP106" s="135"/>
      <c r="AQ106" s="138" t="s">
        <v>95</v>
      </c>
      <c r="AR106" s="74"/>
      <c r="AS106" s="139">
        <v>0</v>
      </c>
      <c r="AT106" s="140">
        <f>ROUND(SUM(AV106:AW106),2)</f>
        <v>0</v>
      </c>
      <c r="AU106" s="141">
        <f>'2 - Silnoproud - montáž'!P125</f>
        <v>0</v>
      </c>
      <c r="AV106" s="140">
        <f>'2 - Silnoproud - montáž'!J37</f>
        <v>0</v>
      </c>
      <c r="AW106" s="140">
        <f>'2 - Silnoproud - montáž'!J38</f>
        <v>0</v>
      </c>
      <c r="AX106" s="140">
        <f>'2 - Silnoproud - montáž'!J39</f>
        <v>0</v>
      </c>
      <c r="AY106" s="140">
        <f>'2 - Silnoproud - montáž'!J40</f>
        <v>0</v>
      </c>
      <c r="AZ106" s="140">
        <f>'2 - Silnoproud - montáž'!F37</f>
        <v>0</v>
      </c>
      <c r="BA106" s="140">
        <f>'2 - Silnoproud - montáž'!F38</f>
        <v>0</v>
      </c>
      <c r="BB106" s="140">
        <f>'2 - Silnoproud - montáž'!F39</f>
        <v>0</v>
      </c>
      <c r="BC106" s="140">
        <f>'2 - Silnoproud - montáž'!F40</f>
        <v>0</v>
      </c>
      <c r="BD106" s="142">
        <f>'2 - Silnoproud - montáž'!F41</f>
        <v>0</v>
      </c>
      <c r="BE106" s="4"/>
      <c r="BT106" s="143" t="s">
        <v>123</v>
      </c>
      <c r="BV106" s="143" t="s">
        <v>85</v>
      </c>
      <c r="BW106" s="143" t="s">
        <v>126</v>
      </c>
      <c r="BX106" s="143" t="s">
        <v>121</v>
      </c>
      <c r="CL106" s="143" t="s">
        <v>1</v>
      </c>
    </row>
    <row r="107" s="4" customFormat="1" ht="16.5" customHeight="1">
      <c r="A107" s="134" t="s">
        <v>93</v>
      </c>
      <c r="B107" s="72"/>
      <c r="C107" s="135"/>
      <c r="D107" s="135"/>
      <c r="E107" s="135"/>
      <c r="F107" s="135"/>
      <c r="G107" s="136" t="s">
        <v>117</v>
      </c>
      <c r="H107" s="136"/>
      <c r="I107" s="136"/>
      <c r="J107" s="136"/>
      <c r="K107" s="136"/>
      <c r="L107" s="135"/>
      <c r="M107" s="136" t="s">
        <v>127</v>
      </c>
      <c r="N107" s="136"/>
      <c r="O107" s="136"/>
      <c r="P107" s="136"/>
      <c r="Q107" s="136"/>
      <c r="R107" s="136"/>
      <c r="S107" s="136"/>
      <c r="T107" s="136"/>
      <c r="U107" s="136"/>
      <c r="V107" s="136"/>
      <c r="W107" s="136"/>
      <c r="X107" s="136"/>
      <c r="Y107" s="136"/>
      <c r="Z107" s="136"/>
      <c r="AA107" s="136"/>
      <c r="AB107" s="136"/>
      <c r="AC107" s="136"/>
      <c r="AD107" s="136"/>
      <c r="AE107" s="136"/>
      <c r="AF107" s="136"/>
      <c r="AG107" s="137">
        <f>'3 - Silnoproud - specifikace'!J34</f>
        <v>0</v>
      </c>
      <c r="AH107" s="135"/>
      <c r="AI107" s="135"/>
      <c r="AJ107" s="135"/>
      <c r="AK107" s="135"/>
      <c r="AL107" s="135"/>
      <c r="AM107" s="135"/>
      <c r="AN107" s="137">
        <f>SUM(AG107,AT107)</f>
        <v>0</v>
      </c>
      <c r="AO107" s="135"/>
      <c r="AP107" s="135"/>
      <c r="AQ107" s="138" t="s">
        <v>95</v>
      </c>
      <c r="AR107" s="74"/>
      <c r="AS107" s="139">
        <v>0</v>
      </c>
      <c r="AT107" s="140">
        <f>ROUND(SUM(AV107:AW107),2)</f>
        <v>0</v>
      </c>
      <c r="AU107" s="141">
        <f>'3 - Silnoproud - specifikace'!P125</f>
        <v>0</v>
      </c>
      <c r="AV107" s="140">
        <f>'3 - Silnoproud - specifikace'!J37</f>
        <v>0</v>
      </c>
      <c r="AW107" s="140">
        <f>'3 - Silnoproud - specifikace'!J38</f>
        <v>0</v>
      </c>
      <c r="AX107" s="140">
        <f>'3 - Silnoproud - specifikace'!J39</f>
        <v>0</v>
      </c>
      <c r="AY107" s="140">
        <f>'3 - Silnoproud - specifikace'!J40</f>
        <v>0</v>
      </c>
      <c r="AZ107" s="140">
        <f>'3 - Silnoproud - specifikace'!F37</f>
        <v>0</v>
      </c>
      <c r="BA107" s="140">
        <f>'3 - Silnoproud - specifikace'!F38</f>
        <v>0</v>
      </c>
      <c r="BB107" s="140">
        <f>'3 - Silnoproud - specifikace'!F39</f>
        <v>0</v>
      </c>
      <c r="BC107" s="140">
        <f>'3 - Silnoproud - specifikace'!F40</f>
        <v>0</v>
      </c>
      <c r="BD107" s="142">
        <f>'3 - Silnoproud - specifikace'!F41</f>
        <v>0</v>
      </c>
      <c r="BE107" s="4"/>
      <c r="BT107" s="143" t="s">
        <v>123</v>
      </c>
      <c r="BV107" s="143" t="s">
        <v>85</v>
      </c>
      <c r="BW107" s="143" t="s">
        <v>128</v>
      </c>
      <c r="BX107" s="143" t="s">
        <v>121</v>
      </c>
      <c r="CL107" s="143" t="s">
        <v>1</v>
      </c>
    </row>
    <row r="108" s="4" customFormat="1" ht="16.5" customHeight="1">
      <c r="A108" s="134" t="s">
        <v>93</v>
      </c>
      <c r="B108" s="72"/>
      <c r="C108" s="135"/>
      <c r="D108" s="135"/>
      <c r="E108" s="135"/>
      <c r="F108" s="135"/>
      <c r="G108" s="136" t="s">
        <v>123</v>
      </c>
      <c r="H108" s="136"/>
      <c r="I108" s="136"/>
      <c r="J108" s="136"/>
      <c r="K108" s="136"/>
      <c r="L108" s="135"/>
      <c r="M108" s="136" t="s">
        <v>129</v>
      </c>
      <c r="N108" s="136"/>
      <c r="O108" s="136"/>
      <c r="P108" s="136"/>
      <c r="Q108" s="136"/>
      <c r="R108" s="136"/>
      <c r="S108" s="136"/>
      <c r="T108" s="136"/>
      <c r="U108" s="136"/>
      <c r="V108" s="136"/>
      <c r="W108" s="136"/>
      <c r="X108" s="136"/>
      <c r="Y108" s="136"/>
      <c r="Z108" s="136"/>
      <c r="AA108" s="136"/>
      <c r="AB108" s="136"/>
      <c r="AC108" s="136"/>
      <c r="AD108" s="136"/>
      <c r="AE108" s="136"/>
      <c r="AF108" s="136"/>
      <c r="AG108" s="137">
        <f>'4 - Ostatní'!J34</f>
        <v>0</v>
      </c>
      <c r="AH108" s="135"/>
      <c r="AI108" s="135"/>
      <c r="AJ108" s="135"/>
      <c r="AK108" s="135"/>
      <c r="AL108" s="135"/>
      <c r="AM108" s="135"/>
      <c r="AN108" s="137">
        <f>SUM(AG108,AT108)</f>
        <v>0</v>
      </c>
      <c r="AO108" s="135"/>
      <c r="AP108" s="135"/>
      <c r="AQ108" s="138" t="s">
        <v>95</v>
      </c>
      <c r="AR108" s="74"/>
      <c r="AS108" s="139">
        <v>0</v>
      </c>
      <c r="AT108" s="140">
        <f>ROUND(SUM(AV108:AW108),2)</f>
        <v>0</v>
      </c>
      <c r="AU108" s="141">
        <f>'4 - Ostatní'!P125</f>
        <v>0</v>
      </c>
      <c r="AV108" s="140">
        <f>'4 - Ostatní'!J37</f>
        <v>0</v>
      </c>
      <c r="AW108" s="140">
        <f>'4 - Ostatní'!J38</f>
        <v>0</v>
      </c>
      <c r="AX108" s="140">
        <f>'4 - Ostatní'!J39</f>
        <v>0</v>
      </c>
      <c r="AY108" s="140">
        <f>'4 - Ostatní'!J40</f>
        <v>0</v>
      </c>
      <c r="AZ108" s="140">
        <f>'4 - Ostatní'!F37</f>
        <v>0</v>
      </c>
      <c r="BA108" s="140">
        <f>'4 - Ostatní'!F38</f>
        <v>0</v>
      </c>
      <c r="BB108" s="140">
        <f>'4 - Ostatní'!F39</f>
        <v>0</v>
      </c>
      <c r="BC108" s="140">
        <f>'4 - Ostatní'!F40</f>
        <v>0</v>
      </c>
      <c r="BD108" s="142">
        <f>'4 - Ostatní'!F41</f>
        <v>0</v>
      </c>
      <c r="BE108" s="4"/>
      <c r="BT108" s="143" t="s">
        <v>123</v>
      </c>
      <c r="BV108" s="143" t="s">
        <v>85</v>
      </c>
      <c r="BW108" s="143" t="s">
        <v>130</v>
      </c>
      <c r="BX108" s="143" t="s">
        <v>121</v>
      </c>
      <c r="CL108" s="143" t="s">
        <v>1</v>
      </c>
    </row>
    <row r="109" s="4" customFormat="1" ht="16.5" customHeight="1">
      <c r="A109" s="4"/>
      <c r="B109" s="72"/>
      <c r="C109" s="135"/>
      <c r="D109" s="135"/>
      <c r="E109" s="136" t="s">
        <v>131</v>
      </c>
      <c r="F109" s="136"/>
      <c r="G109" s="136"/>
      <c r="H109" s="136"/>
      <c r="I109" s="136"/>
      <c r="J109" s="135"/>
      <c r="K109" s="136" t="s">
        <v>132</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44">
        <f>ROUND(SUM(AG110:AG114),2)</f>
        <v>0</v>
      </c>
      <c r="AH109" s="135"/>
      <c r="AI109" s="135"/>
      <c r="AJ109" s="135"/>
      <c r="AK109" s="135"/>
      <c r="AL109" s="135"/>
      <c r="AM109" s="135"/>
      <c r="AN109" s="137">
        <f>SUM(AG109,AT109)</f>
        <v>0</v>
      </c>
      <c r="AO109" s="135"/>
      <c r="AP109" s="135"/>
      <c r="AQ109" s="138" t="s">
        <v>95</v>
      </c>
      <c r="AR109" s="74"/>
      <c r="AS109" s="139">
        <f>ROUND(SUM(AS110:AS114),2)</f>
        <v>0</v>
      </c>
      <c r="AT109" s="140">
        <f>ROUND(SUM(AV109:AW109),2)</f>
        <v>0</v>
      </c>
      <c r="AU109" s="141">
        <f>ROUND(SUM(AU110:AU114),5)</f>
        <v>0</v>
      </c>
      <c r="AV109" s="140">
        <f>ROUND(AZ109*L29,2)</f>
        <v>0</v>
      </c>
      <c r="AW109" s="140">
        <f>ROUND(BA109*L30,2)</f>
        <v>0</v>
      </c>
      <c r="AX109" s="140">
        <f>ROUND(BB109*L29,2)</f>
        <v>0</v>
      </c>
      <c r="AY109" s="140">
        <f>ROUND(BC109*L30,2)</f>
        <v>0</v>
      </c>
      <c r="AZ109" s="140">
        <f>ROUND(SUM(AZ110:AZ114),2)</f>
        <v>0</v>
      </c>
      <c r="BA109" s="140">
        <f>ROUND(SUM(BA110:BA114),2)</f>
        <v>0</v>
      </c>
      <c r="BB109" s="140">
        <f>ROUND(SUM(BB110:BB114),2)</f>
        <v>0</v>
      </c>
      <c r="BC109" s="140">
        <f>ROUND(SUM(BC110:BC114),2)</f>
        <v>0</v>
      </c>
      <c r="BD109" s="142">
        <f>ROUND(SUM(BD110:BD114),2)</f>
        <v>0</v>
      </c>
      <c r="BE109" s="4"/>
      <c r="BS109" s="143" t="s">
        <v>82</v>
      </c>
      <c r="BT109" s="143" t="s">
        <v>92</v>
      </c>
      <c r="BU109" s="143" t="s">
        <v>84</v>
      </c>
      <c r="BV109" s="143" t="s">
        <v>85</v>
      </c>
      <c r="BW109" s="143" t="s">
        <v>133</v>
      </c>
      <c r="BX109" s="143" t="s">
        <v>102</v>
      </c>
      <c r="CL109" s="143" t="s">
        <v>19</v>
      </c>
    </row>
    <row r="110" s="4" customFormat="1" ht="16.5" customHeight="1">
      <c r="A110" s="134" t="s">
        <v>93</v>
      </c>
      <c r="B110" s="72"/>
      <c r="C110" s="135"/>
      <c r="D110" s="135"/>
      <c r="E110" s="135"/>
      <c r="F110" s="136" t="s">
        <v>90</v>
      </c>
      <c r="G110" s="136"/>
      <c r="H110" s="136"/>
      <c r="I110" s="136"/>
      <c r="J110" s="136"/>
      <c r="K110" s="135"/>
      <c r="L110" s="136" t="s">
        <v>122</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'1 - Zemní práce_01'!J34</f>
        <v>0</v>
      </c>
      <c r="AH110" s="135"/>
      <c r="AI110" s="135"/>
      <c r="AJ110" s="135"/>
      <c r="AK110" s="135"/>
      <c r="AL110" s="135"/>
      <c r="AM110" s="135"/>
      <c r="AN110" s="137">
        <f>SUM(AG110,AT110)</f>
        <v>0</v>
      </c>
      <c r="AO110" s="135"/>
      <c r="AP110" s="135"/>
      <c r="AQ110" s="138" t="s">
        <v>95</v>
      </c>
      <c r="AR110" s="74"/>
      <c r="AS110" s="139">
        <v>0</v>
      </c>
      <c r="AT110" s="140">
        <f>ROUND(SUM(AV110:AW110),2)</f>
        <v>0</v>
      </c>
      <c r="AU110" s="141">
        <f>'1 - Zemní práce_01'!P125</f>
        <v>0</v>
      </c>
      <c r="AV110" s="140">
        <f>'1 - Zemní práce_01'!J37</f>
        <v>0</v>
      </c>
      <c r="AW110" s="140">
        <f>'1 - Zemní práce_01'!J38</f>
        <v>0</v>
      </c>
      <c r="AX110" s="140">
        <f>'1 - Zemní práce_01'!J39</f>
        <v>0</v>
      </c>
      <c r="AY110" s="140">
        <f>'1 - Zemní práce_01'!J40</f>
        <v>0</v>
      </c>
      <c r="AZ110" s="140">
        <f>'1 - Zemní práce_01'!F37</f>
        <v>0</v>
      </c>
      <c r="BA110" s="140">
        <f>'1 - Zemní práce_01'!F38</f>
        <v>0</v>
      </c>
      <c r="BB110" s="140">
        <f>'1 - Zemní práce_01'!F39</f>
        <v>0</v>
      </c>
      <c r="BC110" s="140">
        <f>'1 - Zemní práce_01'!F40</f>
        <v>0</v>
      </c>
      <c r="BD110" s="142">
        <f>'1 - Zemní práce_01'!F41</f>
        <v>0</v>
      </c>
      <c r="BE110" s="4"/>
      <c r="BT110" s="143" t="s">
        <v>117</v>
      </c>
      <c r="BV110" s="143" t="s">
        <v>85</v>
      </c>
      <c r="BW110" s="143" t="s">
        <v>134</v>
      </c>
      <c r="BX110" s="143" t="s">
        <v>133</v>
      </c>
      <c r="CL110" s="143" t="s">
        <v>1</v>
      </c>
    </row>
    <row r="111" s="4" customFormat="1" ht="16.5" customHeight="1">
      <c r="A111" s="134" t="s">
        <v>93</v>
      </c>
      <c r="B111" s="72"/>
      <c r="C111" s="135"/>
      <c r="D111" s="135"/>
      <c r="E111" s="135"/>
      <c r="F111" s="136" t="s">
        <v>92</v>
      </c>
      <c r="G111" s="136"/>
      <c r="H111" s="136"/>
      <c r="I111" s="136"/>
      <c r="J111" s="136"/>
      <c r="K111" s="135"/>
      <c r="L111" s="136" t="s">
        <v>125</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'2 - Silnoproud - montáž_01'!J34</f>
        <v>0</v>
      </c>
      <c r="AH111" s="135"/>
      <c r="AI111" s="135"/>
      <c r="AJ111" s="135"/>
      <c r="AK111" s="135"/>
      <c r="AL111" s="135"/>
      <c r="AM111" s="135"/>
      <c r="AN111" s="137">
        <f>SUM(AG111,AT111)</f>
        <v>0</v>
      </c>
      <c r="AO111" s="135"/>
      <c r="AP111" s="135"/>
      <c r="AQ111" s="138" t="s">
        <v>95</v>
      </c>
      <c r="AR111" s="74"/>
      <c r="AS111" s="139">
        <v>0</v>
      </c>
      <c r="AT111" s="140">
        <f>ROUND(SUM(AV111:AW111),2)</f>
        <v>0</v>
      </c>
      <c r="AU111" s="141">
        <f>'2 - Silnoproud - montáž_01'!P125</f>
        <v>0</v>
      </c>
      <c r="AV111" s="140">
        <f>'2 - Silnoproud - montáž_01'!J37</f>
        <v>0</v>
      </c>
      <c r="AW111" s="140">
        <f>'2 - Silnoproud - montáž_01'!J38</f>
        <v>0</v>
      </c>
      <c r="AX111" s="140">
        <f>'2 - Silnoproud - montáž_01'!J39</f>
        <v>0</v>
      </c>
      <c r="AY111" s="140">
        <f>'2 - Silnoproud - montáž_01'!J40</f>
        <v>0</v>
      </c>
      <c r="AZ111" s="140">
        <f>'2 - Silnoproud - montáž_01'!F37</f>
        <v>0</v>
      </c>
      <c r="BA111" s="140">
        <f>'2 - Silnoproud - montáž_01'!F38</f>
        <v>0</v>
      </c>
      <c r="BB111" s="140">
        <f>'2 - Silnoproud - montáž_01'!F39</f>
        <v>0</v>
      </c>
      <c r="BC111" s="140">
        <f>'2 - Silnoproud - montáž_01'!F40</f>
        <v>0</v>
      </c>
      <c r="BD111" s="142">
        <f>'2 - Silnoproud - montáž_01'!F41</f>
        <v>0</v>
      </c>
      <c r="BE111" s="4"/>
      <c r="BT111" s="143" t="s">
        <v>117</v>
      </c>
      <c r="BV111" s="143" t="s">
        <v>85</v>
      </c>
      <c r="BW111" s="143" t="s">
        <v>135</v>
      </c>
      <c r="BX111" s="143" t="s">
        <v>133</v>
      </c>
      <c r="CL111" s="143" t="s">
        <v>1</v>
      </c>
    </row>
    <row r="112" s="4" customFormat="1" ht="16.5" customHeight="1">
      <c r="A112" s="134" t="s">
        <v>93</v>
      </c>
      <c r="B112" s="72"/>
      <c r="C112" s="135"/>
      <c r="D112" s="135"/>
      <c r="E112" s="135"/>
      <c r="F112" s="136" t="s">
        <v>117</v>
      </c>
      <c r="G112" s="136"/>
      <c r="H112" s="136"/>
      <c r="I112" s="136"/>
      <c r="J112" s="136"/>
      <c r="K112" s="135"/>
      <c r="L112" s="136" t="s">
        <v>127</v>
      </c>
      <c r="M112" s="136"/>
      <c r="N112" s="136"/>
      <c r="O112" s="136"/>
      <c r="P112" s="136"/>
      <c r="Q112" s="136"/>
      <c r="R112" s="136"/>
      <c r="S112" s="136"/>
      <c r="T112" s="136"/>
      <c r="U112" s="136"/>
      <c r="V112" s="136"/>
      <c r="W112" s="136"/>
      <c r="X112" s="136"/>
      <c r="Y112" s="136"/>
      <c r="Z112" s="136"/>
      <c r="AA112" s="136"/>
      <c r="AB112" s="136"/>
      <c r="AC112" s="136"/>
      <c r="AD112" s="136"/>
      <c r="AE112" s="136"/>
      <c r="AF112" s="136"/>
      <c r="AG112" s="137">
        <f>'3 - Silnoproud - specifikace_01'!J34</f>
        <v>0</v>
      </c>
      <c r="AH112" s="135"/>
      <c r="AI112" s="135"/>
      <c r="AJ112" s="135"/>
      <c r="AK112" s="135"/>
      <c r="AL112" s="135"/>
      <c r="AM112" s="135"/>
      <c r="AN112" s="137">
        <f>SUM(AG112,AT112)</f>
        <v>0</v>
      </c>
      <c r="AO112" s="135"/>
      <c r="AP112" s="135"/>
      <c r="AQ112" s="138" t="s">
        <v>95</v>
      </c>
      <c r="AR112" s="74"/>
      <c r="AS112" s="139">
        <v>0</v>
      </c>
      <c r="AT112" s="140">
        <f>ROUND(SUM(AV112:AW112),2)</f>
        <v>0</v>
      </c>
      <c r="AU112" s="141">
        <f>'3 - Silnoproud - specifikace_01'!P125</f>
        <v>0</v>
      </c>
      <c r="AV112" s="140">
        <f>'3 - Silnoproud - specifikace_01'!J37</f>
        <v>0</v>
      </c>
      <c r="AW112" s="140">
        <f>'3 - Silnoproud - specifikace_01'!J38</f>
        <v>0</v>
      </c>
      <c r="AX112" s="140">
        <f>'3 - Silnoproud - specifikace_01'!J39</f>
        <v>0</v>
      </c>
      <c r="AY112" s="140">
        <f>'3 - Silnoproud - specifikace_01'!J40</f>
        <v>0</v>
      </c>
      <c r="AZ112" s="140">
        <f>'3 - Silnoproud - specifikace_01'!F37</f>
        <v>0</v>
      </c>
      <c r="BA112" s="140">
        <f>'3 - Silnoproud - specifikace_01'!F38</f>
        <v>0</v>
      </c>
      <c r="BB112" s="140">
        <f>'3 - Silnoproud - specifikace_01'!F39</f>
        <v>0</v>
      </c>
      <c r="BC112" s="140">
        <f>'3 - Silnoproud - specifikace_01'!F40</f>
        <v>0</v>
      </c>
      <c r="BD112" s="142">
        <f>'3 - Silnoproud - specifikace_01'!F41</f>
        <v>0</v>
      </c>
      <c r="BE112" s="4"/>
      <c r="BT112" s="143" t="s">
        <v>117</v>
      </c>
      <c r="BV112" s="143" t="s">
        <v>85</v>
      </c>
      <c r="BW112" s="143" t="s">
        <v>136</v>
      </c>
      <c r="BX112" s="143" t="s">
        <v>133</v>
      </c>
      <c r="CL112" s="143" t="s">
        <v>1</v>
      </c>
    </row>
    <row r="113" s="4" customFormat="1" ht="16.5" customHeight="1">
      <c r="A113" s="134" t="s">
        <v>93</v>
      </c>
      <c r="B113" s="72"/>
      <c r="C113" s="135"/>
      <c r="D113" s="135"/>
      <c r="E113" s="135"/>
      <c r="F113" s="136" t="s">
        <v>123</v>
      </c>
      <c r="G113" s="136"/>
      <c r="H113" s="136"/>
      <c r="I113" s="136"/>
      <c r="J113" s="136"/>
      <c r="K113" s="135"/>
      <c r="L113" s="136" t="s">
        <v>137</v>
      </c>
      <c r="M113" s="136"/>
      <c r="N113" s="136"/>
      <c r="O113" s="136"/>
      <c r="P113" s="136"/>
      <c r="Q113" s="136"/>
      <c r="R113" s="136"/>
      <c r="S113" s="136"/>
      <c r="T113" s="136"/>
      <c r="U113" s="136"/>
      <c r="V113" s="136"/>
      <c r="W113" s="136"/>
      <c r="X113" s="136"/>
      <c r="Y113" s="136"/>
      <c r="Z113" s="136"/>
      <c r="AA113" s="136"/>
      <c r="AB113" s="136"/>
      <c r="AC113" s="136"/>
      <c r="AD113" s="136"/>
      <c r="AE113" s="136"/>
      <c r="AF113" s="136"/>
      <c r="AG113" s="137">
        <f>'4 - Nátěry'!J34</f>
        <v>0</v>
      </c>
      <c r="AH113" s="135"/>
      <c r="AI113" s="135"/>
      <c r="AJ113" s="135"/>
      <c r="AK113" s="135"/>
      <c r="AL113" s="135"/>
      <c r="AM113" s="135"/>
      <c r="AN113" s="137">
        <f>SUM(AG113,AT113)</f>
        <v>0</v>
      </c>
      <c r="AO113" s="135"/>
      <c r="AP113" s="135"/>
      <c r="AQ113" s="138" t="s">
        <v>95</v>
      </c>
      <c r="AR113" s="74"/>
      <c r="AS113" s="139">
        <v>0</v>
      </c>
      <c r="AT113" s="140">
        <f>ROUND(SUM(AV113:AW113),2)</f>
        <v>0</v>
      </c>
      <c r="AU113" s="141">
        <f>'4 - Nátěry'!P125</f>
        <v>0</v>
      </c>
      <c r="AV113" s="140">
        <f>'4 - Nátěry'!J37</f>
        <v>0</v>
      </c>
      <c r="AW113" s="140">
        <f>'4 - Nátěry'!J38</f>
        <v>0</v>
      </c>
      <c r="AX113" s="140">
        <f>'4 - Nátěry'!J39</f>
        <v>0</v>
      </c>
      <c r="AY113" s="140">
        <f>'4 - Nátěry'!J40</f>
        <v>0</v>
      </c>
      <c r="AZ113" s="140">
        <f>'4 - Nátěry'!F37</f>
        <v>0</v>
      </c>
      <c r="BA113" s="140">
        <f>'4 - Nátěry'!F38</f>
        <v>0</v>
      </c>
      <c r="BB113" s="140">
        <f>'4 - Nátěry'!F39</f>
        <v>0</v>
      </c>
      <c r="BC113" s="140">
        <f>'4 - Nátěry'!F40</f>
        <v>0</v>
      </c>
      <c r="BD113" s="142">
        <f>'4 - Nátěry'!F41</f>
        <v>0</v>
      </c>
      <c r="BE113" s="4"/>
      <c r="BT113" s="143" t="s">
        <v>117</v>
      </c>
      <c r="BV113" s="143" t="s">
        <v>85</v>
      </c>
      <c r="BW113" s="143" t="s">
        <v>138</v>
      </c>
      <c r="BX113" s="143" t="s">
        <v>133</v>
      </c>
      <c r="CL113" s="143" t="s">
        <v>1</v>
      </c>
    </row>
    <row r="114" s="4" customFormat="1" ht="16.5" customHeight="1">
      <c r="A114" s="134" t="s">
        <v>93</v>
      </c>
      <c r="B114" s="72"/>
      <c r="C114" s="135"/>
      <c r="D114" s="135"/>
      <c r="E114" s="135"/>
      <c r="F114" s="136" t="s">
        <v>139</v>
      </c>
      <c r="G114" s="136"/>
      <c r="H114" s="136"/>
      <c r="I114" s="136"/>
      <c r="J114" s="136"/>
      <c r="K114" s="135"/>
      <c r="L114" s="136" t="s">
        <v>129</v>
      </c>
      <c r="M114" s="136"/>
      <c r="N114" s="136"/>
      <c r="O114" s="136"/>
      <c r="P114" s="136"/>
      <c r="Q114" s="136"/>
      <c r="R114" s="136"/>
      <c r="S114" s="136"/>
      <c r="T114" s="136"/>
      <c r="U114" s="136"/>
      <c r="V114" s="136"/>
      <c r="W114" s="136"/>
      <c r="X114" s="136"/>
      <c r="Y114" s="136"/>
      <c r="Z114" s="136"/>
      <c r="AA114" s="136"/>
      <c r="AB114" s="136"/>
      <c r="AC114" s="136"/>
      <c r="AD114" s="136"/>
      <c r="AE114" s="136"/>
      <c r="AF114" s="136"/>
      <c r="AG114" s="137">
        <f>'5 - Ostatní'!J34</f>
        <v>0</v>
      </c>
      <c r="AH114" s="135"/>
      <c r="AI114" s="135"/>
      <c r="AJ114" s="135"/>
      <c r="AK114" s="135"/>
      <c r="AL114" s="135"/>
      <c r="AM114" s="135"/>
      <c r="AN114" s="137">
        <f>SUM(AG114,AT114)</f>
        <v>0</v>
      </c>
      <c r="AO114" s="135"/>
      <c r="AP114" s="135"/>
      <c r="AQ114" s="138" t="s">
        <v>95</v>
      </c>
      <c r="AR114" s="74"/>
      <c r="AS114" s="139">
        <v>0</v>
      </c>
      <c r="AT114" s="140">
        <f>ROUND(SUM(AV114:AW114),2)</f>
        <v>0</v>
      </c>
      <c r="AU114" s="141">
        <f>'5 - Ostatní'!P125</f>
        <v>0</v>
      </c>
      <c r="AV114" s="140">
        <f>'5 - Ostatní'!J37</f>
        <v>0</v>
      </c>
      <c r="AW114" s="140">
        <f>'5 - Ostatní'!J38</f>
        <v>0</v>
      </c>
      <c r="AX114" s="140">
        <f>'5 - Ostatní'!J39</f>
        <v>0</v>
      </c>
      <c r="AY114" s="140">
        <f>'5 - Ostatní'!J40</f>
        <v>0</v>
      </c>
      <c r="AZ114" s="140">
        <f>'5 - Ostatní'!F37</f>
        <v>0</v>
      </c>
      <c r="BA114" s="140">
        <f>'5 - Ostatní'!F38</f>
        <v>0</v>
      </c>
      <c r="BB114" s="140">
        <f>'5 - Ostatní'!F39</f>
        <v>0</v>
      </c>
      <c r="BC114" s="140">
        <f>'5 - Ostatní'!F40</f>
        <v>0</v>
      </c>
      <c r="BD114" s="142">
        <f>'5 - Ostatní'!F41</f>
        <v>0</v>
      </c>
      <c r="BE114" s="4"/>
      <c r="BT114" s="143" t="s">
        <v>117</v>
      </c>
      <c r="BV114" s="143" t="s">
        <v>85</v>
      </c>
      <c r="BW114" s="143" t="s">
        <v>140</v>
      </c>
      <c r="BX114" s="143" t="s">
        <v>133</v>
      </c>
      <c r="CL114" s="143" t="s">
        <v>1</v>
      </c>
    </row>
    <row r="115" s="4" customFormat="1" ht="23.25" customHeight="1">
      <c r="A115" s="134" t="s">
        <v>93</v>
      </c>
      <c r="B115" s="72"/>
      <c r="C115" s="135"/>
      <c r="D115" s="135"/>
      <c r="E115" s="136" t="s">
        <v>141</v>
      </c>
      <c r="F115" s="136"/>
      <c r="G115" s="136"/>
      <c r="H115" s="136"/>
      <c r="I115" s="136"/>
      <c r="J115" s="135"/>
      <c r="K115" s="136" t="s">
        <v>142</v>
      </c>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7">
        <f>'SO 02.6 - Přeložky sdělov...'!J32</f>
        <v>0</v>
      </c>
      <c r="AH115" s="135"/>
      <c r="AI115" s="135"/>
      <c r="AJ115" s="135"/>
      <c r="AK115" s="135"/>
      <c r="AL115" s="135"/>
      <c r="AM115" s="135"/>
      <c r="AN115" s="137">
        <f>SUM(AG115,AT115)</f>
        <v>0</v>
      </c>
      <c r="AO115" s="135"/>
      <c r="AP115" s="135"/>
      <c r="AQ115" s="138" t="s">
        <v>95</v>
      </c>
      <c r="AR115" s="74"/>
      <c r="AS115" s="139">
        <v>0</v>
      </c>
      <c r="AT115" s="140">
        <f>ROUND(SUM(AV115:AW115),2)</f>
        <v>0</v>
      </c>
      <c r="AU115" s="141">
        <f>'SO 02.6 - Přeložky sdělov...'!P121</f>
        <v>0</v>
      </c>
      <c r="AV115" s="140">
        <f>'SO 02.6 - Přeložky sdělov...'!J35</f>
        <v>0</v>
      </c>
      <c r="AW115" s="140">
        <f>'SO 02.6 - Přeložky sdělov...'!J36</f>
        <v>0</v>
      </c>
      <c r="AX115" s="140">
        <f>'SO 02.6 - Přeložky sdělov...'!J37</f>
        <v>0</v>
      </c>
      <c r="AY115" s="140">
        <f>'SO 02.6 - Přeložky sdělov...'!J38</f>
        <v>0</v>
      </c>
      <c r="AZ115" s="140">
        <f>'SO 02.6 - Přeložky sdělov...'!F35</f>
        <v>0</v>
      </c>
      <c r="BA115" s="140">
        <f>'SO 02.6 - Přeložky sdělov...'!F36</f>
        <v>0</v>
      </c>
      <c r="BB115" s="140">
        <f>'SO 02.6 - Přeložky sdělov...'!F37</f>
        <v>0</v>
      </c>
      <c r="BC115" s="140">
        <f>'SO 02.6 - Přeložky sdělov...'!F38</f>
        <v>0</v>
      </c>
      <c r="BD115" s="142">
        <f>'SO 02.6 - Přeložky sdělov...'!F39</f>
        <v>0</v>
      </c>
      <c r="BE115" s="4"/>
      <c r="BT115" s="143" t="s">
        <v>92</v>
      </c>
      <c r="BV115" s="143" t="s">
        <v>85</v>
      </c>
      <c r="BW115" s="143" t="s">
        <v>143</v>
      </c>
      <c r="BX115" s="143" t="s">
        <v>102</v>
      </c>
      <c r="CL115" s="143" t="s">
        <v>19</v>
      </c>
    </row>
    <row r="116" s="4" customFormat="1" ht="16.5" customHeight="1">
      <c r="A116" s="134" t="s">
        <v>93</v>
      </c>
      <c r="B116" s="72"/>
      <c r="C116" s="135"/>
      <c r="D116" s="135"/>
      <c r="E116" s="136" t="s">
        <v>144</v>
      </c>
      <c r="F116" s="136"/>
      <c r="G116" s="136"/>
      <c r="H116" s="136"/>
      <c r="I116" s="136"/>
      <c r="J116" s="135"/>
      <c r="K116" s="136" t="s">
        <v>145</v>
      </c>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7">
        <f>'SO 02.7 - Přeložka plynovodu'!J32</f>
        <v>0</v>
      </c>
      <c r="AH116" s="135"/>
      <c r="AI116" s="135"/>
      <c r="AJ116" s="135"/>
      <c r="AK116" s="135"/>
      <c r="AL116" s="135"/>
      <c r="AM116" s="135"/>
      <c r="AN116" s="137">
        <f>SUM(AG116,AT116)</f>
        <v>0</v>
      </c>
      <c r="AO116" s="135"/>
      <c r="AP116" s="135"/>
      <c r="AQ116" s="138" t="s">
        <v>95</v>
      </c>
      <c r="AR116" s="74"/>
      <c r="AS116" s="139">
        <v>0</v>
      </c>
      <c r="AT116" s="140">
        <f>ROUND(SUM(AV116:AW116),2)</f>
        <v>0</v>
      </c>
      <c r="AU116" s="141">
        <f>'SO 02.7 - Přeložka plynovodu'!P134</f>
        <v>0</v>
      </c>
      <c r="AV116" s="140">
        <f>'SO 02.7 - Přeložka plynovodu'!J35</f>
        <v>0</v>
      </c>
      <c r="AW116" s="140">
        <f>'SO 02.7 - Přeložka plynovodu'!J36</f>
        <v>0</v>
      </c>
      <c r="AX116" s="140">
        <f>'SO 02.7 - Přeložka plynovodu'!J37</f>
        <v>0</v>
      </c>
      <c r="AY116" s="140">
        <f>'SO 02.7 - Přeložka plynovodu'!J38</f>
        <v>0</v>
      </c>
      <c r="AZ116" s="140">
        <f>'SO 02.7 - Přeložka plynovodu'!F35</f>
        <v>0</v>
      </c>
      <c r="BA116" s="140">
        <f>'SO 02.7 - Přeložka plynovodu'!F36</f>
        <v>0</v>
      </c>
      <c r="BB116" s="140">
        <f>'SO 02.7 - Přeložka plynovodu'!F37</f>
        <v>0</v>
      </c>
      <c r="BC116" s="140">
        <f>'SO 02.7 - Přeložka plynovodu'!F38</f>
        <v>0</v>
      </c>
      <c r="BD116" s="142">
        <f>'SO 02.7 - Přeložka plynovodu'!F39</f>
        <v>0</v>
      </c>
      <c r="BE116" s="4"/>
      <c r="BT116" s="143" t="s">
        <v>92</v>
      </c>
      <c r="BV116" s="143" t="s">
        <v>85</v>
      </c>
      <c r="BW116" s="143" t="s">
        <v>146</v>
      </c>
      <c r="BX116" s="143" t="s">
        <v>102</v>
      </c>
      <c r="CL116" s="143" t="s">
        <v>1</v>
      </c>
    </row>
    <row r="117" s="7" customFormat="1" ht="16.5" customHeight="1">
      <c r="A117" s="7"/>
      <c r="B117" s="121"/>
      <c r="C117" s="122"/>
      <c r="D117" s="123" t="s">
        <v>147</v>
      </c>
      <c r="E117" s="123"/>
      <c r="F117" s="123"/>
      <c r="G117" s="123"/>
      <c r="H117" s="123"/>
      <c r="I117" s="124"/>
      <c r="J117" s="123" t="s">
        <v>148</v>
      </c>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5">
        <f>ROUND(AG118+AG119+AG120+AG128+SUM(AG134:AG136),2)</f>
        <v>0</v>
      </c>
      <c r="AH117" s="124"/>
      <c r="AI117" s="124"/>
      <c r="AJ117" s="124"/>
      <c r="AK117" s="124"/>
      <c r="AL117" s="124"/>
      <c r="AM117" s="124"/>
      <c r="AN117" s="126">
        <f>SUM(AG117,AT117)</f>
        <v>0</v>
      </c>
      <c r="AO117" s="124"/>
      <c r="AP117" s="124"/>
      <c r="AQ117" s="127" t="s">
        <v>89</v>
      </c>
      <c r="AR117" s="128"/>
      <c r="AS117" s="129">
        <f>ROUND(AS118+AS119+AS120+AS128+SUM(AS134:AS136),2)</f>
        <v>0</v>
      </c>
      <c r="AT117" s="130">
        <f>ROUND(SUM(AV117:AW117),2)</f>
        <v>0</v>
      </c>
      <c r="AU117" s="131">
        <f>ROUND(AU118+AU119+AU120+AU128+SUM(AU134:AU136),5)</f>
        <v>0</v>
      </c>
      <c r="AV117" s="130">
        <f>ROUND(AZ117*L29,2)</f>
        <v>0</v>
      </c>
      <c r="AW117" s="130">
        <f>ROUND(BA117*L30,2)</f>
        <v>0</v>
      </c>
      <c r="AX117" s="130">
        <f>ROUND(BB117*L29,2)</f>
        <v>0</v>
      </c>
      <c r="AY117" s="130">
        <f>ROUND(BC117*L30,2)</f>
        <v>0</v>
      </c>
      <c r="AZ117" s="130">
        <f>ROUND(AZ118+AZ119+AZ120+AZ128+SUM(AZ134:AZ136),2)</f>
        <v>0</v>
      </c>
      <c r="BA117" s="130">
        <f>ROUND(BA118+BA119+BA120+BA128+SUM(BA134:BA136),2)</f>
        <v>0</v>
      </c>
      <c r="BB117" s="130">
        <f>ROUND(BB118+BB119+BB120+BB128+SUM(BB134:BB136),2)</f>
        <v>0</v>
      </c>
      <c r="BC117" s="130">
        <f>ROUND(BC118+BC119+BC120+BC128+SUM(BC134:BC136),2)</f>
        <v>0</v>
      </c>
      <c r="BD117" s="132">
        <f>ROUND(BD118+BD119+BD120+BD128+SUM(BD134:BD136),2)</f>
        <v>0</v>
      </c>
      <c r="BE117" s="7"/>
      <c r="BS117" s="133" t="s">
        <v>82</v>
      </c>
      <c r="BT117" s="133" t="s">
        <v>90</v>
      </c>
      <c r="BU117" s="133" t="s">
        <v>84</v>
      </c>
      <c r="BV117" s="133" t="s">
        <v>85</v>
      </c>
      <c r="BW117" s="133" t="s">
        <v>149</v>
      </c>
      <c r="BX117" s="133" t="s">
        <v>5</v>
      </c>
      <c r="CL117" s="133" t="s">
        <v>19</v>
      </c>
      <c r="CM117" s="133" t="s">
        <v>92</v>
      </c>
    </row>
    <row r="118" s="4" customFormat="1" ht="23.25" customHeight="1">
      <c r="A118" s="134" t="s">
        <v>93</v>
      </c>
      <c r="B118" s="72"/>
      <c r="C118" s="135"/>
      <c r="D118" s="135"/>
      <c r="E118" s="136" t="s">
        <v>150</v>
      </c>
      <c r="F118" s="136"/>
      <c r="G118" s="136"/>
      <c r="H118" s="136"/>
      <c r="I118" s="136"/>
      <c r="J118" s="135"/>
      <c r="K118" s="136" t="s">
        <v>151</v>
      </c>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7">
        <f>'D.03.1-3 - Architektonick...'!J32</f>
        <v>0</v>
      </c>
      <c r="AH118" s="135"/>
      <c r="AI118" s="135"/>
      <c r="AJ118" s="135"/>
      <c r="AK118" s="135"/>
      <c r="AL118" s="135"/>
      <c r="AM118" s="135"/>
      <c r="AN118" s="137">
        <f>SUM(AG118,AT118)</f>
        <v>0</v>
      </c>
      <c r="AO118" s="135"/>
      <c r="AP118" s="135"/>
      <c r="AQ118" s="138" t="s">
        <v>95</v>
      </c>
      <c r="AR118" s="74"/>
      <c r="AS118" s="139">
        <v>0</v>
      </c>
      <c r="AT118" s="140">
        <f>ROUND(SUM(AV118:AW118),2)</f>
        <v>0</v>
      </c>
      <c r="AU118" s="141">
        <f>'D.03.1-3 - Architektonick...'!P155</f>
        <v>0</v>
      </c>
      <c r="AV118" s="140">
        <f>'D.03.1-3 - Architektonick...'!J35</f>
        <v>0</v>
      </c>
      <c r="AW118" s="140">
        <f>'D.03.1-3 - Architektonick...'!J36</f>
        <v>0</v>
      </c>
      <c r="AX118" s="140">
        <f>'D.03.1-3 - Architektonick...'!J37</f>
        <v>0</v>
      </c>
      <c r="AY118" s="140">
        <f>'D.03.1-3 - Architektonick...'!J38</f>
        <v>0</v>
      </c>
      <c r="AZ118" s="140">
        <f>'D.03.1-3 - Architektonick...'!F35</f>
        <v>0</v>
      </c>
      <c r="BA118" s="140">
        <f>'D.03.1-3 - Architektonick...'!F36</f>
        <v>0</v>
      </c>
      <c r="BB118" s="140">
        <f>'D.03.1-3 - Architektonick...'!F37</f>
        <v>0</v>
      </c>
      <c r="BC118" s="140">
        <f>'D.03.1-3 - Architektonick...'!F38</f>
        <v>0</v>
      </c>
      <c r="BD118" s="142">
        <f>'D.03.1-3 - Architektonick...'!F39</f>
        <v>0</v>
      </c>
      <c r="BE118" s="4"/>
      <c r="BT118" s="143" t="s">
        <v>92</v>
      </c>
      <c r="BV118" s="143" t="s">
        <v>85</v>
      </c>
      <c r="BW118" s="143" t="s">
        <v>152</v>
      </c>
      <c r="BX118" s="143" t="s">
        <v>149</v>
      </c>
      <c r="CL118" s="143" t="s">
        <v>19</v>
      </c>
    </row>
    <row r="119" s="4" customFormat="1" ht="16.5" customHeight="1">
      <c r="A119" s="134" t="s">
        <v>93</v>
      </c>
      <c r="B119" s="72"/>
      <c r="C119" s="135"/>
      <c r="D119" s="135"/>
      <c r="E119" s="136" t="s">
        <v>153</v>
      </c>
      <c r="F119" s="136"/>
      <c r="G119" s="136"/>
      <c r="H119" s="136"/>
      <c r="I119" s="136"/>
      <c r="J119" s="135"/>
      <c r="K119" s="136" t="s">
        <v>154</v>
      </c>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7">
        <f>'D.03.4 - Vzduchotechnika,...'!J32</f>
        <v>0</v>
      </c>
      <c r="AH119" s="135"/>
      <c r="AI119" s="135"/>
      <c r="AJ119" s="135"/>
      <c r="AK119" s="135"/>
      <c r="AL119" s="135"/>
      <c r="AM119" s="135"/>
      <c r="AN119" s="137">
        <f>SUM(AG119,AT119)</f>
        <v>0</v>
      </c>
      <c r="AO119" s="135"/>
      <c r="AP119" s="135"/>
      <c r="AQ119" s="138" t="s">
        <v>95</v>
      </c>
      <c r="AR119" s="74"/>
      <c r="AS119" s="139">
        <v>0</v>
      </c>
      <c r="AT119" s="140">
        <f>ROUND(SUM(AV119:AW119),2)</f>
        <v>0</v>
      </c>
      <c r="AU119" s="141">
        <f>'D.03.4 - Vzduchotechnika,...'!P129</f>
        <v>0</v>
      </c>
      <c r="AV119" s="140">
        <f>'D.03.4 - Vzduchotechnika,...'!J35</f>
        <v>0</v>
      </c>
      <c r="AW119" s="140">
        <f>'D.03.4 - Vzduchotechnika,...'!J36</f>
        <v>0</v>
      </c>
      <c r="AX119" s="140">
        <f>'D.03.4 - Vzduchotechnika,...'!J37</f>
        <v>0</v>
      </c>
      <c r="AY119" s="140">
        <f>'D.03.4 - Vzduchotechnika,...'!J38</f>
        <v>0</v>
      </c>
      <c r="AZ119" s="140">
        <f>'D.03.4 - Vzduchotechnika,...'!F35</f>
        <v>0</v>
      </c>
      <c r="BA119" s="140">
        <f>'D.03.4 - Vzduchotechnika,...'!F36</f>
        <v>0</v>
      </c>
      <c r="BB119" s="140">
        <f>'D.03.4 - Vzduchotechnika,...'!F37</f>
        <v>0</v>
      </c>
      <c r="BC119" s="140">
        <f>'D.03.4 - Vzduchotechnika,...'!F38</f>
        <v>0</v>
      </c>
      <c r="BD119" s="142">
        <f>'D.03.4 - Vzduchotechnika,...'!F39</f>
        <v>0</v>
      </c>
      <c r="BE119" s="4"/>
      <c r="BT119" s="143" t="s">
        <v>92</v>
      </c>
      <c r="BV119" s="143" t="s">
        <v>85</v>
      </c>
      <c r="BW119" s="143" t="s">
        <v>155</v>
      </c>
      <c r="BX119" s="143" t="s">
        <v>149</v>
      </c>
      <c r="CL119" s="143" t="s">
        <v>1</v>
      </c>
    </row>
    <row r="120" s="4" customFormat="1" ht="16.5" customHeight="1">
      <c r="A120" s="4"/>
      <c r="B120" s="72"/>
      <c r="C120" s="135"/>
      <c r="D120" s="135"/>
      <c r="E120" s="136" t="s">
        <v>156</v>
      </c>
      <c r="F120" s="136"/>
      <c r="G120" s="136"/>
      <c r="H120" s="136"/>
      <c r="I120" s="136"/>
      <c r="J120" s="135"/>
      <c r="K120" s="136" t="s">
        <v>157</v>
      </c>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44">
        <f>ROUND(SUM(AG121:AG127),2)</f>
        <v>0</v>
      </c>
      <c r="AH120" s="135"/>
      <c r="AI120" s="135"/>
      <c r="AJ120" s="135"/>
      <c r="AK120" s="135"/>
      <c r="AL120" s="135"/>
      <c r="AM120" s="135"/>
      <c r="AN120" s="137">
        <f>SUM(AG120,AT120)</f>
        <v>0</v>
      </c>
      <c r="AO120" s="135"/>
      <c r="AP120" s="135"/>
      <c r="AQ120" s="138" t="s">
        <v>95</v>
      </c>
      <c r="AR120" s="74"/>
      <c r="AS120" s="139">
        <f>ROUND(SUM(AS121:AS127),2)</f>
        <v>0</v>
      </c>
      <c r="AT120" s="140">
        <f>ROUND(SUM(AV120:AW120),2)</f>
        <v>0</v>
      </c>
      <c r="AU120" s="141">
        <f>ROUND(SUM(AU121:AU127),5)</f>
        <v>0</v>
      </c>
      <c r="AV120" s="140">
        <f>ROUND(AZ120*L29,2)</f>
        <v>0</v>
      </c>
      <c r="AW120" s="140">
        <f>ROUND(BA120*L30,2)</f>
        <v>0</v>
      </c>
      <c r="AX120" s="140">
        <f>ROUND(BB120*L29,2)</f>
        <v>0</v>
      </c>
      <c r="AY120" s="140">
        <f>ROUND(BC120*L30,2)</f>
        <v>0</v>
      </c>
      <c r="AZ120" s="140">
        <f>ROUND(SUM(AZ121:AZ127),2)</f>
        <v>0</v>
      </c>
      <c r="BA120" s="140">
        <f>ROUND(SUM(BA121:BA127),2)</f>
        <v>0</v>
      </c>
      <c r="BB120" s="140">
        <f>ROUND(SUM(BB121:BB127),2)</f>
        <v>0</v>
      </c>
      <c r="BC120" s="140">
        <f>ROUND(SUM(BC121:BC127),2)</f>
        <v>0</v>
      </c>
      <c r="BD120" s="142">
        <f>ROUND(SUM(BD121:BD127),2)</f>
        <v>0</v>
      </c>
      <c r="BE120" s="4"/>
      <c r="BS120" s="143" t="s">
        <v>82</v>
      </c>
      <c r="BT120" s="143" t="s">
        <v>92</v>
      </c>
      <c r="BU120" s="143" t="s">
        <v>84</v>
      </c>
      <c r="BV120" s="143" t="s">
        <v>85</v>
      </c>
      <c r="BW120" s="143" t="s">
        <v>158</v>
      </c>
      <c r="BX120" s="143" t="s">
        <v>149</v>
      </c>
      <c r="CL120" s="143" t="s">
        <v>19</v>
      </c>
    </row>
    <row r="121" s="4" customFormat="1" ht="16.5" customHeight="1">
      <c r="A121" s="134" t="s">
        <v>93</v>
      </c>
      <c r="B121" s="72"/>
      <c r="C121" s="135"/>
      <c r="D121" s="135"/>
      <c r="E121" s="135"/>
      <c r="F121" s="136" t="s">
        <v>159</v>
      </c>
      <c r="G121" s="136"/>
      <c r="H121" s="136"/>
      <c r="I121" s="136"/>
      <c r="J121" s="136"/>
      <c r="K121" s="135"/>
      <c r="L121" s="136" t="s">
        <v>160</v>
      </c>
      <c r="M121" s="136"/>
      <c r="N121" s="136"/>
      <c r="O121" s="136"/>
      <c r="P121" s="136"/>
      <c r="Q121" s="136"/>
      <c r="R121" s="136"/>
      <c r="S121" s="136"/>
      <c r="T121" s="136"/>
      <c r="U121" s="136"/>
      <c r="V121" s="136"/>
      <c r="W121" s="136"/>
      <c r="X121" s="136"/>
      <c r="Y121" s="136"/>
      <c r="Z121" s="136"/>
      <c r="AA121" s="136"/>
      <c r="AB121" s="136"/>
      <c r="AC121" s="136"/>
      <c r="AD121" s="136"/>
      <c r="AE121" s="136"/>
      <c r="AF121" s="136"/>
      <c r="AG121" s="137">
        <f>'A - Svítidla'!J34</f>
        <v>0</v>
      </c>
      <c r="AH121" s="135"/>
      <c r="AI121" s="135"/>
      <c r="AJ121" s="135"/>
      <c r="AK121" s="135"/>
      <c r="AL121" s="135"/>
      <c r="AM121" s="135"/>
      <c r="AN121" s="137">
        <f>SUM(AG121,AT121)</f>
        <v>0</v>
      </c>
      <c r="AO121" s="135"/>
      <c r="AP121" s="135"/>
      <c r="AQ121" s="138" t="s">
        <v>95</v>
      </c>
      <c r="AR121" s="74"/>
      <c r="AS121" s="139">
        <v>0</v>
      </c>
      <c r="AT121" s="140">
        <f>ROUND(SUM(AV121:AW121),2)</f>
        <v>0</v>
      </c>
      <c r="AU121" s="141">
        <f>'A - Svítidla'!P125</f>
        <v>0</v>
      </c>
      <c r="AV121" s="140">
        <f>'A - Svítidla'!J37</f>
        <v>0</v>
      </c>
      <c r="AW121" s="140">
        <f>'A - Svítidla'!J38</f>
        <v>0</v>
      </c>
      <c r="AX121" s="140">
        <f>'A - Svítidla'!J39</f>
        <v>0</v>
      </c>
      <c r="AY121" s="140">
        <f>'A - Svítidla'!J40</f>
        <v>0</v>
      </c>
      <c r="AZ121" s="140">
        <f>'A - Svítidla'!F37</f>
        <v>0</v>
      </c>
      <c r="BA121" s="140">
        <f>'A - Svítidla'!F38</f>
        <v>0</v>
      </c>
      <c r="BB121" s="140">
        <f>'A - Svítidla'!F39</f>
        <v>0</v>
      </c>
      <c r="BC121" s="140">
        <f>'A - Svítidla'!F40</f>
        <v>0</v>
      </c>
      <c r="BD121" s="142">
        <f>'A - Svítidla'!F41</f>
        <v>0</v>
      </c>
      <c r="BE121" s="4"/>
      <c r="BT121" s="143" t="s">
        <v>117</v>
      </c>
      <c r="BV121" s="143" t="s">
        <v>85</v>
      </c>
      <c r="BW121" s="143" t="s">
        <v>161</v>
      </c>
      <c r="BX121" s="143" t="s">
        <v>158</v>
      </c>
      <c r="CL121" s="143" t="s">
        <v>1</v>
      </c>
    </row>
    <row r="122" s="4" customFormat="1" ht="16.5" customHeight="1">
      <c r="A122" s="134" t="s">
        <v>93</v>
      </c>
      <c r="B122" s="72"/>
      <c r="C122" s="135"/>
      <c r="D122" s="135"/>
      <c r="E122" s="135"/>
      <c r="F122" s="136" t="s">
        <v>162</v>
      </c>
      <c r="G122" s="136"/>
      <c r="H122" s="136"/>
      <c r="I122" s="136"/>
      <c r="J122" s="136"/>
      <c r="K122" s="135"/>
      <c r="L122" s="136" t="s">
        <v>163</v>
      </c>
      <c r="M122" s="136"/>
      <c r="N122" s="136"/>
      <c r="O122" s="136"/>
      <c r="P122" s="136"/>
      <c r="Q122" s="136"/>
      <c r="R122" s="136"/>
      <c r="S122" s="136"/>
      <c r="T122" s="136"/>
      <c r="U122" s="136"/>
      <c r="V122" s="136"/>
      <c r="W122" s="136"/>
      <c r="X122" s="136"/>
      <c r="Y122" s="136"/>
      <c r="Z122" s="136"/>
      <c r="AA122" s="136"/>
      <c r="AB122" s="136"/>
      <c r="AC122" s="136"/>
      <c r="AD122" s="136"/>
      <c r="AE122" s="136"/>
      <c r="AF122" s="136"/>
      <c r="AG122" s="137">
        <f>'B - Přístroje'!J34</f>
        <v>0</v>
      </c>
      <c r="AH122" s="135"/>
      <c r="AI122" s="135"/>
      <c r="AJ122" s="135"/>
      <c r="AK122" s="135"/>
      <c r="AL122" s="135"/>
      <c r="AM122" s="135"/>
      <c r="AN122" s="137">
        <f>SUM(AG122,AT122)</f>
        <v>0</v>
      </c>
      <c r="AO122" s="135"/>
      <c r="AP122" s="135"/>
      <c r="AQ122" s="138" t="s">
        <v>95</v>
      </c>
      <c r="AR122" s="74"/>
      <c r="AS122" s="139">
        <v>0</v>
      </c>
      <c r="AT122" s="140">
        <f>ROUND(SUM(AV122:AW122),2)</f>
        <v>0</v>
      </c>
      <c r="AU122" s="141">
        <f>'B - Přístroje'!P125</f>
        <v>0</v>
      </c>
      <c r="AV122" s="140">
        <f>'B - Přístroje'!J37</f>
        <v>0</v>
      </c>
      <c r="AW122" s="140">
        <f>'B - Přístroje'!J38</f>
        <v>0</v>
      </c>
      <c r="AX122" s="140">
        <f>'B - Přístroje'!J39</f>
        <v>0</v>
      </c>
      <c r="AY122" s="140">
        <f>'B - Přístroje'!J40</f>
        <v>0</v>
      </c>
      <c r="AZ122" s="140">
        <f>'B - Přístroje'!F37</f>
        <v>0</v>
      </c>
      <c r="BA122" s="140">
        <f>'B - Přístroje'!F38</f>
        <v>0</v>
      </c>
      <c r="BB122" s="140">
        <f>'B - Přístroje'!F39</f>
        <v>0</v>
      </c>
      <c r="BC122" s="140">
        <f>'B - Přístroje'!F40</f>
        <v>0</v>
      </c>
      <c r="BD122" s="142">
        <f>'B - Přístroje'!F41</f>
        <v>0</v>
      </c>
      <c r="BE122" s="4"/>
      <c r="BT122" s="143" t="s">
        <v>117</v>
      </c>
      <c r="BV122" s="143" t="s">
        <v>85</v>
      </c>
      <c r="BW122" s="143" t="s">
        <v>164</v>
      </c>
      <c r="BX122" s="143" t="s">
        <v>158</v>
      </c>
      <c r="CL122" s="143" t="s">
        <v>1</v>
      </c>
    </row>
    <row r="123" s="4" customFormat="1" ht="16.5" customHeight="1">
      <c r="A123" s="134" t="s">
        <v>93</v>
      </c>
      <c r="B123" s="72"/>
      <c r="C123" s="135"/>
      <c r="D123" s="135"/>
      <c r="E123" s="135"/>
      <c r="F123" s="136" t="s">
        <v>165</v>
      </c>
      <c r="G123" s="136"/>
      <c r="H123" s="136"/>
      <c r="I123" s="136"/>
      <c r="J123" s="136"/>
      <c r="K123" s="135"/>
      <c r="L123" s="136" t="s">
        <v>166</v>
      </c>
      <c r="M123" s="136"/>
      <c r="N123" s="136"/>
      <c r="O123" s="136"/>
      <c r="P123" s="136"/>
      <c r="Q123" s="136"/>
      <c r="R123" s="136"/>
      <c r="S123" s="136"/>
      <c r="T123" s="136"/>
      <c r="U123" s="136"/>
      <c r="V123" s="136"/>
      <c r="W123" s="136"/>
      <c r="X123" s="136"/>
      <c r="Y123" s="136"/>
      <c r="Z123" s="136"/>
      <c r="AA123" s="136"/>
      <c r="AB123" s="136"/>
      <c r="AC123" s="136"/>
      <c r="AD123" s="136"/>
      <c r="AE123" s="136"/>
      <c r="AF123" s="136"/>
      <c r="AG123" s="137">
        <f>'C - Instalační materiál'!J34</f>
        <v>0</v>
      </c>
      <c r="AH123" s="135"/>
      <c r="AI123" s="135"/>
      <c r="AJ123" s="135"/>
      <c r="AK123" s="135"/>
      <c r="AL123" s="135"/>
      <c r="AM123" s="135"/>
      <c r="AN123" s="137">
        <f>SUM(AG123,AT123)</f>
        <v>0</v>
      </c>
      <c r="AO123" s="135"/>
      <c r="AP123" s="135"/>
      <c r="AQ123" s="138" t="s">
        <v>95</v>
      </c>
      <c r="AR123" s="74"/>
      <c r="AS123" s="139">
        <v>0</v>
      </c>
      <c r="AT123" s="140">
        <f>ROUND(SUM(AV123:AW123),2)</f>
        <v>0</v>
      </c>
      <c r="AU123" s="141">
        <f>'C - Instalační materiál'!P125</f>
        <v>0</v>
      </c>
      <c r="AV123" s="140">
        <f>'C - Instalační materiál'!J37</f>
        <v>0</v>
      </c>
      <c r="AW123" s="140">
        <f>'C - Instalační materiál'!J38</f>
        <v>0</v>
      </c>
      <c r="AX123" s="140">
        <f>'C - Instalační materiál'!J39</f>
        <v>0</v>
      </c>
      <c r="AY123" s="140">
        <f>'C - Instalační materiál'!J40</f>
        <v>0</v>
      </c>
      <c r="AZ123" s="140">
        <f>'C - Instalační materiál'!F37</f>
        <v>0</v>
      </c>
      <c r="BA123" s="140">
        <f>'C - Instalační materiál'!F38</f>
        <v>0</v>
      </c>
      <c r="BB123" s="140">
        <f>'C - Instalační materiál'!F39</f>
        <v>0</v>
      </c>
      <c r="BC123" s="140">
        <f>'C - Instalační materiál'!F40</f>
        <v>0</v>
      </c>
      <c r="BD123" s="142">
        <f>'C - Instalační materiál'!F41</f>
        <v>0</v>
      </c>
      <c r="BE123" s="4"/>
      <c r="BT123" s="143" t="s">
        <v>117</v>
      </c>
      <c r="BV123" s="143" t="s">
        <v>85</v>
      </c>
      <c r="BW123" s="143" t="s">
        <v>167</v>
      </c>
      <c r="BX123" s="143" t="s">
        <v>158</v>
      </c>
      <c r="CL123" s="143" t="s">
        <v>1</v>
      </c>
    </row>
    <row r="124" s="4" customFormat="1" ht="16.5" customHeight="1">
      <c r="A124" s="134" t="s">
        <v>93</v>
      </c>
      <c r="B124" s="72"/>
      <c r="C124" s="135"/>
      <c r="D124" s="135"/>
      <c r="E124" s="135"/>
      <c r="F124" s="136" t="s">
        <v>82</v>
      </c>
      <c r="G124" s="136"/>
      <c r="H124" s="136"/>
      <c r="I124" s="136"/>
      <c r="J124" s="136"/>
      <c r="K124" s="135"/>
      <c r="L124" s="136" t="s">
        <v>168</v>
      </c>
      <c r="M124" s="136"/>
      <c r="N124" s="136"/>
      <c r="O124" s="136"/>
      <c r="P124" s="136"/>
      <c r="Q124" s="136"/>
      <c r="R124" s="136"/>
      <c r="S124" s="136"/>
      <c r="T124" s="136"/>
      <c r="U124" s="136"/>
      <c r="V124" s="136"/>
      <c r="W124" s="136"/>
      <c r="X124" s="136"/>
      <c r="Y124" s="136"/>
      <c r="Z124" s="136"/>
      <c r="AA124" s="136"/>
      <c r="AB124" s="136"/>
      <c r="AC124" s="136"/>
      <c r="AD124" s="136"/>
      <c r="AE124" s="136"/>
      <c r="AF124" s="136"/>
      <c r="AG124" s="137">
        <f>'D - Kabeláž'!J34</f>
        <v>0</v>
      </c>
      <c r="AH124" s="135"/>
      <c r="AI124" s="135"/>
      <c r="AJ124" s="135"/>
      <c r="AK124" s="135"/>
      <c r="AL124" s="135"/>
      <c r="AM124" s="135"/>
      <c r="AN124" s="137">
        <f>SUM(AG124,AT124)</f>
        <v>0</v>
      </c>
      <c r="AO124" s="135"/>
      <c r="AP124" s="135"/>
      <c r="AQ124" s="138" t="s">
        <v>95</v>
      </c>
      <c r="AR124" s="74"/>
      <c r="AS124" s="139">
        <v>0</v>
      </c>
      <c r="AT124" s="140">
        <f>ROUND(SUM(AV124:AW124),2)</f>
        <v>0</v>
      </c>
      <c r="AU124" s="141">
        <f>'D - Kabeláž'!P125</f>
        <v>0</v>
      </c>
      <c r="AV124" s="140">
        <f>'D - Kabeláž'!J37</f>
        <v>0</v>
      </c>
      <c r="AW124" s="140">
        <f>'D - Kabeláž'!J38</f>
        <v>0</v>
      </c>
      <c r="AX124" s="140">
        <f>'D - Kabeláž'!J39</f>
        <v>0</v>
      </c>
      <c r="AY124" s="140">
        <f>'D - Kabeláž'!J40</f>
        <v>0</v>
      </c>
      <c r="AZ124" s="140">
        <f>'D - Kabeláž'!F37</f>
        <v>0</v>
      </c>
      <c r="BA124" s="140">
        <f>'D - Kabeláž'!F38</f>
        <v>0</v>
      </c>
      <c r="BB124" s="140">
        <f>'D - Kabeláž'!F39</f>
        <v>0</v>
      </c>
      <c r="BC124" s="140">
        <f>'D - Kabeláž'!F40</f>
        <v>0</v>
      </c>
      <c r="BD124" s="142">
        <f>'D - Kabeláž'!F41</f>
        <v>0</v>
      </c>
      <c r="BE124" s="4"/>
      <c r="BT124" s="143" t="s">
        <v>117</v>
      </c>
      <c r="BV124" s="143" t="s">
        <v>85</v>
      </c>
      <c r="BW124" s="143" t="s">
        <v>169</v>
      </c>
      <c r="BX124" s="143" t="s">
        <v>158</v>
      </c>
      <c r="CL124" s="143" t="s">
        <v>1</v>
      </c>
    </row>
    <row r="125" s="4" customFormat="1" ht="16.5" customHeight="1">
      <c r="A125" s="134" t="s">
        <v>93</v>
      </c>
      <c r="B125" s="72"/>
      <c r="C125" s="135"/>
      <c r="D125" s="135"/>
      <c r="E125" s="135"/>
      <c r="F125" s="136" t="s">
        <v>170</v>
      </c>
      <c r="G125" s="136"/>
      <c r="H125" s="136"/>
      <c r="I125" s="136"/>
      <c r="J125" s="136"/>
      <c r="K125" s="135"/>
      <c r="L125" s="136" t="s">
        <v>171</v>
      </c>
      <c r="M125" s="136"/>
      <c r="N125" s="136"/>
      <c r="O125" s="136"/>
      <c r="P125" s="136"/>
      <c r="Q125" s="136"/>
      <c r="R125" s="136"/>
      <c r="S125" s="136"/>
      <c r="T125" s="136"/>
      <c r="U125" s="136"/>
      <c r="V125" s="136"/>
      <c r="W125" s="136"/>
      <c r="X125" s="136"/>
      <c r="Y125" s="136"/>
      <c r="Z125" s="136"/>
      <c r="AA125" s="136"/>
      <c r="AB125" s="136"/>
      <c r="AC125" s="136"/>
      <c r="AD125" s="136"/>
      <c r="AE125" s="136"/>
      <c r="AF125" s="136"/>
      <c r="AG125" s="137">
        <f>'E - Rozvaděče'!J34</f>
        <v>0</v>
      </c>
      <c r="AH125" s="135"/>
      <c r="AI125" s="135"/>
      <c r="AJ125" s="135"/>
      <c r="AK125" s="135"/>
      <c r="AL125" s="135"/>
      <c r="AM125" s="135"/>
      <c r="AN125" s="137">
        <f>SUM(AG125,AT125)</f>
        <v>0</v>
      </c>
      <c r="AO125" s="135"/>
      <c r="AP125" s="135"/>
      <c r="AQ125" s="138" t="s">
        <v>95</v>
      </c>
      <c r="AR125" s="74"/>
      <c r="AS125" s="139">
        <v>0</v>
      </c>
      <c r="AT125" s="140">
        <f>ROUND(SUM(AV125:AW125),2)</f>
        <v>0</v>
      </c>
      <c r="AU125" s="141">
        <f>'E - Rozvaděče'!P125</f>
        <v>0</v>
      </c>
      <c r="AV125" s="140">
        <f>'E - Rozvaděče'!J37</f>
        <v>0</v>
      </c>
      <c r="AW125" s="140">
        <f>'E - Rozvaděče'!J38</f>
        <v>0</v>
      </c>
      <c r="AX125" s="140">
        <f>'E - Rozvaděče'!J39</f>
        <v>0</v>
      </c>
      <c r="AY125" s="140">
        <f>'E - Rozvaděče'!J40</f>
        <v>0</v>
      </c>
      <c r="AZ125" s="140">
        <f>'E - Rozvaděče'!F37</f>
        <v>0</v>
      </c>
      <c r="BA125" s="140">
        <f>'E - Rozvaděče'!F38</f>
        <v>0</v>
      </c>
      <c r="BB125" s="140">
        <f>'E - Rozvaděče'!F39</f>
        <v>0</v>
      </c>
      <c r="BC125" s="140">
        <f>'E - Rozvaděče'!F40</f>
        <v>0</v>
      </c>
      <c r="BD125" s="142">
        <f>'E - Rozvaděče'!F41</f>
        <v>0</v>
      </c>
      <c r="BE125" s="4"/>
      <c r="BT125" s="143" t="s">
        <v>117</v>
      </c>
      <c r="BV125" s="143" t="s">
        <v>85</v>
      </c>
      <c r="BW125" s="143" t="s">
        <v>172</v>
      </c>
      <c r="BX125" s="143" t="s">
        <v>158</v>
      </c>
      <c r="CL125" s="143" t="s">
        <v>1</v>
      </c>
    </row>
    <row r="126" s="4" customFormat="1" ht="16.5" customHeight="1">
      <c r="A126" s="134" t="s">
        <v>93</v>
      </c>
      <c r="B126" s="72"/>
      <c r="C126" s="135"/>
      <c r="D126" s="135"/>
      <c r="E126" s="135"/>
      <c r="F126" s="136" t="s">
        <v>173</v>
      </c>
      <c r="G126" s="136"/>
      <c r="H126" s="136"/>
      <c r="I126" s="136"/>
      <c r="J126" s="136"/>
      <c r="K126" s="135"/>
      <c r="L126" s="136" t="s">
        <v>129</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7">
        <f>'F - Ostatní'!J34</f>
        <v>0</v>
      </c>
      <c r="AH126" s="135"/>
      <c r="AI126" s="135"/>
      <c r="AJ126" s="135"/>
      <c r="AK126" s="135"/>
      <c r="AL126" s="135"/>
      <c r="AM126" s="135"/>
      <c r="AN126" s="137">
        <f>SUM(AG126,AT126)</f>
        <v>0</v>
      </c>
      <c r="AO126" s="135"/>
      <c r="AP126" s="135"/>
      <c r="AQ126" s="138" t="s">
        <v>95</v>
      </c>
      <c r="AR126" s="74"/>
      <c r="AS126" s="139">
        <v>0</v>
      </c>
      <c r="AT126" s="140">
        <f>ROUND(SUM(AV126:AW126),2)</f>
        <v>0</v>
      </c>
      <c r="AU126" s="141">
        <f>'F - Ostatní'!P125</f>
        <v>0</v>
      </c>
      <c r="AV126" s="140">
        <f>'F - Ostatní'!J37</f>
        <v>0</v>
      </c>
      <c r="AW126" s="140">
        <f>'F - Ostatní'!J38</f>
        <v>0</v>
      </c>
      <c r="AX126" s="140">
        <f>'F - Ostatní'!J39</f>
        <v>0</v>
      </c>
      <c r="AY126" s="140">
        <f>'F - Ostatní'!J40</f>
        <v>0</v>
      </c>
      <c r="AZ126" s="140">
        <f>'F - Ostatní'!F37</f>
        <v>0</v>
      </c>
      <c r="BA126" s="140">
        <f>'F - Ostatní'!F38</f>
        <v>0</v>
      </c>
      <c r="BB126" s="140">
        <f>'F - Ostatní'!F39</f>
        <v>0</v>
      </c>
      <c r="BC126" s="140">
        <f>'F - Ostatní'!F40</f>
        <v>0</v>
      </c>
      <c r="BD126" s="142">
        <f>'F - Ostatní'!F41</f>
        <v>0</v>
      </c>
      <c r="BE126" s="4"/>
      <c r="BT126" s="143" t="s">
        <v>117</v>
      </c>
      <c r="BV126" s="143" t="s">
        <v>85</v>
      </c>
      <c r="BW126" s="143" t="s">
        <v>174</v>
      </c>
      <c r="BX126" s="143" t="s">
        <v>158</v>
      </c>
      <c r="CL126" s="143" t="s">
        <v>1</v>
      </c>
    </row>
    <row r="127" s="4" customFormat="1" ht="16.5" customHeight="1">
      <c r="A127" s="134" t="s">
        <v>93</v>
      </c>
      <c r="B127" s="72"/>
      <c r="C127" s="135"/>
      <c r="D127" s="135"/>
      <c r="E127" s="135"/>
      <c r="F127" s="136" t="s">
        <v>175</v>
      </c>
      <c r="G127" s="136"/>
      <c r="H127" s="136"/>
      <c r="I127" s="136"/>
      <c r="J127" s="136"/>
      <c r="K127" s="135"/>
      <c r="L127" s="136" t="s">
        <v>176</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7">
        <f>'G - Hromosvod a uzemnění'!J34</f>
        <v>0</v>
      </c>
      <c r="AH127" s="135"/>
      <c r="AI127" s="135"/>
      <c r="AJ127" s="135"/>
      <c r="AK127" s="135"/>
      <c r="AL127" s="135"/>
      <c r="AM127" s="135"/>
      <c r="AN127" s="137">
        <f>SUM(AG127,AT127)</f>
        <v>0</v>
      </c>
      <c r="AO127" s="135"/>
      <c r="AP127" s="135"/>
      <c r="AQ127" s="138" t="s">
        <v>95</v>
      </c>
      <c r="AR127" s="74"/>
      <c r="AS127" s="139">
        <v>0</v>
      </c>
      <c r="AT127" s="140">
        <f>ROUND(SUM(AV127:AW127),2)</f>
        <v>0</v>
      </c>
      <c r="AU127" s="141">
        <f>'G - Hromosvod a uzemnění'!P125</f>
        <v>0</v>
      </c>
      <c r="AV127" s="140">
        <f>'G - Hromosvod a uzemnění'!J37</f>
        <v>0</v>
      </c>
      <c r="AW127" s="140">
        <f>'G - Hromosvod a uzemnění'!J38</f>
        <v>0</v>
      </c>
      <c r="AX127" s="140">
        <f>'G - Hromosvod a uzemnění'!J39</f>
        <v>0</v>
      </c>
      <c r="AY127" s="140">
        <f>'G - Hromosvod a uzemnění'!J40</f>
        <v>0</v>
      </c>
      <c r="AZ127" s="140">
        <f>'G - Hromosvod a uzemnění'!F37</f>
        <v>0</v>
      </c>
      <c r="BA127" s="140">
        <f>'G - Hromosvod a uzemnění'!F38</f>
        <v>0</v>
      </c>
      <c r="BB127" s="140">
        <f>'G - Hromosvod a uzemnění'!F39</f>
        <v>0</v>
      </c>
      <c r="BC127" s="140">
        <f>'G - Hromosvod a uzemnění'!F40</f>
        <v>0</v>
      </c>
      <c r="BD127" s="142">
        <f>'G - Hromosvod a uzemnění'!F41</f>
        <v>0</v>
      </c>
      <c r="BE127" s="4"/>
      <c r="BT127" s="143" t="s">
        <v>117</v>
      </c>
      <c r="BV127" s="143" t="s">
        <v>85</v>
      </c>
      <c r="BW127" s="143" t="s">
        <v>177</v>
      </c>
      <c r="BX127" s="143" t="s">
        <v>158</v>
      </c>
      <c r="CL127" s="143" t="s">
        <v>1</v>
      </c>
    </row>
    <row r="128" s="4" customFormat="1" ht="16.5" customHeight="1">
      <c r="A128" s="4"/>
      <c r="B128" s="72"/>
      <c r="C128" s="135"/>
      <c r="D128" s="135"/>
      <c r="E128" s="136" t="s">
        <v>178</v>
      </c>
      <c r="F128" s="136"/>
      <c r="G128" s="136"/>
      <c r="H128" s="136"/>
      <c r="I128" s="136"/>
      <c r="J128" s="135"/>
      <c r="K128" s="136" t="s">
        <v>179</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44">
        <f>ROUND(SUM(AG129:AG133),2)</f>
        <v>0</v>
      </c>
      <c r="AH128" s="135"/>
      <c r="AI128" s="135"/>
      <c r="AJ128" s="135"/>
      <c r="AK128" s="135"/>
      <c r="AL128" s="135"/>
      <c r="AM128" s="135"/>
      <c r="AN128" s="137">
        <f>SUM(AG128,AT128)</f>
        <v>0</v>
      </c>
      <c r="AO128" s="135"/>
      <c r="AP128" s="135"/>
      <c r="AQ128" s="138" t="s">
        <v>95</v>
      </c>
      <c r="AR128" s="74"/>
      <c r="AS128" s="139">
        <f>ROUND(SUM(AS129:AS133),2)</f>
        <v>0</v>
      </c>
      <c r="AT128" s="140">
        <f>ROUND(SUM(AV128:AW128),2)</f>
        <v>0</v>
      </c>
      <c r="AU128" s="141">
        <f>ROUND(SUM(AU129:AU133),5)</f>
        <v>0</v>
      </c>
      <c r="AV128" s="140">
        <f>ROUND(AZ128*L29,2)</f>
        <v>0</v>
      </c>
      <c r="AW128" s="140">
        <f>ROUND(BA128*L30,2)</f>
        <v>0</v>
      </c>
      <c r="AX128" s="140">
        <f>ROUND(BB128*L29,2)</f>
        <v>0</v>
      </c>
      <c r="AY128" s="140">
        <f>ROUND(BC128*L30,2)</f>
        <v>0</v>
      </c>
      <c r="AZ128" s="140">
        <f>ROUND(SUM(AZ129:AZ133),2)</f>
        <v>0</v>
      </c>
      <c r="BA128" s="140">
        <f>ROUND(SUM(BA129:BA133),2)</f>
        <v>0</v>
      </c>
      <c r="BB128" s="140">
        <f>ROUND(SUM(BB129:BB133),2)</f>
        <v>0</v>
      </c>
      <c r="BC128" s="140">
        <f>ROUND(SUM(BC129:BC133),2)</f>
        <v>0</v>
      </c>
      <c r="BD128" s="142">
        <f>ROUND(SUM(BD129:BD133),2)</f>
        <v>0</v>
      </c>
      <c r="BE128" s="4"/>
      <c r="BS128" s="143" t="s">
        <v>82</v>
      </c>
      <c r="BT128" s="143" t="s">
        <v>92</v>
      </c>
      <c r="BU128" s="143" t="s">
        <v>84</v>
      </c>
      <c r="BV128" s="143" t="s">
        <v>85</v>
      </c>
      <c r="BW128" s="143" t="s">
        <v>180</v>
      </c>
      <c r="BX128" s="143" t="s">
        <v>149</v>
      </c>
      <c r="CL128" s="143" t="s">
        <v>19</v>
      </c>
    </row>
    <row r="129" s="4" customFormat="1" ht="16.5" customHeight="1">
      <c r="A129" s="134" t="s">
        <v>93</v>
      </c>
      <c r="B129" s="72"/>
      <c r="C129" s="135"/>
      <c r="D129" s="135"/>
      <c r="E129" s="135"/>
      <c r="F129" s="136" t="s">
        <v>90</v>
      </c>
      <c r="G129" s="136"/>
      <c r="H129" s="136"/>
      <c r="I129" s="136"/>
      <c r="J129" s="136"/>
      <c r="K129" s="135"/>
      <c r="L129" s="136" t="s">
        <v>181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7">
        <f>'1 - SK - Strukturovaná ka...'!J34</f>
        <v>0</v>
      </c>
      <c r="AH129" s="135"/>
      <c r="AI129" s="135"/>
      <c r="AJ129" s="135"/>
      <c r="AK129" s="135"/>
      <c r="AL129" s="135"/>
      <c r="AM129" s="135"/>
      <c r="AN129" s="137">
        <f>SUM(AG129,AT129)</f>
        <v>0</v>
      </c>
      <c r="AO129" s="135"/>
      <c r="AP129" s="135"/>
      <c r="AQ129" s="138" t="s">
        <v>95</v>
      </c>
      <c r="AR129" s="74"/>
      <c r="AS129" s="139">
        <v>0</v>
      </c>
      <c r="AT129" s="140">
        <f>ROUND(SUM(AV129:AW129),2)</f>
        <v>0</v>
      </c>
      <c r="AU129" s="141">
        <f>'1 - SK - Strukturovaná ka...'!P125</f>
        <v>0</v>
      </c>
      <c r="AV129" s="140">
        <f>'1 - SK - Strukturovaná ka...'!J37</f>
        <v>0</v>
      </c>
      <c r="AW129" s="140">
        <f>'1 - SK - Strukturovaná ka...'!J38</f>
        <v>0</v>
      </c>
      <c r="AX129" s="140">
        <f>'1 - SK - Strukturovaná ka...'!J39</f>
        <v>0</v>
      </c>
      <c r="AY129" s="140">
        <f>'1 - SK - Strukturovaná ka...'!J40</f>
        <v>0</v>
      </c>
      <c r="AZ129" s="140">
        <f>'1 - SK - Strukturovaná ka...'!F37</f>
        <v>0</v>
      </c>
      <c r="BA129" s="140">
        <f>'1 - SK - Strukturovaná ka...'!F38</f>
        <v>0</v>
      </c>
      <c r="BB129" s="140">
        <f>'1 - SK - Strukturovaná ka...'!F39</f>
        <v>0</v>
      </c>
      <c r="BC129" s="140">
        <f>'1 - SK - Strukturovaná ka...'!F40</f>
        <v>0</v>
      </c>
      <c r="BD129" s="142">
        <f>'1 - SK - Strukturovaná ka...'!F41</f>
        <v>0</v>
      </c>
      <c r="BE129" s="4"/>
      <c r="BT129" s="143" t="s">
        <v>117</v>
      </c>
      <c r="BV129" s="143" t="s">
        <v>85</v>
      </c>
      <c r="BW129" s="143" t="s">
        <v>182</v>
      </c>
      <c r="BX129" s="143" t="s">
        <v>180</v>
      </c>
      <c r="CL129" s="143" t="s">
        <v>1</v>
      </c>
    </row>
    <row r="130" s="4" customFormat="1" ht="16.5" customHeight="1">
      <c r="A130" s="134" t="s">
        <v>93</v>
      </c>
      <c r="B130" s="72"/>
      <c r="C130" s="135"/>
      <c r="D130" s="135"/>
      <c r="E130" s="135"/>
      <c r="F130" s="136" t="s">
        <v>92</v>
      </c>
      <c r="G130" s="136"/>
      <c r="H130" s="136"/>
      <c r="I130" s="136"/>
      <c r="J130" s="136"/>
      <c r="K130" s="135"/>
      <c r="L130" s="136" t="s">
        <v>183</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7">
        <f>'2 - EKV - Elektronická ko...'!J34</f>
        <v>0</v>
      </c>
      <c r="AH130" s="135"/>
      <c r="AI130" s="135"/>
      <c r="AJ130" s="135"/>
      <c r="AK130" s="135"/>
      <c r="AL130" s="135"/>
      <c r="AM130" s="135"/>
      <c r="AN130" s="137">
        <f>SUM(AG130,AT130)</f>
        <v>0</v>
      </c>
      <c r="AO130" s="135"/>
      <c r="AP130" s="135"/>
      <c r="AQ130" s="138" t="s">
        <v>95</v>
      </c>
      <c r="AR130" s="74"/>
      <c r="AS130" s="139">
        <v>0</v>
      </c>
      <c r="AT130" s="140">
        <f>ROUND(SUM(AV130:AW130),2)</f>
        <v>0</v>
      </c>
      <c r="AU130" s="141">
        <f>'2 - EKV - Elektronická ko...'!P125</f>
        <v>0</v>
      </c>
      <c r="AV130" s="140">
        <f>'2 - EKV - Elektronická ko...'!J37</f>
        <v>0</v>
      </c>
      <c r="AW130" s="140">
        <f>'2 - EKV - Elektronická ko...'!J38</f>
        <v>0</v>
      </c>
      <c r="AX130" s="140">
        <f>'2 - EKV - Elektronická ko...'!J39</f>
        <v>0</v>
      </c>
      <c r="AY130" s="140">
        <f>'2 - EKV - Elektronická ko...'!J40</f>
        <v>0</v>
      </c>
      <c r="AZ130" s="140">
        <f>'2 - EKV - Elektronická ko...'!F37</f>
        <v>0</v>
      </c>
      <c r="BA130" s="140">
        <f>'2 - EKV - Elektronická ko...'!F38</f>
        <v>0</v>
      </c>
      <c r="BB130" s="140">
        <f>'2 - EKV - Elektronická ko...'!F39</f>
        <v>0</v>
      </c>
      <c r="BC130" s="140">
        <f>'2 - EKV - Elektronická ko...'!F40</f>
        <v>0</v>
      </c>
      <c r="BD130" s="142">
        <f>'2 - EKV - Elektronická ko...'!F41</f>
        <v>0</v>
      </c>
      <c r="BE130" s="4"/>
      <c r="BT130" s="143" t="s">
        <v>117</v>
      </c>
      <c r="BV130" s="143" t="s">
        <v>85</v>
      </c>
      <c r="BW130" s="143" t="s">
        <v>184</v>
      </c>
      <c r="BX130" s="143" t="s">
        <v>180</v>
      </c>
      <c r="CL130" s="143" t="s">
        <v>1</v>
      </c>
    </row>
    <row r="131" s="4" customFormat="1" ht="16.5" customHeight="1">
      <c r="A131" s="134" t="s">
        <v>93</v>
      </c>
      <c r="B131" s="72"/>
      <c r="C131" s="135"/>
      <c r="D131" s="135"/>
      <c r="E131" s="135"/>
      <c r="F131" s="136" t="s">
        <v>117</v>
      </c>
      <c r="G131" s="136"/>
      <c r="H131" s="136"/>
      <c r="I131" s="136"/>
      <c r="J131" s="136"/>
      <c r="K131" s="135"/>
      <c r="L131" s="136" t="s">
        <v>185</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'3 - EPS - Elektrická požá...'!J34</f>
        <v>0</v>
      </c>
      <c r="AH131" s="135"/>
      <c r="AI131" s="135"/>
      <c r="AJ131" s="135"/>
      <c r="AK131" s="135"/>
      <c r="AL131" s="135"/>
      <c r="AM131" s="135"/>
      <c r="AN131" s="137">
        <f>SUM(AG131,AT131)</f>
        <v>0</v>
      </c>
      <c r="AO131" s="135"/>
      <c r="AP131" s="135"/>
      <c r="AQ131" s="138" t="s">
        <v>95</v>
      </c>
      <c r="AR131" s="74"/>
      <c r="AS131" s="139">
        <v>0</v>
      </c>
      <c r="AT131" s="140">
        <f>ROUND(SUM(AV131:AW131),2)</f>
        <v>0</v>
      </c>
      <c r="AU131" s="141">
        <f>'3 - EPS - Elektrická požá...'!P125</f>
        <v>0</v>
      </c>
      <c r="AV131" s="140">
        <f>'3 - EPS - Elektrická požá...'!J37</f>
        <v>0</v>
      </c>
      <c r="AW131" s="140">
        <f>'3 - EPS - Elektrická požá...'!J38</f>
        <v>0</v>
      </c>
      <c r="AX131" s="140">
        <f>'3 - EPS - Elektrická požá...'!J39</f>
        <v>0</v>
      </c>
      <c r="AY131" s="140">
        <f>'3 - EPS - Elektrická požá...'!J40</f>
        <v>0</v>
      </c>
      <c r="AZ131" s="140">
        <f>'3 - EPS - Elektrická požá...'!F37</f>
        <v>0</v>
      </c>
      <c r="BA131" s="140">
        <f>'3 - EPS - Elektrická požá...'!F38</f>
        <v>0</v>
      </c>
      <c r="BB131" s="140">
        <f>'3 - EPS - Elektrická požá...'!F39</f>
        <v>0</v>
      </c>
      <c r="BC131" s="140">
        <f>'3 - EPS - Elektrická požá...'!F40</f>
        <v>0</v>
      </c>
      <c r="BD131" s="142">
        <f>'3 - EPS - Elektrická požá...'!F41</f>
        <v>0</v>
      </c>
      <c r="BE131" s="4"/>
      <c r="BT131" s="143" t="s">
        <v>117</v>
      </c>
      <c r="BV131" s="143" t="s">
        <v>85</v>
      </c>
      <c r="BW131" s="143" t="s">
        <v>186</v>
      </c>
      <c r="BX131" s="143" t="s">
        <v>180</v>
      </c>
      <c r="CL131" s="143" t="s">
        <v>1</v>
      </c>
    </row>
    <row r="132" s="4" customFormat="1" ht="16.5" customHeight="1">
      <c r="A132" s="134" t="s">
        <v>93</v>
      </c>
      <c r="B132" s="72"/>
      <c r="C132" s="135"/>
      <c r="D132" s="135"/>
      <c r="E132" s="135"/>
      <c r="F132" s="136" t="s">
        <v>123</v>
      </c>
      <c r="G132" s="136"/>
      <c r="H132" s="136"/>
      <c r="I132" s="136"/>
      <c r="J132" s="136"/>
      <c r="K132" s="135"/>
      <c r="L132" s="136" t="s">
        <v>187</v>
      </c>
      <c r="M132" s="136"/>
      <c r="N132" s="136"/>
      <c r="O132" s="136"/>
      <c r="P132" s="136"/>
      <c r="Q132" s="136"/>
      <c r="R132" s="136"/>
      <c r="S132" s="136"/>
      <c r="T132" s="136"/>
      <c r="U132" s="136"/>
      <c r="V132" s="136"/>
      <c r="W132" s="136"/>
      <c r="X132" s="136"/>
      <c r="Y132" s="136"/>
      <c r="Z132" s="136"/>
      <c r="AA132" s="136"/>
      <c r="AB132" s="136"/>
      <c r="AC132" s="136"/>
      <c r="AD132" s="136"/>
      <c r="AE132" s="136"/>
      <c r="AF132" s="136"/>
      <c r="AG132" s="137">
        <f>'4 - ER - Evakuační rozhlas'!J34</f>
        <v>0</v>
      </c>
      <c r="AH132" s="135"/>
      <c r="AI132" s="135"/>
      <c r="AJ132" s="135"/>
      <c r="AK132" s="135"/>
      <c r="AL132" s="135"/>
      <c r="AM132" s="135"/>
      <c r="AN132" s="137">
        <f>SUM(AG132,AT132)</f>
        <v>0</v>
      </c>
      <c r="AO132" s="135"/>
      <c r="AP132" s="135"/>
      <c r="AQ132" s="138" t="s">
        <v>95</v>
      </c>
      <c r="AR132" s="74"/>
      <c r="AS132" s="139">
        <v>0</v>
      </c>
      <c r="AT132" s="140">
        <f>ROUND(SUM(AV132:AW132),2)</f>
        <v>0</v>
      </c>
      <c r="AU132" s="141">
        <f>'4 - ER - Evakuační rozhlas'!P125</f>
        <v>0</v>
      </c>
      <c r="AV132" s="140">
        <f>'4 - ER - Evakuační rozhlas'!J37</f>
        <v>0</v>
      </c>
      <c r="AW132" s="140">
        <f>'4 - ER - Evakuační rozhlas'!J38</f>
        <v>0</v>
      </c>
      <c r="AX132" s="140">
        <f>'4 - ER - Evakuační rozhlas'!J39</f>
        <v>0</v>
      </c>
      <c r="AY132" s="140">
        <f>'4 - ER - Evakuační rozhlas'!J40</f>
        <v>0</v>
      </c>
      <c r="AZ132" s="140">
        <f>'4 - ER - Evakuační rozhlas'!F37</f>
        <v>0</v>
      </c>
      <c r="BA132" s="140">
        <f>'4 - ER - Evakuační rozhlas'!F38</f>
        <v>0</v>
      </c>
      <c r="BB132" s="140">
        <f>'4 - ER - Evakuační rozhlas'!F39</f>
        <v>0</v>
      </c>
      <c r="BC132" s="140">
        <f>'4 - ER - Evakuační rozhlas'!F40</f>
        <v>0</v>
      </c>
      <c r="BD132" s="142">
        <f>'4 - ER - Evakuační rozhlas'!F41</f>
        <v>0</v>
      </c>
      <c r="BE132" s="4"/>
      <c r="BT132" s="143" t="s">
        <v>117</v>
      </c>
      <c r="BV132" s="143" t="s">
        <v>85</v>
      </c>
      <c r="BW132" s="143" t="s">
        <v>188</v>
      </c>
      <c r="BX132" s="143" t="s">
        <v>180</v>
      </c>
      <c r="CL132" s="143" t="s">
        <v>1</v>
      </c>
    </row>
    <row r="133" s="4" customFormat="1" ht="16.5" customHeight="1">
      <c r="A133" s="134" t="s">
        <v>93</v>
      </c>
      <c r="B133" s="72"/>
      <c r="C133" s="135"/>
      <c r="D133" s="135"/>
      <c r="E133" s="135"/>
      <c r="F133" s="136" t="s">
        <v>139</v>
      </c>
      <c r="G133" s="136"/>
      <c r="H133" s="136"/>
      <c r="I133" s="136"/>
      <c r="J133" s="136"/>
      <c r="K133" s="135"/>
      <c r="L133" s="136" t="s">
        <v>189</v>
      </c>
      <c r="M133" s="136"/>
      <c r="N133" s="136"/>
      <c r="O133" s="136"/>
      <c r="P133" s="136"/>
      <c r="Q133" s="136"/>
      <c r="R133" s="136"/>
      <c r="S133" s="136"/>
      <c r="T133" s="136"/>
      <c r="U133" s="136"/>
      <c r="V133" s="136"/>
      <c r="W133" s="136"/>
      <c r="X133" s="136"/>
      <c r="Y133" s="136"/>
      <c r="Z133" s="136"/>
      <c r="AA133" s="136"/>
      <c r="AB133" s="136"/>
      <c r="AC133" s="136"/>
      <c r="AD133" s="136"/>
      <c r="AE133" s="136"/>
      <c r="AF133" s="136"/>
      <c r="AG133" s="137">
        <f>'5 - KNS - Kabelové nosné ...'!J34</f>
        <v>0</v>
      </c>
      <c r="AH133" s="135"/>
      <c r="AI133" s="135"/>
      <c r="AJ133" s="135"/>
      <c r="AK133" s="135"/>
      <c r="AL133" s="135"/>
      <c r="AM133" s="135"/>
      <c r="AN133" s="137">
        <f>SUM(AG133,AT133)</f>
        <v>0</v>
      </c>
      <c r="AO133" s="135"/>
      <c r="AP133" s="135"/>
      <c r="AQ133" s="138" t="s">
        <v>95</v>
      </c>
      <c r="AR133" s="74"/>
      <c r="AS133" s="139">
        <v>0</v>
      </c>
      <c r="AT133" s="140">
        <f>ROUND(SUM(AV133:AW133),2)</f>
        <v>0</v>
      </c>
      <c r="AU133" s="141">
        <f>'5 - KNS - Kabelové nosné ...'!P125</f>
        <v>0</v>
      </c>
      <c r="AV133" s="140">
        <f>'5 - KNS - Kabelové nosné ...'!J37</f>
        <v>0</v>
      </c>
      <c r="AW133" s="140">
        <f>'5 - KNS - Kabelové nosné ...'!J38</f>
        <v>0</v>
      </c>
      <c r="AX133" s="140">
        <f>'5 - KNS - Kabelové nosné ...'!J39</f>
        <v>0</v>
      </c>
      <c r="AY133" s="140">
        <f>'5 - KNS - Kabelové nosné ...'!J40</f>
        <v>0</v>
      </c>
      <c r="AZ133" s="140">
        <f>'5 - KNS - Kabelové nosné ...'!F37</f>
        <v>0</v>
      </c>
      <c r="BA133" s="140">
        <f>'5 - KNS - Kabelové nosné ...'!F38</f>
        <v>0</v>
      </c>
      <c r="BB133" s="140">
        <f>'5 - KNS - Kabelové nosné ...'!F39</f>
        <v>0</v>
      </c>
      <c r="BC133" s="140">
        <f>'5 - KNS - Kabelové nosné ...'!F40</f>
        <v>0</v>
      </c>
      <c r="BD133" s="142">
        <f>'5 - KNS - Kabelové nosné ...'!F41</f>
        <v>0</v>
      </c>
      <c r="BE133" s="4"/>
      <c r="BT133" s="143" t="s">
        <v>117</v>
      </c>
      <c r="BV133" s="143" t="s">
        <v>85</v>
      </c>
      <c r="BW133" s="143" t="s">
        <v>190</v>
      </c>
      <c r="BX133" s="143" t="s">
        <v>180</v>
      </c>
      <c r="CL133" s="143" t="s">
        <v>1</v>
      </c>
    </row>
    <row r="134" s="4" customFormat="1" ht="16.5" customHeight="1">
      <c r="A134" s="134" t="s">
        <v>93</v>
      </c>
      <c r="B134" s="72"/>
      <c r="C134" s="135"/>
      <c r="D134" s="135"/>
      <c r="E134" s="136" t="s">
        <v>191</v>
      </c>
      <c r="F134" s="136"/>
      <c r="G134" s="136"/>
      <c r="H134" s="136"/>
      <c r="I134" s="136"/>
      <c r="J134" s="135"/>
      <c r="K134" s="136" t="s">
        <v>192</v>
      </c>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7">
        <f>'D.03.7 - Ústřední vytápění'!J32</f>
        <v>0</v>
      </c>
      <c r="AH134" s="135"/>
      <c r="AI134" s="135"/>
      <c r="AJ134" s="135"/>
      <c r="AK134" s="135"/>
      <c r="AL134" s="135"/>
      <c r="AM134" s="135"/>
      <c r="AN134" s="137">
        <f>SUM(AG134,AT134)</f>
        <v>0</v>
      </c>
      <c r="AO134" s="135"/>
      <c r="AP134" s="135"/>
      <c r="AQ134" s="138" t="s">
        <v>95</v>
      </c>
      <c r="AR134" s="74"/>
      <c r="AS134" s="139">
        <v>0</v>
      </c>
      <c r="AT134" s="140">
        <f>ROUND(SUM(AV134:AW134),2)</f>
        <v>0</v>
      </c>
      <c r="AU134" s="141">
        <f>'D.03.7 - Ústřední vytápění'!P125</f>
        <v>0</v>
      </c>
      <c r="AV134" s="140">
        <f>'D.03.7 - Ústřední vytápění'!J35</f>
        <v>0</v>
      </c>
      <c r="AW134" s="140">
        <f>'D.03.7 - Ústřední vytápění'!J36</f>
        <v>0</v>
      </c>
      <c r="AX134" s="140">
        <f>'D.03.7 - Ústřední vytápění'!J37</f>
        <v>0</v>
      </c>
      <c r="AY134" s="140">
        <f>'D.03.7 - Ústřední vytápění'!J38</f>
        <v>0</v>
      </c>
      <c r="AZ134" s="140">
        <f>'D.03.7 - Ústřední vytápění'!F35</f>
        <v>0</v>
      </c>
      <c r="BA134" s="140">
        <f>'D.03.7 - Ústřední vytápění'!F36</f>
        <v>0</v>
      </c>
      <c r="BB134" s="140">
        <f>'D.03.7 - Ústřední vytápění'!F37</f>
        <v>0</v>
      </c>
      <c r="BC134" s="140">
        <f>'D.03.7 - Ústřední vytápění'!F38</f>
        <v>0</v>
      </c>
      <c r="BD134" s="142">
        <f>'D.03.7 - Ústřední vytápění'!F39</f>
        <v>0</v>
      </c>
      <c r="BE134" s="4"/>
      <c r="BT134" s="143" t="s">
        <v>92</v>
      </c>
      <c r="BV134" s="143" t="s">
        <v>85</v>
      </c>
      <c r="BW134" s="143" t="s">
        <v>193</v>
      </c>
      <c r="BX134" s="143" t="s">
        <v>149</v>
      </c>
      <c r="CL134" s="143" t="s">
        <v>1</v>
      </c>
    </row>
    <row r="135" s="4" customFormat="1" ht="16.5" customHeight="1">
      <c r="A135" s="134" t="s">
        <v>93</v>
      </c>
      <c r="B135" s="72"/>
      <c r="C135" s="135"/>
      <c r="D135" s="135"/>
      <c r="E135" s="136" t="s">
        <v>194</v>
      </c>
      <c r="F135" s="136"/>
      <c r="G135" s="136"/>
      <c r="H135" s="136"/>
      <c r="I135" s="136"/>
      <c r="J135" s="135"/>
      <c r="K135" s="136" t="s">
        <v>195</v>
      </c>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7">
        <f>'D.03.8 - Zdravotně techni...'!J32</f>
        <v>0</v>
      </c>
      <c r="AH135" s="135"/>
      <c r="AI135" s="135"/>
      <c r="AJ135" s="135"/>
      <c r="AK135" s="135"/>
      <c r="AL135" s="135"/>
      <c r="AM135" s="135"/>
      <c r="AN135" s="137">
        <f>SUM(AG135,AT135)</f>
        <v>0</v>
      </c>
      <c r="AO135" s="135"/>
      <c r="AP135" s="135"/>
      <c r="AQ135" s="138" t="s">
        <v>95</v>
      </c>
      <c r="AR135" s="74"/>
      <c r="AS135" s="139">
        <v>0</v>
      </c>
      <c r="AT135" s="140">
        <f>ROUND(SUM(AV135:AW135),2)</f>
        <v>0</v>
      </c>
      <c r="AU135" s="141">
        <f>'D.03.8 - Zdravotně techni...'!P123</f>
        <v>0</v>
      </c>
      <c r="AV135" s="140">
        <f>'D.03.8 - Zdravotně techni...'!J35</f>
        <v>0</v>
      </c>
      <c r="AW135" s="140">
        <f>'D.03.8 - Zdravotně techni...'!J36</f>
        <v>0</v>
      </c>
      <c r="AX135" s="140">
        <f>'D.03.8 - Zdravotně techni...'!J37</f>
        <v>0</v>
      </c>
      <c r="AY135" s="140">
        <f>'D.03.8 - Zdravotně techni...'!J38</f>
        <v>0</v>
      </c>
      <c r="AZ135" s="140">
        <f>'D.03.8 - Zdravotně techni...'!F35</f>
        <v>0</v>
      </c>
      <c r="BA135" s="140">
        <f>'D.03.8 - Zdravotně techni...'!F36</f>
        <v>0</v>
      </c>
      <c r="BB135" s="140">
        <f>'D.03.8 - Zdravotně techni...'!F37</f>
        <v>0</v>
      </c>
      <c r="BC135" s="140">
        <f>'D.03.8 - Zdravotně techni...'!F38</f>
        <v>0</v>
      </c>
      <c r="BD135" s="142">
        <f>'D.03.8 - Zdravotně techni...'!F39</f>
        <v>0</v>
      </c>
      <c r="BE135" s="4"/>
      <c r="BT135" s="143" t="s">
        <v>92</v>
      </c>
      <c r="BV135" s="143" t="s">
        <v>85</v>
      </c>
      <c r="BW135" s="143" t="s">
        <v>196</v>
      </c>
      <c r="BX135" s="143" t="s">
        <v>149</v>
      </c>
      <c r="CL135" s="143" t="s">
        <v>1</v>
      </c>
    </row>
    <row r="136" s="4" customFormat="1" ht="16.5" customHeight="1">
      <c r="A136" s="134" t="s">
        <v>93</v>
      </c>
      <c r="B136" s="72"/>
      <c r="C136" s="135"/>
      <c r="D136" s="135"/>
      <c r="E136" s="136" t="s">
        <v>197</v>
      </c>
      <c r="F136" s="136"/>
      <c r="G136" s="136"/>
      <c r="H136" s="136"/>
      <c r="I136" s="136"/>
      <c r="J136" s="135"/>
      <c r="K136" s="136" t="s">
        <v>198</v>
      </c>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7">
        <f>'D.03.9 - Měření a regulace '!J32</f>
        <v>0</v>
      </c>
      <c r="AH136" s="135"/>
      <c r="AI136" s="135"/>
      <c r="AJ136" s="135"/>
      <c r="AK136" s="135"/>
      <c r="AL136" s="135"/>
      <c r="AM136" s="135"/>
      <c r="AN136" s="137">
        <f>SUM(AG136,AT136)</f>
        <v>0</v>
      </c>
      <c r="AO136" s="135"/>
      <c r="AP136" s="135"/>
      <c r="AQ136" s="138" t="s">
        <v>95</v>
      </c>
      <c r="AR136" s="74"/>
      <c r="AS136" s="139">
        <v>0</v>
      </c>
      <c r="AT136" s="140">
        <f>ROUND(SUM(AV136:AW136),2)</f>
        <v>0</v>
      </c>
      <c r="AU136" s="141">
        <f>'D.03.9 - Měření a regulace '!P121</f>
        <v>0</v>
      </c>
      <c r="AV136" s="140">
        <f>'D.03.9 - Měření a regulace '!J35</f>
        <v>0</v>
      </c>
      <c r="AW136" s="140">
        <f>'D.03.9 - Měření a regulace '!J36</f>
        <v>0</v>
      </c>
      <c r="AX136" s="140">
        <f>'D.03.9 - Měření a regulace '!J37</f>
        <v>0</v>
      </c>
      <c r="AY136" s="140">
        <f>'D.03.9 - Měření a regulace '!J38</f>
        <v>0</v>
      </c>
      <c r="AZ136" s="140">
        <f>'D.03.9 - Měření a regulace '!F35</f>
        <v>0</v>
      </c>
      <c r="BA136" s="140">
        <f>'D.03.9 - Měření a regulace '!F36</f>
        <v>0</v>
      </c>
      <c r="BB136" s="140">
        <f>'D.03.9 - Měření a regulace '!F37</f>
        <v>0</v>
      </c>
      <c r="BC136" s="140">
        <f>'D.03.9 - Měření a regulace '!F38</f>
        <v>0</v>
      </c>
      <c r="BD136" s="142">
        <f>'D.03.9 - Měření a regulace '!F39</f>
        <v>0</v>
      </c>
      <c r="BE136" s="4"/>
      <c r="BT136" s="143" t="s">
        <v>92</v>
      </c>
      <c r="BV136" s="143" t="s">
        <v>85</v>
      </c>
      <c r="BW136" s="143" t="s">
        <v>199</v>
      </c>
      <c r="BX136" s="143" t="s">
        <v>149</v>
      </c>
      <c r="CL136" s="143" t="s">
        <v>19</v>
      </c>
    </row>
    <row r="137" s="7" customFormat="1" ht="16.5" customHeight="1">
      <c r="A137" s="134" t="s">
        <v>93</v>
      </c>
      <c r="B137" s="121"/>
      <c r="C137" s="122"/>
      <c r="D137" s="123" t="s">
        <v>200</v>
      </c>
      <c r="E137" s="123"/>
      <c r="F137" s="123"/>
      <c r="G137" s="123"/>
      <c r="H137" s="123"/>
      <c r="I137" s="124"/>
      <c r="J137" s="123" t="s">
        <v>201</v>
      </c>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6">
        <f>'SO 04 - Areálové komunika...'!J30</f>
        <v>0</v>
      </c>
      <c r="AH137" s="124"/>
      <c r="AI137" s="124"/>
      <c r="AJ137" s="124"/>
      <c r="AK137" s="124"/>
      <c r="AL137" s="124"/>
      <c r="AM137" s="124"/>
      <c r="AN137" s="126">
        <f>SUM(AG137,AT137)</f>
        <v>0</v>
      </c>
      <c r="AO137" s="124"/>
      <c r="AP137" s="124"/>
      <c r="AQ137" s="127" t="s">
        <v>89</v>
      </c>
      <c r="AR137" s="128"/>
      <c r="AS137" s="129">
        <v>0</v>
      </c>
      <c r="AT137" s="130">
        <f>ROUND(SUM(AV137:AW137),2)</f>
        <v>0</v>
      </c>
      <c r="AU137" s="131">
        <f>'SO 04 - Areálové komunika...'!P124</f>
        <v>0</v>
      </c>
      <c r="AV137" s="130">
        <f>'SO 04 - Areálové komunika...'!J33</f>
        <v>0</v>
      </c>
      <c r="AW137" s="130">
        <f>'SO 04 - Areálové komunika...'!J34</f>
        <v>0</v>
      </c>
      <c r="AX137" s="130">
        <f>'SO 04 - Areálové komunika...'!J35</f>
        <v>0</v>
      </c>
      <c r="AY137" s="130">
        <f>'SO 04 - Areálové komunika...'!J36</f>
        <v>0</v>
      </c>
      <c r="AZ137" s="130">
        <f>'SO 04 - Areálové komunika...'!F33</f>
        <v>0</v>
      </c>
      <c r="BA137" s="130">
        <f>'SO 04 - Areálové komunika...'!F34</f>
        <v>0</v>
      </c>
      <c r="BB137" s="130">
        <f>'SO 04 - Areálové komunika...'!F35</f>
        <v>0</v>
      </c>
      <c r="BC137" s="130">
        <f>'SO 04 - Areálové komunika...'!F36</f>
        <v>0</v>
      </c>
      <c r="BD137" s="132">
        <f>'SO 04 - Areálové komunika...'!F37</f>
        <v>0</v>
      </c>
      <c r="BE137" s="7"/>
      <c r="BT137" s="133" t="s">
        <v>90</v>
      </c>
      <c r="BV137" s="133" t="s">
        <v>85</v>
      </c>
      <c r="BW137" s="133" t="s">
        <v>202</v>
      </c>
      <c r="BX137" s="133" t="s">
        <v>5</v>
      </c>
      <c r="CL137" s="133" t="s">
        <v>19</v>
      </c>
      <c r="CM137" s="133" t="s">
        <v>92</v>
      </c>
    </row>
    <row r="138" s="7" customFormat="1" ht="24.75" customHeight="1">
      <c r="A138" s="134" t="s">
        <v>93</v>
      </c>
      <c r="B138" s="121"/>
      <c r="C138" s="122"/>
      <c r="D138" s="123" t="s">
        <v>203</v>
      </c>
      <c r="E138" s="123"/>
      <c r="F138" s="123"/>
      <c r="G138" s="123"/>
      <c r="H138" s="123"/>
      <c r="I138" s="124"/>
      <c r="J138" s="123" t="s">
        <v>204</v>
      </c>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6">
        <f>'SO 05 - Konečné terénní a...'!J30</f>
        <v>0</v>
      </c>
      <c r="AH138" s="124"/>
      <c r="AI138" s="124"/>
      <c r="AJ138" s="124"/>
      <c r="AK138" s="124"/>
      <c r="AL138" s="124"/>
      <c r="AM138" s="124"/>
      <c r="AN138" s="126">
        <f>SUM(AG138,AT138)</f>
        <v>0</v>
      </c>
      <c r="AO138" s="124"/>
      <c r="AP138" s="124"/>
      <c r="AQ138" s="127" t="s">
        <v>89</v>
      </c>
      <c r="AR138" s="128"/>
      <c r="AS138" s="129">
        <v>0</v>
      </c>
      <c r="AT138" s="130">
        <f>ROUND(SUM(AV138:AW138),2)</f>
        <v>0</v>
      </c>
      <c r="AU138" s="131">
        <f>'SO 05 - Konečné terénní a...'!P117</f>
        <v>0</v>
      </c>
      <c r="AV138" s="130">
        <f>'SO 05 - Konečné terénní a...'!J33</f>
        <v>0</v>
      </c>
      <c r="AW138" s="130">
        <f>'SO 05 - Konečné terénní a...'!J34</f>
        <v>0</v>
      </c>
      <c r="AX138" s="130">
        <f>'SO 05 - Konečné terénní a...'!J35</f>
        <v>0</v>
      </c>
      <c r="AY138" s="130">
        <f>'SO 05 - Konečné terénní a...'!J36</f>
        <v>0</v>
      </c>
      <c r="AZ138" s="130">
        <f>'SO 05 - Konečné terénní a...'!F33</f>
        <v>0</v>
      </c>
      <c r="BA138" s="130">
        <f>'SO 05 - Konečné terénní a...'!F34</f>
        <v>0</v>
      </c>
      <c r="BB138" s="130">
        <f>'SO 05 - Konečné terénní a...'!F35</f>
        <v>0</v>
      </c>
      <c r="BC138" s="130">
        <f>'SO 05 - Konečné terénní a...'!F36</f>
        <v>0</v>
      </c>
      <c r="BD138" s="132">
        <f>'SO 05 - Konečné terénní a...'!F37</f>
        <v>0</v>
      </c>
      <c r="BE138" s="7"/>
      <c r="BT138" s="133" t="s">
        <v>90</v>
      </c>
      <c r="BV138" s="133" t="s">
        <v>85</v>
      </c>
      <c r="BW138" s="133" t="s">
        <v>205</v>
      </c>
      <c r="BX138" s="133" t="s">
        <v>5</v>
      </c>
      <c r="CL138" s="133" t="s">
        <v>19</v>
      </c>
      <c r="CM138" s="133" t="s">
        <v>92</v>
      </c>
    </row>
    <row r="139" s="7" customFormat="1" ht="16.5" customHeight="1">
      <c r="A139" s="7"/>
      <c r="B139" s="121"/>
      <c r="C139" s="122"/>
      <c r="D139" s="123" t="s">
        <v>206</v>
      </c>
      <c r="E139" s="123"/>
      <c r="F139" s="123"/>
      <c r="G139" s="123"/>
      <c r="H139" s="123"/>
      <c r="I139" s="124"/>
      <c r="J139" s="123" t="s">
        <v>207</v>
      </c>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5">
        <f>ROUND(SUM(AG140:AG141),2)</f>
        <v>0</v>
      </c>
      <c r="AH139" s="124"/>
      <c r="AI139" s="124"/>
      <c r="AJ139" s="124"/>
      <c r="AK139" s="124"/>
      <c r="AL139" s="124"/>
      <c r="AM139" s="124"/>
      <c r="AN139" s="126">
        <f>SUM(AG139,AT139)</f>
        <v>0</v>
      </c>
      <c r="AO139" s="124"/>
      <c r="AP139" s="124"/>
      <c r="AQ139" s="127" t="s">
        <v>89</v>
      </c>
      <c r="AR139" s="128"/>
      <c r="AS139" s="129">
        <f>ROUND(SUM(AS140:AS141),2)</f>
        <v>0</v>
      </c>
      <c r="AT139" s="130">
        <f>ROUND(SUM(AV139:AW139),2)</f>
        <v>0</v>
      </c>
      <c r="AU139" s="131">
        <f>ROUND(SUM(AU140:AU141),5)</f>
        <v>0</v>
      </c>
      <c r="AV139" s="130">
        <f>ROUND(AZ139*L29,2)</f>
        <v>0</v>
      </c>
      <c r="AW139" s="130">
        <f>ROUND(BA139*L30,2)</f>
        <v>0</v>
      </c>
      <c r="AX139" s="130">
        <f>ROUND(BB139*L29,2)</f>
        <v>0</v>
      </c>
      <c r="AY139" s="130">
        <f>ROUND(BC139*L30,2)</f>
        <v>0</v>
      </c>
      <c r="AZ139" s="130">
        <f>ROUND(SUM(AZ140:AZ141),2)</f>
        <v>0</v>
      </c>
      <c r="BA139" s="130">
        <f>ROUND(SUM(BA140:BA141),2)</f>
        <v>0</v>
      </c>
      <c r="BB139" s="130">
        <f>ROUND(SUM(BB140:BB141),2)</f>
        <v>0</v>
      </c>
      <c r="BC139" s="130">
        <f>ROUND(SUM(BC140:BC141),2)</f>
        <v>0</v>
      </c>
      <c r="BD139" s="132">
        <f>ROUND(SUM(BD140:BD141),2)</f>
        <v>0</v>
      </c>
      <c r="BE139" s="7"/>
      <c r="BS139" s="133" t="s">
        <v>82</v>
      </c>
      <c r="BT139" s="133" t="s">
        <v>90</v>
      </c>
      <c r="BU139" s="133" t="s">
        <v>84</v>
      </c>
      <c r="BV139" s="133" t="s">
        <v>85</v>
      </c>
      <c r="BW139" s="133" t="s">
        <v>208</v>
      </c>
      <c r="BX139" s="133" t="s">
        <v>5</v>
      </c>
      <c r="CL139" s="133" t="s">
        <v>19</v>
      </c>
      <c r="CM139" s="133" t="s">
        <v>92</v>
      </c>
    </row>
    <row r="140" s="4" customFormat="1" ht="16.5" customHeight="1">
      <c r="A140" s="134" t="s">
        <v>93</v>
      </c>
      <c r="B140" s="72"/>
      <c r="C140" s="135"/>
      <c r="D140" s="135"/>
      <c r="E140" s="136" t="s">
        <v>90</v>
      </c>
      <c r="F140" s="136"/>
      <c r="G140" s="136"/>
      <c r="H140" s="136"/>
      <c r="I140" s="136"/>
      <c r="J140" s="135"/>
      <c r="K140" s="136" t="s">
        <v>207</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7">
        <f>'1 - Fotovoltaika'!J32</f>
        <v>0</v>
      </c>
      <c r="AH140" s="135"/>
      <c r="AI140" s="135"/>
      <c r="AJ140" s="135"/>
      <c r="AK140" s="135"/>
      <c r="AL140" s="135"/>
      <c r="AM140" s="135"/>
      <c r="AN140" s="137">
        <f>SUM(AG140,AT140)</f>
        <v>0</v>
      </c>
      <c r="AO140" s="135"/>
      <c r="AP140" s="135"/>
      <c r="AQ140" s="138" t="s">
        <v>95</v>
      </c>
      <c r="AR140" s="74"/>
      <c r="AS140" s="139">
        <v>0</v>
      </c>
      <c r="AT140" s="140">
        <f>ROUND(SUM(AV140:AW140),2)</f>
        <v>0</v>
      </c>
      <c r="AU140" s="141">
        <f>'1 - Fotovoltaika'!P137</f>
        <v>0</v>
      </c>
      <c r="AV140" s="140">
        <f>'1 - Fotovoltaika'!J35</f>
        <v>0</v>
      </c>
      <c r="AW140" s="140">
        <f>'1 - Fotovoltaika'!J36</f>
        <v>0</v>
      </c>
      <c r="AX140" s="140">
        <f>'1 - Fotovoltaika'!J37</f>
        <v>0</v>
      </c>
      <c r="AY140" s="140">
        <f>'1 - Fotovoltaika'!J38</f>
        <v>0</v>
      </c>
      <c r="AZ140" s="140">
        <f>'1 - Fotovoltaika'!F35</f>
        <v>0</v>
      </c>
      <c r="BA140" s="140">
        <f>'1 - Fotovoltaika'!F36</f>
        <v>0</v>
      </c>
      <c r="BB140" s="140">
        <f>'1 - Fotovoltaika'!F37</f>
        <v>0</v>
      </c>
      <c r="BC140" s="140">
        <f>'1 - Fotovoltaika'!F38</f>
        <v>0</v>
      </c>
      <c r="BD140" s="142">
        <f>'1 - Fotovoltaika'!F39</f>
        <v>0</v>
      </c>
      <c r="BE140" s="4"/>
      <c r="BT140" s="143" t="s">
        <v>92</v>
      </c>
      <c r="BV140" s="143" t="s">
        <v>85</v>
      </c>
      <c r="BW140" s="143" t="s">
        <v>209</v>
      </c>
      <c r="BX140" s="143" t="s">
        <v>208</v>
      </c>
      <c r="CL140" s="143" t="s">
        <v>1</v>
      </c>
    </row>
    <row r="141" s="4" customFormat="1" ht="16.5" customHeight="1">
      <c r="A141" s="134" t="s">
        <v>93</v>
      </c>
      <c r="B141" s="72"/>
      <c r="C141" s="135"/>
      <c r="D141" s="135"/>
      <c r="E141" s="136" t="s">
        <v>92</v>
      </c>
      <c r="F141" s="136"/>
      <c r="G141" s="136"/>
      <c r="H141" s="136"/>
      <c r="I141" s="136"/>
      <c r="J141" s="135"/>
      <c r="K141" s="136" t="s">
        <v>210</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'2 - VN + ON'!J32</f>
        <v>0</v>
      </c>
      <c r="AH141" s="135"/>
      <c r="AI141" s="135"/>
      <c r="AJ141" s="135"/>
      <c r="AK141" s="135"/>
      <c r="AL141" s="135"/>
      <c r="AM141" s="135"/>
      <c r="AN141" s="137">
        <f>SUM(AG141,AT141)</f>
        <v>0</v>
      </c>
      <c r="AO141" s="135"/>
      <c r="AP141" s="135"/>
      <c r="AQ141" s="138" t="s">
        <v>95</v>
      </c>
      <c r="AR141" s="74"/>
      <c r="AS141" s="139">
        <v>0</v>
      </c>
      <c r="AT141" s="140">
        <f>ROUND(SUM(AV141:AW141),2)</f>
        <v>0</v>
      </c>
      <c r="AU141" s="141">
        <f>'2 - VN + ON'!P122</f>
        <v>0</v>
      </c>
      <c r="AV141" s="140">
        <f>'2 - VN + ON'!J35</f>
        <v>0</v>
      </c>
      <c r="AW141" s="140">
        <f>'2 - VN + ON'!J36</f>
        <v>0</v>
      </c>
      <c r="AX141" s="140">
        <f>'2 - VN + ON'!J37</f>
        <v>0</v>
      </c>
      <c r="AY141" s="140">
        <f>'2 - VN + ON'!J38</f>
        <v>0</v>
      </c>
      <c r="AZ141" s="140">
        <f>'2 - VN + ON'!F35</f>
        <v>0</v>
      </c>
      <c r="BA141" s="140">
        <f>'2 - VN + ON'!F36</f>
        <v>0</v>
      </c>
      <c r="BB141" s="140">
        <f>'2 - VN + ON'!F37</f>
        <v>0</v>
      </c>
      <c r="BC141" s="140">
        <f>'2 - VN + ON'!F38</f>
        <v>0</v>
      </c>
      <c r="BD141" s="142">
        <f>'2 - VN + ON'!F39</f>
        <v>0</v>
      </c>
      <c r="BE141" s="4"/>
      <c r="BT141" s="143" t="s">
        <v>92</v>
      </c>
      <c r="BV141" s="143" t="s">
        <v>85</v>
      </c>
      <c r="BW141" s="143" t="s">
        <v>211</v>
      </c>
      <c r="BX141" s="143" t="s">
        <v>208</v>
      </c>
      <c r="CL141" s="143" t="s">
        <v>1</v>
      </c>
    </row>
    <row r="142" s="7" customFormat="1" ht="16.5" customHeight="1">
      <c r="A142" s="134" t="s">
        <v>93</v>
      </c>
      <c r="B142" s="121"/>
      <c r="C142" s="122"/>
      <c r="D142" s="123" t="s">
        <v>212</v>
      </c>
      <c r="E142" s="123"/>
      <c r="F142" s="123"/>
      <c r="G142" s="123"/>
      <c r="H142" s="123"/>
      <c r="I142" s="124"/>
      <c r="J142" s="123" t="s">
        <v>213</v>
      </c>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6">
        <f>'VON - Vedlejší a ostatní ...'!J30</f>
        <v>0</v>
      </c>
      <c r="AH142" s="124"/>
      <c r="AI142" s="124"/>
      <c r="AJ142" s="124"/>
      <c r="AK142" s="124"/>
      <c r="AL142" s="124"/>
      <c r="AM142" s="124"/>
      <c r="AN142" s="126">
        <f>SUM(AG142,AT142)</f>
        <v>0</v>
      </c>
      <c r="AO142" s="124"/>
      <c r="AP142" s="124"/>
      <c r="AQ142" s="127" t="s">
        <v>89</v>
      </c>
      <c r="AR142" s="128"/>
      <c r="AS142" s="145">
        <v>0</v>
      </c>
      <c r="AT142" s="146">
        <f>ROUND(SUM(AV142:AW142),2)</f>
        <v>0</v>
      </c>
      <c r="AU142" s="147">
        <f>'VON - Vedlejší a ostatní ...'!P123</f>
        <v>0</v>
      </c>
      <c r="AV142" s="146">
        <f>'VON - Vedlejší a ostatní ...'!J33</f>
        <v>0</v>
      </c>
      <c r="AW142" s="146">
        <f>'VON - Vedlejší a ostatní ...'!J34</f>
        <v>0</v>
      </c>
      <c r="AX142" s="146">
        <f>'VON - Vedlejší a ostatní ...'!J35</f>
        <v>0</v>
      </c>
      <c r="AY142" s="146">
        <f>'VON - Vedlejší a ostatní ...'!J36</f>
        <v>0</v>
      </c>
      <c r="AZ142" s="146">
        <f>'VON - Vedlejší a ostatní ...'!F33</f>
        <v>0</v>
      </c>
      <c r="BA142" s="146">
        <f>'VON - Vedlejší a ostatní ...'!F34</f>
        <v>0</v>
      </c>
      <c r="BB142" s="146">
        <f>'VON - Vedlejší a ostatní ...'!F35</f>
        <v>0</v>
      </c>
      <c r="BC142" s="146">
        <f>'VON - Vedlejší a ostatní ...'!F36</f>
        <v>0</v>
      </c>
      <c r="BD142" s="148">
        <f>'VON - Vedlejší a ostatní ...'!F37</f>
        <v>0</v>
      </c>
      <c r="BE142" s="7"/>
      <c r="BT142" s="133" t="s">
        <v>90</v>
      </c>
      <c r="BV142" s="133" t="s">
        <v>85</v>
      </c>
      <c r="BW142" s="133" t="s">
        <v>214</v>
      </c>
      <c r="BX142" s="133" t="s">
        <v>5</v>
      </c>
      <c r="CL142" s="133" t="s">
        <v>19</v>
      </c>
      <c r="CM142" s="133" t="s">
        <v>92</v>
      </c>
    </row>
    <row r="143" s="2" customFormat="1" ht="30" customHeight="1">
      <c r="A143" s="40"/>
      <c r="B143" s="41"/>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6"/>
      <c r="AS143" s="40"/>
      <c r="AT143" s="40"/>
      <c r="AU143" s="40"/>
      <c r="AV143" s="40"/>
      <c r="AW143" s="40"/>
      <c r="AX143" s="40"/>
      <c r="AY143" s="40"/>
      <c r="AZ143" s="40"/>
      <c r="BA143" s="40"/>
      <c r="BB143" s="40"/>
      <c r="BC143" s="40"/>
      <c r="BD143" s="40"/>
      <c r="BE143" s="40"/>
    </row>
    <row r="144" s="2" customFormat="1" ht="6.96" customHeight="1">
      <c r="A144" s="40"/>
      <c r="B144" s="68"/>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46"/>
      <c r="AS144" s="40"/>
      <c r="AT144" s="40"/>
      <c r="AU144" s="40"/>
      <c r="AV144" s="40"/>
      <c r="AW144" s="40"/>
      <c r="AX144" s="40"/>
      <c r="AY144" s="40"/>
      <c r="AZ144" s="40"/>
      <c r="BA144" s="40"/>
      <c r="BB144" s="40"/>
      <c r="BC144" s="40"/>
      <c r="BD144" s="40"/>
      <c r="BE144" s="40"/>
    </row>
  </sheetData>
  <sheetProtection sheet="1" formatColumns="0" formatRows="0" objects="1" scenarios="1" spinCount="100000" saltValue="u48WSlS2ErpC9bd0y0qm6jVZq2TEneog+x/4BdFV1wpK8h0ZJHQBHpaATqeYLmqi3Erpm9056Lp+XUpYZ+JIwA==" hashValue="tTgOC5BWIQ/yqEGdnjERunYxjN19E6mxXB7AN3P7GFv6etpWT08Wrnpnbf7ovDDOUd5mAHSYmIEwF9Vjnmqijg==" algorithmName="SHA-512" password="E785"/>
  <mergeCells count="230">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N123:AP123"/>
    <mergeCell ref="AG123:AM123"/>
    <mergeCell ref="AN124:AP124"/>
    <mergeCell ref="AG124:AM124"/>
    <mergeCell ref="AG125:AM125"/>
    <mergeCell ref="AN125:AP125"/>
    <mergeCell ref="AG126:AM126"/>
    <mergeCell ref="AN126:AP126"/>
    <mergeCell ref="AG127:AM127"/>
    <mergeCell ref="AN127:AP127"/>
    <mergeCell ref="AG128:AM128"/>
    <mergeCell ref="AN128:AP128"/>
    <mergeCell ref="AN129:AP129"/>
    <mergeCell ref="AG129:AM129"/>
    <mergeCell ref="AN130:AP130"/>
    <mergeCell ref="AG130:AM130"/>
    <mergeCell ref="AN131:AP131"/>
    <mergeCell ref="AG131:AM131"/>
    <mergeCell ref="AN132:AP132"/>
    <mergeCell ref="AG132:AM132"/>
    <mergeCell ref="AN133:AP133"/>
    <mergeCell ref="AG133:AM133"/>
    <mergeCell ref="AG134:AM134"/>
    <mergeCell ref="AN134:AP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L85:AJ85"/>
    <mergeCell ref="C92:G92"/>
    <mergeCell ref="I92:AF92"/>
    <mergeCell ref="D95:H95"/>
    <mergeCell ref="J95:AF95"/>
    <mergeCell ref="K96:AF96"/>
    <mergeCell ref="E96:I96"/>
    <mergeCell ref="K97:AF97"/>
    <mergeCell ref="E97:I97"/>
    <mergeCell ref="J98:AF98"/>
    <mergeCell ref="D98:H98"/>
    <mergeCell ref="E99:I99"/>
    <mergeCell ref="K99:AF99"/>
    <mergeCell ref="K100:AF100"/>
    <mergeCell ref="E100:I100"/>
    <mergeCell ref="E101:I101"/>
    <mergeCell ref="K101:AF101"/>
    <mergeCell ref="K102:AF102"/>
    <mergeCell ref="E102:I102"/>
    <mergeCell ref="F103:J103"/>
    <mergeCell ref="L103:AF103"/>
    <mergeCell ref="AM87:AN87"/>
    <mergeCell ref="AS89:AT91"/>
    <mergeCell ref="AM89:AP89"/>
    <mergeCell ref="AM90:AP90"/>
    <mergeCell ref="AG92:AM92"/>
    <mergeCell ref="AN92:AP92"/>
    <mergeCell ref="AG95:AM95"/>
    <mergeCell ref="AN95:AP95"/>
    <mergeCell ref="AN96:AP96"/>
    <mergeCell ref="AG96:AM96"/>
    <mergeCell ref="AG97:AM97"/>
    <mergeCell ref="AN97:AP97"/>
    <mergeCell ref="AN98:AP98"/>
    <mergeCell ref="AG98:AM98"/>
    <mergeCell ref="AN99:AP99"/>
    <mergeCell ref="AG99:AM99"/>
    <mergeCell ref="AG100:AM100"/>
    <mergeCell ref="AN100:AP100"/>
    <mergeCell ref="AG94:AM94"/>
    <mergeCell ref="AN94:AP94"/>
    <mergeCell ref="L104:AF104"/>
    <mergeCell ref="F104:J104"/>
    <mergeCell ref="G105:K105"/>
    <mergeCell ref="M105:AF105"/>
    <mergeCell ref="M106:AF106"/>
    <mergeCell ref="G106:K106"/>
    <mergeCell ref="G107:K107"/>
    <mergeCell ref="M107:AF107"/>
    <mergeCell ref="G108:K108"/>
    <mergeCell ref="M108:AF108"/>
    <mergeCell ref="E109:I109"/>
    <mergeCell ref="K109:AF109"/>
    <mergeCell ref="L110:AF110"/>
    <mergeCell ref="F110:J110"/>
    <mergeCell ref="L111:AF111"/>
    <mergeCell ref="F111:J111"/>
    <mergeCell ref="L112:AF112"/>
    <mergeCell ref="F112:J112"/>
    <mergeCell ref="L113:AF113"/>
    <mergeCell ref="F113:J113"/>
    <mergeCell ref="L114:AF114"/>
    <mergeCell ref="F114:J114"/>
    <mergeCell ref="K115:AF115"/>
    <mergeCell ref="E115:I115"/>
    <mergeCell ref="K116:AF116"/>
    <mergeCell ref="E116:I116"/>
    <mergeCell ref="D117:H117"/>
    <mergeCell ref="J117:AF117"/>
    <mergeCell ref="K118:AF118"/>
    <mergeCell ref="E118:I118"/>
    <mergeCell ref="E119:I119"/>
    <mergeCell ref="K119:AF119"/>
    <mergeCell ref="K120:AF120"/>
    <mergeCell ref="E120:I120"/>
    <mergeCell ref="L121:AF121"/>
    <mergeCell ref="F121:J121"/>
    <mergeCell ref="L122:AF122"/>
    <mergeCell ref="F122:J122"/>
    <mergeCell ref="L123:AF123"/>
    <mergeCell ref="F123:J123"/>
    <mergeCell ref="L124:AF124"/>
    <mergeCell ref="F124:J124"/>
    <mergeCell ref="L125:AF125"/>
    <mergeCell ref="F125:J125"/>
    <mergeCell ref="L126:AF126"/>
    <mergeCell ref="F126:J126"/>
    <mergeCell ref="L127:AF127"/>
    <mergeCell ref="F127:J127"/>
    <mergeCell ref="K128:AF128"/>
    <mergeCell ref="E128:I128"/>
    <mergeCell ref="L129:AF129"/>
    <mergeCell ref="F129:J129"/>
    <mergeCell ref="F130:J130"/>
    <mergeCell ref="L130:AF130"/>
    <mergeCell ref="F131:J131"/>
    <mergeCell ref="L131:AF131"/>
    <mergeCell ref="F132:J132"/>
    <mergeCell ref="L132:AF132"/>
    <mergeCell ref="F133:J133"/>
    <mergeCell ref="L133:AF133"/>
    <mergeCell ref="E134:I134"/>
    <mergeCell ref="K134:AF134"/>
    <mergeCell ref="K135:AF135"/>
    <mergeCell ref="E135:I135"/>
    <mergeCell ref="E136:I136"/>
    <mergeCell ref="K136:AF136"/>
    <mergeCell ref="D137:H137"/>
    <mergeCell ref="J137:AF137"/>
    <mergeCell ref="J138:AF138"/>
    <mergeCell ref="D138:H138"/>
    <mergeCell ref="J139:AF139"/>
    <mergeCell ref="D139:H139"/>
    <mergeCell ref="K140:AF140"/>
    <mergeCell ref="E140:I140"/>
    <mergeCell ref="K141:AF141"/>
    <mergeCell ref="E141:I141"/>
    <mergeCell ref="D142:H142"/>
    <mergeCell ref="J142:AF142"/>
  </mergeCells>
  <hyperlinks>
    <hyperlink ref="A96" location="'1 - SO 01 - Kácení a přes...'!C2" display="/"/>
    <hyperlink ref="A97" location="'2 - Úprava oplocení školky'!C2" display="/"/>
    <hyperlink ref="A99" location="'SO 02.1 - Přeložka vody'!C2" display="/"/>
    <hyperlink ref="A100" location="'SO 02.2 - Přeložka areálo...'!C2" display="/"/>
    <hyperlink ref="A101" location="'SO 02.3 - Přeložky kanali...'!C2" display="/"/>
    <hyperlink ref="A103" location="'2.4.1 - Přeložka vedení V...'!C2" display="/"/>
    <hyperlink ref="A105" location="'1 - Zemní práce'!C2" display="/"/>
    <hyperlink ref="A106" location="'2 - Silnoproud - montáž'!C2" display="/"/>
    <hyperlink ref="A107" location="'3 - Silnoproud - specifikace'!C2" display="/"/>
    <hyperlink ref="A108" location="'4 - Ostatní'!C2" display="/"/>
    <hyperlink ref="A110" location="'1 - Zemní práce_01'!C2" display="/"/>
    <hyperlink ref="A111" location="'2 - Silnoproud - montáž_01'!C2" display="/"/>
    <hyperlink ref="A112" location="'3 - Silnoproud - specifikace_01'!C2" display="/"/>
    <hyperlink ref="A113" location="'4 - Nátěry'!C2" display="/"/>
    <hyperlink ref="A114" location="'5 - Ostatní'!C2" display="/"/>
    <hyperlink ref="A115" location="'SO 02.6 - Přeložky sdělov...'!C2" display="/"/>
    <hyperlink ref="A116" location="'SO 02.7 - Přeložka plynovodu'!C2" display="/"/>
    <hyperlink ref="A118" location="'D.03.1-3 - Architektonick...'!C2" display="/"/>
    <hyperlink ref="A119" location="'D.03.4 - Vzduchotechnika,...'!C2" display="/"/>
    <hyperlink ref="A121" location="'A - Svítidla'!C2" display="/"/>
    <hyperlink ref="A122" location="'B - Přístroje'!C2" display="/"/>
    <hyperlink ref="A123" location="'C - Instalační materiál'!C2" display="/"/>
    <hyperlink ref="A124" location="'D - Kabeláž'!C2" display="/"/>
    <hyperlink ref="A125" location="'E - Rozvaděče'!C2" display="/"/>
    <hyperlink ref="A126" location="'F - Ostatní'!C2" display="/"/>
    <hyperlink ref="A127" location="'G - Hromosvod a uzemnění'!C2" display="/"/>
    <hyperlink ref="A129" location="'1 - SK - Strukturovaná ka...'!C2" display="/"/>
    <hyperlink ref="A130" location="'2 - EKV - Elektronická ko...'!C2" display="/"/>
    <hyperlink ref="A131" location="'3 - EPS - Elektrická požá...'!C2" display="/"/>
    <hyperlink ref="A132" location="'4 - ER - Evakuační rozhlas'!C2" display="/"/>
    <hyperlink ref="A133" location="'5 - KNS - Kabelové nosné ...'!C2" display="/"/>
    <hyperlink ref="A134" location="'D.03.7 - Ústřední vytápění'!C2" display="/"/>
    <hyperlink ref="A135" location="'D.03.8 - Zdravotně techni...'!C2" display="/"/>
    <hyperlink ref="A136" location="'D.03.9 - Měření a regulace '!C2" display="/"/>
    <hyperlink ref="A137" location="'SO 04 - Areálové komunika...'!C2" display="/"/>
    <hyperlink ref="A138" location="'SO 05 - Konečné terénní a...'!C2" display="/"/>
    <hyperlink ref="A140" location="'1 - Fotovoltaika'!C2" display="/"/>
    <hyperlink ref="A141" location="'2 - VN + ON'!C2" display="/"/>
    <hyperlink ref="A14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217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219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221</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ROUND((SUM(BE124:BE199)),  2)</f>
        <v>0</v>
      </c>
      <c r="G35" s="40"/>
      <c r="H35" s="40"/>
      <c r="I35" s="167">
        <v>0.20999999999999999</v>
      </c>
      <c r="J35" s="166">
        <f>ROUND(((SUM(BE124:BE199))*I35),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ROUND((SUM(BF124:BF199)),  2)</f>
        <v>0</v>
      </c>
      <c r="G36" s="40"/>
      <c r="H36" s="40"/>
      <c r="I36" s="167">
        <v>0.14999999999999999</v>
      </c>
      <c r="J36" s="166">
        <f>ROUND(((SUM(BF124:BF199))*I36),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ROUND((SUM(BG124:BG199)),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ROUND((SUM(BH124:BH199)),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ROUND((SUM(BI124:BI199)),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217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1 - SO 01 - Kácení a přesadba zeleně</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J124</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227</v>
      </c>
      <c r="E99" s="194"/>
      <c r="F99" s="194"/>
      <c r="G99" s="194"/>
      <c r="H99" s="194"/>
      <c r="I99" s="194"/>
      <c r="J99" s="195">
        <f>J125</f>
        <v>0</v>
      </c>
      <c r="K99" s="192"/>
      <c r="L99" s="196"/>
      <c r="S99" s="9"/>
      <c r="T99" s="9"/>
      <c r="U99" s="9"/>
      <c r="V99" s="9"/>
      <c r="W99" s="9"/>
      <c r="X99" s="9"/>
      <c r="Y99" s="9"/>
      <c r="Z99" s="9"/>
      <c r="AA99" s="9"/>
      <c r="AB99" s="9"/>
      <c r="AC99" s="9"/>
      <c r="AD99" s="9"/>
      <c r="AE99" s="9"/>
    </row>
    <row r="100" s="9" customFormat="1" ht="24.96" customHeight="1">
      <c r="A100" s="9"/>
      <c r="B100" s="191"/>
      <c r="C100" s="192"/>
      <c r="D100" s="193" t="s">
        <v>228</v>
      </c>
      <c r="E100" s="194"/>
      <c r="F100" s="194"/>
      <c r="G100" s="194"/>
      <c r="H100" s="194"/>
      <c r="I100" s="194"/>
      <c r="J100" s="195">
        <f>J160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229</v>
      </c>
      <c r="E101" s="194"/>
      <c r="F101" s="194"/>
      <c r="G101" s="194"/>
      <c r="H101" s="194"/>
      <c r="I101" s="194"/>
      <c r="J101" s="195">
        <f>J165</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230</v>
      </c>
      <c r="E102" s="194"/>
      <c r="F102" s="194"/>
      <c r="G102" s="194"/>
      <c r="H102" s="194"/>
      <c r="I102" s="194"/>
      <c r="J102" s="195">
        <f>J198</f>
        <v>0</v>
      </c>
      <c r="K102" s="192"/>
      <c r="L102" s="196"/>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42"/>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69"/>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71"/>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231</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86" t="str">
        <f>E7</f>
        <v>Výstavba nadzemních koridorů , Slezská nemocnice v Opavě, p.o.</v>
      </c>
      <c r="F112" s="33"/>
      <c r="G112" s="33"/>
      <c r="H112" s="33"/>
      <c r="I112" s="42"/>
      <c r="J112" s="42"/>
      <c r="K112" s="42"/>
      <c r="L112" s="65"/>
      <c r="S112" s="40"/>
      <c r="T112" s="40"/>
      <c r="U112" s="40"/>
      <c r="V112" s="40"/>
      <c r="W112" s="40"/>
      <c r="X112" s="40"/>
      <c r="Y112" s="40"/>
      <c r="Z112" s="40"/>
      <c r="AA112" s="40"/>
      <c r="AB112" s="40"/>
      <c r="AC112" s="40"/>
      <c r="AD112" s="40"/>
      <c r="AE112" s="40"/>
    </row>
    <row r="113" s="1" customFormat="1" ht="12" customHeight="1">
      <c r="B113" s="22"/>
      <c r="C113" s="33" t="s">
        <v>216</v>
      </c>
      <c r="D113" s="23"/>
      <c r="E113" s="23"/>
      <c r="F113" s="23"/>
      <c r="G113" s="23"/>
      <c r="H113" s="23"/>
      <c r="I113" s="23"/>
      <c r="J113" s="23"/>
      <c r="K113" s="23"/>
      <c r="L113" s="21"/>
    </row>
    <row r="114" s="2" customFormat="1" ht="16.5" customHeight="1">
      <c r="A114" s="40"/>
      <c r="B114" s="41"/>
      <c r="C114" s="42"/>
      <c r="D114" s="42"/>
      <c r="E114" s="186" t="s">
        <v>217</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218</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1 - SO 01 - Kácení a přesadba zeleně</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Opava</v>
      </c>
      <c r="G118" s="42"/>
      <c r="H118" s="42"/>
      <c r="I118" s="33" t="s">
        <v>24</v>
      </c>
      <c r="J118" s="81" t="str">
        <f>IF(J14="","",J14)</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E17</f>
        <v>Slezká nemocnice v Opavě, příspěvková organizace</v>
      </c>
      <c r="G120" s="42"/>
      <c r="H120" s="42"/>
      <c r="I120" s="33" t="s">
        <v>36</v>
      </c>
      <c r="J120" s="38" t="str">
        <f>E23</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33" t="s">
        <v>39</v>
      </c>
      <c r="J121" s="38" t="str">
        <f>E26</f>
        <v>Specialista</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232</v>
      </c>
      <c r="D123" s="200" t="s">
        <v>68</v>
      </c>
      <c r="E123" s="200" t="s">
        <v>64</v>
      </c>
      <c r="F123" s="200" t="s">
        <v>65</v>
      </c>
      <c r="G123" s="200" t="s">
        <v>233</v>
      </c>
      <c r="H123" s="200" t="s">
        <v>234</v>
      </c>
      <c r="I123" s="200" t="s">
        <v>235</v>
      </c>
      <c r="J123" s="200" t="s">
        <v>224</v>
      </c>
      <c r="K123" s="201" t="s">
        <v>236</v>
      </c>
      <c r="L123" s="202"/>
      <c r="M123" s="102" t="s">
        <v>1</v>
      </c>
      <c r="N123" s="103" t="s">
        <v>47</v>
      </c>
      <c r="O123" s="103" t="s">
        <v>237</v>
      </c>
      <c r="P123" s="103" t="s">
        <v>238</v>
      </c>
      <c r="Q123" s="103" t="s">
        <v>239</v>
      </c>
      <c r="R123" s="103" t="s">
        <v>240</v>
      </c>
      <c r="S123" s="103" t="s">
        <v>241</v>
      </c>
      <c r="T123" s="104" t="s">
        <v>242</v>
      </c>
      <c r="U123" s="197"/>
      <c r="V123" s="197"/>
      <c r="W123" s="197"/>
      <c r="X123" s="197"/>
      <c r="Y123" s="197"/>
      <c r="Z123" s="197"/>
      <c r="AA123" s="197"/>
      <c r="AB123" s="197"/>
      <c r="AC123" s="197"/>
      <c r="AD123" s="197"/>
      <c r="AE123" s="197"/>
    </row>
    <row r="124" s="2" customFormat="1" ht="22.8" customHeight="1">
      <c r="A124" s="40"/>
      <c r="B124" s="41"/>
      <c r="C124" s="109" t="s">
        <v>243</v>
      </c>
      <c r="D124" s="42"/>
      <c r="E124" s="42"/>
      <c r="F124" s="42"/>
      <c r="G124" s="42"/>
      <c r="H124" s="42"/>
      <c r="I124" s="42"/>
      <c r="J124" s="203">
        <f>BK124</f>
        <v>0</v>
      </c>
      <c r="K124" s="42"/>
      <c r="L124" s="46"/>
      <c r="M124" s="105"/>
      <c r="N124" s="204"/>
      <c r="O124" s="106"/>
      <c r="P124" s="205">
        <f>P125+P160+P165+P198</f>
        <v>0</v>
      </c>
      <c r="Q124" s="106"/>
      <c r="R124" s="205">
        <f>R125+R160+R165+R198</f>
        <v>0</v>
      </c>
      <c r="S124" s="106"/>
      <c r="T124" s="206">
        <f>T125+T160+T165+T198</f>
        <v>0</v>
      </c>
      <c r="U124" s="40"/>
      <c r="V124" s="40"/>
      <c r="W124" s="40"/>
      <c r="X124" s="40"/>
      <c r="Y124" s="40"/>
      <c r="Z124" s="40"/>
      <c r="AA124" s="40"/>
      <c r="AB124" s="40"/>
      <c r="AC124" s="40"/>
      <c r="AD124" s="40"/>
      <c r="AE124" s="40"/>
      <c r="AT124" s="18" t="s">
        <v>82</v>
      </c>
      <c r="AU124" s="18" t="s">
        <v>226</v>
      </c>
      <c r="BK124" s="207">
        <f>BK125+BK160+BK165+BK198</f>
        <v>0</v>
      </c>
    </row>
    <row r="125" s="11" customFormat="1" ht="25.92" customHeight="1">
      <c r="A125" s="11"/>
      <c r="B125" s="208"/>
      <c r="C125" s="209"/>
      <c r="D125" s="210" t="s">
        <v>82</v>
      </c>
      <c r="E125" s="211" t="s">
        <v>90</v>
      </c>
      <c r="F125" s="211" t="s">
        <v>122</v>
      </c>
      <c r="G125" s="209"/>
      <c r="H125" s="209"/>
      <c r="I125" s="212"/>
      <c r="J125" s="213">
        <f>BK125</f>
        <v>0</v>
      </c>
      <c r="K125" s="209"/>
      <c r="L125" s="214"/>
      <c r="M125" s="215"/>
      <c r="N125" s="216"/>
      <c r="O125" s="216"/>
      <c r="P125" s="217">
        <f>SUM(P126:P159)</f>
        <v>0</v>
      </c>
      <c r="Q125" s="216"/>
      <c r="R125" s="217">
        <f>SUM(R126:R159)</f>
        <v>0</v>
      </c>
      <c r="S125" s="216"/>
      <c r="T125" s="218">
        <f>SUM(T126:T159)</f>
        <v>0</v>
      </c>
      <c r="U125" s="11"/>
      <c r="V125" s="11"/>
      <c r="W125" s="11"/>
      <c r="X125" s="11"/>
      <c r="Y125" s="11"/>
      <c r="Z125" s="11"/>
      <c r="AA125" s="11"/>
      <c r="AB125" s="11"/>
      <c r="AC125" s="11"/>
      <c r="AD125" s="11"/>
      <c r="AE125" s="11"/>
      <c r="AR125" s="219" t="s">
        <v>90</v>
      </c>
      <c r="AT125" s="220" t="s">
        <v>82</v>
      </c>
      <c r="AU125" s="220" t="s">
        <v>83</v>
      </c>
      <c r="AY125" s="219" t="s">
        <v>244</v>
      </c>
      <c r="BK125" s="221">
        <f>SUM(BK126:BK159)</f>
        <v>0</v>
      </c>
    </row>
    <row r="126" s="2" customFormat="1" ht="16.5" customHeight="1">
      <c r="A126" s="40"/>
      <c r="B126" s="41"/>
      <c r="C126" s="222" t="s">
        <v>90</v>
      </c>
      <c r="D126" s="222" t="s">
        <v>245</v>
      </c>
      <c r="E126" s="223" t="s">
        <v>246</v>
      </c>
      <c r="F126" s="224" t="s">
        <v>247</v>
      </c>
      <c r="G126" s="225" t="s">
        <v>248</v>
      </c>
      <c r="H126" s="226">
        <v>50</v>
      </c>
      <c r="I126" s="227"/>
      <c r="J126" s="228">
        <f>ROUND(I126*H126,2)</f>
        <v>0</v>
      </c>
      <c r="K126" s="224" t="s">
        <v>249</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123</v>
      </c>
      <c r="AT126" s="233" t="s">
        <v>245</v>
      </c>
      <c r="AU126" s="233" t="s">
        <v>90</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123</v>
      </c>
      <c r="BM126" s="233" t="s">
        <v>92</v>
      </c>
    </row>
    <row r="127" s="2" customFormat="1">
      <c r="A127" s="40"/>
      <c r="B127" s="41"/>
      <c r="C127" s="42"/>
      <c r="D127" s="235" t="s">
        <v>250</v>
      </c>
      <c r="E127" s="42"/>
      <c r="F127" s="236" t="s">
        <v>251</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90</v>
      </c>
    </row>
    <row r="128" s="2" customFormat="1" ht="16.5" customHeight="1">
      <c r="A128" s="40"/>
      <c r="B128" s="41"/>
      <c r="C128" s="222" t="s">
        <v>92</v>
      </c>
      <c r="D128" s="222" t="s">
        <v>245</v>
      </c>
      <c r="E128" s="223" t="s">
        <v>252</v>
      </c>
      <c r="F128" s="224" t="s">
        <v>253</v>
      </c>
      <c r="G128" s="225" t="s">
        <v>248</v>
      </c>
      <c r="H128" s="226">
        <v>1.8999999999999999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c r="A129" s="40"/>
      <c r="B129" s="41"/>
      <c r="C129" s="42"/>
      <c r="D129" s="235" t="s">
        <v>250</v>
      </c>
      <c r="E129" s="42"/>
      <c r="F129" s="236" t="s">
        <v>254</v>
      </c>
      <c r="G129" s="42"/>
      <c r="H129" s="42"/>
      <c r="I129" s="237"/>
      <c r="J129" s="42"/>
      <c r="K129" s="42"/>
      <c r="L129" s="46"/>
      <c r="M129" s="238"/>
      <c r="N129" s="239"/>
      <c r="O129" s="93"/>
      <c r="P129" s="93"/>
      <c r="Q129" s="93"/>
      <c r="R129" s="93"/>
      <c r="S129" s="93"/>
      <c r="T129" s="94"/>
      <c r="U129" s="40"/>
      <c r="V129" s="40"/>
      <c r="W129" s="40"/>
      <c r="X129" s="40"/>
      <c r="Y129" s="40"/>
      <c r="Z129" s="40"/>
      <c r="AA129" s="40"/>
      <c r="AB129" s="40"/>
      <c r="AC129" s="40"/>
      <c r="AD129" s="40"/>
      <c r="AE129" s="40"/>
      <c r="AT129" s="18" t="s">
        <v>250</v>
      </c>
      <c r="AU129" s="18" t="s">
        <v>90</v>
      </c>
    </row>
    <row r="130" s="2" customFormat="1" ht="16.5" customHeight="1">
      <c r="A130" s="40"/>
      <c r="B130" s="41"/>
      <c r="C130" s="222" t="s">
        <v>117</v>
      </c>
      <c r="D130" s="222" t="s">
        <v>245</v>
      </c>
      <c r="E130" s="223" t="s">
        <v>255</v>
      </c>
      <c r="F130" s="224" t="s">
        <v>256</v>
      </c>
      <c r="G130" s="225" t="s">
        <v>257</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259</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260</v>
      </c>
      <c r="F132" s="224" t="s">
        <v>261</v>
      </c>
      <c r="G132" s="225" t="s">
        <v>257</v>
      </c>
      <c r="H132" s="226">
        <v>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263</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16.5" customHeight="1">
      <c r="A134" s="40"/>
      <c r="B134" s="41"/>
      <c r="C134" s="222" t="s">
        <v>139</v>
      </c>
      <c r="D134" s="222" t="s">
        <v>245</v>
      </c>
      <c r="E134" s="223" t="s">
        <v>264</v>
      </c>
      <c r="F134" s="224" t="s">
        <v>265</v>
      </c>
      <c r="G134" s="225" t="s">
        <v>257</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ht="16.5" customHeight="1">
      <c r="A135" s="40"/>
      <c r="B135" s="41"/>
      <c r="C135" s="222" t="s">
        <v>258</v>
      </c>
      <c r="D135" s="222" t="s">
        <v>245</v>
      </c>
      <c r="E135" s="223" t="s">
        <v>267</v>
      </c>
      <c r="F135" s="224" t="s">
        <v>268</v>
      </c>
      <c r="G135" s="225" t="s">
        <v>257</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269</v>
      </c>
    </row>
    <row r="136" s="2" customFormat="1" ht="16.5" customHeight="1">
      <c r="A136" s="40"/>
      <c r="B136" s="41"/>
      <c r="C136" s="222" t="s">
        <v>270</v>
      </c>
      <c r="D136" s="222" t="s">
        <v>245</v>
      </c>
      <c r="E136" s="223" t="s">
        <v>271</v>
      </c>
      <c r="F136" s="224" t="s">
        <v>272</v>
      </c>
      <c r="G136" s="225" t="s">
        <v>257</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273</v>
      </c>
    </row>
    <row r="137" s="2" customFormat="1" ht="16.5" customHeight="1">
      <c r="A137" s="40"/>
      <c r="B137" s="41"/>
      <c r="C137" s="222" t="s">
        <v>262</v>
      </c>
      <c r="D137" s="222" t="s">
        <v>245</v>
      </c>
      <c r="E137" s="223" t="s">
        <v>274</v>
      </c>
      <c r="F137" s="224" t="s">
        <v>275</v>
      </c>
      <c r="G137" s="225" t="s">
        <v>257</v>
      </c>
      <c r="H137" s="226">
        <v>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276</v>
      </c>
    </row>
    <row r="138" s="2" customFormat="1" ht="16.5" customHeight="1">
      <c r="A138" s="40"/>
      <c r="B138" s="41"/>
      <c r="C138" s="222" t="s">
        <v>277</v>
      </c>
      <c r="D138" s="222" t="s">
        <v>245</v>
      </c>
      <c r="E138" s="223" t="s">
        <v>278</v>
      </c>
      <c r="F138" s="224" t="s">
        <v>279</v>
      </c>
      <c r="G138" s="225" t="s">
        <v>248</v>
      </c>
      <c r="H138" s="226">
        <v>50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280</v>
      </c>
    </row>
    <row r="139" s="2" customFormat="1">
      <c r="A139" s="40"/>
      <c r="B139" s="41"/>
      <c r="C139" s="42"/>
      <c r="D139" s="235" t="s">
        <v>250</v>
      </c>
      <c r="E139" s="42"/>
      <c r="F139" s="236" t="s">
        <v>251</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266</v>
      </c>
      <c r="D140" s="222" t="s">
        <v>245</v>
      </c>
      <c r="E140" s="223" t="s">
        <v>281</v>
      </c>
      <c r="F140" s="224" t="s">
        <v>282</v>
      </c>
      <c r="G140" s="225" t="s">
        <v>248</v>
      </c>
      <c r="H140" s="226">
        <v>50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283</v>
      </c>
    </row>
    <row r="141" s="2" customFormat="1">
      <c r="A141" s="40"/>
      <c r="B141" s="41"/>
      <c r="C141" s="42"/>
      <c r="D141" s="235" t="s">
        <v>250</v>
      </c>
      <c r="E141" s="42"/>
      <c r="F141" s="236" t="s">
        <v>284</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285</v>
      </c>
      <c r="D142" s="222" t="s">
        <v>245</v>
      </c>
      <c r="E142" s="223" t="s">
        <v>286</v>
      </c>
      <c r="F142" s="224" t="s">
        <v>287</v>
      </c>
      <c r="G142" s="225" t="s">
        <v>257</v>
      </c>
      <c r="H142" s="226">
        <v>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288</v>
      </c>
    </row>
    <row r="143" s="2" customFormat="1" ht="16.5" customHeight="1">
      <c r="A143" s="40"/>
      <c r="B143" s="41"/>
      <c r="C143" s="222" t="s">
        <v>269</v>
      </c>
      <c r="D143" s="222" t="s">
        <v>245</v>
      </c>
      <c r="E143" s="223" t="s">
        <v>289</v>
      </c>
      <c r="F143" s="224" t="s">
        <v>290</v>
      </c>
      <c r="G143" s="225" t="s">
        <v>257</v>
      </c>
      <c r="H143" s="226">
        <v>2</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291</v>
      </c>
    </row>
    <row r="144" s="2" customFormat="1" ht="16.5" customHeight="1">
      <c r="A144" s="40"/>
      <c r="B144" s="41"/>
      <c r="C144" s="222" t="s">
        <v>292</v>
      </c>
      <c r="D144" s="222" t="s">
        <v>245</v>
      </c>
      <c r="E144" s="223" t="s">
        <v>293</v>
      </c>
      <c r="F144" s="224" t="s">
        <v>294</v>
      </c>
      <c r="G144" s="225" t="s">
        <v>257</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295</v>
      </c>
    </row>
    <row r="145" s="2" customFormat="1" ht="16.5" customHeight="1">
      <c r="A145" s="40"/>
      <c r="B145" s="41"/>
      <c r="C145" s="222" t="s">
        <v>273</v>
      </c>
      <c r="D145" s="222" t="s">
        <v>245</v>
      </c>
      <c r="E145" s="223" t="s">
        <v>296</v>
      </c>
      <c r="F145" s="224" t="s">
        <v>297</v>
      </c>
      <c r="G145" s="225" t="s">
        <v>257</v>
      </c>
      <c r="H145" s="226">
        <v>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298</v>
      </c>
    </row>
    <row r="146" s="2" customFormat="1" ht="16.5" customHeight="1">
      <c r="A146" s="40"/>
      <c r="B146" s="41"/>
      <c r="C146" s="222" t="s">
        <v>8</v>
      </c>
      <c r="D146" s="222" t="s">
        <v>245</v>
      </c>
      <c r="E146" s="223" t="s">
        <v>299</v>
      </c>
      <c r="F146" s="224" t="s">
        <v>300</v>
      </c>
      <c r="G146" s="225" t="s">
        <v>301</v>
      </c>
      <c r="H146" s="226">
        <v>10.5</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302</v>
      </c>
    </row>
    <row r="147" s="2" customFormat="1">
      <c r="A147" s="40"/>
      <c r="B147" s="41"/>
      <c r="C147" s="42"/>
      <c r="D147" s="235" t="s">
        <v>250</v>
      </c>
      <c r="E147" s="42"/>
      <c r="F147" s="236" t="s">
        <v>303</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90</v>
      </c>
    </row>
    <row r="148" s="2" customFormat="1" ht="16.5" customHeight="1">
      <c r="A148" s="40"/>
      <c r="B148" s="41"/>
      <c r="C148" s="222" t="s">
        <v>276</v>
      </c>
      <c r="D148" s="222" t="s">
        <v>245</v>
      </c>
      <c r="E148" s="223" t="s">
        <v>304</v>
      </c>
      <c r="F148" s="224" t="s">
        <v>305</v>
      </c>
      <c r="G148" s="225" t="s">
        <v>257</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306</v>
      </c>
    </row>
    <row r="149" s="2" customFormat="1">
      <c r="A149" s="40"/>
      <c r="B149" s="41"/>
      <c r="C149" s="42"/>
      <c r="D149" s="235" t="s">
        <v>250</v>
      </c>
      <c r="E149" s="42"/>
      <c r="F149" s="236" t="s">
        <v>307</v>
      </c>
      <c r="G149" s="42"/>
      <c r="H149" s="42"/>
      <c r="I149" s="237"/>
      <c r="J149" s="42"/>
      <c r="K149" s="42"/>
      <c r="L149" s="46"/>
      <c r="M149" s="238"/>
      <c r="N149" s="239"/>
      <c r="O149" s="93"/>
      <c r="P149" s="93"/>
      <c r="Q149" s="93"/>
      <c r="R149" s="93"/>
      <c r="S149" s="93"/>
      <c r="T149" s="94"/>
      <c r="U149" s="40"/>
      <c r="V149" s="40"/>
      <c r="W149" s="40"/>
      <c r="X149" s="40"/>
      <c r="Y149" s="40"/>
      <c r="Z149" s="40"/>
      <c r="AA149" s="40"/>
      <c r="AB149" s="40"/>
      <c r="AC149" s="40"/>
      <c r="AD149" s="40"/>
      <c r="AE149" s="40"/>
      <c r="AT149" s="18" t="s">
        <v>250</v>
      </c>
      <c r="AU149" s="18" t="s">
        <v>90</v>
      </c>
    </row>
    <row r="150" s="2" customFormat="1" ht="16.5" customHeight="1">
      <c r="A150" s="40"/>
      <c r="B150" s="41"/>
      <c r="C150" s="222" t="s">
        <v>308</v>
      </c>
      <c r="D150" s="222" t="s">
        <v>245</v>
      </c>
      <c r="E150" s="223" t="s">
        <v>309</v>
      </c>
      <c r="F150" s="224" t="s">
        <v>310</v>
      </c>
      <c r="G150" s="225" t="s">
        <v>257</v>
      </c>
      <c r="H150" s="226">
        <v>2</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311</v>
      </c>
    </row>
    <row r="151" s="2" customFormat="1">
      <c r="A151" s="40"/>
      <c r="B151" s="41"/>
      <c r="C151" s="42"/>
      <c r="D151" s="235" t="s">
        <v>250</v>
      </c>
      <c r="E151" s="42"/>
      <c r="F151" s="236" t="s">
        <v>312</v>
      </c>
      <c r="G151" s="42"/>
      <c r="H151" s="42"/>
      <c r="I151" s="237"/>
      <c r="J151" s="42"/>
      <c r="K151" s="42"/>
      <c r="L151" s="46"/>
      <c r="M151" s="238"/>
      <c r="N151" s="239"/>
      <c r="O151" s="93"/>
      <c r="P151" s="93"/>
      <c r="Q151" s="93"/>
      <c r="R151" s="93"/>
      <c r="S151" s="93"/>
      <c r="T151" s="94"/>
      <c r="U151" s="40"/>
      <c r="V151" s="40"/>
      <c r="W151" s="40"/>
      <c r="X151" s="40"/>
      <c r="Y151" s="40"/>
      <c r="Z151" s="40"/>
      <c r="AA151" s="40"/>
      <c r="AB151" s="40"/>
      <c r="AC151" s="40"/>
      <c r="AD151" s="40"/>
      <c r="AE151" s="40"/>
      <c r="AT151" s="18" t="s">
        <v>250</v>
      </c>
      <c r="AU151" s="18" t="s">
        <v>90</v>
      </c>
    </row>
    <row r="152" s="2" customFormat="1" ht="16.5" customHeight="1">
      <c r="A152" s="40"/>
      <c r="B152" s="41"/>
      <c r="C152" s="222" t="s">
        <v>280</v>
      </c>
      <c r="D152" s="222" t="s">
        <v>245</v>
      </c>
      <c r="E152" s="223" t="s">
        <v>313</v>
      </c>
      <c r="F152" s="224" t="s">
        <v>314</v>
      </c>
      <c r="G152" s="225" t="s">
        <v>301</v>
      </c>
      <c r="H152" s="226">
        <v>10.800000000000001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315</v>
      </c>
    </row>
    <row r="153" s="2" customFormat="1">
      <c r="A153" s="40"/>
      <c r="B153" s="41"/>
      <c r="C153" s="42"/>
      <c r="D153" s="235" t="s">
        <v>250</v>
      </c>
      <c r="E153" s="42"/>
      <c r="F153" s="236" t="s">
        <v>316</v>
      </c>
      <c r="G153" s="42"/>
      <c r="H153" s="42"/>
      <c r="I153" s="237"/>
      <c r="J153" s="42"/>
      <c r="K153" s="42"/>
      <c r="L153" s="46"/>
      <c r="M153" s="238"/>
      <c r="N153" s="239"/>
      <c r="O153" s="93"/>
      <c r="P153" s="93"/>
      <c r="Q153" s="93"/>
      <c r="R153" s="93"/>
      <c r="S153" s="93"/>
      <c r="T153" s="94"/>
      <c r="U153" s="40"/>
      <c r="V153" s="40"/>
      <c r="W153" s="40"/>
      <c r="X153" s="40"/>
      <c r="Y153" s="40"/>
      <c r="Z153" s="40"/>
      <c r="AA153" s="40"/>
      <c r="AB153" s="40"/>
      <c r="AC153" s="40"/>
      <c r="AD153" s="40"/>
      <c r="AE153" s="40"/>
      <c r="AT153" s="18" t="s">
        <v>250</v>
      </c>
      <c r="AU153" s="18" t="s">
        <v>90</v>
      </c>
    </row>
    <row r="154" s="2" customFormat="1" ht="16.5" customHeight="1">
      <c r="A154" s="40"/>
      <c r="B154" s="41"/>
      <c r="C154" s="222" t="s">
        <v>317</v>
      </c>
      <c r="D154" s="222" t="s">
        <v>245</v>
      </c>
      <c r="E154" s="223" t="s">
        <v>318</v>
      </c>
      <c r="F154" s="224" t="s">
        <v>319</v>
      </c>
      <c r="G154" s="225" t="s">
        <v>320</v>
      </c>
      <c r="H154" s="226">
        <v>6</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321</v>
      </c>
    </row>
    <row r="155" s="2" customFormat="1">
      <c r="A155" s="40"/>
      <c r="B155" s="41"/>
      <c r="C155" s="42"/>
      <c r="D155" s="235" t="s">
        <v>250</v>
      </c>
      <c r="E155" s="42"/>
      <c r="F155" s="236" t="s">
        <v>322</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250</v>
      </c>
      <c r="AU155" s="18" t="s">
        <v>90</v>
      </c>
    </row>
    <row r="156" s="2" customFormat="1" ht="16.5" customHeight="1">
      <c r="A156" s="40"/>
      <c r="B156" s="41"/>
      <c r="C156" s="222" t="s">
        <v>283</v>
      </c>
      <c r="D156" s="222" t="s">
        <v>245</v>
      </c>
      <c r="E156" s="223" t="s">
        <v>323</v>
      </c>
      <c r="F156" s="224" t="s">
        <v>324</v>
      </c>
      <c r="G156" s="225" t="s">
        <v>320</v>
      </c>
      <c r="H156" s="226">
        <v>3</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325</v>
      </c>
    </row>
    <row r="157" s="2" customFormat="1">
      <c r="A157" s="40"/>
      <c r="B157" s="41"/>
      <c r="C157" s="42"/>
      <c r="D157" s="235" t="s">
        <v>250</v>
      </c>
      <c r="E157" s="42"/>
      <c r="F157" s="236" t="s">
        <v>326</v>
      </c>
      <c r="G157" s="42"/>
      <c r="H157" s="42"/>
      <c r="I157" s="237"/>
      <c r="J157" s="42"/>
      <c r="K157" s="42"/>
      <c r="L157" s="46"/>
      <c r="M157" s="238"/>
      <c r="N157" s="239"/>
      <c r="O157" s="93"/>
      <c r="P157" s="93"/>
      <c r="Q157" s="93"/>
      <c r="R157" s="93"/>
      <c r="S157" s="93"/>
      <c r="T157" s="94"/>
      <c r="U157" s="40"/>
      <c r="V157" s="40"/>
      <c r="W157" s="40"/>
      <c r="X157" s="40"/>
      <c r="Y157" s="40"/>
      <c r="Z157" s="40"/>
      <c r="AA157" s="40"/>
      <c r="AB157" s="40"/>
      <c r="AC157" s="40"/>
      <c r="AD157" s="40"/>
      <c r="AE157" s="40"/>
      <c r="AT157" s="18" t="s">
        <v>250</v>
      </c>
      <c r="AU157" s="18" t="s">
        <v>90</v>
      </c>
    </row>
    <row r="158" s="2" customFormat="1" ht="16.5" customHeight="1">
      <c r="A158" s="40"/>
      <c r="B158" s="41"/>
      <c r="C158" s="222" t="s">
        <v>7</v>
      </c>
      <c r="D158" s="222" t="s">
        <v>245</v>
      </c>
      <c r="E158" s="223" t="s">
        <v>327</v>
      </c>
      <c r="F158" s="224" t="s">
        <v>328</v>
      </c>
      <c r="G158" s="225" t="s">
        <v>248</v>
      </c>
      <c r="H158" s="226">
        <v>50</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329</v>
      </c>
    </row>
    <row r="159" s="2" customFormat="1">
      <c r="A159" s="40"/>
      <c r="B159" s="41"/>
      <c r="C159" s="42"/>
      <c r="D159" s="235" t="s">
        <v>250</v>
      </c>
      <c r="E159" s="42"/>
      <c r="F159" s="236" t="s">
        <v>284</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250</v>
      </c>
      <c r="AU159" s="18" t="s">
        <v>90</v>
      </c>
    </row>
    <row r="160" s="11" customFormat="1" ht="25.92" customHeight="1">
      <c r="A160" s="11"/>
      <c r="B160" s="208"/>
      <c r="C160" s="209"/>
      <c r="D160" s="210" t="s">
        <v>82</v>
      </c>
      <c r="E160" s="211" t="s">
        <v>330</v>
      </c>
      <c r="F160" s="211" t="s">
        <v>331</v>
      </c>
      <c r="G160" s="209"/>
      <c r="H160" s="209"/>
      <c r="I160" s="212"/>
      <c r="J160" s="213">
        <f>BK160</f>
        <v>0</v>
      </c>
      <c r="K160" s="209"/>
      <c r="L160" s="214"/>
      <c r="M160" s="215"/>
      <c r="N160" s="216"/>
      <c r="O160" s="216"/>
      <c r="P160" s="217">
        <f>SUM(P161:P164)</f>
        <v>0</v>
      </c>
      <c r="Q160" s="216"/>
      <c r="R160" s="217">
        <f>SUM(R161:R164)</f>
        <v>0</v>
      </c>
      <c r="S160" s="216"/>
      <c r="T160" s="218">
        <f>SUM(T161:T164)</f>
        <v>0</v>
      </c>
      <c r="U160" s="11"/>
      <c r="V160" s="11"/>
      <c r="W160" s="11"/>
      <c r="X160" s="11"/>
      <c r="Y160" s="11"/>
      <c r="Z160" s="11"/>
      <c r="AA160" s="11"/>
      <c r="AB160" s="11"/>
      <c r="AC160" s="11"/>
      <c r="AD160" s="11"/>
      <c r="AE160" s="11"/>
      <c r="AR160" s="219" t="s">
        <v>90</v>
      </c>
      <c r="AT160" s="220" t="s">
        <v>82</v>
      </c>
      <c r="AU160" s="220" t="s">
        <v>83</v>
      </c>
      <c r="AY160" s="219" t="s">
        <v>244</v>
      </c>
      <c r="BK160" s="221">
        <f>SUM(BK161:BK164)</f>
        <v>0</v>
      </c>
    </row>
    <row r="161" s="2" customFormat="1" ht="16.5" customHeight="1">
      <c r="A161" s="40"/>
      <c r="B161" s="41"/>
      <c r="C161" s="222" t="s">
        <v>288</v>
      </c>
      <c r="D161" s="222" t="s">
        <v>245</v>
      </c>
      <c r="E161" s="223" t="s">
        <v>332</v>
      </c>
      <c r="F161" s="224" t="s">
        <v>333</v>
      </c>
      <c r="G161" s="225" t="s">
        <v>257</v>
      </c>
      <c r="H161" s="226">
        <v>1</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334</v>
      </c>
    </row>
    <row r="162" s="2" customFormat="1">
      <c r="A162" s="40"/>
      <c r="B162" s="41"/>
      <c r="C162" s="42"/>
      <c r="D162" s="235" t="s">
        <v>250</v>
      </c>
      <c r="E162" s="42"/>
      <c r="F162" s="236" t="s">
        <v>335</v>
      </c>
      <c r="G162" s="42"/>
      <c r="H162" s="42"/>
      <c r="I162" s="237"/>
      <c r="J162" s="42"/>
      <c r="K162" s="42"/>
      <c r="L162" s="46"/>
      <c r="M162" s="238"/>
      <c r="N162" s="239"/>
      <c r="O162" s="93"/>
      <c r="P162" s="93"/>
      <c r="Q162" s="93"/>
      <c r="R162" s="93"/>
      <c r="S162" s="93"/>
      <c r="T162" s="94"/>
      <c r="U162" s="40"/>
      <c r="V162" s="40"/>
      <c r="W162" s="40"/>
      <c r="X162" s="40"/>
      <c r="Y162" s="40"/>
      <c r="Z162" s="40"/>
      <c r="AA162" s="40"/>
      <c r="AB162" s="40"/>
      <c r="AC162" s="40"/>
      <c r="AD162" s="40"/>
      <c r="AE162" s="40"/>
      <c r="AT162" s="18" t="s">
        <v>250</v>
      </c>
      <c r="AU162" s="18" t="s">
        <v>90</v>
      </c>
    </row>
    <row r="163" s="2" customFormat="1" ht="16.5" customHeight="1">
      <c r="A163" s="40"/>
      <c r="B163" s="41"/>
      <c r="C163" s="222" t="s">
        <v>336</v>
      </c>
      <c r="D163" s="222" t="s">
        <v>245</v>
      </c>
      <c r="E163" s="223" t="s">
        <v>337</v>
      </c>
      <c r="F163" s="224" t="s">
        <v>338</v>
      </c>
      <c r="G163" s="225" t="s">
        <v>257</v>
      </c>
      <c r="H163" s="226">
        <v>1</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339</v>
      </c>
    </row>
    <row r="164" s="2" customFormat="1">
      <c r="A164" s="40"/>
      <c r="B164" s="41"/>
      <c r="C164" s="42"/>
      <c r="D164" s="235" t="s">
        <v>250</v>
      </c>
      <c r="E164" s="42"/>
      <c r="F164" s="236" t="s">
        <v>335</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250</v>
      </c>
      <c r="AU164" s="18" t="s">
        <v>90</v>
      </c>
    </row>
    <row r="165" s="11" customFormat="1" ht="25.92" customHeight="1">
      <c r="A165" s="11"/>
      <c r="B165" s="208"/>
      <c r="C165" s="209"/>
      <c r="D165" s="210" t="s">
        <v>82</v>
      </c>
      <c r="E165" s="211" t="s">
        <v>280</v>
      </c>
      <c r="F165" s="211" t="s">
        <v>340</v>
      </c>
      <c r="G165" s="209"/>
      <c r="H165" s="209"/>
      <c r="I165" s="212"/>
      <c r="J165" s="213">
        <f>BK165</f>
        <v>0</v>
      </c>
      <c r="K165" s="209"/>
      <c r="L165" s="214"/>
      <c r="M165" s="215"/>
      <c r="N165" s="216"/>
      <c r="O165" s="216"/>
      <c r="P165" s="217">
        <f>SUM(P166:P197)</f>
        <v>0</v>
      </c>
      <c r="Q165" s="216"/>
      <c r="R165" s="217">
        <f>SUM(R166:R197)</f>
        <v>0</v>
      </c>
      <c r="S165" s="216"/>
      <c r="T165" s="218">
        <f>SUM(T166:T197)</f>
        <v>0</v>
      </c>
      <c r="U165" s="11"/>
      <c r="V165" s="11"/>
      <c r="W165" s="11"/>
      <c r="X165" s="11"/>
      <c r="Y165" s="11"/>
      <c r="Z165" s="11"/>
      <c r="AA165" s="11"/>
      <c r="AB165" s="11"/>
      <c r="AC165" s="11"/>
      <c r="AD165" s="11"/>
      <c r="AE165" s="11"/>
      <c r="AR165" s="219" t="s">
        <v>90</v>
      </c>
      <c r="AT165" s="220" t="s">
        <v>82</v>
      </c>
      <c r="AU165" s="220" t="s">
        <v>83</v>
      </c>
      <c r="AY165" s="219" t="s">
        <v>244</v>
      </c>
      <c r="BK165" s="221">
        <f>SUM(BK166:BK197)</f>
        <v>0</v>
      </c>
    </row>
    <row r="166" s="2" customFormat="1" ht="21.75" customHeight="1">
      <c r="A166" s="40"/>
      <c r="B166" s="41"/>
      <c r="C166" s="222" t="s">
        <v>291</v>
      </c>
      <c r="D166" s="222" t="s">
        <v>245</v>
      </c>
      <c r="E166" s="223" t="s">
        <v>341</v>
      </c>
      <c r="F166" s="224" t="s">
        <v>342</v>
      </c>
      <c r="G166" s="225" t="s">
        <v>257</v>
      </c>
      <c r="H166" s="226">
        <v>7</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343</v>
      </c>
    </row>
    <row r="167" s="2" customFormat="1">
      <c r="A167" s="40"/>
      <c r="B167" s="41"/>
      <c r="C167" s="42"/>
      <c r="D167" s="235" t="s">
        <v>250</v>
      </c>
      <c r="E167" s="42"/>
      <c r="F167" s="236" t="s">
        <v>344</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90</v>
      </c>
    </row>
    <row r="168" s="2" customFormat="1" ht="16.5" customHeight="1">
      <c r="A168" s="40"/>
      <c r="B168" s="41"/>
      <c r="C168" s="222" t="s">
        <v>345</v>
      </c>
      <c r="D168" s="222" t="s">
        <v>245</v>
      </c>
      <c r="E168" s="223" t="s">
        <v>346</v>
      </c>
      <c r="F168" s="224" t="s">
        <v>347</v>
      </c>
      <c r="G168" s="225" t="s">
        <v>257</v>
      </c>
      <c r="H168" s="226">
        <v>7</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348</v>
      </c>
    </row>
    <row r="169" s="2" customFormat="1">
      <c r="A169" s="40"/>
      <c r="B169" s="41"/>
      <c r="C169" s="42"/>
      <c r="D169" s="235" t="s">
        <v>250</v>
      </c>
      <c r="E169" s="42"/>
      <c r="F169" s="236" t="s">
        <v>349</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250</v>
      </c>
      <c r="AU169" s="18" t="s">
        <v>90</v>
      </c>
    </row>
    <row r="170" s="2" customFormat="1" ht="16.5" customHeight="1">
      <c r="A170" s="40"/>
      <c r="B170" s="41"/>
      <c r="C170" s="222" t="s">
        <v>295</v>
      </c>
      <c r="D170" s="222" t="s">
        <v>245</v>
      </c>
      <c r="E170" s="223" t="s">
        <v>350</v>
      </c>
      <c r="F170" s="224" t="s">
        <v>351</v>
      </c>
      <c r="G170" s="225" t="s">
        <v>257</v>
      </c>
      <c r="H170" s="226">
        <v>21</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90</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352</v>
      </c>
    </row>
    <row r="171" s="2" customFormat="1">
      <c r="A171" s="40"/>
      <c r="B171" s="41"/>
      <c r="C171" s="42"/>
      <c r="D171" s="235" t="s">
        <v>250</v>
      </c>
      <c r="E171" s="42"/>
      <c r="F171" s="236" t="s">
        <v>353</v>
      </c>
      <c r="G171" s="42"/>
      <c r="H171" s="42"/>
      <c r="I171" s="237"/>
      <c r="J171" s="42"/>
      <c r="K171" s="42"/>
      <c r="L171" s="46"/>
      <c r="M171" s="238"/>
      <c r="N171" s="239"/>
      <c r="O171" s="93"/>
      <c r="P171" s="93"/>
      <c r="Q171" s="93"/>
      <c r="R171" s="93"/>
      <c r="S171" s="93"/>
      <c r="T171" s="94"/>
      <c r="U171" s="40"/>
      <c r="V171" s="40"/>
      <c r="W171" s="40"/>
      <c r="X171" s="40"/>
      <c r="Y171" s="40"/>
      <c r="Z171" s="40"/>
      <c r="AA171" s="40"/>
      <c r="AB171" s="40"/>
      <c r="AC171" s="40"/>
      <c r="AD171" s="40"/>
      <c r="AE171" s="40"/>
      <c r="AT171" s="18" t="s">
        <v>250</v>
      </c>
      <c r="AU171" s="18" t="s">
        <v>90</v>
      </c>
    </row>
    <row r="172" s="2" customFormat="1" ht="16.5" customHeight="1">
      <c r="A172" s="40"/>
      <c r="B172" s="41"/>
      <c r="C172" s="222" t="s">
        <v>354</v>
      </c>
      <c r="D172" s="222" t="s">
        <v>245</v>
      </c>
      <c r="E172" s="223" t="s">
        <v>355</v>
      </c>
      <c r="F172" s="224" t="s">
        <v>356</v>
      </c>
      <c r="G172" s="225" t="s">
        <v>257</v>
      </c>
      <c r="H172" s="226">
        <v>7</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90</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357</v>
      </c>
    </row>
    <row r="173" s="2" customFormat="1">
      <c r="A173" s="40"/>
      <c r="B173" s="41"/>
      <c r="C173" s="42"/>
      <c r="D173" s="235" t="s">
        <v>250</v>
      </c>
      <c r="E173" s="42"/>
      <c r="F173" s="236" t="s">
        <v>358</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90</v>
      </c>
    </row>
    <row r="174" s="2" customFormat="1" ht="16.5" customHeight="1">
      <c r="A174" s="40"/>
      <c r="B174" s="41"/>
      <c r="C174" s="222" t="s">
        <v>298</v>
      </c>
      <c r="D174" s="222" t="s">
        <v>245</v>
      </c>
      <c r="E174" s="223" t="s">
        <v>359</v>
      </c>
      <c r="F174" s="224" t="s">
        <v>360</v>
      </c>
      <c r="G174" s="225" t="s">
        <v>248</v>
      </c>
      <c r="H174" s="226">
        <v>10.99</v>
      </c>
      <c r="I174" s="227"/>
      <c r="J174" s="228">
        <f>ROUND(I174*H174,2)</f>
        <v>0</v>
      </c>
      <c r="K174" s="224" t="s">
        <v>249</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90</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361</v>
      </c>
    </row>
    <row r="175" s="2" customFormat="1">
      <c r="A175" s="40"/>
      <c r="B175" s="41"/>
      <c r="C175" s="42"/>
      <c r="D175" s="235" t="s">
        <v>250</v>
      </c>
      <c r="E175" s="42"/>
      <c r="F175" s="236" t="s">
        <v>362</v>
      </c>
      <c r="G175" s="42"/>
      <c r="H175" s="42"/>
      <c r="I175" s="237"/>
      <c r="J175" s="42"/>
      <c r="K175" s="42"/>
      <c r="L175" s="46"/>
      <c r="M175" s="238"/>
      <c r="N175" s="239"/>
      <c r="O175" s="93"/>
      <c r="P175" s="93"/>
      <c r="Q175" s="93"/>
      <c r="R175" s="93"/>
      <c r="S175" s="93"/>
      <c r="T175" s="94"/>
      <c r="U175" s="40"/>
      <c r="V175" s="40"/>
      <c r="W175" s="40"/>
      <c r="X175" s="40"/>
      <c r="Y175" s="40"/>
      <c r="Z175" s="40"/>
      <c r="AA175" s="40"/>
      <c r="AB175" s="40"/>
      <c r="AC175" s="40"/>
      <c r="AD175" s="40"/>
      <c r="AE175" s="40"/>
      <c r="AT175" s="18" t="s">
        <v>250</v>
      </c>
      <c r="AU175" s="18" t="s">
        <v>90</v>
      </c>
    </row>
    <row r="176" s="2" customFormat="1" ht="16.5" customHeight="1">
      <c r="A176" s="40"/>
      <c r="B176" s="41"/>
      <c r="C176" s="222" t="s">
        <v>363</v>
      </c>
      <c r="D176" s="222" t="s">
        <v>245</v>
      </c>
      <c r="E176" s="223" t="s">
        <v>364</v>
      </c>
      <c r="F176" s="224" t="s">
        <v>365</v>
      </c>
      <c r="G176" s="225" t="s">
        <v>257</v>
      </c>
      <c r="H176" s="226">
        <v>7</v>
      </c>
      <c r="I176" s="227"/>
      <c r="J176" s="228">
        <f>ROUND(I176*H176,2)</f>
        <v>0</v>
      </c>
      <c r="K176" s="224" t="s">
        <v>249</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90</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366</v>
      </c>
    </row>
    <row r="177" s="2" customFormat="1">
      <c r="A177" s="40"/>
      <c r="B177" s="41"/>
      <c r="C177" s="42"/>
      <c r="D177" s="235" t="s">
        <v>250</v>
      </c>
      <c r="E177" s="42"/>
      <c r="F177" s="236" t="s">
        <v>358</v>
      </c>
      <c r="G177" s="42"/>
      <c r="H177" s="42"/>
      <c r="I177" s="237"/>
      <c r="J177" s="42"/>
      <c r="K177" s="42"/>
      <c r="L177" s="46"/>
      <c r="M177" s="238"/>
      <c r="N177" s="239"/>
      <c r="O177" s="93"/>
      <c r="P177" s="93"/>
      <c r="Q177" s="93"/>
      <c r="R177" s="93"/>
      <c r="S177" s="93"/>
      <c r="T177" s="94"/>
      <c r="U177" s="40"/>
      <c r="V177" s="40"/>
      <c r="W177" s="40"/>
      <c r="X177" s="40"/>
      <c r="Y177" s="40"/>
      <c r="Z177" s="40"/>
      <c r="AA177" s="40"/>
      <c r="AB177" s="40"/>
      <c r="AC177" s="40"/>
      <c r="AD177" s="40"/>
      <c r="AE177" s="40"/>
      <c r="AT177" s="18" t="s">
        <v>250</v>
      </c>
      <c r="AU177" s="18" t="s">
        <v>90</v>
      </c>
    </row>
    <row r="178" s="2" customFormat="1" ht="16.5" customHeight="1">
      <c r="A178" s="40"/>
      <c r="B178" s="41"/>
      <c r="C178" s="222" t="s">
        <v>302</v>
      </c>
      <c r="D178" s="222" t="s">
        <v>245</v>
      </c>
      <c r="E178" s="223" t="s">
        <v>367</v>
      </c>
      <c r="F178" s="224" t="s">
        <v>368</v>
      </c>
      <c r="G178" s="225" t="s">
        <v>248</v>
      </c>
      <c r="H178" s="226">
        <v>5.4900000000000002</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90</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369</v>
      </c>
    </row>
    <row r="179" s="2" customFormat="1">
      <c r="A179" s="40"/>
      <c r="B179" s="41"/>
      <c r="C179" s="42"/>
      <c r="D179" s="235" t="s">
        <v>250</v>
      </c>
      <c r="E179" s="42"/>
      <c r="F179" s="236" t="s">
        <v>370</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250</v>
      </c>
      <c r="AU179" s="18" t="s">
        <v>90</v>
      </c>
    </row>
    <row r="180" s="2" customFormat="1" ht="16.5" customHeight="1">
      <c r="A180" s="40"/>
      <c r="B180" s="41"/>
      <c r="C180" s="222" t="s">
        <v>371</v>
      </c>
      <c r="D180" s="222" t="s">
        <v>245</v>
      </c>
      <c r="E180" s="223" t="s">
        <v>372</v>
      </c>
      <c r="F180" s="224" t="s">
        <v>373</v>
      </c>
      <c r="G180" s="225" t="s">
        <v>301</v>
      </c>
      <c r="H180" s="226">
        <v>0.69999999999999996</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90</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374</v>
      </c>
    </row>
    <row r="181" s="2" customFormat="1">
      <c r="A181" s="40"/>
      <c r="B181" s="41"/>
      <c r="C181" s="42"/>
      <c r="D181" s="235" t="s">
        <v>250</v>
      </c>
      <c r="E181" s="42"/>
      <c r="F181" s="236" t="s">
        <v>375</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250</v>
      </c>
      <c r="AU181" s="18" t="s">
        <v>90</v>
      </c>
    </row>
    <row r="182" s="2" customFormat="1" ht="16.5" customHeight="1">
      <c r="A182" s="40"/>
      <c r="B182" s="41"/>
      <c r="C182" s="222" t="s">
        <v>306</v>
      </c>
      <c r="D182" s="222" t="s">
        <v>245</v>
      </c>
      <c r="E182" s="223" t="s">
        <v>376</v>
      </c>
      <c r="F182" s="224" t="s">
        <v>377</v>
      </c>
      <c r="G182" s="225" t="s">
        <v>301</v>
      </c>
      <c r="H182" s="226">
        <v>0.69999999999999996</v>
      </c>
      <c r="I182" s="227"/>
      <c r="J182" s="228">
        <f>ROUND(I182*H182,2)</f>
        <v>0</v>
      </c>
      <c r="K182" s="224" t="s">
        <v>249</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90</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378</v>
      </c>
    </row>
    <row r="183" s="2" customFormat="1" ht="16.5" customHeight="1">
      <c r="A183" s="40"/>
      <c r="B183" s="41"/>
      <c r="C183" s="222" t="s">
        <v>379</v>
      </c>
      <c r="D183" s="222" t="s">
        <v>245</v>
      </c>
      <c r="E183" s="223" t="s">
        <v>380</v>
      </c>
      <c r="F183" s="224" t="s">
        <v>381</v>
      </c>
      <c r="G183" s="225" t="s">
        <v>257</v>
      </c>
      <c r="H183" s="226">
        <v>7</v>
      </c>
      <c r="I183" s="227"/>
      <c r="J183" s="228">
        <f>ROUND(I183*H183,2)</f>
        <v>0</v>
      </c>
      <c r="K183" s="224" t="s">
        <v>249</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90</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382</v>
      </c>
    </row>
    <row r="184" s="2" customFormat="1">
      <c r="A184" s="40"/>
      <c r="B184" s="41"/>
      <c r="C184" s="42"/>
      <c r="D184" s="235" t="s">
        <v>250</v>
      </c>
      <c r="E184" s="42"/>
      <c r="F184" s="236" t="s">
        <v>383</v>
      </c>
      <c r="G184" s="42"/>
      <c r="H184" s="42"/>
      <c r="I184" s="237"/>
      <c r="J184" s="42"/>
      <c r="K184" s="42"/>
      <c r="L184" s="46"/>
      <c r="M184" s="238"/>
      <c r="N184" s="239"/>
      <c r="O184" s="93"/>
      <c r="P184" s="93"/>
      <c r="Q184" s="93"/>
      <c r="R184" s="93"/>
      <c r="S184" s="93"/>
      <c r="T184" s="94"/>
      <c r="U184" s="40"/>
      <c r="V184" s="40"/>
      <c r="W184" s="40"/>
      <c r="X184" s="40"/>
      <c r="Y184" s="40"/>
      <c r="Z184" s="40"/>
      <c r="AA184" s="40"/>
      <c r="AB184" s="40"/>
      <c r="AC184" s="40"/>
      <c r="AD184" s="40"/>
      <c r="AE184" s="40"/>
      <c r="AT184" s="18" t="s">
        <v>250</v>
      </c>
      <c r="AU184" s="18" t="s">
        <v>90</v>
      </c>
    </row>
    <row r="185" s="2" customFormat="1" ht="16.5" customHeight="1">
      <c r="A185" s="40"/>
      <c r="B185" s="41"/>
      <c r="C185" s="222" t="s">
        <v>311</v>
      </c>
      <c r="D185" s="222" t="s">
        <v>245</v>
      </c>
      <c r="E185" s="223" t="s">
        <v>384</v>
      </c>
      <c r="F185" s="224" t="s">
        <v>385</v>
      </c>
      <c r="G185" s="225" t="s">
        <v>301</v>
      </c>
      <c r="H185" s="226">
        <v>0.5</v>
      </c>
      <c r="I185" s="227"/>
      <c r="J185" s="228">
        <f>ROUND(I185*H185,2)</f>
        <v>0</v>
      </c>
      <c r="K185" s="224" t="s">
        <v>249</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245</v>
      </c>
      <c r="AU185" s="233" t="s">
        <v>90</v>
      </c>
      <c r="AY185" s="18" t="s">
        <v>244</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386</v>
      </c>
    </row>
    <row r="186" s="2" customFormat="1">
      <c r="A186" s="40"/>
      <c r="B186" s="41"/>
      <c r="C186" s="42"/>
      <c r="D186" s="235" t="s">
        <v>250</v>
      </c>
      <c r="E186" s="42"/>
      <c r="F186" s="236" t="s">
        <v>387</v>
      </c>
      <c r="G186" s="42"/>
      <c r="H186" s="42"/>
      <c r="I186" s="237"/>
      <c r="J186" s="42"/>
      <c r="K186" s="42"/>
      <c r="L186" s="46"/>
      <c r="M186" s="238"/>
      <c r="N186" s="239"/>
      <c r="O186" s="93"/>
      <c r="P186" s="93"/>
      <c r="Q186" s="93"/>
      <c r="R186" s="93"/>
      <c r="S186" s="93"/>
      <c r="T186" s="94"/>
      <c r="U186" s="40"/>
      <c r="V186" s="40"/>
      <c r="W186" s="40"/>
      <c r="X186" s="40"/>
      <c r="Y186" s="40"/>
      <c r="Z186" s="40"/>
      <c r="AA186" s="40"/>
      <c r="AB186" s="40"/>
      <c r="AC186" s="40"/>
      <c r="AD186" s="40"/>
      <c r="AE186" s="40"/>
      <c r="AT186" s="18" t="s">
        <v>250</v>
      </c>
      <c r="AU186" s="18" t="s">
        <v>90</v>
      </c>
    </row>
    <row r="187" s="2" customFormat="1" ht="16.5" customHeight="1">
      <c r="A187" s="40"/>
      <c r="B187" s="41"/>
      <c r="C187" s="222" t="s">
        <v>388</v>
      </c>
      <c r="D187" s="222" t="s">
        <v>245</v>
      </c>
      <c r="E187" s="223" t="s">
        <v>389</v>
      </c>
      <c r="F187" s="224" t="s">
        <v>390</v>
      </c>
      <c r="G187" s="225" t="s">
        <v>257</v>
      </c>
      <c r="H187" s="226">
        <v>7</v>
      </c>
      <c r="I187" s="227"/>
      <c r="J187" s="228">
        <f>ROUND(I187*H187,2)</f>
        <v>0</v>
      </c>
      <c r="K187" s="224" t="s">
        <v>249</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90</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391</v>
      </c>
    </row>
    <row r="188" s="2" customFormat="1">
      <c r="A188" s="40"/>
      <c r="B188" s="41"/>
      <c r="C188" s="42"/>
      <c r="D188" s="235" t="s">
        <v>250</v>
      </c>
      <c r="E188" s="42"/>
      <c r="F188" s="236" t="s">
        <v>349</v>
      </c>
      <c r="G188" s="42"/>
      <c r="H188" s="42"/>
      <c r="I188" s="237"/>
      <c r="J188" s="42"/>
      <c r="K188" s="42"/>
      <c r="L188" s="46"/>
      <c r="M188" s="238"/>
      <c r="N188" s="239"/>
      <c r="O188" s="93"/>
      <c r="P188" s="93"/>
      <c r="Q188" s="93"/>
      <c r="R188" s="93"/>
      <c r="S188" s="93"/>
      <c r="T188" s="94"/>
      <c r="U188" s="40"/>
      <c r="V188" s="40"/>
      <c r="W188" s="40"/>
      <c r="X188" s="40"/>
      <c r="Y188" s="40"/>
      <c r="Z188" s="40"/>
      <c r="AA188" s="40"/>
      <c r="AB188" s="40"/>
      <c r="AC188" s="40"/>
      <c r="AD188" s="40"/>
      <c r="AE188" s="40"/>
      <c r="AT188" s="18" t="s">
        <v>250</v>
      </c>
      <c r="AU188" s="18" t="s">
        <v>90</v>
      </c>
    </row>
    <row r="189" s="2" customFormat="1" ht="16.5" customHeight="1">
      <c r="A189" s="40"/>
      <c r="B189" s="41"/>
      <c r="C189" s="222" t="s">
        <v>315</v>
      </c>
      <c r="D189" s="222" t="s">
        <v>245</v>
      </c>
      <c r="E189" s="223" t="s">
        <v>392</v>
      </c>
      <c r="F189" s="224" t="s">
        <v>393</v>
      </c>
      <c r="G189" s="225" t="s">
        <v>248</v>
      </c>
      <c r="H189" s="226">
        <v>10.99</v>
      </c>
      <c r="I189" s="227"/>
      <c r="J189" s="228">
        <f>ROUND(I189*H189,2)</f>
        <v>0</v>
      </c>
      <c r="K189" s="224" t="s">
        <v>249</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90</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394</v>
      </c>
    </row>
    <row r="190" s="2" customFormat="1">
      <c r="A190" s="40"/>
      <c r="B190" s="41"/>
      <c r="C190" s="42"/>
      <c r="D190" s="235" t="s">
        <v>250</v>
      </c>
      <c r="E190" s="42"/>
      <c r="F190" s="236" t="s">
        <v>395</v>
      </c>
      <c r="G190" s="42"/>
      <c r="H190" s="42"/>
      <c r="I190" s="237"/>
      <c r="J190" s="42"/>
      <c r="K190" s="42"/>
      <c r="L190" s="46"/>
      <c r="M190" s="238"/>
      <c r="N190" s="239"/>
      <c r="O190" s="93"/>
      <c r="P190" s="93"/>
      <c r="Q190" s="93"/>
      <c r="R190" s="93"/>
      <c r="S190" s="93"/>
      <c r="T190" s="94"/>
      <c r="U190" s="40"/>
      <c r="V190" s="40"/>
      <c r="W190" s="40"/>
      <c r="X190" s="40"/>
      <c r="Y190" s="40"/>
      <c r="Z190" s="40"/>
      <c r="AA190" s="40"/>
      <c r="AB190" s="40"/>
      <c r="AC190" s="40"/>
      <c r="AD190" s="40"/>
      <c r="AE190" s="40"/>
      <c r="AT190" s="18" t="s">
        <v>250</v>
      </c>
      <c r="AU190" s="18" t="s">
        <v>90</v>
      </c>
    </row>
    <row r="191" s="2" customFormat="1" ht="16.5" customHeight="1">
      <c r="A191" s="40"/>
      <c r="B191" s="41"/>
      <c r="C191" s="240" t="s">
        <v>396</v>
      </c>
      <c r="D191" s="240" t="s">
        <v>397</v>
      </c>
      <c r="E191" s="241" t="s">
        <v>398</v>
      </c>
      <c r="F191" s="242" t="s">
        <v>399</v>
      </c>
      <c r="G191" s="243" t="s">
        <v>301</v>
      </c>
      <c r="H191" s="244">
        <v>0.69999999999999996</v>
      </c>
      <c r="I191" s="245"/>
      <c r="J191" s="246">
        <f>ROUND(I191*H191,2)</f>
        <v>0</v>
      </c>
      <c r="K191" s="242" t="s">
        <v>249</v>
      </c>
      <c r="L191" s="247"/>
      <c r="M191" s="248" t="s">
        <v>1</v>
      </c>
      <c r="N191" s="249"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262</v>
      </c>
      <c r="AT191" s="233" t="s">
        <v>397</v>
      </c>
      <c r="AU191" s="233" t="s">
        <v>90</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400</v>
      </c>
    </row>
    <row r="192" s="2" customFormat="1" ht="16.5" customHeight="1">
      <c r="A192" s="40"/>
      <c r="B192" s="41"/>
      <c r="C192" s="240" t="s">
        <v>321</v>
      </c>
      <c r="D192" s="240" t="s">
        <v>397</v>
      </c>
      <c r="E192" s="241" t="s">
        <v>401</v>
      </c>
      <c r="F192" s="242" t="s">
        <v>402</v>
      </c>
      <c r="G192" s="243" t="s">
        <v>301</v>
      </c>
      <c r="H192" s="244">
        <v>0.56000000000000005</v>
      </c>
      <c r="I192" s="245"/>
      <c r="J192" s="246">
        <f>ROUND(I192*H192,2)</f>
        <v>0</v>
      </c>
      <c r="K192" s="242" t="s">
        <v>249</v>
      </c>
      <c r="L192" s="247"/>
      <c r="M192" s="248" t="s">
        <v>1</v>
      </c>
      <c r="N192" s="249"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262</v>
      </c>
      <c r="AT192" s="233" t="s">
        <v>397</v>
      </c>
      <c r="AU192" s="233" t="s">
        <v>90</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403</v>
      </c>
    </row>
    <row r="193" s="2" customFormat="1">
      <c r="A193" s="40"/>
      <c r="B193" s="41"/>
      <c r="C193" s="42"/>
      <c r="D193" s="235" t="s">
        <v>250</v>
      </c>
      <c r="E193" s="42"/>
      <c r="F193" s="236" t="s">
        <v>404</v>
      </c>
      <c r="G193" s="42"/>
      <c r="H193" s="42"/>
      <c r="I193" s="237"/>
      <c r="J193" s="42"/>
      <c r="K193" s="42"/>
      <c r="L193" s="46"/>
      <c r="M193" s="238"/>
      <c r="N193" s="239"/>
      <c r="O193" s="93"/>
      <c r="P193" s="93"/>
      <c r="Q193" s="93"/>
      <c r="R193" s="93"/>
      <c r="S193" s="93"/>
      <c r="T193" s="94"/>
      <c r="U193" s="40"/>
      <c r="V193" s="40"/>
      <c r="W193" s="40"/>
      <c r="X193" s="40"/>
      <c r="Y193" s="40"/>
      <c r="Z193" s="40"/>
      <c r="AA193" s="40"/>
      <c r="AB193" s="40"/>
      <c r="AC193" s="40"/>
      <c r="AD193" s="40"/>
      <c r="AE193" s="40"/>
      <c r="AT193" s="18" t="s">
        <v>250</v>
      </c>
      <c r="AU193" s="18" t="s">
        <v>90</v>
      </c>
    </row>
    <row r="194" s="2" customFormat="1" ht="16.5" customHeight="1">
      <c r="A194" s="40"/>
      <c r="B194" s="41"/>
      <c r="C194" s="222" t="s">
        <v>405</v>
      </c>
      <c r="D194" s="222" t="s">
        <v>245</v>
      </c>
      <c r="E194" s="223" t="s">
        <v>406</v>
      </c>
      <c r="F194" s="224" t="s">
        <v>407</v>
      </c>
      <c r="G194" s="225" t="s">
        <v>301</v>
      </c>
      <c r="H194" s="226">
        <v>3.6099999999999999</v>
      </c>
      <c r="I194" s="227"/>
      <c r="J194" s="228">
        <f>ROUND(I194*H194,2)</f>
        <v>0</v>
      </c>
      <c r="K194" s="224" t="s">
        <v>249</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90</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408</v>
      </c>
    </row>
    <row r="195" s="2" customFormat="1">
      <c r="A195" s="40"/>
      <c r="B195" s="41"/>
      <c r="C195" s="42"/>
      <c r="D195" s="235" t="s">
        <v>250</v>
      </c>
      <c r="E195" s="42"/>
      <c r="F195" s="236" t="s">
        <v>409</v>
      </c>
      <c r="G195" s="42"/>
      <c r="H195" s="42"/>
      <c r="I195" s="237"/>
      <c r="J195" s="42"/>
      <c r="K195" s="42"/>
      <c r="L195" s="46"/>
      <c r="M195" s="238"/>
      <c r="N195" s="239"/>
      <c r="O195" s="93"/>
      <c r="P195" s="93"/>
      <c r="Q195" s="93"/>
      <c r="R195" s="93"/>
      <c r="S195" s="93"/>
      <c r="T195" s="94"/>
      <c r="U195" s="40"/>
      <c r="V195" s="40"/>
      <c r="W195" s="40"/>
      <c r="X195" s="40"/>
      <c r="Y195" s="40"/>
      <c r="Z195" s="40"/>
      <c r="AA195" s="40"/>
      <c r="AB195" s="40"/>
      <c r="AC195" s="40"/>
      <c r="AD195" s="40"/>
      <c r="AE195" s="40"/>
      <c r="AT195" s="18" t="s">
        <v>250</v>
      </c>
      <c r="AU195" s="18" t="s">
        <v>90</v>
      </c>
    </row>
    <row r="196" s="2" customFormat="1" ht="21.75" customHeight="1">
      <c r="A196" s="40"/>
      <c r="B196" s="41"/>
      <c r="C196" s="222" t="s">
        <v>325</v>
      </c>
      <c r="D196" s="222" t="s">
        <v>245</v>
      </c>
      <c r="E196" s="223" t="s">
        <v>410</v>
      </c>
      <c r="F196" s="224" t="s">
        <v>411</v>
      </c>
      <c r="G196" s="225" t="s">
        <v>257</v>
      </c>
      <c r="H196" s="226">
        <v>21.629999999999999</v>
      </c>
      <c r="I196" s="227"/>
      <c r="J196" s="228">
        <f>ROUND(I196*H196,2)</f>
        <v>0</v>
      </c>
      <c r="K196" s="224" t="s">
        <v>249</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90</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412</v>
      </c>
    </row>
    <row r="197" s="2" customFormat="1">
      <c r="A197" s="40"/>
      <c r="B197" s="41"/>
      <c r="C197" s="42"/>
      <c r="D197" s="235" t="s">
        <v>250</v>
      </c>
      <c r="E197" s="42"/>
      <c r="F197" s="236" t="s">
        <v>413</v>
      </c>
      <c r="G197" s="42"/>
      <c r="H197" s="42"/>
      <c r="I197" s="237"/>
      <c r="J197" s="42"/>
      <c r="K197" s="42"/>
      <c r="L197" s="46"/>
      <c r="M197" s="238"/>
      <c r="N197" s="239"/>
      <c r="O197" s="93"/>
      <c r="P197" s="93"/>
      <c r="Q197" s="93"/>
      <c r="R197" s="93"/>
      <c r="S197" s="93"/>
      <c r="T197" s="94"/>
      <c r="U197" s="40"/>
      <c r="V197" s="40"/>
      <c r="W197" s="40"/>
      <c r="X197" s="40"/>
      <c r="Y197" s="40"/>
      <c r="Z197" s="40"/>
      <c r="AA197" s="40"/>
      <c r="AB197" s="40"/>
      <c r="AC197" s="40"/>
      <c r="AD197" s="40"/>
      <c r="AE197" s="40"/>
      <c r="AT197" s="18" t="s">
        <v>250</v>
      </c>
      <c r="AU197" s="18" t="s">
        <v>90</v>
      </c>
    </row>
    <row r="198" s="11" customFormat="1" ht="25.92" customHeight="1">
      <c r="A198" s="11"/>
      <c r="B198" s="208"/>
      <c r="C198" s="209"/>
      <c r="D198" s="210" t="s">
        <v>82</v>
      </c>
      <c r="E198" s="211" t="s">
        <v>414</v>
      </c>
      <c r="F198" s="211" t="s">
        <v>415</v>
      </c>
      <c r="G198" s="209"/>
      <c r="H198" s="209"/>
      <c r="I198" s="212"/>
      <c r="J198" s="213">
        <f>BK198</f>
        <v>0</v>
      </c>
      <c r="K198" s="209"/>
      <c r="L198" s="214"/>
      <c r="M198" s="215"/>
      <c r="N198" s="216"/>
      <c r="O198" s="216"/>
      <c r="P198" s="217">
        <f>P199</f>
        <v>0</v>
      </c>
      <c r="Q198" s="216"/>
      <c r="R198" s="217">
        <f>R199</f>
        <v>0</v>
      </c>
      <c r="S198" s="216"/>
      <c r="T198" s="218">
        <f>T199</f>
        <v>0</v>
      </c>
      <c r="U198" s="11"/>
      <c r="V198" s="11"/>
      <c r="W198" s="11"/>
      <c r="X198" s="11"/>
      <c r="Y198" s="11"/>
      <c r="Z198" s="11"/>
      <c r="AA198" s="11"/>
      <c r="AB198" s="11"/>
      <c r="AC198" s="11"/>
      <c r="AD198" s="11"/>
      <c r="AE198" s="11"/>
      <c r="AR198" s="219" t="s">
        <v>90</v>
      </c>
      <c r="AT198" s="220" t="s">
        <v>82</v>
      </c>
      <c r="AU198" s="220" t="s">
        <v>83</v>
      </c>
      <c r="AY198" s="219" t="s">
        <v>244</v>
      </c>
      <c r="BK198" s="221">
        <f>BK199</f>
        <v>0</v>
      </c>
    </row>
    <row r="199" s="2" customFormat="1" ht="16.5" customHeight="1">
      <c r="A199" s="40"/>
      <c r="B199" s="41"/>
      <c r="C199" s="222" t="s">
        <v>416</v>
      </c>
      <c r="D199" s="222" t="s">
        <v>245</v>
      </c>
      <c r="E199" s="223" t="s">
        <v>417</v>
      </c>
      <c r="F199" s="224" t="s">
        <v>418</v>
      </c>
      <c r="G199" s="225" t="s">
        <v>419</v>
      </c>
      <c r="H199" s="226">
        <v>18.899999999999999</v>
      </c>
      <c r="I199" s="227"/>
      <c r="J199" s="228">
        <f>ROUND(I199*H199,2)</f>
        <v>0</v>
      </c>
      <c r="K199" s="224" t="s">
        <v>249</v>
      </c>
      <c r="L199" s="46"/>
      <c r="M199" s="250" t="s">
        <v>1</v>
      </c>
      <c r="N199" s="251" t="s">
        <v>48</v>
      </c>
      <c r="O199" s="252"/>
      <c r="P199" s="253">
        <f>O199*H199</f>
        <v>0</v>
      </c>
      <c r="Q199" s="253">
        <v>0</v>
      </c>
      <c r="R199" s="253">
        <f>Q199*H199</f>
        <v>0</v>
      </c>
      <c r="S199" s="253">
        <v>0</v>
      </c>
      <c r="T199" s="254">
        <f>S199*H199</f>
        <v>0</v>
      </c>
      <c r="U199" s="40"/>
      <c r="V199" s="40"/>
      <c r="W199" s="40"/>
      <c r="X199" s="40"/>
      <c r="Y199" s="40"/>
      <c r="Z199" s="40"/>
      <c r="AA199" s="40"/>
      <c r="AB199" s="40"/>
      <c r="AC199" s="40"/>
      <c r="AD199" s="40"/>
      <c r="AE199" s="40"/>
      <c r="AR199" s="233" t="s">
        <v>123</v>
      </c>
      <c r="AT199" s="233" t="s">
        <v>245</v>
      </c>
      <c r="AU199" s="233" t="s">
        <v>90</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420</v>
      </c>
    </row>
    <row r="200" s="2" customFormat="1" ht="6.96" customHeight="1">
      <c r="A200" s="40"/>
      <c r="B200" s="68"/>
      <c r="C200" s="69"/>
      <c r="D200" s="69"/>
      <c r="E200" s="69"/>
      <c r="F200" s="69"/>
      <c r="G200" s="69"/>
      <c r="H200" s="69"/>
      <c r="I200" s="69"/>
      <c r="J200" s="69"/>
      <c r="K200" s="69"/>
      <c r="L200" s="46"/>
      <c r="M200" s="40"/>
      <c r="O200" s="40"/>
      <c r="P200" s="40"/>
      <c r="Q200" s="40"/>
      <c r="R200" s="40"/>
      <c r="S200" s="40"/>
      <c r="T200" s="40"/>
      <c r="U200" s="40"/>
      <c r="V200" s="40"/>
      <c r="W200" s="40"/>
      <c r="X200" s="40"/>
      <c r="Y200" s="40"/>
      <c r="Z200" s="40"/>
      <c r="AA200" s="40"/>
      <c r="AB200" s="40"/>
      <c r="AC200" s="40"/>
      <c r="AD200" s="40"/>
      <c r="AE200" s="40"/>
    </row>
  </sheetData>
  <sheetProtection sheet="1" autoFilter="0" formatColumns="0" formatRows="0" objects="1" scenarios="1" spinCount="100000" saltValue="t3LPtXnNmAM8OUKoBZVe5H1oNVug+ZTCF8phFu6QmyKBHnWLSpJ7WklCZZVO8pGvwrLNBxnZV+TJbhWVRNDwlg==" hashValue="o1qfRoZsK9zufUi/jd+2yWhCd9lmB35DFa1OderGVMd1qAhTtYPEQsie0O1Al0xOTH5LrzJ35ctcje1ueMg6Yw==" algorithmName="SHA-512" password="E785"/>
  <autoFilter ref="C123:K19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217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421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99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221</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ROUND((SUM(BE128:BE179)),  2)</f>
        <v>0</v>
      </c>
      <c r="G35" s="40"/>
      <c r="H35" s="40"/>
      <c r="I35" s="167">
        <v>0.20999999999999999</v>
      </c>
      <c r="J35" s="166">
        <f>ROUND(((SUM(BE128:BE179))*I35),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ROUND((SUM(BF128:BF179)),  2)</f>
        <v>0</v>
      </c>
      <c r="G36" s="40"/>
      <c r="H36" s="40"/>
      <c r="I36" s="167">
        <v>0.14999999999999999</v>
      </c>
      <c r="J36" s="166">
        <f>ROUND(((SUM(BF128:BF179))*I36),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ROUND((SUM(BG128:BG179)),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ROUND((SUM(BH128:BH179)),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ROUND((SUM(BI128:BI179)),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217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Úprava oplocení školky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Specialista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J129</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J130</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424</v>
      </c>
      <c r="E101" s="257"/>
      <c r="F101" s="257"/>
      <c r="G101" s="257"/>
      <c r="H101" s="257"/>
      <c r="I101" s="257"/>
      <c r="J101" s="258">
        <f>J152</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425</v>
      </c>
      <c r="E102" s="257"/>
      <c r="F102" s="257"/>
      <c r="G102" s="257"/>
      <c r="H102" s="257"/>
      <c r="I102" s="257"/>
      <c r="J102" s="258">
        <f>J156</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426</v>
      </c>
      <c r="E103" s="257"/>
      <c r="F103" s="257"/>
      <c r="G103" s="257"/>
      <c r="H103" s="257"/>
      <c r="I103" s="257"/>
      <c r="J103" s="258">
        <f>J163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427</v>
      </c>
      <c r="E104" s="257"/>
      <c r="F104" s="257"/>
      <c r="G104" s="257"/>
      <c r="H104" s="257"/>
      <c r="I104" s="257"/>
      <c r="J104" s="258">
        <f>J169</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428</v>
      </c>
      <c r="E105" s="257"/>
      <c r="F105" s="257"/>
      <c r="G105" s="257"/>
      <c r="H105" s="257"/>
      <c r="I105" s="257"/>
      <c r="J105" s="258">
        <f>J175</f>
        <v>0</v>
      </c>
      <c r="K105" s="135"/>
      <c r="L105" s="259"/>
      <c r="S105" s="12"/>
      <c r="T105" s="12"/>
      <c r="U105" s="12"/>
      <c r="V105" s="12"/>
      <c r="W105" s="12"/>
      <c r="X105" s="12"/>
      <c r="Y105" s="12"/>
      <c r="Z105" s="12"/>
      <c r="AA105" s="12"/>
      <c r="AB105" s="12"/>
      <c r="AC105" s="12"/>
      <c r="AD105" s="12"/>
      <c r="AE105" s="12"/>
    </row>
    <row r="106" s="9" customFormat="1" ht="24.96" customHeight="1">
      <c r="A106" s="9"/>
      <c r="B106" s="191"/>
      <c r="C106" s="192"/>
      <c r="D106" s="193" t="s">
        <v>429</v>
      </c>
      <c r="E106" s="194"/>
      <c r="F106" s="194"/>
      <c r="G106" s="194"/>
      <c r="H106" s="194"/>
      <c r="I106" s="194"/>
      <c r="J106" s="195">
        <f>J177</f>
        <v>0</v>
      </c>
      <c r="K106" s="192"/>
      <c r="L106" s="196"/>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231</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6" t="str">
        <f>E7</f>
        <v>Výstavba nadzemních koridorů , Slezská nemocnice v Opavě, p.o.</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216</v>
      </c>
      <c r="D117" s="23"/>
      <c r="E117" s="23"/>
      <c r="F117" s="23"/>
      <c r="G117" s="23"/>
      <c r="H117" s="23"/>
      <c r="I117" s="23"/>
      <c r="J117" s="23"/>
      <c r="K117" s="23"/>
      <c r="L117" s="21"/>
    </row>
    <row r="118" s="2" customFormat="1" ht="16.5" customHeight="1">
      <c r="A118" s="40"/>
      <c r="B118" s="41"/>
      <c r="C118" s="42"/>
      <c r="D118" s="42"/>
      <c r="E118" s="186" t="s">
        <v>217</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218</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2 - Úprava oplocení školky</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Opava</v>
      </c>
      <c r="G122" s="42"/>
      <c r="H122" s="42"/>
      <c r="I122" s="33" t="s">
        <v>24</v>
      </c>
      <c r="J122" s="81" t="str">
        <f>IF(J14="","",J14)</f>
        <v>31. 5. 2022</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30</v>
      </c>
      <c r="D124" s="42"/>
      <c r="E124" s="42"/>
      <c r="F124" s="28" t="str">
        <f>E17</f>
        <v>Slezká nemocnice v Opavě, příspěvková organizace</v>
      </c>
      <c r="G124" s="42"/>
      <c r="H124" s="42"/>
      <c r="I124" s="33" t="s">
        <v>36</v>
      </c>
      <c r="J124" s="38" t="str">
        <f>E23</f>
        <v>CHVÁLEK ATELIÉR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33" t="s">
        <v>39</v>
      </c>
      <c r="J125" s="38" t="str">
        <f>E26</f>
        <v>Specialista</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0" customFormat="1" ht="29.28" customHeight="1">
      <c r="A127" s="197"/>
      <c r="B127" s="198"/>
      <c r="C127" s="199" t="s">
        <v>232</v>
      </c>
      <c r="D127" s="200" t="s">
        <v>68</v>
      </c>
      <c r="E127" s="200" t="s">
        <v>64</v>
      </c>
      <c r="F127" s="200" t="s">
        <v>65</v>
      </c>
      <c r="G127" s="200" t="s">
        <v>233</v>
      </c>
      <c r="H127" s="200" t="s">
        <v>234</v>
      </c>
      <c r="I127" s="200" t="s">
        <v>235</v>
      </c>
      <c r="J127" s="200" t="s">
        <v>224</v>
      </c>
      <c r="K127" s="201" t="s">
        <v>236</v>
      </c>
      <c r="L127" s="202"/>
      <c r="M127" s="102" t="s">
        <v>1</v>
      </c>
      <c r="N127" s="103" t="s">
        <v>47</v>
      </c>
      <c r="O127" s="103" t="s">
        <v>237</v>
      </c>
      <c r="P127" s="103" t="s">
        <v>238</v>
      </c>
      <c r="Q127" s="103" t="s">
        <v>239</v>
      </c>
      <c r="R127" s="103" t="s">
        <v>240</v>
      </c>
      <c r="S127" s="103" t="s">
        <v>241</v>
      </c>
      <c r="T127" s="104" t="s">
        <v>242</v>
      </c>
      <c r="U127" s="197"/>
      <c r="V127" s="197"/>
      <c r="W127" s="197"/>
      <c r="X127" s="197"/>
      <c r="Y127" s="197"/>
      <c r="Z127" s="197"/>
      <c r="AA127" s="197"/>
      <c r="AB127" s="197"/>
      <c r="AC127" s="197"/>
      <c r="AD127" s="197"/>
      <c r="AE127" s="197"/>
    </row>
    <row r="128" s="2" customFormat="1" ht="22.8" customHeight="1">
      <c r="A128" s="40"/>
      <c r="B128" s="41"/>
      <c r="C128" s="109" t="s">
        <v>243</v>
      </c>
      <c r="D128" s="42"/>
      <c r="E128" s="42"/>
      <c r="F128" s="42"/>
      <c r="G128" s="42"/>
      <c r="H128" s="42"/>
      <c r="I128" s="42"/>
      <c r="J128" s="203">
        <f>BK128</f>
        <v>0</v>
      </c>
      <c r="K128" s="42"/>
      <c r="L128" s="46"/>
      <c r="M128" s="105"/>
      <c r="N128" s="204"/>
      <c r="O128" s="106"/>
      <c r="P128" s="205">
        <f>P129+P177</f>
        <v>0</v>
      </c>
      <c r="Q128" s="106"/>
      <c r="R128" s="205">
        <f>R129+R177</f>
        <v>2.8633583199999997</v>
      </c>
      <c r="S128" s="106"/>
      <c r="T128" s="206">
        <f>T129+T177</f>
        <v>1.96254</v>
      </c>
      <c r="U128" s="40"/>
      <c r="V128" s="40"/>
      <c r="W128" s="40"/>
      <c r="X128" s="40"/>
      <c r="Y128" s="40"/>
      <c r="Z128" s="40"/>
      <c r="AA128" s="40"/>
      <c r="AB128" s="40"/>
      <c r="AC128" s="40"/>
      <c r="AD128" s="40"/>
      <c r="AE128" s="40"/>
      <c r="AT128" s="18" t="s">
        <v>82</v>
      </c>
      <c r="AU128" s="18" t="s">
        <v>226</v>
      </c>
      <c r="BK128" s="207">
        <f>BK129+BK177</f>
        <v>0</v>
      </c>
    </row>
    <row r="129" s="11" customFormat="1" ht="25.92" customHeight="1">
      <c r="A129" s="11"/>
      <c r="B129" s="208"/>
      <c r="C129" s="209"/>
      <c r="D129" s="210" t="s">
        <v>82</v>
      </c>
      <c r="E129" s="211" t="s">
        <v>430</v>
      </c>
      <c r="F129" s="211" t="s">
        <v>431</v>
      </c>
      <c r="G129" s="209"/>
      <c r="H129" s="209"/>
      <c r="I129" s="212"/>
      <c r="J129" s="213">
        <f>BK129</f>
        <v>0</v>
      </c>
      <c r="K129" s="209"/>
      <c r="L129" s="214"/>
      <c r="M129" s="215"/>
      <c r="N129" s="216"/>
      <c r="O129" s="216"/>
      <c r="P129" s="217">
        <f>P130+P152+P156+P163+P169+P175</f>
        <v>0</v>
      </c>
      <c r="Q129" s="216"/>
      <c r="R129" s="217">
        <f>R130+R152+R156+R163+R169+R175</f>
        <v>2.8633583199999997</v>
      </c>
      <c r="S129" s="216"/>
      <c r="T129" s="218">
        <f>T130+T152+T156+T163+T169+T175</f>
        <v>1.96254</v>
      </c>
      <c r="U129" s="11"/>
      <c r="V129" s="11"/>
      <c r="W129" s="11"/>
      <c r="X129" s="11"/>
      <c r="Y129" s="11"/>
      <c r="Z129" s="11"/>
      <c r="AA129" s="11"/>
      <c r="AB129" s="11"/>
      <c r="AC129" s="11"/>
      <c r="AD129" s="11"/>
      <c r="AE129" s="11"/>
      <c r="AR129" s="219" t="s">
        <v>90</v>
      </c>
      <c r="AT129" s="220" t="s">
        <v>82</v>
      </c>
      <c r="AU129" s="220" t="s">
        <v>83</v>
      </c>
      <c r="AY129" s="219" t="s">
        <v>244</v>
      </c>
      <c r="BK129" s="221">
        <f>BK130+BK152+BK156+BK163+BK169+BK175</f>
        <v>0</v>
      </c>
    </row>
    <row r="130" s="11" customFormat="1" ht="22.8" customHeight="1">
      <c r="A130" s="11"/>
      <c r="B130" s="208"/>
      <c r="C130" s="209"/>
      <c r="D130" s="210" t="s">
        <v>82</v>
      </c>
      <c r="E130" s="260" t="s">
        <v>90</v>
      </c>
      <c r="F130" s="260" t="s">
        <v>122</v>
      </c>
      <c r="G130" s="209"/>
      <c r="H130" s="209"/>
      <c r="I130" s="212"/>
      <c r="J130" s="261">
        <f>BK130</f>
        <v>0</v>
      </c>
      <c r="K130" s="209"/>
      <c r="L130" s="214"/>
      <c r="M130" s="215"/>
      <c r="N130" s="216"/>
      <c r="O130" s="216"/>
      <c r="P130" s="217">
        <f>SUM(P131:P151)</f>
        <v>0</v>
      </c>
      <c r="Q130" s="216"/>
      <c r="R130" s="217">
        <f>SUM(R131:R151)</f>
        <v>0.00045000000000000004</v>
      </c>
      <c r="S130" s="216"/>
      <c r="T130" s="218">
        <f>SUM(T131:T151)</f>
        <v>0</v>
      </c>
      <c r="U130" s="11"/>
      <c r="V130" s="11"/>
      <c r="W130" s="11"/>
      <c r="X130" s="11"/>
      <c r="Y130" s="11"/>
      <c r="Z130" s="11"/>
      <c r="AA130" s="11"/>
      <c r="AB130" s="11"/>
      <c r="AC130" s="11"/>
      <c r="AD130" s="11"/>
      <c r="AE130" s="11"/>
      <c r="AR130" s="219" t="s">
        <v>90</v>
      </c>
      <c r="AT130" s="220" t="s">
        <v>82</v>
      </c>
      <c r="AU130" s="220" t="s">
        <v>90</v>
      </c>
      <c r="AY130" s="219" t="s">
        <v>244</v>
      </c>
      <c r="BK130" s="221">
        <f>SUM(BK131:BK151)</f>
        <v>0</v>
      </c>
    </row>
    <row r="131" s="2" customFormat="1" ht="16.5" customHeight="1">
      <c r="A131" s="40"/>
      <c r="B131" s="41"/>
      <c r="C131" s="222" t="s">
        <v>90</v>
      </c>
      <c r="D131" s="222" t="s">
        <v>245</v>
      </c>
      <c r="E131" s="223" t="s">
        <v>432</v>
      </c>
      <c r="F131" s="224" t="s">
        <v>433</v>
      </c>
      <c r="G131" s="225" t="s">
        <v>301</v>
      </c>
      <c r="H131" s="226">
        <v>0.64800000000000002</v>
      </c>
      <c r="I131" s="227"/>
      <c r="J131" s="228">
        <f>ROUND(I131*H131,2)</f>
        <v>0</v>
      </c>
      <c r="K131" s="224" t="s">
        <v>434</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435</v>
      </c>
    </row>
    <row r="132" s="13" customFormat="1">
      <c r="A132" s="13"/>
      <c r="B132" s="262"/>
      <c r="C132" s="263"/>
      <c r="D132" s="235" t="s">
        <v>436</v>
      </c>
      <c r="E132" s="264" t="s">
        <v>1</v>
      </c>
      <c r="F132" s="265" t="s">
        <v>437</v>
      </c>
      <c r="G132" s="263"/>
      <c r="H132" s="266">
        <v>0.64800000000000002</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436</v>
      </c>
      <c r="AU132" s="272" t="s">
        <v>92</v>
      </c>
      <c r="AV132" s="13" t="s">
        <v>92</v>
      </c>
      <c r="AW132" s="13" t="s">
        <v>38</v>
      </c>
      <c r="AX132" s="13" t="s">
        <v>83</v>
      </c>
      <c r="AY132" s="272" t="s">
        <v>244</v>
      </c>
    </row>
    <row r="133" s="14" customFormat="1">
      <c r="A133" s="14"/>
      <c r="B133" s="273"/>
      <c r="C133" s="274"/>
      <c r="D133" s="235" t="s">
        <v>436</v>
      </c>
      <c r="E133" s="275" t="s">
        <v>1</v>
      </c>
      <c r="F133" s="276" t="s">
        <v>438</v>
      </c>
      <c r="G133" s="274"/>
      <c r="H133" s="277">
        <v>0.64800000000000002</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436</v>
      </c>
      <c r="AU133" s="283" t="s">
        <v>92</v>
      </c>
      <c r="AV133" s="14" t="s">
        <v>123</v>
      </c>
      <c r="AW133" s="14" t="s">
        <v>38</v>
      </c>
      <c r="AX133" s="14" t="s">
        <v>90</v>
      </c>
      <c r="AY133" s="283" t="s">
        <v>244</v>
      </c>
    </row>
    <row r="134" s="2" customFormat="1" ht="21.75" customHeight="1">
      <c r="A134" s="40"/>
      <c r="B134" s="41"/>
      <c r="C134" s="222" t="s">
        <v>92</v>
      </c>
      <c r="D134" s="222" t="s">
        <v>245</v>
      </c>
      <c r="E134" s="223" t="s">
        <v>439</v>
      </c>
      <c r="F134" s="224" t="s">
        <v>440</v>
      </c>
      <c r="G134" s="225" t="s">
        <v>301</v>
      </c>
      <c r="H134" s="226">
        <v>1.458</v>
      </c>
      <c r="I134" s="227"/>
      <c r="J134" s="228">
        <f>ROUND(I134*H134,2)</f>
        <v>0</v>
      </c>
      <c r="K134" s="224" t="s">
        <v>434</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441</v>
      </c>
    </row>
    <row r="135" s="2" customFormat="1">
      <c r="A135" s="40"/>
      <c r="B135" s="41"/>
      <c r="C135" s="42"/>
      <c r="D135" s="235" t="s">
        <v>250</v>
      </c>
      <c r="E135" s="42"/>
      <c r="F135" s="236" t="s">
        <v>442</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13" customFormat="1">
      <c r="A136" s="13"/>
      <c r="B136" s="262"/>
      <c r="C136" s="263"/>
      <c r="D136" s="235" t="s">
        <v>436</v>
      </c>
      <c r="E136" s="263"/>
      <c r="F136" s="265" t="s">
        <v>443</v>
      </c>
      <c r="G136" s="263"/>
      <c r="H136" s="266">
        <v>1.458</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4</v>
      </c>
      <c r="AX136" s="13" t="s">
        <v>90</v>
      </c>
      <c r="AY136" s="272" t="s">
        <v>244</v>
      </c>
    </row>
    <row r="137" s="2" customFormat="1" ht="21.75" customHeight="1">
      <c r="A137" s="40"/>
      <c r="B137" s="41"/>
      <c r="C137" s="222" t="s">
        <v>117</v>
      </c>
      <c r="D137" s="222" t="s">
        <v>245</v>
      </c>
      <c r="E137" s="223" t="s">
        <v>444</v>
      </c>
      <c r="F137" s="224" t="s">
        <v>445</v>
      </c>
      <c r="G137" s="225" t="s">
        <v>301</v>
      </c>
      <c r="H137" s="226">
        <v>0.64800000000000002</v>
      </c>
      <c r="I137" s="227"/>
      <c r="J137" s="228">
        <f>ROUND(I137*H137,2)</f>
        <v>0</v>
      </c>
      <c r="K137" s="224" t="s">
        <v>434</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446</v>
      </c>
    </row>
    <row r="138" s="2" customFormat="1" ht="24.15" customHeight="1">
      <c r="A138" s="40"/>
      <c r="B138" s="41"/>
      <c r="C138" s="222" t="s">
        <v>123</v>
      </c>
      <c r="D138" s="222" t="s">
        <v>245</v>
      </c>
      <c r="E138" s="223" t="s">
        <v>447</v>
      </c>
      <c r="F138" s="224" t="s">
        <v>448</v>
      </c>
      <c r="G138" s="225" t="s">
        <v>301</v>
      </c>
      <c r="H138" s="226">
        <v>6.4800000000000004</v>
      </c>
      <c r="I138" s="227"/>
      <c r="J138" s="228">
        <f>ROUND(I138*H138,2)</f>
        <v>0</v>
      </c>
      <c r="K138" s="224" t="s">
        <v>434</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449</v>
      </c>
    </row>
    <row r="139" s="13" customFormat="1">
      <c r="A139" s="13"/>
      <c r="B139" s="262"/>
      <c r="C139" s="263"/>
      <c r="D139" s="235" t="s">
        <v>436</v>
      </c>
      <c r="E139" s="263"/>
      <c r="F139" s="265" t="s">
        <v>450</v>
      </c>
      <c r="G139" s="263"/>
      <c r="H139" s="266">
        <v>6.4800000000000004</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436</v>
      </c>
      <c r="AU139" s="272" t="s">
        <v>92</v>
      </c>
      <c r="AV139" s="13" t="s">
        <v>92</v>
      </c>
      <c r="AW139" s="13" t="s">
        <v>4</v>
      </c>
      <c r="AX139" s="13" t="s">
        <v>90</v>
      </c>
      <c r="AY139" s="272" t="s">
        <v>244</v>
      </c>
    </row>
    <row r="140" s="2" customFormat="1" ht="16.5" customHeight="1">
      <c r="A140" s="40"/>
      <c r="B140" s="41"/>
      <c r="C140" s="222" t="s">
        <v>139</v>
      </c>
      <c r="D140" s="222" t="s">
        <v>245</v>
      </c>
      <c r="E140" s="223" t="s">
        <v>451</v>
      </c>
      <c r="F140" s="224" t="s">
        <v>452</v>
      </c>
      <c r="G140" s="225" t="s">
        <v>301</v>
      </c>
      <c r="H140" s="226">
        <v>0.64800000000000002</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453</v>
      </c>
    </row>
    <row r="141" s="2" customFormat="1" ht="16.5" customHeight="1">
      <c r="A141" s="40"/>
      <c r="B141" s="41"/>
      <c r="C141" s="222" t="s">
        <v>258</v>
      </c>
      <c r="D141" s="222" t="s">
        <v>245</v>
      </c>
      <c r="E141" s="223" t="s">
        <v>454</v>
      </c>
      <c r="F141" s="224" t="s">
        <v>455</v>
      </c>
      <c r="G141" s="225" t="s">
        <v>301</v>
      </c>
      <c r="H141" s="226">
        <v>0.64800000000000002</v>
      </c>
      <c r="I141" s="227"/>
      <c r="J141" s="228">
        <f>ROUND(I141*H141,2)</f>
        <v>0</v>
      </c>
      <c r="K141" s="224" t="s">
        <v>434</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456</v>
      </c>
    </row>
    <row r="142" s="2" customFormat="1" ht="16.5" customHeight="1">
      <c r="A142" s="40"/>
      <c r="B142" s="41"/>
      <c r="C142" s="222" t="s">
        <v>270</v>
      </c>
      <c r="D142" s="222" t="s">
        <v>245</v>
      </c>
      <c r="E142" s="223" t="s">
        <v>457</v>
      </c>
      <c r="F142" s="224" t="s">
        <v>458</v>
      </c>
      <c r="G142" s="225" t="s">
        <v>301</v>
      </c>
      <c r="H142" s="226">
        <v>0.72899999999999998</v>
      </c>
      <c r="I142" s="227"/>
      <c r="J142" s="228">
        <f>ROUND(I142*H142,2)</f>
        <v>0</v>
      </c>
      <c r="K142" s="224" t="s">
        <v>434</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459</v>
      </c>
    </row>
    <row r="143" s="13" customFormat="1">
      <c r="A143" s="13"/>
      <c r="B143" s="262"/>
      <c r="C143" s="263"/>
      <c r="D143" s="235" t="s">
        <v>436</v>
      </c>
      <c r="E143" s="264" t="s">
        <v>1</v>
      </c>
      <c r="F143" s="265" t="s">
        <v>460</v>
      </c>
      <c r="G143" s="263"/>
      <c r="H143" s="266">
        <v>0.72899999999999998</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436</v>
      </c>
      <c r="AU143" s="272" t="s">
        <v>92</v>
      </c>
      <c r="AV143" s="13" t="s">
        <v>92</v>
      </c>
      <c r="AW143" s="13" t="s">
        <v>38</v>
      </c>
      <c r="AX143" s="13" t="s">
        <v>83</v>
      </c>
      <c r="AY143" s="272" t="s">
        <v>244</v>
      </c>
    </row>
    <row r="144" s="14" customFormat="1">
      <c r="A144" s="14"/>
      <c r="B144" s="273"/>
      <c r="C144" s="274"/>
      <c r="D144" s="235" t="s">
        <v>436</v>
      </c>
      <c r="E144" s="275" t="s">
        <v>1</v>
      </c>
      <c r="F144" s="276" t="s">
        <v>438</v>
      </c>
      <c r="G144" s="274"/>
      <c r="H144" s="277">
        <v>0.72899999999999998</v>
      </c>
      <c r="I144" s="278"/>
      <c r="J144" s="274"/>
      <c r="K144" s="274"/>
      <c r="L144" s="279"/>
      <c r="M144" s="280"/>
      <c r="N144" s="281"/>
      <c r="O144" s="281"/>
      <c r="P144" s="281"/>
      <c r="Q144" s="281"/>
      <c r="R144" s="281"/>
      <c r="S144" s="281"/>
      <c r="T144" s="282"/>
      <c r="U144" s="14"/>
      <c r="V144" s="14"/>
      <c r="W144" s="14"/>
      <c r="X144" s="14"/>
      <c r="Y144" s="14"/>
      <c r="Z144" s="14"/>
      <c r="AA144" s="14"/>
      <c r="AB144" s="14"/>
      <c r="AC144" s="14"/>
      <c r="AD144" s="14"/>
      <c r="AE144" s="14"/>
      <c r="AT144" s="283" t="s">
        <v>436</v>
      </c>
      <c r="AU144" s="283" t="s">
        <v>92</v>
      </c>
      <c r="AV144" s="14" t="s">
        <v>123</v>
      </c>
      <c r="AW144" s="14" t="s">
        <v>38</v>
      </c>
      <c r="AX144" s="14" t="s">
        <v>90</v>
      </c>
      <c r="AY144" s="283" t="s">
        <v>244</v>
      </c>
    </row>
    <row r="145" s="2" customFormat="1" ht="21.75" customHeight="1">
      <c r="A145" s="40"/>
      <c r="B145" s="41"/>
      <c r="C145" s="222" t="s">
        <v>262</v>
      </c>
      <c r="D145" s="222" t="s">
        <v>245</v>
      </c>
      <c r="E145" s="223" t="s">
        <v>461</v>
      </c>
      <c r="F145" s="224" t="s">
        <v>462</v>
      </c>
      <c r="G145" s="225" t="s">
        <v>248</v>
      </c>
      <c r="H145" s="226">
        <v>18</v>
      </c>
      <c r="I145" s="227"/>
      <c r="J145" s="228">
        <f>ROUND(I145*H145,2)</f>
        <v>0</v>
      </c>
      <c r="K145" s="224" t="s">
        <v>434</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463</v>
      </c>
    </row>
    <row r="146" s="2" customFormat="1" ht="16.5" customHeight="1">
      <c r="A146" s="40"/>
      <c r="B146" s="41"/>
      <c r="C146" s="222" t="s">
        <v>277</v>
      </c>
      <c r="D146" s="222" t="s">
        <v>245</v>
      </c>
      <c r="E146" s="223" t="s">
        <v>464</v>
      </c>
      <c r="F146" s="224" t="s">
        <v>465</v>
      </c>
      <c r="G146" s="225" t="s">
        <v>248</v>
      </c>
      <c r="H146" s="226">
        <v>18</v>
      </c>
      <c r="I146" s="227"/>
      <c r="J146" s="228">
        <f>ROUND(I146*H146,2)</f>
        <v>0</v>
      </c>
      <c r="K146" s="224" t="s">
        <v>434</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466</v>
      </c>
    </row>
    <row r="147" s="2" customFormat="1" ht="16.5" customHeight="1">
      <c r="A147" s="40"/>
      <c r="B147" s="41"/>
      <c r="C147" s="240" t="s">
        <v>266</v>
      </c>
      <c r="D147" s="240" t="s">
        <v>397</v>
      </c>
      <c r="E147" s="241" t="s">
        <v>467</v>
      </c>
      <c r="F147" s="242" t="s">
        <v>468</v>
      </c>
      <c r="G147" s="243" t="s">
        <v>301</v>
      </c>
      <c r="H147" s="244">
        <v>3.1499999999999999</v>
      </c>
      <c r="I147" s="245"/>
      <c r="J147" s="246">
        <f>ROUND(I147*H147,2)</f>
        <v>0</v>
      </c>
      <c r="K147" s="242" t="s">
        <v>249</v>
      </c>
      <c r="L147" s="247"/>
      <c r="M147" s="248" t="s">
        <v>1</v>
      </c>
      <c r="N147" s="249"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262</v>
      </c>
      <c r="AT147" s="233" t="s">
        <v>397</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469</v>
      </c>
    </row>
    <row r="148" s="13" customFormat="1">
      <c r="A148" s="13"/>
      <c r="B148" s="262"/>
      <c r="C148" s="263"/>
      <c r="D148" s="235" t="s">
        <v>436</v>
      </c>
      <c r="E148" s="263"/>
      <c r="F148" s="265" t="s">
        <v>470</v>
      </c>
      <c r="G148" s="263"/>
      <c r="H148" s="266">
        <v>3.1499999999999999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4</v>
      </c>
      <c r="AX148" s="13" t="s">
        <v>90</v>
      </c>
      <c r="AY148" s="272" t="s">
        <v>244</v>
      </c>
    </row>
    <row r="149" s="2" customFormat="1" ht="16.5" customHeight="1">
      <c r="A149" s="40"/>
      <c r="B149" s="41"/>
      <c r="C149" s="222" t="s">
        <v>285</v>
      </c>
      <c r="D149" s="222" t="s">
        <v>245</v>
      </c>
      <c r="E149" s="223" t="s">
        <v>471</v>
      </c>
      <c r="F149" s="224" t="s">
        <v>472</v>
      </c>
      <c r="G149" s="225" t="s">
        <v>248</v>
      </c>
      <c r="H149" s="226">
        <v>18</v>
      </c>
      <c r="I149" s="227"/>
      <c r="J149" s="228">
        <f>ROUND(I149*H149,2)</f>
        <v>0</v>
      </c>
      <c r="K149" s="224" t="s">
        <v>434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473</v>
      </c>
    </row>
    <row r="150" s="2" customFormat="1" ht="16.5" customHeight="1">
      <c r="A150" s="40"/>
      <c r="B150" s="41"/>
      <c r="C150" s="240" t="s">
        <v>269</v>
      </c>
      <c r="D150" s="240" t="s">
        <v>397</v>
      </c>
      <c r="E150" s="241" t="s">
        <v>474</v>
      </c>
      <c r="F150" s="242" t="s">
        <v>475</v>
      </c>
      <c r="G150" s="243" t="s">
        <v>476</v>
      </c>
      <c r="H150" s="244">
        <v>0.45000000000000001</v>
      </c>
      <c r="I150" s="245"/>
      <c r="J150" s="246">
        <f>ROUND(I150*H150,2)</f>
        <v>0</v>
      </c>
      <c r="K150" s="242" t="s">
        <v>434</v>
      </c>
      <c r="L150" s="247"/>
      <c r="M150" s="248" t="s">
        <v>1</v>
      </c>
      <c r="N150" s="249" t="s">
        <v>48</v>
      </c>
      <c r="O150" s="93"/>
      <c r="P150" s="231">
        <f>O150*H150</f>
        <v>0</v>
      </c>
      <c r="Q150" s="231">
        <v>0.001</v>
      </c>
      <c r="R150" s="231">
        <f>Q150*H150</f>
        <v>0.00045000000000000004</v>
      </c>
      <c r="S150" s="231">
        <v>0</v>
      </c>
      <c r="T150" s="232">
        <f>S150*H150</f>
        <v>0</v>
      </c>
      <c r="U150" s="40"/>
      <c r="V150" s="40"/>
      <c r="W150" s="40"/>
      <c r="X150" s="40"/>
      <c r="Y150" s="40"/>
      <c r="Z150" s="40"/>
      <c r="AA150" s="40"/>
      <c r="AB150" s="40"/>
      <c r="AC150" s="40"/>
      <c r="AD150" s="40"/>
      <c r="AE150" s="40"/>
      <c r="AR150" s="233" t="s">
        <v>262</v>
      </c>
      <c r="AT150" s="233" t="s">
        <v>397</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477</v>
      </c>
    </row>
    <row r="151" s="13" customFormat="1">
      <c r="A151" s="13"/>
      <c r="B151" s="262"/>
      <c r="C151" s="263"/>
      <c r="D151" s="235" t="s">
        <v>436</v>
      </c>
      <c r="E151" s="263"/>
      <c r="F151" s="265" t="s">
        <v>478</v>
      </c>
      <c r="G151" s="263"/>
      <c r="H151" s="266">
        <v>0.45000000000000001</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4</v>
      </c>
      <c r="AX151" s="13" t="s">
        <v>90</v>
      </c>
      <c r="AY151" s="272" t="s">
        <v>244</v>
      </c>
    </row>
    <row r="152" s="11" customFormat="1" ht="22.8" customHeight="1">
      <c r="A152" s="11"/>
      <c r="B152" s="208"/>
      <c r="C152" s="209"/>
      <c r="D152" s="210" t="s">
        <v>82</v>
      </c>
      <c r="E152" s="260" t="s">
        <v>92</v>
      </c>
      <c r="F152" s="260" t="s">
        <v>479</v>
      </c>
      <c r="G152" s="209"/>
      <c r="H152" s="209"/>
      <c r="I152" s="212"/>
      <c r="J152" s="261">
        <f>BK152</f>
        <v>0</v>
      </c>
      <c r="K152" s="209"/>
      <c r="L152" s="214"/>
      <c r="M152" s="215"/>
      <c r="N152" s="216"/>
      <c r="O152" s="216"/>
      <c r="P152" s="217">
        <f>SUM(P153:P155)</f>
        <v>0</v>
      </c>
      <c r="Q152" s="216"/>
      <c r="R152" s="217">
        <f>SUM(R153:R155)</f>
        <v>1.46210832</v>
      </c>
      <c r="S152" s="216"/>
      <c r="T152" s="218">
        <f>SUM(T153:T155)</f>
        <v>0</v>
      </c>
      <c r="U152" s="11"/>
      <c r="V152" s="11"/>
      <c r="W152" s="11"/>
      <c r="X152" s="11"/>
      <c r="Y152" s="11"/>
      <c r="Z152" s="11"/>
      <c r="AA152" s="11"/>
      <c r="AB152" s="11"/>
      <c r="AC152" s="11"/>
      <c r="AD152" s="11"/>
      <c r="AE152" s="11"/>
      <c r="AR152" s="219" t="s">
        <v>90</v>
      </c>
      <c r="AT152" s="220" t="s">
        <v>82</v>
      </c>
      <c r="AU152" s="220" t="s">
        <v>90</v>
      </c>
      <c r="AY152" s="219" t="s">
        <v>244</v>
      </c>
      <c r="BK152" s="221">
        <f>SUM(BK153:BK155)</f>
        <v>0</v>
      </c>
    </row>
    <row r="153" s="2" customFormat="1" ht="16.5" customHeight="1">
      <c r="A153" s="40"/>
      <c r="B153" s="41"/>
      <c r="C153" s="222" t="s">
        <v>292</v>
      </c>
      <c r="D153" s="222" t="s">
        <v>245</v>
      </c>
      <c r="E153" s="223" t="s">
        <v>480</v>
      </c>
      <c r="F153" s="224" t="s">
        <v>481</v>
      </c>
      <c r="G153" s="225" t="s">
        <v>301</v>
      </c>
      <c r="H153" s="226">
        <v>0.64800000000000002</v>
      </c>
      <c r="I153" s="227"/>
      <c r="J153" s="228">
        <f>ROUND(I153*H153,2)</f>
        <v>0</v>
      </c>
      <c r="K153" s="224" t="s">
        <v>434</v>
      </c>
      <c r="L153" s="46"/>
      <c r="M153" s="229" t="s">
        <v>1</v>
      </c>
      <c r="N153" s="230" t="s">
        <v>48</v>
      </c>
      <c r="O153" s="93"/>
      <c r="P153" s="231">
        <f>O153*H153</f>
        <v>0</v>
      </c>
      <c r="Q153" s="231">
        <v>2.2563399999999998</v>
      </c>
      <c r="R153" s="231">
        <f>Q153*H153</f>
        <v>1.46210832</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482</v>
      </c>
    </row>
    <row r="154" s="13" customFormat="1">
      <c r="A154" s="13"/>
      <c r="B154" s="262"/>
      <c r="C154" s="263"/>
      <c r="D154" s="235" t="s">
        <v>436</v>
      </c>
      <c r="E154" s="264" t="s">
        <v>1</v>
      </c>
      <c r="F154" s="265" t="s">
        <v>437</v>
      </c>
      <c r="G154" s="263"/>
      <c r="H154" s="266">
        <v>0.64800000000000002</v>
      </c>
      <c r="I154" s="267"/>
      <c r="J154" s="263"/>
      <c r="K154" s="263"/>
      <c r="L154" s="268"/>
      <c r="M154" s="269"/>
      <c r="N154" s="270"/>
      <c r="O154" s="270"/>
      <c r="P154" s="270"/>
      <c r="Q154" s="270"/>
      <c r="R154" s="270"/>
      <c r="S154" s="270"/>
      <c r="T154" s="271"/>
      <c r="U154" s="13"/>
      <c r="V154" s="13"/>
      <c r="W154" s="13"/>
      <c r="X154" s="13"/>
      <c r="Y154" s="13"/>
      <c r="Z154" s="13"/>
      <c r="AA154" s="13"/>
      <c r="AB154" s="13"/>
      <c r="AC154" s="13"/>
      <c r="AD154" s="13"/>
      <c r="AE154" s="13"/>
      <c r="AT154" s="272" t="s">
        <v>436</v>
      </c>
      <c r="AU154" s="272" t="s">
        <v>92</v>
      </c>
      <c r="AV154" s="13" t="s">
        <v>92</v>
      </c>
      <c r="AW154" s="13" t="s">
        <v>38</v>
      </c>
      <c r="AX154" s="13" t="s">
        <v>83</v>
      </c>
      <c r="AY154" s="272" t="s">
        <v>244</v>
      </c>
    </row>
    <row r="155" s="14" customFormat="1">
      <c r="A155" s="14"/>
      <c r="B155" s="273"/>
      <c r="C155" s="274"/>
      <c r="D155" s="235" t="s">
        <v>436</v>
      </c>
      <c r="E155" s="275" t="s">
        <v>1</v>
      </c>
      <c r="F155" s="276" t="s">
        <v>438</v>
      </c>
      <c r="G155" s="274"/>
      <c r="H155" s="277">
        <v>0.64800000000000002</v>
      </c>
      <c r="I155" s="278"/>
      <c r="J155" s="274"/>
      <c r="K155" s="274"/>
      <c r="L155" s="279"/>
      <c r="M155" s="280"/>
      <c r="N155" s="281"/>
      <c r="O155" s="281"/>
      <c r="P155" s="281"/>
      <c r="Q155" s="281"/>
      <c r="R155" s="281"/>
      <c r="S155" s="281"/>
      <c r="T155" s="282"/>
      <c r="U155" s="14"/>
      <c r="V155" s="14"/>
      <c r="W155" s="14"/>
      <c r="X155" s="14"/>
      <c r="Y155" s="14"/>
      <c r="Z155" s="14"/>
      <c r="AA155" s="14"/>
      <c r="AB155" s="14"/>
      <c r="AC155" s="14"/>
      <c r="AD155" s="14"/>
      <c r="AE155" s="14"/>
      <c r="AT155" s="283" t="s">
        <v>436</v>
      </c>
      <c r="AU155" s="283" t="s">
        <v>92</v>
      </c>
      <c r="AV155" s="14" t="s">
        <v>123</v>
      </c>
      <c r="AW155" s="14" t="s">
        <v>38</v>
      </c>
      <c r="AX155" s="14" t="s">
        <v>90</v>
      </c>
      <c r="AY155" s="283" t="s">
        <v>244</v>
      </c>
    </row>
    <row r="156" s="11" customFormat="1" ht="22.8" customHeight="1">
      <c r="A156" s="11"/>
      <c r="B156" s="208"/>
      <c r="C156" s="209"/>
      <c r="D156" s="210" t="s">
        <v>82</v>
      </c>
      <c r="E156" s="260" t="s">
        <v>117</v>
      </c>
      <c r="F156" s="260" t="s">
        <v>483</v>
      </c>
      <c r="G156" s="209"/>
      <c r="H156" s="209"/>
      <c r="I156" s="212"/>
      <c r="J156" s="261">
        <f>BK156</f>
        <v>0</v>
      </c>
      <c r="K156" s="209"/>
      <c r="L156" s="214"/>
      <c r="M156" s="215"/>
      <c r="N156" s="216"/>
      <c r="O156" s="216"/>
      <c r="P156" s="217">
        <f>SUM(P157:P162)</f>
        <v>0</v>
      </c>
      <c r="Q156" s="216"/>
      <c r="R156" s="217">
        <f>SUM(R157:R162)</f>
        <v>1.4007999999999998</v>
      </c>
      <c r="S156" s="216"/>
      <c r="T156" s="218">
        <f>SUM(T157:T162)</f>
        <v>0</v>
      </c>
      <c r="U156" s="11"/>
      <c r="V156" s="11"/>
      <c r="W156" s="11"/>
      <c r="X156" s="11"/>
      <c r="Y156" s="11"/>
      <c r="Z156" s="11"/>
      <c r="AA156" s="11"/>
      <c r="AB156" s="11"/>
      <c r="AC156" s="11"/>
      <c r="AD156" s="11"/>
      <c r="AE156" s="11"/>
      <c r="AR156" s="219" t="s">
        <v>90</v>
      </c>
      <c r="AT156" s="220" t="s">
        <v>82</v>
      </c>
      <c r="AU156" s="220" t="s">
        <v>90</v>
      </c>
      <c r="AY156" s="219" t="s">
        <v>244</v>
      </c>
      <c r="BK156" s="221">
        <f>SUM(BK157:BK162)</f>
        <v>0</v>
      </c>
    </row>
    <row r="157" s="2" customFormat="1" ht="16.5" customHeight="1">
      <c r="A157" s="40"/>
      <c r="B157" s="41"/>
      <c r="C157" s="222" t="s">
        <v>273</v>
      </c>
      <c r="D157" s="222" t="s">
        <v>245</v>
      </c>
      <c r="E157" s="223" t="s">
        <v>484</v>
      </c>
      <c r="F157" s="224" t="s">
        <v>485</v>
      </c>
      <c r="G157" s="225" t="s">
        <v>257</v>
      </c>
      <c r="H157" s="226">
        <v>8</v>
      </c>
      <c r="I157" s="227"/>
      <c r="J157" s="228">
        <f>ROUND(I157*H157,2)</f>
        <v>0</v>
      </c>
      <c r="K157" s="224" t="s">
        <v>434</v>
      </c>
      <c r="L157" s="46"/>
      <c r="M157" s="229" t="s">
        <v>1</v>
      </c>
      <c r="N157" s="230" t="s">
        <v>48</v>
      </c>
      <c r="O157" s="93"/>
      <c r="P157" s="231">
        <f>O157*H157</f>
        <v>0</v>
      </c>
      <c r="Q157" s="231">
        <v>0.17488999999999999</v>
      </c>
      <c r="R157" s="231">
        <f>Q157*H157</f>
        <v>1.3991199999999999</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486</v>
      </c>
    </row>
    <row r="158" s="2" customFormat="1">
      <c r="A158" s="40"/>
      <c r="B158" s="41"/>
      <c r="C158" s="42"/>
      <c r="D158" s="235" t="s">
        <v>250</v>
      </c>
      <c r="E158" s="42"/>
      <c r="F158" s="236" t="s">
        <v>487</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250</v>
      </c>
      <c r="AU158" s="18" t="s">
        <v>92</v>
      </c>
    </row>
    <row r="159" s="2" customFormat="1" ht="16.5" customHeight="1">
      <c r="A159" s="40"/>
      <c r="B159" s="41"/>
      <c r="C159" s="222" t="s">
        <v>8</v>
      </c>
      <c r="D159" s="222" t="s">
        <v>245</v>
      </c>
      <c r="E159" s="223" t="s">
        <v>488</v>
      </c>
      <c r="F159" s="224" t="s">
        <v>489</v>
      </c>
      <c r="G159" s="225" t="s">
        <v>490</v>
      </c>
      <c r="H159" s="226">
        <v>14</v>
      </c>
      <c r="I159" s="227"/>
      <c r="J159" s="228">
        <f>ROUND(I159*H159,2)</f>
        <v>0</v>
      </c>
      <c r="K159" s="224" t="s">
        <v>434</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491</v>
      </c>
    </row>
    <row r="160" s="2" customFormat="1">
      <c r="A160" s="40"/>
      <c r="B160" s="41"/>
      <c r="C160" s="42"/>
      <c r="D160" s="235" t="s">
        <v>250</v>
      </c>
      <c r="E160" s="42"/>
      <c r="F160" s="236" t="s">
        <v>487</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250</v>
      </c>
      <c r="AU160" s="18" t="s">
        <v>92</v>
      </c>
    </row>
    <row r="161" s="2" customFormat="1" ht="16.5" customHeight="1">
      <c r="A161" s="40"/>
      <c r="B161" s="41"/>
      <c r="C161" s="240" t="s">
        <v>276</v>
      </c>
      <c r="D161" s="240" t="s">
        <v>397</v>
      </c>
      <c r="E161" s="241" t="s">
        <v>492</v>
      </c>
      <c r="F161" s="242" t="s">
        <v>493</v>
      </c>
      <c r="G161" s="243" t="s">
        <v>490</v>
      </c>
      <c r="H161" s="244">
        <v>42</v>
      </c>
      <c r="I161" s="245"/>
      <c r="J161" s="246">
        <f>ROUND(I161*H161,2)</f>
        <v>0</v>
      </c>
      <c r="K161" s="242" t="s">
        <v>434</v>
      </c>
      <c r="L161" s="247"/>
      <c r="M161" s="248" t="s">
        <v>1</v>
      </c>
      <c r="N161" s="249" t="s">
        <v>48</v>
      </c>
      <c r="O161" s="93"/>
      <c r="P161" s="231">
        <f>O161*H161</f>
        <v>0</v>
      </c>
      <c r="Q161" s="231">
        <v>4.0000000000000003E-05</v>
      </c>
      <c r="R161" s="231">
        <f>Q161*H161</f>
        <v>0.0016800000000000001</v>
      </c>
      <c r="S161" s="231">
        <v>0</v>
      </c>
      <c r="T161" s="232">
        <f>S161*H161</f>
        <v>0</v>
      </c>
      <c r="U161" s="40"/>
      <c r="V161" s="40"/>
      <c r="W161" s="40"/>
      <c r="X161" s="40"/>
      <c r="Y161" s="40"/>
      <c r="Z161" s="40"/>
      <c r="AA161" s="40"/>
      <c r="AB161" s="40"/>
      <c r="AC161" s="40"/>
      <c r="AD161" s="40"/>
      <c r="AE161" s="40"/>
      <c r="AR161" s="233" t="s">
        <v>262</v>
      </c>
      <c r="AT161" s="233" t="s">
        <v>397</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494</v>
      </c>
    </row>
    <row r="162" s="13" customFormat="1">
      <c r="A162" s="13"/>
      <c r="B162" s="262"/>
      <c r="C162" s="263"/>
      <c r="D162" s="235" t="s">
        <v>436</v>
      </c>
      <c r="E162" s="263"/>
      <c r="F162" s="265" t="s">
        <v>495</v>
      </c>
      <c r="G162" s="263"/>
      <c r="H162" s="266">
        <v>42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4</v>
      </c>
      <c r="AX162" s="13" t="s">
        <v>90</v>
      </c>
      <c r="AY162" s="272" t="s">
        <v>244</v>
      </c>
    </row>
    <row r="163" s="11" customFormat="1" ht="22.8" customHeight="1">
      <c r="A163" s="11"/>
      <c r="B163" s="208"/>
      <c r="C163" s="209"/>
      <c r="D163" s="210" t="s">
        <v>82</v>
      </c>
      <c r="E163" s="260" t="s">
        <v>277</v>
      </c>
      <c r="F163" s="260" t="s">
        <v>496</v>
      </c>
      <c r="G163" s="209"/>
      <c r="H163" s="209"/>
      <c r="I163" s="212"/>
      <c r="J163" s="261">
        <f>BK163</f>
        <v>0</v>
      </c>
      <c r="K163" s="209"/>
      <c r="L163" s="214"/>
      <c r="M163" s="215"/>
      <c r="N163" s="216"/>
      <c r="O163" s="216"/>
      <c r="P163" s="217">
        <f>SUM(P164:P168)</f>
        <v>0</v>
      </c>
      <c r="Q163" s="216"/>
      <c r="R163" s="217">
        <f>SUM(R164:R168)</f>
        <v>0</v>
      </c>
      <c r="S163" s="216"/>
      <c r="T163" s="218">
        <f>SUM(T164:T168)</f>
        <v>1.96254</v>
      </c>
      <c r="U163" s="11"/>
      <c r="V163" s="11"/>
      <c r="W163" s="11"/>
      <c r="X163" s="11"/>
      <c r="Y163" s="11"/>
      <c r="Z163" s="11"/>
      <c r="AA163" s="11"/>
      <c r="AB163" s="11"/>
      <c r="AC163" s="11"/>
      <c r="AD163" s="11"/>
      <c r="AE163" s="11"/>
      <c r="AR163" s="219" t="s">
        <v>90</v>
      </c>
      <c r="AT163" s="220" t="s">
        <v>82</v>
      </c>
      <c r="AU163" s="220" t="s">
        <v>90</v>
      </c>
      <c r="AY163" s="219" t="s">
        <v>244</v>
      </c>
      <c r="BK163" s="221">
        <f>SUM(BK164:BK168)</f>
        <v>0</v>
      </c>
    </row>
    <row r="164" s="2" customFormat="1" ht="16.5" customHeight="1">
      <c r="A164" s="40"/>
      <c r="B164" s="41"/>
      <c r="C164" s="222" t="s">
        <v>308</v>
      </c>
      <c r="D164" s="222" t="s">
        <v>245</v>
      </c>
      <c r="E164" s="223" t="s">
        <v>497</v>
      </c>
      <c r="F164" s="224" t="s">
        <v>498</v>
      </c>
      <c r="G164" s="225" t="s">
        <v>301</v>
      </c>
      <c r="H164" s="226">
        <v>0.72899999999999998</v>
      </c>
      <c r="I164" s="227"/>
      <c r="J164" s="228">
        <f>ROUND(I164*H164,2)</f>
        <v>0</v>
      </c>
      <c r="K164" s="224" t="s">
        <v>434</v>
      </c>
      <c r="L164" s="46"/>
      <c r="M164" s="229" t="s">
        <v>1</v>
      </c>
      <c r="N164" s="230" t="s">
        <v>48</v>
      </c>
      <c r="O164" s="93"/>
      <c r="P164" s="231">
        <f>O164*H164</f>
        <v>0</v>
      </c>
      <c r="Q164" s="231">
        <v>0</v>
      </c>
      <c r="R164" s="231">
        <f>Q164*H164</f>
        <v>0</v>
      </c>
      <c r="S164" s="231">
        <v>2</v>
      </c>
      <c r="T164" s="232">
        <f>S164*H164</f>
        <v>1.458</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499</v>
      </c>
    </row>
    <row r="165" s="13" customFormat="1">
      <c r="A165" s="13"/>
      <c r="B165" s="262"/>
      <c r="C165" s="263"/>
      <c r="D165" s="235" t="s">
        <v>436</v>
      </c>
      <c r="E165" s="264" t="s">
        <v>1</v>
      </c>
      <c r="F165" s="265" t="s">
        <v>460</v>
      </c>
      <c r="G165" s="263"/>
      <c r="H165" s="266">
        <v>0.72899999999999998</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0.72899999999999998</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280</v>
      </c>
      <c r="D167" s="222" t="s">
        <v>245</v>
      </c>
      <c r="E167" s="223" t="s">
        <v>500</v>
      </c>
      <c r="F167" s="224" t="s">
        <v>501</v>
      </c>
      <c r="G167" s="225" t="s">
        <v>257</v>
      </c>
      <c r="H167" s="226">
        <v>7</v>
      </c>
      <c r="I167" s="227"/>
      <c r="J167" s="228">
        <f>ROUND(I167*H167,2)</f>
        <v>0</v>
      </c>
      <c r="K167" s="224" t="s">
        <v>434</v>
      </c>
      <c r="L167" s="46"/>
      <c r="M167" s="229" t="s">
        <v>1</v>
      </c>
      <c r="N167" s="230" t="s">
        <v>48</v>
      </c>
      <c r="O167" s="93"/>
      <c r="P167" s="231">
        <f>O167*H167</f>
        <v>0</v>
      </c>
      <c r="Q167" s="231">
        <v>0</v>
      </c>
      <c r="R167" s="231">
        <f>Q167*H167</f>
        <v>0</v>
      </c>
      <c r="S167" s="231">
        <v>0.065699999999999995</v>
      </c>
      <c r="T167" s="232">
        <f>S167*H167</f>
        <v>0.45989999999999998</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502</v>
      </c>
    </row>
    <row r="168" s="2" customFormat="1" ht="16.5" customHeight="1">
      <c r="A168" s="40"/>
      <c r="B168" s="41"/>
      <c r="C168" s="222" t="s">
        <v>317</v>
      </c>
      <c r="D168" s="222" t="s">
        <v>245</v>
      </c>
      <c r="E168" s="223" t="s">
        <v>503</v>
      </c>
      <c r="F168" s="224" t="s">
        <v>504</v>
      </c>
      <c r="G168" s="225" t="s">
        <v>490</v>
      </c>
      <c r="H168" s="226">
        <v>18</v>
      </c>
      <c r="I168" s="227"/>
      <c r="J168" s="228">
        <f>ROUND(I168*H168,2)</f>
        <v>0</v>
      </c>
      <c r="K168" s="224" t="s">
        <v>434</v>
      </c>
      <c r="L168" s="46"/>
      <c r="M168" s="229" t="s">
        <v>1</v>
      </c>
      <c r="N168" s="230" t="s">
        <v>48</v>
      </c>
      <c r="O168" s="93"/>
      <c r="P168" s="231">
        <f>O168*H168</f>
        <v>0</v>
      </c>
      <c r="Q168" s="231">
        <v>0</v>
      </c>
      <c r="R168" s="231">
        <f>Q168*H168</f>
        <v>0</v>
      </c>
      <c r="S168" s="231">
        <v>0.00248</v>
      </c>
      <c r="T168" s="232">
        <f>S168*H168</f>
        <v>0.044639999999999999</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505</v>
      </c>
    </row>
    <row r="169" s="11" customFormat="1" ht="22.8" customHeight="1">
      <c r="A169" s="11"/>
      <c r="B169" s="208"/>
      <c r="C169" s="209"/>
      <c r="D169" s="210" t="s">
        <v>82</v>
      </c>
      <c r="E169" s="260" t="s">
        <v>506</v>
      </c>
      <c r="F169" s="260" t="s">
        <v>507</v>
      </c>
      <c r="G169" s="209"/>
      <c r="H169" s="209"/>
      <c r="I169" s="212"/>
      <c r="J169" s="261">
        <f>BK169</f>
        <v>0</v>
      </c>
      <c r="K169" s="209"/>
      <c r="L169" s="214"/>
      <c r="M169" s="215"/>
      <c r="N169" s="216"/>
      <c r="O169" s="216"/>
      <c r="P169" s="217">
        <f>SUM(P170:P174)</f>
        <v>0</v>
      </c>
      <c r="Q169" s="216"/>
      <c r="R169" s="217">
        <f>SUM(R170:R174)</f>
        <v>0</v>
      </c>
      <c r="S169" s="216"/>
      <c r="T169" s="218">
        <f>SUM(T170:T174)</f>
        <v>0</v>
      </c>
      <c r="U169" s="11"/>
      <c r="V169" s="11"/>
      <c r="W169" s="11"/>
      <c r="X169" s="11"/>
      <c r="Y169" s="11"/>
      <c r="Z169" s="11"/>
      <c r="AA169" s="11"/>
      <c r="AB169" s="11"/>
      <c r="AC169" s="11"/>
      <c r="AD169" s="11"/>
      <c r="AE169" s="11"/>
      <c r="AR169" s="219" t="s">
        <v>90</v>
      </c>
      <c r="AT169" s="220" t="s">
        <v>82</v>
      </c>
      <c r="AU169" s="220" t="s">
        <v>90</v>
      </c>
      <c r="AY169" s="219" t="s">
        <v>244</v>
      </c>
      <c r="BK169" s="221">
        <f>SUM(BK170:BK174)</f>
        <v>0</v>
      </c>
    </row>
    <row r="170" s="2" customFormat="1" ht="16.5" customHeight="1">
      <c r="A170" s="40"/>
      <c r="B170" s="41"/>
      <c r="C170" s="222" t="s">
        <v>283</v>
      </c>
      <c r="D170" s="222" t="s">
        <v>245</v>
      </c>
      <c r="E170" s="223" t="s">
        <v>508</v>
      </c>
      <c r="F170" s="224" t="s">
        <v>509</v>
      </c>
      <c r="G170" s="225" t="s">
        <v>419</v>
      </c>
      <c r="H170" s="226">
        <v>1.9630000000000001</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510</v>
      </c>
    </row>
    <row r="171" s="2" customFormat="1" ht="16.5" customHeight="1">
      <c r="A171" s="40"/>
      <c r="B171" s="41"/>
      <c r="C171" s="222" t="s">
        <v>7</v>
      </c>
      <c r="D171" s="222" t="s">
        <v>245</v>
      </c>
      <c r="E171" s="223" t="s">
        <v>511</v>
      </c>
      <c r="F171" s="224" t="s">
        <v>512</v>
      </c>
      <c r="G171" s="225" t="s">
        <v>419</v>
      </c>
      <c r="H171" s="226">
        <v>1.9630000000000001</v>
      </c>
      <c r="I171" s="227"/>
      <c r="J171" s="228">
        <f>ROUND(I171*H171,2)</f>
        <v>0</v>
      </c>
      <c r="K171" s="224" t="s">
        <v>434</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92</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513</v>
      </c>
    </row>
    <row r="172" s="2" customFormat="1" ht="16.5" customHeight="1">
      <c r="A172" s="40"/>
      <c r="B172" s="41"/>
      <c r="C172" s="222" t="s">
        <v>288</v>
      </c>
      <c r="D172" s="222" t="s">
        <v>245</v>
      </c>
      <c r="E172" s="223" t="s">
        <v>514</v>
      </c>
      <c r="F172" s="224" t="s">
        <v>515</v>
      </c>
      <c r="G172" s="225" t="s">
        <v>419</v>
      </c>
      <c r="H172" s="226">
        <v>39.259999999999998</v>
      </c>
      <c r="I172" s="227"/>
      <c r="J172" s="228">
        <f>ROUND(I172*H172,2)</f>
        <v>0</v>
      </c>
      <c r="K172" s="224" t="s">
        <v>434</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516</v>
      </c>
    </row>
    <row r="173" s="13" customFormat="1">
      <c r="A173" s="13"/>
      <c r="B173" s="262"/>
      <c r="C173" s="263"/>
      <c r="D173" s="235" t="s">
        <v>436</v>
      </c>
      <c r="E173" s="263"/>
      <c r="F173" s="265" t="s">
        <v>517</v>
      </c>
      <c r="G173" s="263"/>
      <c r="H173" s="266">
        <v>39.259999999999998</v>
      </c>
      <c r="I173" s="267"/>
      <c r="J173" s="263"/>
      <c r="K173" s="263"/>
      <c r="L173" s="268"/>
      <c r="M173" s="269"/>
      <c r="N173" s="270"/>
      <c r="O173" s="270"/>
      <c r="P173" s="270"/>
      <c r="Q173" s="270"/>
      <c r="R173" s="270"/>
      <c r="S173" s="270"/>
      <c r="T173" s="271"/>
      <c r="U173" s="13"/>
      <c r="V173" s="13"/>
      <c r="W173" s="13"/>
      <c r="X173" s="13"/>
      <c r="Y173" s="13"/>
      <c r="Z173" s="13"/>
      <c r="AA173" s="13"/>
      <c r="AB173" s="13"/>
      <c r="AC173" s="13"/>
      <c r="AD173" s="13"/>
      <c r="AE173" s="13"/>
      <c r="AT173" s="272" t="s">
        <v>436</v>
      </c>
      <c r="AU173" s="272" t="s">
        <v>92</v>
      </c>
      <c r="AV173" s="13" t="s">
        <v>92</v>
      </c>
      <c r="AW173" s="13" t="s">
        <v>4</v>
      </c>
      <c r="AX173" s="13" t="s">
        <v>90</v>
      </c>
      <c r="AY173" s="272" t="s">
        <v>244</v>
      </c>
    </row>
    <row r="174" s="2" customFormat="1" ht="16.5" customHeight="1">
      <c r="A174" s="40"/>
      <c r="B174" s="41"/>
      <c r="C174" s="222" t="s">
        <v>336</v>
      </c>
      <c r="D174" s="222" t="s">
        <v>245</v>
      </c>
      <c r="E174" s="223" t="s">
        <v>518</v>
      </c>
      <c r="F174" s="224" t="s">
        <v>519</v>
      </c>
      <c r="G174" s="225" t="s">
        <v>419</v>
      </c>
      <c r="H174" s="226">
        <v>1.9630000000000001</v>
      </c>
      <c r="I174" s="227"/>
      <c r="J174" s="228">
        <f>ROUND(I174*H174,2)</f>
        <v>0</v>
      </c>
      <c r="K174" s="224" t="s">
        <v>434</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520</v>
      </c>
    </row>
    <row r="175" s="11" customFormat="1" ht="22.8" customHeight="1">
      <c r="A175" s="11"/>
      <c r="B175" s="208"/>
      <c r="C175" s="209"/>
      <c r="D175" s="210" t="s">
        <v>82</v>
      </c>
      <c r="E175" s="260" t="s">
        <v>521</v>
      </c>
      <c r="F175" s="260" t="s">
        <v>522</v>
      </c>
      <c r="G175" s="209"/>
      <c r="H175" s="209"/>
      <c r="I175" s="212"/>
      <c r="J175" s="261">
        <f>BK175</f>
        <v>0</v>
      </c>
      <c r="K175" s="209"/>
      <c r="L175" s="214"/>
      <c r="M175" s="215"/>
      <c r="N175" s="216"/>
      <c r="O175" s="216"/>
      <c r="P175" s="217">
        <f>P176</f>
        <v>0</v>
      </c>
      <c r="Q175" s="216"/>
      <c r="R175" s="217">
        <f>R176</f>
        <v>0</v>
      </c>
      <c r="S175" s="216"/>
      <c r="T175" s="218">
        <f>T176</f>
        <v>0</v>
      </c>
      <c r="U175" s="11"/>
      <c r="V175" s="11"/>
      <c r="W175" s="11"/>
      <c r="X175" s="11"/>
      <c r="Y175" s="11"/>
      <c r="Z175" s="11"/>
      <c r="AA175" s="11"/>
      <c r="AB175" s="11"/>
      <c r="AC175" s="11"/>
      <c r="AD175" s="11"/>
      <c r="AE175" s="11"/>
      <c r="AR175" s="219" t="s">
        <v>90</v>
      </c>
      <c r="AT175" s="220" t="s">
        <v>82</v>
      </c>
      <c r="AU175" s="220" t="s">
        <v>90</v>
      </c>
      <c r="AY175" s="219" t="s">
        <v>244</v>
      </c>
      <c r="BK175" s="221">
        <f>BK176</f>
        <v>0</v>
      </c>
    </row>
    <row r="176" s="2" customFormat="1" ht="16.5" customHeight="1">
      <c r="A176" s="40"/>
      <c r="B176" s="41"/>
      <c r="C176" s="222" t="s">
        <v>291</v>
      </c>
      <c r="D176" s="222" t="s">
        <v>245</v>
      </c>
      <c r="E176" s="223" t="s">
        <v>523</v>
      </c>
      <c r="F176" s="224" t="s">
        <v>524</v>
      </c>
      <c r="G176" s="225" t="s">
        <v>419</v>
      </c>
      <c r="H176" s="226">
        <v>2.863</v>
      </c>
      <c r="I176" s="227"/>
      <c r="J176" s="228">
        <f>ROUND(I176*H176,2)</f>
        <v>0</v>
      </c>
      <c r="K176" s="224" t="s">
        <v>434</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525</v>
      </c>
    </row>
    <row r="177" s="11" customFormat="1" ht="25.92" customHeight="1">
      <c r="A177" s="11"/>
      <c r="B177" s="208"/>
      <c r="C177" s="209"/>
      <c r="D177" s="210" t="s">
        <v>82</v>
      </c>
      <c r="E177" s="211" t="s">
        <v>526</v>
      </c>
      <c r="F177" s="211" t="s">
        <v>527</v>
      </c>
      <c r="G177" s="209"/>
      <c r="H177" s="209"/>
      <c r="I177" s="212"/>
      <c r="J177" s="213">
        <f>BK177</f>
        <v>0</v>
      </c>
      <c r="K177" s="209"/>
      <c r="L177" s="214"/>
      <c r="M177" s="215"/>
      <c r="N177" s="216"/>
      <c r="O177" s="216"/>
      <c r="P177" s="217">
        <f>SUM(P178:P179)</f>
        <v>0</v>
      </c>
      <c r="Q177" s="216"/>
      <c r="R177" s="217">
        <f>SUM(R178:R179)</f>
        <v>0</v>
      </c>
      <c r="S177" s="216"/>
      <c r="T177" s="218">
        <f>SUM(T178:T179)</f>
        <v>0</v>
      </c>
      <c r="U177" s="11"/>
      <c r="V177" s="11"/>
      <c r="W177" s="11"/>
      <c r="X177" s="11"/>
      <c r="Y177" s="11"/>
      <c r="Z177" s="11"/>
      <c r="AA177" s="11"/>
      <c r="AB177" s="11"/>
      <c r="AC177" s="11"/>
      <c r="AD177" s="11"/>
      <c r="AE177" s="11"/>
      <c r="AR177" s="219" t="s">
        <v>123</v>
      </c>
      <c r="AT177" s="220" t="s">
        <v>82</v>
      </c>
      <c r="AU177" s="220" t="s">
        <v>83</v>
      </c>
      <c r="AY177" s="219" t="s">
        <v>244</v>
      </c>
      <c r="BK177" s="221">
        <f>SUM(BK178:BK179)</f>
        <v>0</v>
      </c>
    </row>
    <row r="178" s="2" customFormat="1" ht="16.5" customHeight="1">
      <c r="A178" s="40"/>
      <c r="B178" s="41"/>
      <c r="C178" s="222" t="s">
        <v>345</v>
      </c>
      <c r="D178" s="222" t="s">
        <v>245</v>
      </c>
      <c r="E178" s="223" t="s">
        <v>528</v>
      </c>
      <c r="F178" s="224" t="s">
        <v>529</v>
      </c>
      <c r="G178" s="225" t="s">
        <v>257</v>
      </c>
      <c r="H178" s="226">
        <v>1</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530</v>
      </c>
      <c r="AT178" s="233" t="s">
        <v>245</v>
      </c>
      <c r="AU178" s="233" t="s">
        <v>90</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530</v>
      </c>
      <c r="BM178" s="233" t="s">
        <v>531</v>
      </c>
    </row>
    <row r="179" s="2" customFormat="1">
      <c r="A179" s="40"/>
      <c r="B179" s="41"/>
      <c r="C179" s="42"/>
      <c r="D179" s="235" t="s">
        <v>250</v>
      </c>
      <c r="E179" s="42"/>
      <c r="F179" s="236" t="s">
        <v>532</v>
      </c>
      <c r="G179" s="42"/>
      <c r="H179" s="42"/>
      <c r="I179" s="237"/>
      <c r="J179" s="42"/>
      <c r="K179" s="42"/>
      <c r="L179" s="46"/>
      <c r="M179" s="284"/>
      <c r="N179" s="285"/>
      <c r="O179" s="252"/>
      <c r="P179" s="252"/>
      <c r="Q179" s="252"/>
      <c r="R179" s="252"/>
      <c r="S179" s="252"/>
      <c r="T179" s="286"/>
      <c r="U179" s="40"/>
      <c r="V179" s="40"/>
      <c r="W179" s="40"/>
      <c r="X179" s="40"/>
      <c r="Y179" s="40"/>
      <c r="Z179" s="40"/>
      <c r="AA179" s="40"/>
      <c r="AB179" s="40"/>
      <c r="AC179" s="40"/>
      <c r="AD179" s="40"/>
      <c r="AE179" s="40"/>
      <c r="AT179" s="18" t="s">
        <v>250</v>
      </c>
      <c r="AU179" s="18" t="s">
        <v>90</v>
      </c>
    </row>
    <row r="180" s="2" customFormat="1" ht="6.96" customHeight="1">
      <c r="A180" s="40"/>
      <c r="B180" s="68"/>
      <c r="C180" s="69"/>
      <c r="D180" s="69"/>
      <c r="E180" s="69"/>
      <c r="F180" s="69"/>
      <c r="G180" s="69"/>
      <c r="H180" s="69"/>
      <c r="I180" s="69"/>
      <c r="J180" s="69"/>
      <c r="K180" s="69"/>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kaKKORt4Mm72MXb9gToSBEvf24NeP0i8O43UAQ6bQ56UNHbEKkdYVTQ877kO1wlzcs8BciGRz2Yr3ILghhh2CQ==" hashValue="9Hrum3KXl0ccYrIw54OHWfQNkuOi6Gc3BZOePbmfmg073Mcd2uDT+RpGcKRmibNBLQS5K2iv4T/7VBXZLA8dig==" algorithmName="SHA-512" password="E785"/>
  <autoFilter ref="C127:K1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534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ROUND((SUM(BE133:BE413)),  2)</f>
        <v>0</v>
      </c>
      <c r="G35" s="40"/>
      <c r="H35" s="40"/>
      <c r="I35" s="167">
        <v>0.20999999999999999</v>
      </c>
      <c r="J35" s="166">
        <f>ROUND(((SUM(BE133:BE413))*I35),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ROUND((SUM(BF133:BF413)),  2)</f>
        <v>0</v>
      </c>
      <c r="G36" s="40"/>
      <c r="H36" s="40"/>
      <c r="I36" s="167">
        <v>0.14999999999999999</v>
      </c>
      <c r="J36" s="166">
        <f>ROUND(((SUM(BF133:BF413))*I36),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ROUND((SUM(BG133:BG413)),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ROUND((SUM(BH133:BH413)),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ROUND((SUM(BI133:BI413)),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02.1 - Přeložka vody</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J133</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J134</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537</v>
      </c>
      <c r="E101" s="257"/>
      <c r="F101" s="257"/>
      <c r="G101" s="257"/>
      <c r="H101" s="257"/>
      <c r="I101" s="257"/>
      <c r="J101" s="258">
        <f>J210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538</v>
      </c>
      <c r="E102" s="257"/>
      <c r="F102" s="257"/>
      <c r="G102" s="257"/>
      <c r="H102" s="257"/>
      <c r="I102" s="257"/>
      <c r="J102" s="258">
        <f>J213</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539</v>
      </c>
      <c r="E103" s="257"/>
      <c r="F103" s="257"/>
      <c r="G103" s="257"/>
      <c r="H103" s="257"/>
      <c r="I103" s="257"/>
      <c r="J103" s="258">
        <f>J254</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426</v>
      </c>
      <c r="E104" s="257"/>
      <c r="F104" s="257"/>
      <c r="G104" s="257"/>
      <c r="H104" s="257"/>
      <c r="I104" s="257"/>
      <c r="J104" s="258">
        <f>J306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427</v>
      </c>
      <c r="E105" s="257"/>
      <c r="F105" s="257"/>
      <c r="G105" s="257"/>
      <c r="H105" s="257"/>
      <c r="I105" s="257"/>
      <c r="J105" s="258">
        <f>J343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428</v>
      </c>
      <c r="E106" s="257"/>
      <c r="F106" s="257"/>
      <c r="G106" s="257"/>
      <c r="H106" s="257"/>
      <c r="I106" s="257"/>
      <c r="J106" s="258">
        <f>J354</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540</v>
      </c>
      <c r="E107" s="194"/>
      <c r="F107" s="194"/>
      <c r="G107" s="194"/>
      <c r="H107" s="194"/>
      <c r="I107" s="194"/>
      <c r="J107" s="195">
        <f>J356</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541</v>
      </c>
      <c r="E108" s="257"/>
      <c r="F108" s="257"/>
      <c r="G108" s="257"/>
      <c r="H108" s="257"/>
      <c r="I108" s="257"/>
      <c r="J108" s="258">
        <f>J357</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542</v>
      </c>
      <c r="E109" s="257"/>
      <c r="F109" s="257"/>
      <c r="G109" s="257"/>
      <c r="H109" s="257"/>
      <c r="I109" s="257"/>
      <c r="J109" s="258">
        <f>J377</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543</v>
      </c>
      <c r="E110" s="194"/>
      <c r="F110" s="194"/>
      <c r="G110" s="194"/>
      <c r="H110" s="194"/>
      <c r="I110" s="194"/>
      <c r="J110" s="195">
        <f>J399</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544</v>
      </c>
      <c r="E111" s="194"/>
      <c r="F111" s="194"/>
      <c r="G111" s="194"/>
      <c r="H111" s="194"/>
      <c r="I111" s="194"/>
      <c r="J111" s="195">
        <f>J404</f>
        <v>0</v>
      </c>
      <c r="K111" s="192"/>
      <c r="L111" s="196"/>
      <c r="S111" s="9"/>
      <c r="T111" s="9"/>
      <c r="U111" s="9"/>
      <c r="V111" s="9"/>
      <c r="W111" s="9"/>
      <c r="X111" s="9"/>
      <c r="Y111" s="9"/>
      <c r="Z111" s="9"/>
      <c r="AA111" s="9"/>
      <c r="AB111" s="9"/>
      <c r="AC111" s="9"/>
      <c r="AD111" s="9"/>
      <c r="AE111" s="9"/>
    </row>
    <row r="112" s="2" customFormat="1" ht="21.84"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68"/>
      <c r="C113" s="69"/>
      <c r="D113" s="69"/>
      <c r="E113" s="69"/>
      <c r="F113" s="69"/>
      <c r="G113" s="69"/>
      <c r="H113" s="69"/>
      <c r="I113" s="69"/>
      <c r="J113" s="69"/>
      <c r="K113" s="69"/>
      <c r="L113" s="65"/>
      <c r="S113" s="40"/>
      <c r="T113" s="40"/>
      <c r="U113" s="40"/>
      <c r="V113" s="40"/>
      <c r="W113" s="40"/>
      <c r="X113" s="40"/>
      <c r="Y113" s="40"/>
      <c r="Z113" s="40"/>
      <c r="AA113" s="40"/>
      <c r="AB113" s="40"/>
      <c r="AC113" s="40"/>
      <c r="AD113" s="40"/>
      <c r="AE113" s="40"/>
    </row>
    <row r="117" s="2" customFormat="1" ht="6.96" customHeight="1">
      <c r="A117" s="40"/>
      <c r="B117" s="70"/>
      <c r="C117" s="71"/>
      <c r="D117" s="71"/>
      <c r="E117" s="71"/>
      <c r="F117" s="71"/>
      <c r="G117" s="71"/>
      <c r="H117" s="71"/>
      <c r="I117" s="71"/>
      <c r="J117" s="71"/>
      <c r="K117" s="71"/>
      <c r="L117" s="65"/>
      <c r="S117" s="40"/>
      <c r="T117" s="40"/>
      <c r="U117" s="40"/>
      <c r="V117" s="40"/>
      <c r="W117" s="40"/>
      <c r="X117" s="40"/>
      <c r="Y117" s="40"/>
      <c r="Z117" s="40"/>
      <c r="AA117" s="40"/>
      <c r="AB117" s="40"/>
      <c r="AC117" s="40"/>
      <c r="AD117" s="40"/>
      <c r="AE117" s="40"/>
    </row>
    <row r="118" s="2" customFormat="1" ht="24.96" customHeight="1">
      <c r="A118" s="40"/>
      <c r="B118" s="41"/>
      <c r="C118" s="24" t="s">
        <v>231</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16</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186" t="str">
        <f>E7</f>
        <v>Výstavba nadzemních koridorů , Slezská nemocnice v Opavě, p.o.</v>
      </c>
      <c r="F121" s="33"/>
      <c r="G121" s="33"/>
      <c r="H121" s="33"/>
      <c r="I121" s="42"/>
      <c r="J121" s="42"/>
      <c r="K121" s="42"/>
      <c r="L121" s="65"/>
      <c r="S121" s="40"/>
      <c r="T121" s="40"/>
      <c r="U121" s="40"/>
      <c r="V121" s="40"/>
      <c r="W121" s="40"/>
      <c r="X121" s="40"/>
      <c r="Y121" s="40"/>
      <c r="Z121" s="40"/>
      <c r="AA121" s="40"/>
      <c r="AB121" s="40"/>
      <c r="AC121" s="40"/>
      <c r="AD121" s="40"/>
      <c r="AE121" s="40"/>
    </row>
    <row r="122" s="1" customFormat="1" ht="12" customHeight="1">
      <c r="B122" s="22"/>
      <c r="C122" s="33" t="s">
        <v>216</v>
      </c>
      <c r="D122" s="23"/>
      <c r="E122" s="23"/>
      <c r="F122" s="23"/>
      <c r="G122" s="23"/>
      <c r="H122" s="23"/>
      <c r="I122" s="23"/>
      <c r="J122" s="23"/>
      <c r="K122" s="23"/>
      <c r="L122" s="21"/>
    </row>
    <row r="123" s="2" customFormat="1" ht="16.5" customHeight="1">
      <c r="A123" s="40"/>
      <c r="B123" s="41"/>
      <c r="C123" s="42"/>
      <c r="D123" s="42"/>
      <c r="E123" s="186" t="s">
        <v>533</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218</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E11</f>
        <v>SO 02.1 - Přeložka vody</v>
      </c>
      <c r="F125" s="42"/>
      <c r="G125" s="42"/>
      <c r="H125" s="42"/>
      <c r="I125" s="42"/>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F14</f>
        <v>Opava</v>
      </c>
      <c r="G127" s="42"/>
      <c r="H127" s="42"/>
      <c r="I127" s="33" t="s">
        <v>24</v>
      </c>
      <c r="J127" s="81" t="str">
        <f>IF(J14="","",J14)</f>
        <v>31. 5. 2022</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5.15" customHeight="1">
      <c r="A129" s="40"/>
      <c r="B129" s="41"/>
      <c r="C129" s="33" t="s">
        <v>30</v>
      </c>
      <c r="D129" s="42"/>
      <c r="E129" s="42"/>
      <c r="F129" s="28" t="str">
        <f>E17</f>
        <v xml:space="preserve"> </v>
      </c>
      <c r="G129" s="42"/>
      <c r="H129" s="42"/>
      <c r="I129" s="33" t="s">
        <v>36</v>
      </c>
      <c r="J129" s="38" t="str">
        <f>E23</f>
        <v>Ing.Petr Kudlík</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IF(E20="","",E20)</f>
        <v>Vyplň údaj</v>
      </c>
      <c r="G130" s="42"/>
      <c r="H130" s="42"/>
      <c r="I130" s="33" t="s">
        <v>39</v>
      </c>
      <c r="J130" s="38" t="str">
        <f>E26</f>
        <v>Lenka Jugová</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10" customFormat="1" ht="29.28" customHeight="1">
      <c r="A132" s="197"/>
      <c r="B132" s="198"/>
      <c r="C132" s="199" t="s">
        <v>232</v>
      </c>
      <c r="D132" s="200" t="s">
        <v>68</v>
      </c>
      <c r="E132" s="200" t="s">
        <v>64</v>
      </c>
      <c r="F132" s="200" t="s">
        <v>65</v>
      </c>
      <c r="G132" s="200" t="s">
        <v>233</v>
      </c>
      <c r="H132" s="200" t="s">
        <v>234</v>
      </c>
      <c r="I132" s="200" t="s">
        <v>235</v>
      </c>
      <c r="J132" s="200" t="s">
        <v>224</v>
      </c>
      <c r="K132" s="201" t="s">
        <v>236</v>
      </c>
      <c r="L132" s="202"/>
      <c r="M132" s="102" t="s">
        <v>1</v>
      </c>
      <c r="N132" s="103" t="s">
        <v>47</v>
      </c>
      <c r="O132" s="103" t="s">
        <v>237</v>
      </c>
      <c r="P132" s="103" t="s">
        <v>238</v>
      </c>
      <c r="Q132" s="103" t="s">
        <v>239</v>
      </c>
      <c r="R132" s="103" t="s">
        <v>240</v>
      </c>
      <c r="S132" s="103" t="s">
        <v>241</v>
      </c>
      <c r="T132" s="104" t="s">
        <v>242</v>
      </c>
      <c r="U132" s="197"/>
      <c r="V132" s="197"/>
      <c r="W132" s="197"/>
      <c r="X132" s="197"/>
      <c r="Y132" s="197"/>
      <c r="Z132" s="197"/>
      <c r="AA132" s="197"/>
      <c r="AB132" s="197"/>
      <c r="AC132" s="197"/>
      <c r="AD132" s="197"/>
      <c r="AE132" s="197"/>
    </row>
    <row r="133" s="2" customFormat="1" ht="22.8" customHeight="1">
      <c r="A133" s="40"/>
      <c r="B133" s="41"/>
      <c r="C133" s="109" t="s">
        <v>243</v>
      </c>
      <c r="D133" s="42"/>
      <c r="E133" s="42"/>
      <c r="F133" s="42"/>
      <c r="G133" s="42"/>
      <c r="H133" s="42"/>
      <c r="I133" s="42"/>
      <c r="J133" s="203">
        <f>BK133</f>
        <v>0</v>
      </c>
      <c r="K133" s="42"/>
      <c r="L133" s="46"/>
      <c r="M133" s="105"/>
      <c r="N133" s="204"/>
      <c r="O133" s="106"/>
      <c r="P133" s="205">
        <f>P134+P356+P399+P404</f>
        <v>0</v>
      </c>
      <c r="Q133" s="106"/>
      <c r="R133" s="205">
        <f>R134+R356+R399+R404</f>
        <v>29.379481240730001</v>
      </c>
      <c r="S133" s="106"/>
      <c r="T133" s="206">
        <f>T134+T356+T399+T404</f>
        <v>10.4352</v>
      </c>
      <c r="U133" s="40"/>
      <c r="V133" s="40"/>
      <c r="W133" s="40"/>
      <c r="X133" s="40"/>
      <c r="Y133" s="40"/>
      <c r="Z133" s="40"/>
      <c r="AA133" s="40"/>
      <c r="AB133" s="40"/>
      <c r="AC133" s="40"/>
      <c r="AD133" s="40"/>
      <c r="AE133" s="40"/>
      <c r="AT133" s="18" t="s">
        <v>82</v>
      </c>
      <c r="AU133" s="18" t="s">
        <v>226</v>
      </c>
      <c r="BK133" s="207">
        <f>BK134+BK356+BK399+BK404</f>
        <v>0</v>
      </c>
    </row>
    <row r="134" s="11" customFormat="1" ht="25.92" customHeight="1">
      <c r="A134" s="11"/>
      <c r="B134" s="208"/>
      <c r="C134" s="209"/>
      <c r="D134" s="210" t="s">
        <v>82</v>
      </c>
      <c r="E134" s="211" t="s">
        <v>430</v>
      </c>
      <c r="F134" s="211" t="s">
        <v>431</v>
      </c>
      <c r="G134" s="209"/>
      <c r="H134" s="209"/>
      <c r="I134" s="212"/>
      <c r="J134" s="213">
        <f>BK134</f>
        <v>0</v>
      </c>
      <c r="K134" s="209"/>
      <c r="L134" s="214"/>
      <c r="M134" s="215"/>
      <c r="N134" s="216"/>
      <c r="O134" s="216"/>
      <c r="P134" s="217">
        <f>P135+P210+P213+P254+P306+P343+P354</f>
        <v>0</v>
      </c>
      <c r="Q134" s="216"/>
      <c r="R134" s="217">
        <f>R135+R210+R213+R254+R306+R343+R354</f>
        <v>29.303675290730002</v>
      </c>
      <c r="S134" s="216"/>
      <c r="T134" s="218">
        <f>T135+T210+T213+T254+T306+T343+T354</f>
        <v>10.324999999999999</v>
      </c>
      <c r="U134" s="11"/>
      <c r="V134" s="11"/>
      <c r="W134" s="11"/>
      <c r="X134" s="11"/>
      <c r="Y134" s="11"/>
      <c r="Z134" s="11"/>
      <c r="AA134" s="11"/>
      <c r="AB134" s="11"/>
      <c r="AC134" s="11"/>
      <c r="AD134" s="11"/>
      <c r="AE134" s="11"/>
      <c r="AR134" s="219" t="s">
        <v>90</v>
      </c>
      <c r="AT134" s="220" t="s">
        <v>82</v>
      </c>
      <c r="AU134" s="220" t="s">
        <v>83</v>
      </c>
      <c r="AY134" s="219" t="s">
        <v>244</v>
      </c>
      <c r="BK134" s="221">
        <f>BK135+BK210+BK213+BK254+BK306+BK343+BK354</f>
        <v>0</v>
      </c>
    </row>
    <row r="135" s="11" customFormat="1" ht="22.8" customHeight="1">
      <c r="A135" s="11"/>
      <c r="B135" s="208"/>
      <c r="C135" s="209"/>
      <c r="D135" s="210" t="s">
        <v>82</v>
      </c>
      <c r="E135" s="260" t="s">
        <v>90</v>
      </c>
      <c r="F135" s="260" t="s">
        <v>122</v>
      </c>
      <c r="G135" s="209"/>
      <c r="H135" s="209"/>
      <c r="I135" s="212"/>
      <c r="J135" s="261">
        <f>BK135</f>
        <v>0</v>
      </c>
      <c r="K135" s="209"/>
      <c r="L135" s="214"/>
      <c r="M135" s="215"/>
      <c r="N135" s="216"/>
      <c r="O135" s="216"/>
      <c r="P135" s="217">
        <f>SUM(P136:P209)</f>
        <v>0</v>
      </c>
      <c r="Q135" s="216"/>
      <c r="R135" s="217">
        <f>SUM(R136:R209)</f>
        <v>0.072938100729999997</v>
      </c>
      <c r="S135" s="216"/>
      <c r="T135" s="218">
        <f>SUM(T136:T209)</f>
        <v>9.7099999999999991</v>
      </c>
      <c r="U135" s="11"/>
      <c r="V135" s="11"/>
      <c r="W135" s="11"/>
      <c r="X135" s="11"/>
      <c r="Y135" s="11"/>
      <c r="Z135" s="11"/>
      <c r="AA135" s="11"/>
      <c r="AB135" s="11"/>
      <c r="AC135" s="11"/>
      <c r="AD135" s="11"/>
      <c r="AE135" s="11"/>
      <c r="AR135" s="219" t="s">
        <v>90</v>
      </c>
      <c r="AT135" s="220" t="s">
        <v>82</v>
      </c>
      <c r="AU135" s="220" t="s">
        <v>90</v>
      </c>
      <c r="AY135" s="219" t="s">
        <v>244</v>
      </c>
      <c r="BK135" s="221">
        <f>SUM(BK136:BK209)</f>
        <v>0</v>
      </c>
    </row>
    <row r="136" s="2" customFormat="1" ht="37.8" customHeight="1">
      <c r="A136" s="40"/>
      <c r="B136" s="41"/>
      <c r="C136" s="222" t="s">
        <v>90</v>
      </c>
      <c r="D136" s="222" t="s">
        <v>245</v>
      </c>
      <c r="E136" s="223" t="s">
        <v>545</v>
      </c>
      <c r="F136" s="224" t="s">
        <v>546</v>
      </c>
      <c r="G136" s="225" t="s">
        <v>248</v>
      </c>
      <c r="H136" s="226">
        <v>20.5</v>
      </c>
      <c r="I136" s="227"/>
      <c r="J136" s="228">
        <f>ROUND(I136*H136,2)</f>
        <v>0</v>
      </c>
      <c r="K136" s="224" t="s">
        <v>547</v>
      </c>
      <c r="L136" s="46"/>
      <c r="M136" s="229" t="s">
        <v>1</v>
      </c>
      <c r="N136" s="230" t="s">
        <v>48</v>
      </c>
      <c r="O136" s="93"/>
      <c r="P136" s="231">
        <f>O136*H136</f>
        <v>0</v>
      </c>
      <c r="Q136" s="231">
        <v>0</v>
      </c>
      <c r="R136" s="231">
        <f>Q136*H136</f>
        <v>0</v>
      </c>
      <c r="S136" s="231">
        <v>0.44</v>
      </c>
      <c r="T136" s="232">
        <f>S136*H136</f>
        <v>9.0199999999999996</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548</v>
      </c>
    </row>
    <row r="137" s="15" customFormat="1">
      <c r="A137" s="15"/>
      <c r="B137" s="287"/>
      <c r="C137" s="288"/>
      <c r="D137" s="235" t="s">
        <v>436</v>
      </c>
      <c r="E137" s="289" t="s">
        <v>1</v>
      </c>
      <c r="F137" s="290" t="s">
        <v>549</v>
      </c>
      <c r="G137" s="288"/>
      <c r="H137" s="289" t="s">
        <v>1</v>
      </c>
      <c r="I137" s="291"/>
      <c r="J137" s="288"/>
      <c r="K137" s="288"/>
      <c r="L137" s="292"/>
      <c r="M137" s="293"/>
      <c r="N137" s="294"/>
      <c r="O137" s="294"/>
      <c r="P137" s="294"/>
      <c r="Q137" s="294"/>
      <c r="R137" s="294"/>
      <c r="S137" s="294"/>
      <c r="T137" s="295"/>
      <c r="U137" s="15"/>
      <c r="V137" s="15"/>
      <c r="W137" s="15"/>
      <c r="X137" s="15"/>
      <c r="Y137" s="15"/>
      <c r="Z137" s="15"/>
      <c r="AA137" s="15"/>
      <c r="AB137" s="15"/>
      <c r="AC137" s="15"/>
      <c r="AD137" s="15"/>
      <c r="AE137" s="15"/>
      <c r="AT137" s="296" t="s">
        <v>436</v>
      </c>
      <c r="AU137" s="296" t="s">
        <v>92</v>
      </c>
      <c r="AV137" s="15" t="s">
        <v>90</v>
      </c>
      <c r="AW137" s="15" t="s">
        <v>38</v>
      </c>
      <c r="AX137" s="15" t="s">
        <v>83</v>
      </c>
      <c r="AY137" s="296" t="s">
        <v>244</v>
      </c>
    </row>
    <row r="138" s="13" customFormat="1">
      <c r="A138" s="13"/>
      <c r="B138" s="262"/>
      <c r="C138" s="263"/>
      <c r="D138" s="235" t="s">
        <v>436</v>
      </c>
      <c r="E138" s="264" t="s">
        <v>1</v>
      </c>
      <c r="F138" s="265" t="s">
        <v>550</v>
      </c>
      <c r="G138" s="263"/>
      <c r="H138" s="266">
        <v>14.5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436</v>
      </c>
      <c r="AU138" s="272" t="s">
        <v>92</v>
      </c>
      <c r="AV138" s="13" t="s">
        <v>92</v>
      </c>
      <c r="AW138" s="13" t="s">
        <v>38</v>
      </c>
      <c r="AX138" s="13" t="s">
        <v>83</v>
      </c>
      <c r="AY138" s="272" t="s">
        <v>244</v>
      </c>
    </row>
    <row r="139" s="15" customFormat="1">
      <c r="A139" s="15"/>
      <c r="B139" s="287"/>
      <c r="C139" s="288"/>
      <c r="D139" s="235" t="s">
        <v>436</v>
      </c>
      <c r="E139" s="289" t="s">
        <v>1</v>
      </c>
      <c r="F139" s="290" t="s">
        <v>551</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552</v>
      </c>
      <c r="G140" s="263"/>
      <c r="H140" s="266">
        <v>6</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20.5</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24.15" customHeight="1">
      <c r="A142" s="40"/>
      <c r="B142" s="41"/>
      <c r="C142" s="222" t="s">
        <v>92</v>
      </c>
      <c r="D142" s="222" t="s">
        <v>245</v>
      </c>
      <c r="E142" s="223" t="s">
        <v>553</v>
      </c>
      <c r="F142" s="224" t="s">
        <v>554</v>
      </c>
      <c r="G142" s="225" t="s">
        <v>248</v>
      </c>
      <c r="H142" s="226">
        <v>6</v>
      </c>
      <c r="I142" s="227"/>
      <c r="J142" s="228">
        <f>ROUND(I142*H142,2)</f>
        <v>0</v>
      </c>
      <c r="K142" s="224" t="s">
        <v>547</v>
      </c>
      <c r="L142" s="46"/>
      <c r="M142" s="229" t="s">
        <v>1</v>
      </c>
      <c r="N142" s="230" t="s">
        <v>48</v>
      </c>
      <c r="O142" s="93"/>
      <c r="P142" s="231">
        <f>O142*H142</f>
        <v>0</v>
      </c>
      <c r="Q142" s="231">
        <v>4.795E-05</v>
      </c>
      <c r="R142" s="231">
        <f>Q142*H142</f>
        <v>0.0002877</v>
      </c>
      <c r="S142" s="231">
        <v>0.11500000000000001</v>
      </c>
      <c r="T142" s="232">
        <f>S142*H142</f>
        <v>0.69000000000000006</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555</v>
      </c>
    </row>
    <row r="143" s="15" customFormat="1">
      <c r="A143" s="15"/>
      <c r="B143" s="287"/>
      <c r="C143" s="288"/>
      <c r="D143" s="235" t="s">
        <v>436</v>
      </c>
      <c r="E143" s="289" t="s">
        <v>1</v>
      </c>
      <c r="F143" s="290" t="s">
        <v>551</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436</v>
      </c>
      <c r="AU143" s="296" t="s">
        <v>92</v>
      </c>
      <c r="AV143" s="15" t="s">
        <v>90</v>
      </c>
      <c r="AW143" s="15" t="s">
        <v>38</v>
      </c>
      <c r="AX143" s="15" t="s">
        <v>83</v>
      </c>
      <c r="AY143" s="296" t="s">
        <v>244</v>
      </c>
    </row>
    <row r="144" s="13" customFormat="1">
      <c r="A144" s="13"/>
      <c r="B144" s="262"/>
      <c r="C144" s="263"/>
      <c r="D144" s="235" t="s">
        <v>436</v>
      </c>
      <c r="E144" s="264" t="s">
        <v>1</v>
      </c>
      <c r="F144" s="265" t="s">
        <v>552</v>
      </c>
      <c r="G144" s="263"/>
      <c r="H144" s="266">
        <v>6</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436</v>
      </c>
      <c r="AU144" s="272" t="s">
        <v>92</v>
      </c>
      <c r="AV144" s="13" t="s">
        <v>92</v>
      </c>
      <c r="AW144" s="13" t="s">
        <v>38</v>
      </c>
      <c r="AX144" s="13" t="s">
        <v>83</v>
      </c>
      <c r="AY144" s="272" t="s">
        <v>244</v>
      </c>
    </row>
    <row r="145" s="14" customFormat="1">
      <c r="A145" s="14"/>
      <c r="B145" s="273"/>
      <c r="C145" s="274"/>
      <c r="D145" s="235" t="s">
        <v>436</v>
      </c>
      <c r="E145" s="275" t="s">
        <v>1</v>
      </c>
      <c r="F145" s="276" t="s">
        <v>438</v>
      </c>
      <c r="G145" s="274"/>
      <c r="H145" s="277">
        <v>6</v>
      </c>
      <c r="I145" s="278"/>
      <c r="J145" s="274"/>
      <c r="K145" s="274"/>
      <c r="L145" s="279"/>
      <c r="M145" s="280"/>
      <c r="N145" s="281"/>
      <c r="O145" s="281"/>
      <c r="P145" s="281"/>
      <c r="Q145" s="281"/>
      <c r="R145" s="281"/>
      <c r="S145" s="281"/>
      <c r="T145" s="282"/>
      <c r="U145" s="14"/>
      <c r="V145" s="14"/>
      <c r="W145" s="14"/>
      <c r="X145" s="14"/>
      <c r="Y145" s="14"/>
      <c r="Z145" s="14"/>
      <c r="AA145" s="14"/>
      <c r="AB145" s="14"/>
      <c r="AC145" s="14"/>
      <c r="AD145" s="14"/>
      <c r="AE145" s="14"/>
      <c r="AT145" s="283" t="s">
        <v>436</v>
      </c>
      <c r="AU145" s="283" t="s">
        <v>92</v>
      </c>
      <c r="AV145" s="14" t="s">
        <v>123</v>
      </c>
      <c r="AW145" s="14" t="s">
        <v>38</v>
      </c>
      <c r="AX145" s="14" t="s">
        <v>90</v>
      </c>
      <c r="AY145" s="283" t="s">
        <v>244</v>
      </c>
    </row>
    <row r="146" s="2" customFormat="1" ht="16.5" customHeight="1">
      <c r="A146" s="40"/>
      <c r="B146" s="41"/>
      <c r="C146" s="222" t="s">
        <v>117</v>
      </c>
      <c r="D146" s="222" t="s">
        <v>245</v>
      </c>
      <c r="E146" s="223" t="s">
        <v>556</v>
      </c>
      <c r="F146" s="224" t="s">
        <v>557</v>
      </c>
      <c r="G146" s="225" t="s">
        <v>248</v>
      </c>
      <c r="H146" s="226">
        <v>2.5</v>
      </c>
      <c r="I146" s="227"/>
      <c r="J146" s="228">
        <f>ROUND(I146*H146,2)</f>
        <v>0</v>
      </c>
      <c r="K146" s="224" t="s">
        <v>547</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558</v>
      </c>
    </row>
    <row r="147" s="13" customFormat="1">
      <c r="A147" s="13"/>
      <c r="B147" s="262"/>
      <c r="C147" s="263"/>
      <c r="D147" s="235" t="s">
        <v>436</v>
      </c>
      <c r="E147" s="264" t="s">
        <v>1</v>
      </c>
      <c r="F147" s="265" t="s">
        <v>559</v>
      </c>
      <c r="G147" s="263"/>
      <c r="H147" s="266">
        <v>2.5</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436</v>
      </c>
      <c r="AU147" s="272" t="s">
        <v>92</v>
      </c>
      <c r="AV147" s="13" t="s">
        <v>92</v>
      </c>
      <c r="AW147" s="13" t="s">
        <v>38</v>
      </c>
      <c r="AX147" s="13" t="s">
        <v>90</v>
      </c>
      <c r="AY147" s="272" t="s">
        <v>244</v>
      </c>
    </row>
    <row r="148" s="2" customFormat="1" ht="24.15" customHeight="1">
      <c r="A148" s="40"/>
      <c r="B148" s="41"/>
      <c r="C148" s="222" t="s">
        <v>123</v>
      </c>
      <c r="D148" s="222" t="s">
        <v>245</v>
      </c>
      <c r="E148" s="223" t="s">
        <v>560</v>
      </c>
      <c r="F148" s="224" t="s">
        <v>561</v>
      </c>
      <c r="G148" s="225" t="s">
        <v>301</v>
      </c>
      <c r="H148" s="226">
        <v>14.560000000000001</v>
      </c>
      <c r="I148" s="227"/>
      <c r="J148" s="228">
        <f>ROUND(I148*H148,2)</f>
        <v>0</v>
      </c>
      <c r="K148" s="224" t="s">
        <v>547</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92</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562</v>
      </c>
    </row>
    <row r="149" s="15" customFormat="1">
      <c r="A149" s="15"/>
      <c r="B149" s="287"/>
      <c r="C149" s="288"/>
      <c r="D149" s="235" t="s">
        <v>436</v>
      </c>
      <c r="E149" s="289" t="s">
        <v>1</v>
      </c>
      <c r="F149" s="290" t="s">
        <v>563</v>
      </c>
      <c r="G149" s="288"/>
      <c r="H149" s="289" t="s">
        <v>1</v>
      </c>
      <c r="I149" s="291"/>
      <c r="J149" s="288"/>
      <c r="K149" s="288"/>
      <c r="L149" s="292"/>
      <c r="M149" s="293"/>
      <c r="N149" s="294"/>
      <c r="O149" s="294"/>
      <c r="P149" s="294"/>
      <c r="Q149" s="294"/>
      <c r="R149" s="294"/>
      <c r="S149" s="294"/>
      <c r="T149" s="295"/>
      <c r="U149" s="15"/>
      <c r="V149" s="15"/>
      <c r="W149" s="15"/>
      <c r="X149" s="15"/>
      <c r="Y149" s="15"/>
      <c r="Z149" s="15"/>
      <c r="AA149" s="15"/>
      <c r="AB149" s="15"/>
      <c r="AC149" s="15"/>
      <c r="AD149" s="15"/>
      <c r="AE149" s="15"/>
      <c r="AT149" s="296" t="s">
        <v>436</v>
      </c>
      <c r="AU149" s="296" t="s">
        <v>92</v>
      </c>
      <c r="AV149" s="15" t="s">
        <v>90</v>
      </c>
      <c r="AW149" s="15" t="s">
        <v>38</v>
      </c>
      <c r="AX149" s="15" t="s">
        <v>83</v>
      </c>
      <c r="AY149" s="296" t="s">
        <v>244</v>
      </c>
    </row>
    <row r="150" s="13" customFormat="1">
      <c r="A150" s="13"/>
      <c r="B150" s="262"/>
      <c r="C150" s="263"/>
      <c r="D150" s="235" t="s">
        <v>436</v>
      </c>
      <c r="E150" s="264" t="s">
        <v>1</v>
      </c>
      <c r="F150" s="265" t="s">
        <v>564</v>
      </c>
      <c r="G150" s="263"/>
      <c r="H150" s="266">
        <v>14.560000000000001</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436</v>
      </c>
      <c r="AU150" s="272" t="s">
        <v>92</v>
      </c>
      <c r="AV150" s="13" t="s">
        <v>92</v>
      </c>
      <c r="AW150" s="13" t="s">
        <v>38</v>
      </c>
      <c r="AX150" s="13" t="s">
        <v>83</v>
      </c>
      <c r="AY150" s="272" t="s">
        <v>244</v>
      </c>
    </row>
    <row r="151" s="16" customFormat="1">
      <c r="A151" s="16"/>
      <c r="B151" s="297"/>
      <c r="C151" s="298"/>
      <c r="D151" s="235" t="s">
        <v>436</v>
      </c>
      <c r="E151" s="299" t="s">
        <v>1</v>
      </c>
      <c r="F151" s="300" t="s">
        <v>565</v>
      </c>
      <c r="G151" s="298"/>
      <c r="H151" s="301">
        <v>14.560000000000001</v>
      </c>
      <c r="I151" s="302"/>
      <c r="J151" s="298"/>
      <c r="K151" s="298"/>
      <c r="L151" s="303"/>
      <c r="M151" s="304"/>
      <c r="N151" s="305"/>
      <c r="O151" s="305"/>
      <c r="P151" s="305"/>
      <c r="Q151" s="305"/>
      <c r="R151" s="305"/>
      <c r="S151" s="305"/>
      <c r="T151" s="306"/>
      <c r="U151" s="16"/>
      <c r="V151" s="16"/>
      <c r="W151" s="16"/>
      <c r="X151" s="16"/>
      <c r="Y151" s="16"/>
      <c r="Z151" s="16"/>
      <c r="AA151" s="16"/>
      <c r="AB151" s="16"/>
      <c r="AC151" s="16"/>
      <c r="AD151" s="16"/>
      <c r="AE151" s="16"/>
      <c r="AT151" s="307" t="s">
        <v>436</v>
      </c>
      <c r="AU151" s="307" t="s">
        <v>92</v>
      </c>
      <c r="AV151" s="16" t="s">
        <v>117</v>
      </c>
      <c r="AW151" s="16" t="s">
        <v>38</v>
      </c>
      <c r="AX151" s="16" t="s">
        <v>90</v>
      </c>
      <c r="AY151" s="307" t="s">
        <v>244</v>
      </c>
    </row>
    <row r="152" s="2" customFormat="1" ht="24.15" customHeight="1">
      <c r="A152" s="40"/>
      <c r="B152" s="41"/>
      <c r="C152" s="222" t="s">
        <v>139</v>
      </c>
      <c r="D152" s="222" t="s">
        <v>245</v>
      </c>
      <c r="E152" s="223" t="s">
        <v>566</v>
      </c>
      <c r="F152" s="224" t="s">
        <v>567</v>
      </c>
      <c r="G152" s="225" t="s">
        <v>301</v>
      </c>
      <c r="H152" s="226">
        <v>43.261000000000003</v>
      </c>
      <c r="I152" s="227"/>
      <c r="J152" s="228">
        <f>ROUND(I152*H152,2)</f>
        <v>0</v>
      </c>
      <c r="K152" s="224" t="s">
        <v>547</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92</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568</v>
      </c>
    </row>
    <row r="153" s="13" customFormat="1">
      <c r="A153" s="13"/>
      <c r="B153" s="262"/>
      <c r="C153" s="263"/>
      <c r="D153" s="235" t="s">
        <v>436</v>
      </c>
      <c r="E153" s="264" t="s">
        <v>1</v>
      </c>
      <c r="F153" s="265" t="s">
        <v>569</v>
      </c>
      <c r="G153" s="263"/>
      <c r="H153" s="266">
        <v>43.261000000000003</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90</v>
      </c>
      <c r="AY153" s="272" t="s">
        <v>244</v>
      </c>
    </row>
    <row r="154" s="2" customFormat="1" ht="21.75" customHeight="1">
      <c r="A154" s="40"/>
      <c r="B154" s="41"/>
      <c r="C154" s="222" t="s">
        <v>258</v>
      </c>
      <c r="D154" s="222" t="s">
        <v>245</v>
      </c>
      <c r="E154" s="223" t="s">
        <v>570</v>
      </c>
      <c r="F154" s="224" t="s">
        <v>571</v>
      </c>
      <c r="G154" s="225" t="s">
        <v>248</v>
      </c>
      <c r="H154" s="226">
        <v>86.522999999999996</v>
      </c>
      <c r="I154" s="227"/>
      <c r="J154" s="228">
        <f>ROUND(I154*H154,2)</f>
        <v>0</v>
      </c>
      <c r="K154" s="224" t="s">
        <v>547</v>
      </c>
      <c r="L154" s="46"/>
      <c r="M154" s="229" t="s">
        <v>1</v>
      </c>
      <c r="N154" s="230" t="s">
        <v>48</v>
      </c>
      <c r="O154" s="93"/>
      <c r="P154" s="231">
        <f>O154*H154</f>
        <v>0</v>
      </c>
      <c r="Q154" s="231">
        <v>0.00083850999999999999</v>
      </c>
      <c r="R154" s="231">
        <f>Q154*H154</f>
        <v>0.072550400729999992</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572</v>
      </c>
    </row>
    <row r="155" s="13" customFormat="1">
      <c r="A155" s="13"/>
      <c r="B155" s="262"/>
      <c r="C155" s="263"/>
      <c r="D155" s="235" t="s">
        <v>436</v>
      </c>
      <c r="E155" s="264" t="s">
        <v>1</v>
      </c>
      <c r="F155" s="265" t="s">
        <v>573</v>
      </c>
      <c r="G155" s="263"/>
      <c r="H155" s="266">
        <v>86.522999999999996</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90</v>
      </c>
      <c r="AY155" s="272" t="s">
        <v>244</v>
      </c>
    </row>
    <row r="156" s="2" customFormat="1" ht="24.15" customHeight="1">
      <c r="A156" s="40"/>
      <c r="B156" s="41"/>
      <c r="C156" s="222" t="s">
        <v>270</v>
      </c>
      <c r="D156" s="222" t="s">
        <v>245</v>
      </c>
      <c r="E156" s="223" t="s">
        <v>574</v>
      </c>
      <c r="F156" s="224" t="s">
        <v>575</v>
      </c>
      <c r="G156" s="225" t="s">
        <v>248</v>
      </c>
      <c r="H156" s="226">
        <v>86.519999999999996</v>
      </c>
      <c r="I156" s="227"/>
      <c r="J156" s="228">
        <f>ROUND(I156*H156,2)</f>
        <v>0</v>
      </c>
      <c r="K156" s="224" t="s">
        <v>547</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92</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576</v>
      </c>
    </row>
    <row r="157" s="13" customFormat="1">
      <c r="A157" s="13"/>
      <c r="B157" s="262"/>
      <c r="C157" s="263"/>
      <c r="D157" s="235" t="s">
        <v>436</v>
      </c>
      <c r="E157" s="264" t="s">
        <v>1</v>
      </c>
      <c r="F157" s="265" t="s">
        <v>577</v>
      </c>
      <c r="G157" s="263"/>
      <c r="H157" s="266">
        <v>86.519999999999996</v>
      </c>
      <c r="I157" s="267"/>
      <c r="J157" s="263"/>
      <c r="K157" s="263"/>
      <c r="L157" s="268"/>
      <c r="M157" s="269"/>
      <c r="N157" s="270"/>
      <c r="O157" s="270"/>
      <c r="P157" s="270"/>
      <c r="Q157" s="270"/>
      <c r="R157" s="270"/>
      <c r="S157" s="270"/>
      <c r="T157" s="271"/>
      <c r="U157" s="13"/>
      <c r="V157" s="13"/>
      <c r="W157" s="13"/>
      <c r="X157" s="13"/>
      <c r="Y157" s="13"/>
      <c r="Z157" s="13"/>
      <c r="AA157" s="13"/>
      <c r="AB157" s="13"/>
      <c r="AC157" s="13"/>
      <c r="AD157" s="13"/>
      <c r="AE157" s="13"/>
      <c r="AT157" s="272" t="s">
        <v>436</v>
      </c>
      <c r="AU157" s="272" t="s">
        <v>92</v>
      </c>
      <c r="AV157" s="13" t="s">
        <v>92</v>
      </c>
      <c r="AW157" s="13" t="s">
        <v>38</v>
      </c>
      <c r="AX157" s="13" t="s">
        <v>90</v>
      </c>
      <c r="AY157" s="272" t="s">
        <v>244</v>
      </c>
    </row>
    <row r="158" s="2" customFormat="1" ht="33" customHeight="1">
      <c r="A158" s="40"/>
      <c r="B158" s="41"/>
      <c r="C158" s="222" t="s">
        <v>262</v>
      </c>
      <c r="D158" s="222" t="s">
        <v>245</v>
      </c>
      <c r="E158" s="223" t="s">
        <v>578</v>
      </c>
      <c r="F158" s="224" t="s">
        <v>579</v>
      </c>
      <c r="G158" s="225" t="s">
        <v>301</v>
      </c>
      <c r="H158" s="226">
        <v>17.760000000000002</v>
      </c>
      <c r="I158" s="227"/>
      <c r="J158" s="228">
        <f>ROUND(I158*H158,2)</f>
        <v>0</v>
      </c>
      <c r="K158" s="224" t="s">
        <v>547</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580</v>
      </c>
    </row>
    <row r="159" s="15" customFormat="1">
      <c r="A159" s="15"/>
      <c r="B159" s="287"/>
      <c r="C159" s="288"/>
      <c r="D159" s="235" t="s">
        <v>436</v>
      </c>
      <c r="E159" s="289" t="s">
        <v>1</v>
      </c>
      <c r="F159" s="290" t="s">
        <v>563</v>
      </c>
      <c r="G159" s="288"/>
      <c r="H159" s="289" t="s">
        <v>1</v>
      </c>
      <c r="I159" s="291"/>
      <c r="J159" s="288"/>
      <c r="K159" s="288"/>
      <c r="L159" s="292"/>
      <c r="M159" s="293"/>
      <c r="N159" s="294"/>
      <c r="O159" s="294"/>
      <c r="P159" s="294"/>
      <c r="Q159" s="294"/>
      <c r="R159" s="294"/>
      <c r="S159" s="294"/>
      <c r="T159" s="295"/>
      <c r="U159" s="15"/>
      <c r="V159" s="15"/>
      <c r="W159" s="15"/>
      <c r="X159" s="15"/>
      <c r="Y159" s="15"/>
      <c r="Z159" s="15"/>
      <c r="AA159" s="15"/>
      <c r="AB159" s="15"/>
      <c r="AC159" s="15"/>
      <c r="AD159" s="15"/>
      <c r="AE159" s="15"/>
      <c r="AT159" s="296" t="s">
        <v>436</v>
      </c>
      <c r="AU159" s="296" t="s">
        <v>92</v>
      </c>
      <c r="AV159" s="15" t="s">
        <v>90</v>
      </c>
      <c r="AW159" s="15" t="s">
        <v>38</v>
      </c>
      <c r="AX159" s="15" t="s">
        <v>83</v>
      </c>
      <c r="AY159" s="296" t="s">
        <v>244</v>
      </c>
    </row>
    <row r="160" s="13" customFormat="1">
      <c r="A160" s="13"/>
      <c r="B160" s="262"/>
      <c r="C160" s="263"/>
      <c r="D160" s="235" t="s">
        <v>436</v>
      </c>
      <c r="E160" s="264" t="s">
        <v>1</v>
      </c>
      <c r="F160" s="265" t="s">
        <v>564</v>
      </c>
      <c r="G160" s="263"/>
      <c r="H160" s="266">
        <v>14.560000000000001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6" customFormat="1">
      <c r="A161" s="16"/>
      <c r="B161" s="297"/>
      <c r="C161" s="298"/>
      <c r="D161" s="235" t="s">
        <v>436</v>
      </c>
      <c r="E161" s="299" t="s">
        <v>1</v>
      </c>
      <c r="F161" s="300" t="s">
        <v>565</v>
      </c>
      <c r="G161" s="298"/>
      <c r="H161" s="301">
        <v>14.560000000000001</v>
      </c>
      <c r="I161" s="302"/>
      <c r="J161" s="298"/>
      <c r="K161" s="298"/>
      <c r="L161" s="303"/>
      <c r="M161" s="304"/>
      <c r="N161" s="305"/>
      <c r="O161" s="305"/>
      <c r="P161" s="305"/>
      <c r="Q161" s="305"/>
      <c r="R161" s="305"/>
      <c r="S161" s="305"/>
      <c r="T161" s="306"/>
      <c r="U161" s="16"/>
      <c r="V161" s="16"/>
      <c r="W161" s="16"/>
      <c r="X161" s="16"/>
      <c r="Y161" s="16"/>
      <c r="Z161" s="16"/>
      <c r="AA161" s="16"/>
      <c r="AB161" s="16"/>
      <c r="AC161" s="16"/>
      <c r="AD161" s="16"/>
      <c r="AE161" s="16"/>
      <c r="AT161" s="307" t="s">
        <v>436</v>
      </c>
      <c r="AU161" s="307" t="s">
        <v>92</v>
      </c>
      <c r="AV161" s="16" t="s">
        <v>117</v>
      </c>
      <c r="AW161" s="16" t="s">
        <v>38</v>
      </c>
      <c r="AX161" s="16" t="s">
        <v>83</v>
      </c>
      <c r="AY161" s="307" t="s">
        <v>244</v>
      </c>
    </row>
    <row r="162" s="13" customFormat="1">
      <c r="A162" s="13"/>
      <c r="B162" s="262"/>
      <c r="C162" s="263"/>
      <c r="D162" s="235" t="s">
        <v>436</v>
      </c>
      <c r="E162" s="264" t="s">
        <v>1</v>
      </c>
      <c r="F162" s="265" t="s">
        <v>581</v>
      </c>
      <c r="G162" s="263"/>
      <c r="H162" s="266">
        <v>3.2000000000000002</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6" customFormat="1">
      <c r="A163" s="16"/>
      <c r="B163" s="297"/>
      <c r="C163" s="298"/>
      <c r="D163" s="235" t="s">
        <v>436</v>
      </c>
      <c r="E163" s="299" t="s">
        <v>1</v>
      </c>
      <c r="F163" s="300" t="s">
        <v>565</v>
      </c>
      <c r="G163" s="298"/>
      <c r="H163" s="301">
        <v>3.2000000000000002</v>
      </c>
      <c r="I163" s="302"/>
      <c r="J163" s="298"/>
      <c r="K163" s="298"/>
      <c r="L163" s="303"/>
      <c r="M163" s="304"/>
      <c r="N163" s="305"/>
      <c r="O163" s="305"/>
      <c r="P163" s="305"/>
      <c r="Q163" s="305"/>
      <c r="R163" s="305"/>
      <c r="S163" s="305"/>
      <c r="T163" s="306"/>
      <c r="U163" s="16"/>
      <c r="V163" s="16"/>
      <c r="W163" s="16"/>
      <c r="X163" s="16"/>
      <c r="Y163" s="16"/>
      <c r="Z163" s="16"/>
      <c r="AA163" s="16"/>
      <c r="AB163" s="16"/>
      <c r="AC163" s="16"/>
      <c r="AD163" s="16"/>
      <c r="AE163" s="16"/>
      <c r="AT163" s="307" t="s">
        <v>436</v>
      </c>
      <c r="AU163" s="307" t="s">
        <v>92</v>
      </c>
      <c r="AV163" s="16" t="s">
        <v>117</v>
      </c>
      <c r="AW163" s="16" t="s">
        <v>38</v>
      </c>
      <c r="AX163" s="16" t="s">
        <v>83</v>
      </c>
      <c r="AY163" s="307" t="s">
        <v>244</v>
      </c>
    </row>
    <row r="164" s="14" customFormat="1">
      <c r="A164" s="14"/>
      <c r="B164" s="273"/>
      <c r="C164" s="274"/>
      <c r="D164" s="235" t="s">
        <v>436</v>
      </c>
      <c r="E164" s="275" t="s">
        <v>1</v>
      </c>
      <c r="F164" s="276" t="s">
        <v>438</v>
      </c>
      <c r="G164" s="274"/>
      <c r="H164" s="277">
        <v>17.760000000000002</v>
      </c>
      <c r="I164" s="278"/>
      <c r="J164" s="274"/>
      <c r="K164" s="274"/>
      <c r="L164" s="279"/>
      <c r="M164" s="280"/>
      <c r="N164" s="281"/>
      <c r="O164" s="281"/>
      <c r="P164" s="281"/>
      <c r="Q164" s="281"/>
      <c r="R164" s="281"/>
      <c r="S164" s="281"/>
      <c r="T164" s="282"/>
      <c r="U164" s="14"/>
      <c r="V164" s="14"/>
      <c r="W164" s="14"/>
      <c r="X164" s="14"/>
      <c r="Y164" s="14"/>
      <c r="Z164" s="14"/>
      <c r="AA164" s="14"/>
      <c r="AB164" s="14"/>
      <c r="AC164" s="14"/>
      <c r="AD164" s="14"/>
      <c r="AE164" s="14"/>
      <c r="AT164" s="283" t="s">
        <v>436</v>
      </c>
      <c r="AU164" s="283" t="s">
        <v>92</v>
      </c>
      <c r="AV164" s="14" t="s">
        <v>123</v>
      </c>
      <c r="AW164" s="14" t="s">
        <v>38</v>
      </c>
      <c r="AX164" s="14" t="s">
        <v>90</v>
      </c>
      <c r="AY164" s="283" t="s">
        <v>244</v>
      </c>
    </row>
    <row r="165" s="2" customFormat="1" ht="37.8" customHeight="1">
      <c r="A165" s="40"/>
      <c r="B165" s="41"/>
      <c r="C165" s="222" t="s">
        <v>277</v>
      </c>
      <c r="D165" s="222" t="s">
        <v>245</v>
      </c>
      <c r="E165" s="223" t="s">
        <v>444</v>
      </c>
      <c r="F165" s="224" t="s">
        <v>582</v>
      </c>
      <c r="G165" s="225" t="s">
        <v>301</v>
      </c>
      <c r="H165" s="226">
        <v>40.060000000000002</v>
      </c>
      <c r="I165" s="227"/>
      <c r="J165" s="228">
        <f>ROUND(I165*H165,2)</f>
        <v>0</v>
      </c>
      <c r="K165" s="224" t="s">
        <v>547</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583</v>
      </c>
    </row>
    <row r="166" s="13" customFormat="1">
      <c r="A166" s="13"/>
      <c r="B166" s="262"/>
      <c r="C166" s="263"/>
      <c r="D166" s="235" t="s">
        <v>436</v>
      </c>
      <c r="E166" s="264" t="s">
        <v>1</v>
      </c>
      <c r="F166" s="265" t="s">
        <v>584</v>
      </c>
      <c r="G166" s="263"/>
      <c r="H166" s="266">
        <v>40.060000000000002</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436</v>
      </c>
      <c r="AU166" s="272" t="s">
        <v>92</v>
      </c>
      <c r="AV166" s="13" t="s">
        <v>92</v>
      </c>
      <c r="AW166" s="13" t="s">
        <v>38</v>
      </c>
      <c r="AX166" s="13" t="s">
        <v>90</v>
      </c>
      <c r="AY166" s="272" t="s">
        <v>244</v>
      </c>
    </row>
    <row r="167" s="2" customFormat="1" ht="24.15" customHeight="1">
      <c r="A167" s="40"/>
      <c r="B167" s="41"/>
      <c r="C167" s="222" t="s">
        <v>266</v>
      </c>
      <c r="D167" s="222" t="s">
        <v>245</v>
      </c>
      <c r="E167" s="223" t="s">
        <v>585</v>
      </c>
      <c r="F167" s="224" t="s">
        <v>586</v>
      </c>
      <c r="G167" s="225" t="s">
        <v>301</v>
      </c>
      <c r="H167" s="226">
        <v>57.82</v>
      </c>
      <c r="I167" s="227"/>
      <c r="J167" s="228">
        <f>ROUND(I167*H167,2)</f>
        <v>0</v>
      </c>
      <c r="K167" s="224" t="s">
        <v>547</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587</v>
      </c>
    </row>
    <row r="168" s="15" customFormat="1">
      <c r="A168" s="15"/>
      <c r="B168" s="287"/>
      <c r="C168" s="288"/>
      <c r="D168" s="235" t="s">
        <v>436</v>
      </c>
      <c r="E168" s="289" t="s">
        <v>1</v>
      </c>
      <c r="F168" s="290" t="s">
        <v>563</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436</v>
      </c>
      <c r="AU168" s="296" t="s">
        <v>92</v>
      </c>
      <c r="AV168" s="15" t="s">
        <v>90</v>
      </c>
      <c r="AW168" s="15" t="s">
        <v>38</v>
      </c>
      <c r="AX168" s="15" t="s">
        <v>83</v>
      </c>
      <c r="AY168" s="296" t="s">
        <v>244</v>
      </c>
    </row>
    <row r="169" s="13" customFormat="1">
      <c r="A169" s="13"/>
      <c r="B169" s="262"/>
      <c r="C169" s="263"/>
      <c r="D169" s="235" t="s">
        <v>436</v>
      </c>
      <c r="E169" s="264" t="s">
        <v>1</v>
      </c>
      <c r="F169" s="265" t="s">
        <v>564</v>
      </c>
      <c r="G169" s="263"/>
      <c r="H169" s="266">
        <v>14.560000000000001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83</v>
      </c>
      <c r="AY169" s="272" t="s">
        <v>244</v>
      </c>
    </row>
    <row r="170" s="16" customFormat="1">
      <c r="A170" s="16"/>
      <c r="B170" s="297"/>
      <c r="C170" s="298"/>
      <c r="D170" s="235" t="s">
        <v>436</v>
      </c>
      <c r="E170" s="299" t="s">
        <v>1</v>
      </c>
      <c r="F170" s="300" t="s">
        <v>565</v>
      </c>
      <c r="G170" s="298"/>
      <c r="H170" s="301">
        <v>14.560000000000001</v>
      </c>
      <c r="I170" s="302"/>
      <c r="J170" s="298"/>
      <c r="K170" s="298"/>
      <c r="L170" s="303"/>
      <c r="M170" s="304"/>
      <c r="N170" s="305"/>
      <c r="O170" s="305"/>
      <c r="P170" s="305"/>
      <c r="Q170" s="305"/>
      <c r="R170" s="305"/>
      <c r="S170" s="305"/>
      <c r="T170" s="306"/>
      <c r="U170" s="16"/>
      <c r="V170" s="16"/>
      <c r="W170" s="16"/>
      <c r="X170" s="16"/>
      <c r="Y170" s="16"/>
      <c r="Z170" s="16"/>
      <c r="AA170" s="16"/>
      <c r="AB170" s="16"/>
      <c r="AC170" s="16"/>
      <c r="AD170" s="16"/>
      <c r="AE170" s="16"/>
      <c r="AT170" s="307" t="s">
        <v>436</v>
      </c>
      <c r="AU170" s="307" t="s">
        <v>92</v>
      </c>
      <c r="AV170" s="16" t="s">
        <v>117</v>
      </c>
      <c r="AW170" s="16" t="s">
        <v>38</v>
      </c>
      <c r="AX170" s="16" t="s">
        <v>83</v>
      </c>
      <c r="AY170" s="307" t="s">
        <v>244</v>
      </c>
    </row>
    <row r="171" s="13" customFormat="1">
      <c r="A171" s="13"/>
      <c r="B171" s="262"/>
      <c r="C171" s="263"/>
      <c r="D171" s="235" t="s">
        <v>436</v>
      </c>
      <c r="E171" s="264" t="s">
        <v>1</v>
      </c>
      <c r="F171" s="265" t="s">
        <v>588</v>
      </c>
      <c r="G171" s="263"/>
      <c r="H171" s="266">
        <v>43.259999999999998</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83</v>
      </c>
      <c r="AY171" s="272" t="s">
        <v>244</v>
      </c>
    </row>
    <row r="172" s="16" customFormat="1">
      <c r="A172" s="16"/>
      <c r="B172" s="297"/>
      <c r="C172" s="298"/>
      <c r="D172" s="235" t="s">
        <v>436</v>
      </c>
      <c r="E172" s="299" t="s">
        <v>1</v>
      </c>
      <c r="F172" s="300" t="s">
        <v>565</v>
      </c>
      <c r="G172" s="298"/>
      <c r="H172" s="301">
        <v>43.259999999999998</v>
      </c>
      <c r="I172" s="302"/>
      <c r="J172" s="298"/>
      <c r="K172" s="298"/>
      <c r="L172" s="303"/>
      <c r="M172" s="304"/>
      <c r="N172" s="305"/>
      <c r="O172" s="305"/>
      <c r="P172" s="305"/>
      <c r="Q172" s="305"/>
      <c r="R172" s="305"/>
      <c r="S172" s="305"/>
      <c r="T172" s="306"/>
      <c r="U172" s="16"/>
      <c r="V172" s="16"/>
      <c r="W172" s="16"/>
      <c r="X172" s="16"/>
      <c r="Y172" s="16"/>
      <c r="Z172" s="16"/>
      <c r="AA172" s="16"/>
      <c r="AB172" s="16"/>
      <c r="AC172" s="16"/>
      <c r="AD172" s="16"/>
      <c r="AE172" s="16"/>
      <c r="AT172" s="307" t="s">
        <v>436</v>
      </c>
      <c r="AU172" s="307" t="s">
        <v>92</v>
      </c>
      <c r="AV172" s="16" t="s">
        <v>117</v>
      </c>
      <c r="AW172" s="16" t="s">
        <v>38</v>
      </c>
      <c r="AX172" s="16" t="s">
        <v>83</v>
      </c>
      <c r="AY172" s="307" t="s">
        <v>244</v>
      </c>
    </row>
    <row r="173" s="14" customFormat="1">
      <c r="A173" s="14"/>
      <c r="B173" s="273"/>
      <c r="C173" s="274"/>
      <c r="D173" s="235" t="s">
        <v>436</v>
      </c>
      <c r="E173" s="275" t="s">
        <v>1</v>
      </c>
      <c r="F173" s="276" t="s">
        <v>438</v>
      </c>
      <c r="G173" s="274"/>
      <c r="H173" s="277">
        <v>57.82</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436</v>
      </c>
      <c r="AU173" s="283" t="s">
        <v>92</v>
      </c>
      <c r="AV173" s="14" t="s">
        <v>123</v>
      </c>
      <c r="AW173" s="14" t="s">
        <v>38</v>
      </c>
      <c r="AX173" s="14" t="s">
        <v>90</v>
      </c>
      <c r="AY173" s="283" t="s">
        <v>244</v>
      </c>
    </row>
    <row r="174" s="2" customFormat="1" ht="24.15" customHeight="1">
      <c r="A174" s="40"/>
      <c r="B174" s="41"/>
      <c r="C174" s="222" t="s">
        <v>285</v>
      </c>
      <c r="D174" s="222" t="s">
        <v>245</v>
      </c>
      <c r="E174" s="223" t="s">
        <v>589</v>
      </c>
      <c r="F174" s="224" t="s">
        <v>590</v>
      </c>
      <c r="G174" s="225" t="s">
        <v>248</v>
      </c>
      <c r="H174" s="226">
        <v>23.77</v>
      </c>
      <c r="I174" s="227"/>
      <c r="J174" s="228">
        <f>ROUND(I174*H174,2)</f>
        <v>0</v>
      </c>
      <c r="K174" s="224" t="s">
        <v>547</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591</v>
      </c>
    </row>
    <row r="175" s="13" customFormat="1">
      <c r="A175" s="13"/>
      <c r="B175" s="262"/>
      <c r="C175" s="263"/>
      <c r="D175" s="235" t="s">
        <v>436</v>
      </c>
      <c r="E175" s="264" t="s">
        <v>1</v>
      </c>
      <c r="F175" s="265" t="s">
        <v>592</v>
      </c>
      <c r="G175" s="263"/>
      <c r="H175" s="266">
        <v>23.77</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90</v>
      </c>
      <c r="AY175" s="272" t="s">
        <v>244</v>
      </c>
    </row>
    <row r="176" s="2" customFormat="1" ht="24.15" customHeight="1">
      <c r="A176" s="40"/>
      <c r="B176" s="41"/>
      <c r="C176" s="222" t="s">
        <v>269</v>
      </c>
      <c r="D176" s="222" t="s">
        <v>245</v>
      </c>
      <c r="E176" s="223" t="s">
        <v>593</v>
      </c>
      <c r="F176" s="224" t="s">
        <v>594</v>
      </c>
      <c r="G176" s="225" t="s">
        <v>419</v>
      </c>
      <c r="H176" s="226">
        <v>70.105000000000004</v>
      </c>
      <c r="I176" s="227"/>
      <c r="J176" s="228">
        <f>ROUND(I176*H176,2)</f>
        <v>0</v>
      </c>
      <c r="K176" s="224" t="s">
        <v>547</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595</v>
      </c>
    </row>
    <row r="177" s="13" customFormat="1">
      <c r="A177" s="13"/>
      <c r="B177" s="262"/>
      <c r="C177" s="263"/>
      <c r="D177" s="235" t="s">
        <v>436</v>
      </c>
      <c r="E177" s="264" t="s">
        <v>1</v>
      </c>
      <c r="F177" s="265" t="s">
        <v>596</v>
      </c>
      <c r="G177" s="263"/>
      <c r="H177" s="266">
        <v>40.060000000000002</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436</v>
      </c>
      <c r="AU177" s="272" t="s">
        <v>92</v>
      </c>
      <c r="AV177" s="13" t="s">
        <v>92</v>
      </c>
      <c r="AW177" s="13" t="s">
        <v>38</v>
      </c>
      <c r="AX177" s="13" t="s">
        <v>83</v>
      </c>
      <c r="AY177" s="272" t="s">
        <v>244</v>
      </c>
    </row>
    <row r="178" s="13" customFormat="1">
      <c r="A178" s="13"/>
      <c r="B178" s="262"/>
      <c r="C178" s="263"/>
      <c r="D178" s="235" t="s">
        <v>436</v>
      </c>
      <c r="E178" s="264" t="s">
        <v>1</v>
      </c>
      <c r="F178" s="265" t="s">
        <v>597</v>
      </c>
      <c r="G178" s="263"/>
      <c r="H178" s="266">
        <v>70.105000000000004</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90</v>
      </c>
      <c r="AY178" s="272" t="s">
        <v>244</v>
      </c>
    </row>
    <row r="179" s="2" customFormat="1" ht="24.15" customHeight="1">
      <c r="A179" s="40"/>
      <c r="B179" s="41"/>
      <c r="C179" s="222" t="s">
        <v>292</v>
      </c>
      <c r="D179" s="222" t="s">
        <v>245</v>
      </c>
      <c r="E179" s="223" t="s">
        <v>598</v>
      </c>
      <c r="F179" s="224" t="s">
        <v>599</v>
      </c>
      <c r="G179" s="225" t="s">
        <v>301</v>
      </c>
      <c r="H179" s="226">
        <v>57.82</v>
      </c>
      <c r="I179" s="227"/>
      <c r="J179" s="228">
        <f>ROUND(I179*H179,2)</f>
        <v>0</v>
      </c>
      <c r="K179" s="224" t="s">
        <v>547</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92</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600</v>
      </c>
    </row>
    <row r="180" s="15" customFormat="1">
      <c r="A180" s="15"/>
      <c r="B180" s="287"/>
      <c r="C180" s="288"/>
      <c r="D180" s="235" t="s">
        <v>436</v>
      </c>
      <c r="E180" s="289" t="s">
        <v>1</v>
      </c>
      <c r="F180" s="290" t="s">
        <v>563</v>
      </c>
      <c r="G180" s="288"/>
      <c r="H180" s="289" t="s">
        <v>1</v>
      </c>
      <c r="I180" s="291"/>
      <c r="J180" s="288"/>
      <c r="K180" s="288"/>
      <c r="L180" s="292"/>
      <c r="M180" s="293"/>
      <c r="N180" s="294"/>
      <c r="O180" s="294"/>
      <c r="P180" s="294"/>
      <c r="Q180" s="294"/>
      <c r="R180" s="294"/>
      <c r="S180" s="294"/>
      <c r="T180" s="295"/>
      <c r="U180" s="15"/>
      <c r="V180" s="15"/>
      <c r="W180" s="15"/>
      <c r="X180" s="15"/>
      <c r="Y180" s="15"/>
      <c r="Z180" s="15"/>
      <c r="AA180" s="15"/>
      <c r="AB180" s="15"/>
      <c r="AC180" s="15"/>
      <c r="AD180" s="15"/>
      <c r="AE180" s="15"/>
      <c r="AT180" s="296" t="s">
        <v>436</v>
      </c>
      <c r="AU180" s="296" t="s">
        <v>92</v>
      </c>
      <c r="AV180" s="15" t="s">
        <v>90</v>
      </c>
      <c r="AW180" s="15" t="s">
        <v>38</v>
      </c>
      <c r="AX180" s="15" t="s">
        <v>83</v>
      </c>
      <c r="AY180" s="296" t="s">
        <v>244</v>
      </c>
    </row>
    <row r="181" s="13" customFormat="1">
      <c r="A181" s="13"/>
      <c r="B181" s="262"/>
      <c r="C181" s="263"/>
      <c r="D181" s="235" t="s">
        <v>436</v>
      </c>
      <c r="E181" s="264" t="s">
        <v>1</v>
      </c>
      <c r="F181" s="265" t="s">
        <v>564</v>
      </c>
      <c r="G181" s="263"/>
      <c r="H181" s="266">
        <v>14.560000000000001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6" customFormat="1">
      <c r="A182" s="16"/>
      <c r="B182" s="297"/>
      <c r="C182" s="298"/>
      <c r="D182" s="235" t="s">
        <v>436</v>
      </c>
      <c r="E182" s="299" t="s">
        <v>1</v>
      </c>
      <c r="F182" s="300" t="s">
        <v>565</v>
      </c>
      <c r="G182" s="298"/>
      <c r="H182" s="301">
        <v>14.560000000000001</v>
      </c>
      <c r="I182" s="302"/>
      <c r="J182" s="298"/>
      <c r="K182" s="298"/>
      <c r="L182" s="303"/>
      <c r="M182" s="304"/>
      <c r="N182" s="305"/>
      <c r="O182" s="305"/>
      <c r="P182" s="305"/>
      <c r="Q182" s="305"/>
      <c r="R182" s="305"/>
      <c r="S182" s="305"/>
      <c r="T182" s="306"/>
      <c r="U182" s="16"/>
      <c r="V182" s="16"/>
      <c r="W182" s="16"/>
      <c r="X182" s="16"/>
      <c r="Y182" s="16"/>
      <c r="Z182" s="16"/>
      <c r="AA182" s="16"/>
      <c r="AB182" s="16"/>
      <c r="AC182" s="16"/>
      <c r="AD182" s="16"/>
      <c r="AE182" s="16"/>
      <c r="AT182" s="307" t="s">
        <v>436</v>
      </c>
      <c r="AU182" s="307" t="s">
        <v>92</v>
      </c>
      <c r="AV182" s="16" t="s">
        <v>117</v>
      </c>
      <c r="AW182" s="16" t="s">
        <v>38</v>
      </c>
      <c r="AX182" s="16" t="s">
        <v>83</v>
      </c>
      <c r="AY182" s="307" t="s">
        <v>244</v>
      </c>
    </row>
    <row r="183" s="13" customFormat="1">
      <c r="A183" s="13"/>
      <c r="B183" s="262"/>
      <c r="C183" s="263"/>
      <c r="D183" s="235" t="s">
        <v>436</v>
      </c>
      <c r="E183" s="264" t="s">
        <v>1</v>
      </c>
      <c r="F183" s="265" t="s">
        <v>588</v>
      </c>
      <c r="G183" s="263"/>
      <c r="H183" s="266">
        <v>43.259999999999998</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6" customFormat="1">
      <c r="A184" s="16"/>
      <c r="B184" s="297"/>
      <c r="C184" s="298"/>
      <c r="D184" s="235" t="s">
        <v>436</v>
      </c>
      <c r="E184" s="299" t="s">
        <v>1</v>
      </c>
      <c r="F184" s="300" t="s">
        <v>565</v>
      </c>
      <c r="G184" s="298"/>
      <c r="H184" s="301">
        <v>43.259999999999998</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436</v>
      </c>
      <c r="AU184" s="307" t="s">
        <v>92</v>
      </c>
      <c r="AV184" s="16" t="s">
        <v>117</v>
      </c>
      <c r="AW184" s="16" t="s">
        <v>38</v>
      </c>
      <c r="AX184" s="16" t="s">
        <v>83</v>
      </c>
      <c r="AY184" s="307" t="s">
        <v>244</v>
      </c>
    </row>
    <row r="185" s="14" customFormat="1">
      <c r="A185" s="14"/>
      <c r="B185" s="273"/>
      <c r="C185" s="274"/>
      <c r="D185" s="235" t="s">
        <v>436</v>
      </c>
      <c r="E185" s="275" t="s">
        <v>1</v>
      </c>
      <c r="F185" s="276" t="s">
        <v>438</v>
      </c>
      <c r="G185" s="274"/>
      <c r="H185" s="277">
        <v>57.82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24.15" customHeight="1">
      <c r="A186" s="40"/>
      <c r="B186" s="41"/>
      <c r="C186" s="222" t="s">
        <v>273</v>
      </c>
      <c r="D186" s="222" t="s">
        <v>245</v>
      </c>
      <c r="E186" s="223" t="s">
        <v>457</v>
      </c>
      <c r="F186" s="224" t="s">
        <v>601</v>
      </c>
      <c r="G186" s="225" t="s">
        <v>301</v>
      </c>
      <c r="H186" s="226">
        <v>44.985999999999997</v>
      </c>
      <c r="I186" s="227"/>
      <c r="J186" s="228">
        <f>ROUND(I186*H186,2)</f>
        <v>0</v>
      </c>
      <c r="K186" s="224" t="s">
        <v>547</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602</v>
      </c>
    </row>
    <row r="187" s="15" customFormat="1">
      <c r="A187" s="15"/>
      <c r="B187" s="287"/>
      <c r="C187" s="288"/>
      <c r="D187" s="235" t="s">
        <v>436</v>
      </c>
      <c r="E187" s="289" t="s">
        <v>1</v>
      </c>
      <c r="F187" s="290" t="s">
        <v>563</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436</v>
      </c>
      <c r="AU187" s="296" t="s">
        <v>92</v>
      </c>
      <c r="AV187" s="15" t="s">
        <v>90</v>
      </c>
      <c r="AW187" s="15" t="s">
        <v>38</v>
      </c>
      <c r="AX187" s="15" t="s">
        <v>83</v>
      </c>
      <c r="AY187" s="296" t="s">
        <v>244</v>
      </c>
    </row>
    <row r="188" s="13" customFormat="1">
      <c r="A188" s="13"/>
      <c r="B188" s="262"/>
      <c r="C188" s="263"/>
      <c r="D188" s="235" t="s">
        <v>436</v>
      </c>
      <c r="E188" s="264" t="s">
        <v>1</v>
      </c>
      <c r="F188" s="265" t="s">
        <v>564</v>
      </c>
      <c r="G188" s="263"/>
      <c r="H188" s="266">
        <v>14.560000000000001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6" customFormat="1">
      <c r="A189" s="16"/>
      <c r="B189" s="297"/>
      <c r="C189" s="298"/>
      <c r="D189" s="235" t="s">
        <v>436</v>
      </c>
      <c r="E189" s="299" t="s">
        <v>1</v>
      </c>
      <c r="F189" s="300" t="s">
        <v>565</v>
      </c>
      <c r="G189" s="298"/>
      <c r="H189" s="301">
        <v>14.560000000000001</v>
      </c>
      <c r="I189" s="302"/>
      <c r="J189" s="298"/>
      <c r="K189" s="298"/>
      <c r="L189" s="303"/>
      <c r="M189" s="304"/>
      <c r="N189" s="305"/>
      <c r="O189" s="305"/>
      <c r="P189" s="305"/>
      <c r="Q189" s="305"/>
      <c r="R189" s="305"/>
      <c r="S189" s="305"/>
      <c r="T189" s="306"/>
      <c r="U189" s="16"/>
      <c r="V189" s="16"/>
      <c r="W189" s="16"/>
      <c r="X189" s="16"/>
      <c r="Y189" s="16"/>
      <c r="Z189" s="16"/>
      <c r="AA189" s="16"/>
      <c r="AB189" s="16"/>
      <c r="AC189" s="16"/>
      <c r="AD189" s="16"/>
      <c r="AE189" s="16"/>
      <c r="AT189" s="307" t="s">
        <v>436</v>
      </c>
      <c r="AU189" s="307" t="s">
        <v>92</v>
      </c>
      <c r="AV189" s="16" t="s">
        <v>117</v>
      </c>
      <c r="AW189" s="16" t="s">
        <v>38</v>
      </c>
      <c r="AX189" s="16" t="s">
        <v>83</v>
      </c>
      <c r="AY189" s="307" t="s">
        <v>244</v>
      </c>
    </row>
    <row r="190" s="13" customFormat="1">
      <c r="A190" s="13"/>
      <c r="B190" s="262"/>
      <c r="C190" s="263"/>
      <c r="D190" s="235" t="s">
        <v>436</v>
      </c>
      <c r="E190" s="264" t="s">
        <v>1</v>
      </c>
      <c r="F190" s="265" t="s">
        <v>581</v>
      </c>
      <c r="G190" s="263"/>
      <c r="H190" s="266">
        <v>3.2000000000000002</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6" customFormat="1">
      <c r="A191" s="16"/>
      <c r="B191" s="297"/>
      <c r="C191" s="298"/>
      <c r="D191" s="235" t="s">
        <v>436</v>
      </c>
      <c r="E191" s="299" t="s">
        <v>1</v>
      </c>
      <c r="F191" s="300" t="s">
        <v>565</v>
      </c>
      <c r="G191" s="298"/>
      <c r="H191" s="301">
        <v>3.2000000000000002</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436</v>
      </c>
      <c r="AU191" s="307" t="s">
        <v>92</v>
      </c>
      <c r="AV191" s="16" t="s">
        <v>117</v>
      </c>
      <c r="AW191" s="16" t="s">
        <v>38</v>
      </c>
      <c r="AX191" s="16" t="s">
        <v>83</v>
      </c>
      <c r="AY191" s="307" t="s">
        <v>244</v>
      </c>
    </row>
    <row r="192" s="13" customFormat="1">
      <c r="A192" s="13"/>
      <c r="B192" s="262"/>
      <c r="C192" s="263"/>
      <c r="D192" s="235" t="s">
        <v>436</v>
      </c>
      <c r="E192" s="264" t="s">
        <v>1</v>
      </c>
      <c r="F192" s="265" t="s">
        <v>603</v>
      </c>
      <c r="G192" s="263"/>
      <c r="H192" s="266">
        <v>27.225999999999999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6" customFormat="1">
      <c r="A193" s="16"/>
      <c r="B193" s="297"/>
      <c r="C193" s="298"/>
      <c r="D193" s="235" t="s">
        <v>436</v>
      </c>
      <c r="E193" s="299" t="s">
        <v>1</v>
      </c>
      <c r="F193" s="300" t="s">
        <v>565</v>
      </c>
      <c r="G193" s="298"/>
      <c r="H193" s="301">
        <v>27.225999999999999</v>
      </c>
      <c r="I193" s="302"/>
      <c r="J193" s="298"/>
      <c r="K193" s="298"/>
      <c r="L193" s="303"/>
      <c r="M193" s="304"/>
      <c r="N193" s="305"/>
      <c r="O193" s="305"/>
      <c r="P193" s="305"/>
      <c r="Q193" s="305"/>
      <c r="R193" s="305"/>
      <c r="S193" s="305"/>
      <c r="T193" s="306"/>
      <c r="U193" s="16"/>
      <c r="V193" s="16"/>
      <c r="W193" s="16"/>
      <c r="X193" s="16"/>
      <c r="Y193" s="16"/>
      <c r="Z193" s="16"/>
      <c r="AA193" s="16"/>
      <c r="AB193" s="16"/>
      <c r="AC193" s="16"/>
      <c r="AD193" s="16"/>
      <c r="AE193" s="16"/>
      <c r="AT193" s="307" t="s">
        <v>436</v>
      </c>
      <c r="AU193" s="307" t="s">
        <v>92</v>
      </c>
      <c r="AV193" s="16" t="s">
        <v>117</v>
      </c>
      <c r="AW193" s="16" t="s">
        <v>38</v>
      </c>
      <c r="AX193" s="16" t="s">
        <v>83</v>
      </c>
      <c r="AY193" s="307" t="s">
        <v>244</v>
      </c>
    </row>
    <row r="194" s="14" customFormat="1">
      <c r="A194" s="14"/>
      <c r="B194" s="273"/>
      <c r="C194" s="274"/>
      <c r="D194" s="235" t="s">
        <v>436</v>
      </c>
      <c r="E194" s="275" t="s">
        <v>1</v>
      </c>
      <c r="F194" s="276" t="s">
        <v>438</v>
      </c>
      <c r="G194" s="274"/>
      <c r="H194" s="277">
        <v>44.985999999999997</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436</v>
      </c>
      <c r="AU194" s="283" t="s">
        <v>92</v>
      </c>
      <c r="AV194" s="14" t="s">
        <v>123</v>
      </c>
      <c r="AW194" s="14" t="s">
        <v>38</v>
      </c>
      <c r="AX194" s="14" t="s">
        <v>90</v>
      </c>
      <c r="AY194" s="283" t="s">
        <v>244</v>
      </c>
    </row>
    <row r="195" s="2" customFormat="1" ht="16.5" customHeight="1">
      <c r="A195" s="40"/>
      <c r="B195" s="41"/>
      <c r="C195" s="240" t="s">
        <v>8</v>
      </c>
      <c r="D195" s="240" t="s">
        <v>397</v>
      </c>
      <c r="E195" s="241" t="s">
        <v>604</v>
      </c>
      <c r="F195" s="242" t="s">
        <v>605</v>
      </c>
      <c r="G195" s="243" t="s">
        <v>419</v>
      </c>
      <c r="H195" s="244">
        <v>54.451999999999998</v>
      </c>
      <c r="I195" s="245"/>
      <c r="J195" s="246">
        <f>ROUND(I195*H195,2)</f>
        <v>0</v>
      </c>
      <c r="K195" s="242" t="s">
        <v>547</v>
      </c>
      <c r="L195" s="247"/>
      <c r="M195" s="248" t="s">
        <v>1</v>
      </c>
      <c r="N195" s="249"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262</v>
      </c>
      <c r="AT195" s="233" t="s">
        <v>397</v>
      </c>
      <c r="AU195" s="233" t="s">
        <v>92</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606</v>
      </c>
    </row>
    <row r="196" s="13" customFormat="1">
      <c r="A196" s="13"/>
      <c r="B196" s="262"/>
      <c r="C196" s="263"/>
      <c r="D196" s="235" t="s">
        <v>436</v>
      </c>
      <c r="E196" s="264" t="s">
        <v>1</v>
      </c>
      <c r="F196" s="265" t="s">
        <v>607</v>
      </c>
      <c r="G196" s="263"/>
      <c r="H196" s="266">
        <v>27.225999999999999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3" customFormat="1">
      <c r="A197" s="13"/>
      <c r="B197" s="262"/>
      <c r="C197" s="263"/>
      <c r="D197" s="235" t="s">
        <v>436</v>
      </c>
      <c r="E197" s="264" t="s">
        <v>1</v>
      </c>
      <c r="F197" s="265" t="s">
        <v>608</v>
      </c>
      <c r="G197" s="263"/>
      <c r="H197" s="266">
        <v>54.451999999999998</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90</v>
      </c>
      <c r="AY197" s="272" t="s">
        <v>244</v>
      </c>
    </row>
    <row r="198" s="2" customFormat="1" ht="37.8" customHeight="1">
      <c r="A198" s="40"/>
      <c r="B198" s="41"/>
      <c r="C198" s="222" t="s">
        <v>276</v>
      </c>
      <c r="D198" s="222" t="s">
        <v>245</v>
      </c>
      <c r="E198" s="223" t="s">
        <v>609</v>
      </c>
      <c r="F198" s="224" t="s">
        <v>610</v>
      </c>
      <c r="G198" s="225" t="s">
        <v>301</v>
      </c>
      <c r="H198" s="226">
        <v>9.2699999999999996</v>
      </c>
      <c r="I198" s="227"/>
      <c r="J198" s="228">
        <f>ROUND(I198*H198,2)</f>
        <v>0</v>
      </c>
      <c r="K198" s="224" t="s">
        <v>547</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245</v>
      </c>
      <c r="AU198" s="233" t="s">
        <v>92</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611</v>
      </c>
    </row>
    <row r="199" s="13" customFormat="1">
      <c r="A199" s="13"/>
      <c r="B199" s="262"/>
      <c r="C199" s="263"/>
      <c r="D199" s="235" t="s">
        <v>436</v>
      </c>
      <c r="E199" s="264" t="s">
        <v>1</v>
      </c>
      <c r="F199" s="265" t="s">
        <v>612</v>
      </c>
      <c r="G199" s="263"/>
      <c r="H199" s="266">
        <v>9.2699999999999996</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436</v>
      </c>
      <c r="AU199" s="272" t="s">
        <v>92</v>
      </c>
      <c r="AV199" s="13" t="s">
        <v>92</v>
      </c>
      <c r="AW199" s="13" t="s">
        <v>38</v>
      </c>
      <c r="AX199" s="13" t="s">
        <v>90</v>
      </c>
      <c r="AY199" s="272" t="s">
        <v>244</v>
      </c>
    </row>
    <row r="200" s="2" customFormat="1" ht="16.5" customHeight="1">
      <c r="A200" s="40"/>
      <c r="B200" s="41"/>
      <c r="C200" s="240" t="s">
        <v>308</v>
      </c>
      <c r="D200" s="240" t="s">
        <v>397</v>
      </c>
      <c r="E200" s="241" t="s">
        <v>613</v>
      </c>
      <c r="F200" s="242" t="s">
        <v>614</v>
      </c>
      <c r="G200" s="243" t="s">
        <v>419</v>
      </c>
      <c r="H200" s="244">
        <v>16.222999999999999</v>
      </c>
      <c r="I200" s="245"/>
      <c r="J200" s="246">
        <f>ROUND(I200*H200,2)</f>
        <v>0</v>
      </c>
      <c r="K200" s="242" t="s">
        <v>547</v>
      </c>
      <c r="L200" s="247"/>
      <c r="M200" s="248" t="s">
        <v>1</v>
      </c>
      <c r="N200" s="249"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262</v>
      </c>
      <c r="AT200" s="233" t="s">
        <v>397</v>
      </c>
      <c r="AU200" s="233" t="s">
        <v>92</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615</v>
      </c>
    </row>
    <row r="201" s="13" customFormat="1">
      <c r="A201" s="13"/>
      <c r="B201" s="262"/>
      <c r="C201" s="263"/>
      <c r="D201" s="235" t="s">
        <v>436</v>
      </c>
      <c r="E201" s="264" t="s">
        <v>1</v>
      </c>
      <c r="F201" s="265" t="s">
        <v>616</v>
      </c>
      <c r="G201" s="263"/>
      <c r="H201" s="266">
        <v>9.2699999999999996</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3" customFormat="1">
      <c r="A202" s="13"/>
      <c r="B202" s="262"/>
      <c r="C202" s="263"/>
      <c r="D202" s="235" t="s">
        <v>436</v>
      </c>
      <c r="E202" s="264" t="s">
        <v>1</v>
      </c>
      <c r="F202" s="265" t="s">
        <v>617</v>
      </c>
      <c r="G202" s="263"/>
      <c r="H202" s="266">
        <v>16.222999999999999</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90</v>
      </c>
      <c r="AY202" s="272" t="s">
        <v>244</v>
      </c>
    </row>
    <row r="203" s="2" customFormat="1" ht="24.15" customHeight="1">
      <c r="A203" s="40"/>
      <c r="B203" s="41"/>
      <c r="C203" s="222" t="s">
        <v>280</v>
      </c>
      <c r="D203" s="222" t="s">
        <v>245</v>
      </c>
      <c r="E203" s="223" t="s">
        <v>618</v>
      </c>
      <c r="F203" s="224" t="s">
        <v>619</v>
      </c>
      <c r="G203" s="225" t="s">
        <v>248</v>
      </c>
      <c r="H203" s="226">
        <v>2.5</v>
      </c>
      <c r="I203" s="227"/>
      <c r="J203" s="228">
        <f>ROUND(I203*H203,2)</f>
        <v>0</v>
      </c>
      <c r="K203" s="224" t="s">
        <v>547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92</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620</v>
      </c>
    </row>
    <row r="204" s="13" customFormat="1">
      <c r="A204" s="13"/>
      <c r="B204" s="262"/>
      <c r="C204" s="263"/>
      <c r="D204" s="235" t="s">
        <v>436</v>
      </c>
      <c r="E204" s="264" t="s">
        <v>1</v>
      </c>
      <c r="F204" s="265" t="s">
        <v>559</v>
      </c>
      <c r="G204" s="263"/>
      <c r="H204" s="266">
        <v>2.5</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90</v>
      </c>
      <c r="AY204" s="272" t="s">
        <v>244</v>
      </c>
    </row>
    <row r="205" s="2" customFormat="1" ht="16.5" customHeight="1">
      <c r="A205" s="40"/>
      <c r="B205" s="41"/>
      <c r="C205" s="240" t="s">
        <v>317</v>
      </c>
      <c r="D205" s="240" t="s">
        <v>397</v>
      </c>
      <c r="E205" s="241" t="s">
        <v>621</v>
      </c>
      <c r="F205" s="242" t="s">
        <v>622</v>
      </c>
      <c r="G205" s="243" t="s">
        <v>476</v>
      </c>
      <c r="H205" s="244">
        <v>0.10000000000000001</v>
      </c>
      <c r="I205" s="245"/>
      <c r="J205" s="246">
        <f>ROUND(I205*H205,2)</f>
        <v>0</v>
      </c>
      <c r="K205" s="242" t="s">
        <v>547</v>
      </c>
      <c r="L205" s="247"/>
      <c r="M205" s="248" t="s">
        <v>1</v>
      </c>
      <c r="N205" s="249" t="s">
        <v>48</v>
      </c>
      <c r="O205" s="93"/>
      <c r="P205" s="231">
        <f>O205*H205</f>
        <v>0</v>
      </c>
      <c r="Q205" s="231">
        <v>0.001</v>
      </c>
      <c r="R205" s="231">
        <f>Q205*H205</f>
        <v>0.00010000000000000001</v>
      </c>
      <c r="S205" s="231">
        <v>0</v>
      </c>
      <c r="T205" s="232">
        <f>S205*H205</f>
        <v>0</v>
      </c>
      <c r="U205" s="40"/>
      <c r="V205" s="40"/>
      <c r="W205" s="40"/>
      <c r="X205" s="40"/>
      <c r="Y205" s="40"/>
      <c r="Z205" s="40"/>
      <c r="AA205" s="40"/>
      <c r="AB205" s="40"/>
      <c r="AC205" s="40"/>
      <c r="AD205" s="40"/>
      <c r="AE205" s="40"/>
      <c r="AR205" s="233" t="s">
        <v>262</v>
      </c>
      <c r="AT205" s="233" t="s">
        <v>397</v>
      </c>
      <c r="AU205" s="233" t="s">
        <v>92</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623</v>
      </c>
    </row>
    <row r="206" s="13" customFormat="1">
      <c r="A206" s="13"/>
      <c r="B206" s="262"/>
      <c r="C206" s="263"/>
      <c r="D206" s="235" t="s">
        <v>436</v>
      </c>
      <c r="E206" s="264" t="s">
        <v>1</v>
      </c>
      <c r="F206" s="265" t="s">
        <v>624</v>
      </c>
      <c r="G206" s="263"/>
      <c r="H206" s="266">
        <v>0.074999999999999997</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4" customFormat="1">
      <c r="A207" s="14"/>
      <c r="B207" s="273"/>
      <c r="C207" s="274"/>
      <c r="D207" s="235" t="s">
        <v>436</v>
      </c>
      <c r="E207" s="275" t="s">
        <v>1</v>
      </c>
      <c r="F207" s="276" t="s">
        <v>438</v>
      </c>
      <c r="G207" s="274"/>
      <c r="H207" s="277">
        <v>0.074999999999999997</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436</v>
      </c>
      <c r="AU207" s="283" t="s">
        <v>92</v>
      </c>
      <c r="AV207" s="14" t="s">
        <v>123</v>
      </c>
      <c r="AW207" s="14" t="s">
        <v>38</v>
      </c>
      <c r="AX207" s="14" t="s">
        <v>83</v>
      </c>
      <c r="AY207" s="283" t="s">
        <v>244</v>
      </c>
    </row>
    <row r="208" s="13" customFormat="1">
      <c r="A208" s="13"/>
      <c r="B208" s="262"/>
      <c r="C208" s="263"/>
      <c r="D208" s="235" t="s">
        <v>436</v>
      </c>
      <c r="E208" s="264" t="s">
        <v>1</v>
      </c>
      <c r="F208" s="265" t="s">
        <v>625</v>
      </c>
      <c r="G208" s="263"/>
      <c r="H208" s="266">
        <v>0.10000000000000001</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4" customFormat="1">
      <c r="A209" s="14"/>
      <c r="B209" s="273"/>
      <c r="C209" s="274"/>
      <c r="D209" s="235" t="s">
        <v>436</v>
      </c>
      <c r="E209" s="275" t="s">
        <v>1</v>
      </c>
      <c r="F209" s="276" t="s">
        <v>438</v>
      </c>
      <c r="G209" s="274"/>
      <c r="H209" s="277">
        <v>0.10000000000000001</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436</v>
      </c>
      <c r="AU209" s="283" t="s">
        <v>92</v>
      </c>
      <c r="AV209" s="14" t="s">
        <v>123</v>
      </c>
      <c r="AW209" s="14" t="s">
        <v>38</v>
      </c>
      <c r="AX209" s="14" t="s">
        <v>90</v>
      </c>
      <c r="AY209" s="283" t="s">
        <v>244</v>
      </c>
    </row>
    <row r="210" s="11" customFormat="1" ht="22.8" customHeight="1">
      <c r="A210" s="11"/>
      <c r="B210" s="208"/>
      <c r="C210" s="209"/>
      <c r="D210" s="210" t="s">
        <v>82</v>
      </c>
      <c r="E210" s="260" t="s">
        <v>123</v>
      </c>
      <c r="F210" s="260" t="s">
        <v>626</v>
      </c>
      <c r="G210" s="209"/>
      <c r="H210" s="209"/>
      <c r="I210" s="212"/>
      <c r="J210" s="261">
        <f>BK210</f>
        <v>0</v>
      </c>
      <c r="K210" s="209"/>
      <c r="L210" s="214"/>
      <c r="M210" s="215"/>
      <c r="N210" s="216"/>
      <c r="O210" s="216"/>
      <c r="P210" s="217">
        <f>SUM(P211:P212)</f>
        <v>0</v>
      </c>
      <c r="Q210" s="216"/>
      <c r="R210" s="217">
        <f>SUM(R211:R212)</f>
        <v>0</v>
      </c>
      <c r="S210" s="216"/>
      <c r="T210" s="218">
        <f>SUM(T211:T212)</f>
        <v>0</v>
      </c>
      <c r="U210" s="11"/>
      <c r="V210" s="11"/>
      <c r="W210" s="11"/>
      <c r="X210" s="11"/>
      <c r="Y210" s="11"/>
      <c r="Z210" s="11"/>
      <c r="AA210" s="11"/>
      <c r="AB210" s="11"/>
      <c r="AC210" s="11"/>
      <c r="AD210" s="11"/>
      <c r="AE210" s="11"/>
      <c r="AR210" s="219" t="s">
        <v>90</v>
      </c>
      <c r="AT210" s="220" t="s">
        <v>82</v>
      </c>
      <c r="AU210" s="220" t="s">
        <v>90</v>
      </c>
      <c r="AY210" s="219" t="s">
        <v>244</v>
      </c>
      <c r="BK210" s="221">
        <f>SUM(BK211:BK212)</f>
        <v>0</v>
      </c>
    </row>
    <row r="211" s="2" customFormat="1" ht="16.5" customHeight="1">
      <c r="A211" s="40"/>
      <c r="B211" s="41"/>
      <c r="C211" s="222" t="s">
        <v>283</v>
      </c>
      <c r="D211" s="222" t="s">
        <v>245</v>
      </c>
      <c r="E211" s="223" t="s">
        <v>627</v>
      </c>
      <c r="F211" s="224" t="s">
        <v>628</v>
      </c>
      <c r="G211" s="225" t="s">
        <v>301</v>
      </c>
      <c r="H211" s="226">
        <v>3.5659999999999998</v>
      </c>
      <c r="I211" s="227"/>
      <c r="J211" s="228">
        <f>ROUND(I211*H211,2)</f>
        <v>0</v>
      </c>
      <c r="K211" s="224" t="s">
        <v>547</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245</v>
      </c>
      <c r="AU211" s="233" t="s">
        <v>92</v>
      </c>
      <c r="AY211" s="18" t="s">
        <v>244</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629</v>
      </c>
    </row>
    <row r="212" s="13" customFormat="1">
      <c r="A212" s="13"/>
      <c r="B212" s="262"/>
      <c r="C212" s="263"/>
      <c r="D212" s="235" t="s">
        <v>436</v>
      </c>
      <c r="E212" s="264" t="s">
        <v>1</v>
      </c>
      <c r="F212" s="265" t="s">
        <v>630</v>
      </c>
      <c r="G212" s="263"/>
      <c r="H212" s="266">
        <v>3.5659999999999998</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11" customFormat="1" ht="22.8" customHeight="1">
      <c r="A213" s="11"/>
      <c r="B213" s="208"/>
      <c r="C213" s="209"/>
      <c r="D213" s="210" t="s">
        <v>82</v>
      </c>
      <c r="E213" s="260" t="s">
        <v>139</v>
      </c>
      <c r="F213" s="260" t="s">
        <v>631</v>
      </c>
      <c r="G213" s="209"/>
      <c r="H213" s="209"/>
      <c r="I213" s="212"/>
      <c r="J213" s="261">
        <f>BK213</f>
        <v>0</v>
      </c>
      <c r="K213" s="209"/>
      <c r="L213" s="214"/>
      <c r="M213" s="215"/>
      <c r="N213" s="216"/>
      <c r="O213" s="216"/>
      <c r="P213" s="217">
        <f>SUM(P214:P253)</f>
        <v>0</v>
      </c>
      <c r="Q213" s="216"/>
      <c r="R213" s="217">
        <f>SUM(R214:R253)</f>
        <v>28.403165000000001</v>
      </c>
      <c r="S213" s="216"/>
      <c r="T213" s="218">
        <f>SUM(T214:T253)</f>
        <v>0</v>
      </c>
      <c r="U213" s="11"/>
      <c r="V213" s="11"/>
      <c r="W213" s="11"/>
      <c r="X213" s="11"/>
      <c r="Y213" s="11"/>
      <c r="Z213" s="11"/>
      <c r="AA213" s="11"/>
      <c r="AB213" s="11"/>
      <c r="AC213" s="11"/>
      <c r="AD213" s="11"/>
      <c r="AE213" s="11"/>
      <c r="AR213" s="219" t="s">
        <v>90</v>
      </c>
      <c r="AT213" s="220" t="s">
        <v>82</v>
      </c>
      <c r="AU213" s="220" t="s">
        <v>90</v>
      </c>
      <c r="AY213" s="219" t="s">
        <v>244</v>
      </c>
      <c r="BK213" s="221">
        <f>SUM(BK214:BK253)</f>
        <v>0</v>
      </c>
    </row>
    <row r="214" s="2" customFormat="1" ht="24.15" customHeight="1">
      <c r="A214" s="40"/>
      <c r="B214" s="41"/>
      <c r="C214" s="222" t="s">
        <v>7</v>
      </c>
      <c r="D214" s="222" t="s">
        <v>245</v>
      </c>
      <c r="E214" s="223" t="s">
        <v>632</v>
      </c>
      <c r="F214" s="224" t="s">
        <v>633</v>
      </c>
      <c r="G214" s="225" t="s">
        <v>248</v>
      </c>
      <c r="H214" s="226">
        <v>6</v>
      </c>
      <c r="I214" s="227"/>
      <c r="J214" s="228">
        <f>ROUND(I214*H214,2)</f>
        <v>0</v>
      </c>
      <c r="K214" s="224" t="s">
        <v>547</v>
      </c>
      <c r="L214" s="46"/>
      <c r="M214" s="229" t="s">
        <v>1</v>
      </c>
      <c r="N214" s="230" t="s">
        <v>48</v>
      </c>
      <c r="O214" s="93"/>
      <c r="P214" s="231">
        <f>O214*H214</f>
        <v>0</v>
      </c>
      <c r="Q214" s="231">
        <v>0.46000000000000002</v>
      </c>
      <c r="R214" s="231">
        <f>Q214*H214</f>
        <v>2.7600000000000002</v>
      </c>
      <c r="S214" s="231">
        <v>0</v>
      </c>
      <c r="T214" s="232">
        <f>S214*H214</f>
        <v>0</v>
      </c>
      <c r="U214" s="40"/>
      <c r="V214" s="40"/>
      <c r="W214" s="40"/>
      <c r="X214" s="40"/>
      <c r="Y214" s="40"/>
      <c r="Z214" s="40"/>
      <c r="AA214" s="40"/>
      <c r="AB214" s="40"/>
      <c r="AC214" s="40"/>
      <c r="AD214" s="40"/>
      <c r="AE214" s="40"/>
      <c r="AR214" s="233" t="s">
        <v>123</v>
      </c>
      <c r="AT214" s="233" t="s">
        <v>245</v>
      </c>
      <c r="AU214" s="233" t="s">
        <v>92</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634</v>
      </c>
    </row>
    <row r="215" s="15" customFormat="1">
      <c r="A215" s="15"/>
      <c r="B215" s="287"/>
      <c r="C215" s="288"/>
      <c r="D215" s="235" t="s">
        <v>436</v>
      </c>
      <c r="E215" s="289" t="s">
        <v>1</v>
      </c>
      <c r="F215" s="290" t="s">
        <v>551</v>
      </c>
      <c r="G215" s="288"/>
      <c r="H215" s="289" t="s">
        <v>1</v>
      </c>
      <c r="I215" s="291"/>
      <c r="J215" s="288"/>
      <c r="K215" s="288"/>
      <c r="L215" s="292"/>
      <c r="M215" s="293"/>
      <c r="N215" s="294"/>
      <c r="O215" s="294"/>
      <c r="P215" s="294"/>
      <c r="Q215" s="294"/>
      <c r="R215" s="294"/>
      <c r="S215" s="294"/>
      <c r="T215" s="295"/>
      <c r="U215" s="15"/>
      <c r="V215" s="15"/>
      <c r="W215" s="15"/>
      <c r="X215" s="15"/>
      <c r="Y215" s="15"/>
      <c r="Z215" s="15"/>
      <c r="AA215" s="15"/>
      <c r="AB215" s="15"/>
      <c r="AC215" s="15"/>
      <c r="AD215" s="15"/>
      <c r="AE215" s="15"/>
      <c r="AT215" s="296" t="s">
        <v>436</v>
      </c>
      <c r="AU215" s="296" t="s">
        <v>92</v>
      </c>
      <c r="AV215" s="15" t="s">
        <v>90</v>
      </c>
      <c r="AW215" s="15" t="s">
        <v>38</v>
      </c>
      <c r="AX215" s="15" t="s">
        <v>83</v>
      </c>
      <c r="AY215" s="296" t="s">
        <v>244</v>
      </c>
    </row>
    <row r="216" s="13" customFormat="1">
      <c r="A216" s="13"/>
      <c r="B216" s="262"/>
      <c r="C216" s="263"/>
      <c r="D216" s="235" t="s">
        <v>436</v>
      </c>
      <c r="E216" s="264" t="s">
        <v>1</v>
      </c>
      <c r="F216" s="265" t="s">
        <v>552</v>
      </c>
      <c r="G216" s="263"/>
      <c r="H216" s="266">
        <v>6</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436</v>
      </c>
      <c r="AU216" s="272" t="s">
        <v>92</v>
      </c>
      <c r="AV216" s="13" t="s">
        <v>92</v>
      </c>
      <c r="AW216" s="13" t="s">
        <v>38</v>
      </c>
      <c r="AX216" s="13" t="s">
        <v>83</v>
      </c>
      <c r="AY216" s="272" t="s">
        <v>244</v>
      </c>
    </row>
    <row r="217" s="14" customFormat="1">
      <c r="A217" s="14"/>
      <c r="B217" s="273"/>
      <c r="C217" s="274"/>
      <c r="D217" s="235" t="s">
        <v>436</v>
      </c>
      <c r="E217" s="275" t="s">
        <v>1</v>
      </c>
      <c r="F217" s="276" t="s">
        <v>438</v>
      </c>
      <c r="G217" s="274"/>
      <c r="H217" s="277">
        <v>6</v>
      </c>
      <c r="I217" s="278"/>
      <c r="J217" s="274"/>
      <c r="K217" s="274"/>
      <c r="L217" s="279"/>
      <c r="M217" s="280"/>
      <c r="N217" s="281"/>
      <c r="O217" s="281"/>
      <c r="P217" s="281"/>
      <c r="Q217" s="281"/>
      <c r="R217" s="281"/>
      <c r="S217" s="281"/>
      <c r="T217" s="282"/>
      <c r="U217" s="14"/>
      <c r="V217" s="14"/>
      <c r="W217" s="14"/>
      <c r="X217" s="14"/>
      <c r="Y217" s="14"/>
      <c r="Z217" s="14"/>
      <c r="AA217" s="14"/>
      <c r="AB217" s="14"/>
      <c r="AC217" s="14"/>
      <c r="AD217" s="14"/>
      <c r="AE217" s="14"/>
      <c r="AT217" s="283" t="s">
        <v>436</v>
      </c>
      <c r="AU217" s="283" t="s">
        <v>92</v>
      </c>
      <c r="AV217" s="14" t="s">
        <v>123</v>
      </c>
      <c r="AW217" s="14" t="s">
        <v>38</v>
      </c>
      <c r="AX217" s="14" t="s">
        <v>90</v>
      </c>
      <c r="AY217" s="283" t="s">
        <v>244</v>
      </c>
    </row>
    <row r="218" s="2" customFormat="1" ht="24.15" customHeight="1">
      <c r="A218" s="40"/>
      <c r="B218" s="41"/>
      <c r="C218" s="222" t="s">
        <v>288</v>
      </c>
      <c r="D218" s="222" t="s">
        <v>245</v>
      </c>
      <c r="E218" s="223" t="s">
        <v>635</v>
      </c>
      <c r="F218" s="224" t="s">
        <v>636</v>
      </c>
      <c r="G218" s="225" t="s">
        <v>248</v>
      </c>
      <c r="H218" s="226">
        <v>14.5</v>
      </c>
      <c r="I218" s="227"/>
      <c r="J218" s="228">
        <f>ROUND(I218*H218,2)</f>
        <v>0</v>
      </c>
      <c r="K218" s="224" t="s">
        <v>547</v>
      </c>
      <c r="L218" s="46"/>
      <c r="M218" s="229" t="s">
        <v>1</v>
      </c>
      <c r="N218" s="230" t="s">
        <v>48</v>
      </c>
      <c r="O218" s="93"/>
      <c r="P218" s="231">
        <f>O218*H218</f>
        <v>0</v>
      </c>
      <c r="Q218" s="231">
        <v>0.57499999999999996</v>
      </c>
      <c r="R218" s="231">
        <f>Q218*H218</f>
        <v>8.3374999999999986</v>
      </c>
      <c r="S218" s="231">
        <v>0</v>
      </c>
      <c r="T218" s="232">
        <f>S218*H218</f>
        <v>0</v>
      </c>
      <c r="U218" s="40"/>
      <c r="V218" s="40"/>
      <c r="W218" s="40"/>
      <c r="X218" s="40"/>
      <c r="Y218" s="40"/>
      <c r="Z218" s="40"/>
      <c r="AA218" s="40"/>
      <c r="AB218" s="40"/>
      <c r="AC218" s="40"/>
      <c r="AD218" s="40"/>
      <c r="AE218" s="40"/>
      <c r="AR218" s="233" t="s">
        <v>123</v>
      </c>
      <c r="AT218" s="233" t="s">
        <v>245</v>
      </c>
      <c r="AU218" s="233" t="s">
        <v>92</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637</v>
      </c>
    </row>
    <row r="219" s="15" customFormat="1">
      <c r="A219" s="15"/>
      <c r="B219" s="287"/>
      <c r="C219" s="288"/>
      <c r="D219" s="235" t="s">
        <v>436</v>
      </c>
      <c r="E219" s="289" t="s">
        <v>1</v>
      </c>
      <c r="F219" s="290" t="s">
        <v>549</v>
      </c>
      <c r="G219" s="288"/>
      <c r="H219" s="289" t="s">
        <v>1</v>
      </c>
      <c r="I219" s="291"/>
      <c r="J219" s="288"/>
      <c r="K219" s="288"/>
      <c r="L219" s="292"/>
      <c r="M219" s="293"/>
      <c r="N219" s="294"/>
      <c r="O219" s="294"/>
      <c r="P219" s="294"/>
      <c r="Q219" s="294"/>
      <c r="R219" s="294"/>
      <c r="S219" s="294"/>
      <c r="T219" s="295"/>
      <c r="U219" s="15"/>
      <c r="V219" s="15"/>
      <c r="W219" s="15"/>
      <c r="X219" s="15"/>
      <c r="Y219" s="15"/>
      <c r="Z219" s="15"/>
      <c r="AA219" s="15"/>
      <c r="AB219" s="15"/>
      <c r="AC219" s="15"/>
      <c r="AD219" s="15"/>
      <c r="AE219" s="15"/>
      <c r="AT219" s="296" t="s">
        <v>436</v>
      </c>
      <c r="AU219" s="296" t="s">
        <v>92</v>
      </c>
      <c r="AV219" s="15" t="s">
        <v>90</v>
      </c>
      <c r="AW219" s="15" t="s">
        <v>38</v>
      </c>
      <c r="AX219" s="15" t="s">
        <v>83</v>
      </c>
      <c r="AY219" s="296" t="s">
        <v>244</v>
      </c>
    </row>
    <row r="220" s="13" customFormat="1">
      <c r="A220" s="13"/>
      <c r="B220" s="262"/>
      <c r="C220" s="263"/>
      <c r="D220" s="235" t="s">
        <v>436</v>
      </c>
      <c r="E220" s="264" t="s">
        <v>1</v>
      </c>
      <c r="F220" s="265" t="s">
        <v>550</v>
      </c>
      <c r="G220" s="263"/>
      <c r="H220" s="266">
        <v>14.5</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436</v>
      </c>
      <c r="AU220" s="272" t="s">
        <v>92</v>
      </c>
      <c r="AV220" s="13" t="s">
        <v>92</v>
      </c>
      <c r="AW220" s="13" t="s">
        <v>38</v>
      </c>
      <c r="AX220" s="13" t="s">
        <v>83</v>
      </c>
      <c r="AY220" s="272" t="s">
        <v>244</v>
      </c>
    </row>
    <row r="221" s="14" customFormat="1">
      <c r="A221" s="14"/>
      <c r="B221" s="273"/>
      <c r="C221" s="274"/>
      <c r="D221" s="235" t="s">
        <v>436</v>
      </c>
      <c r="E221" s="275" t="s">
        <v>1</v>
      </c>
      <c r="F221" s="276" t="s">
        <v>438</v>
      </c>
      <c r="G221" s="274"/>
      <c r="H221" s="277">
        <v>14.5</v>
      </c>
      <c r="I221" s="278"/>
      <c r="J221" s="274"/>
      <c r="K221" s="274"/>
      <c r="L221" s="279"/>
      <c r="M221" s="280"/>
      <c r="N221" s="281"/>
      <c r="O221" s="281"/>
      <c r="P221" s="281"/>
      <c r="Q221" s="281"/>
      <c r="R221" s="281"/>
      <c r="S221" s="281"/>
      <c r="T221" s="282"/>
      <c r="U221" s="14"/>
      <c r="V221" s="14"/>
      <c r="W221" s="14"/>
      <c r="X221" s="14"/>
      <c r="Y221" s="14"/>
      <c r="Z221" s="14"/>
      <c r="AA221" s="14"/>
      <c r="AB221" s="14"/>
      <c r="AC221" s="14"/>
      <c r="AD221" s="14"/>
      <c r="AE221" s="14"/>
      <c r="AT221" s="283" t="s">
        <v>436</v>
      </c>
      <c r="AU221" s="283" t="s">
        <v>92</v>
      </c>
      <c r="AV221" s="14" t="s">
        <v>123</v>
      </c>
      <c r="AW221" s="14" t="s">
        <v>38</v>
      </c>
      <c r="AX221" s="14" t="s">
        <v>90</v>
      </c>
      <c r="AY221" s="283" t="s">
        <v>244</v>
      </c>
    </row>
    <row r="222" s="2" customFormat="1" ht="24.15" customHeight="1">
      <c r="A222" s="40"/>
      <c r="B222" s="41"/>
      <c r="C222" s="222" t="s">
        <v>336</v>
      </c>
      <c r="D222" s="222" t="s">
        <v>245</v>
      </c>
      <c r="E222" s="223" t="s">
        <v>638</v>
      </c>
      <c r="F222" s="224" t="s">
        <v>639</v>
      </c>
      <c r="G222" s="225" t="s">
        <v>248</v>
      </c>
      <c r="H222" s="226">
        <v>20.5</v>
      </c>
      <c r="I222" s="227"/>
      <c r="J222" s="228">
        <f>ROUND(I222*H222,2)</f>
        <v>0</v>
      </c>
      <c r="K222" s="224" t="s">
        <v>547</v>
      </c>
      <c r="L222" s="46"/>
      <c r="M222" s="229" t="s">
        <v>1</v>
      </c>
      <c r="N222" s="230" t="s">
        <v>48</v>
      </c>
      <c r="O222" s="93"/>
      <c r="P222" s="231">
        <f>O222*H222</f>
        <v>0</v>
      </c>
      <c r="Q222" s="231">
        <v>0.48081000000000002</v>
      </c>
      <c r="R222" s="231">
        <f>Q222*H222</f>
        <v>9.8566050000000001</v>
      </c>
      <c r="S222" s="231">
        <v>0</v>
      </c>
      <c r="T222" s="232">
        <f>S222*H222</f>
        <v>0</v>
      </c>
      <c r="U222" s="40"/>
      <c r="V222" s="40"/>
      <c r="W222" s="40"/>
      <c r="X222" s="40"/>
      <c r="Y222" s="40"/>
      <c r="Z222" s="40"/>
      <c r="AA222" s="40"/>
      <c r="AB222" s="40"/>
      <c r="AC222" s="40"/>
      <c r="AD222" s="40"/>
      <c r="AE222" s="40"/>
      <c r="AR222" s="233" t="s">
        <v>123</v>
      </c>
      <c r="AT222" s="233" t="s">
        <v>245</v>
      </c>
      <c r="AU222" s="233" t="s">
        <v>92</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640</v>
      </c>
    </row>
    <row r="223" s="15" customFormat="1">
      <c r="A223" s="15"/>
      <c r="B223" s="287"/>
      <c r="C223" s="288"/>
      <c r="D223" s="235" t="s">
        <v>436</v>
      </c>
      <c r="E223" s="289" t="s">
        <v>1</v>
      </c>
      <c r="F223" s="290" t="s">
        <v>549</v>
      </c>
      <c r="G223" s="288"/>
      <c r="H223" s="289" t="s">
        <v>1</v>
      </c>
      <c r="I223" s="291"/>
      <c r="J223" s="288"/>
      <c r="K223" s="288"/>
      <c r="L223" s="292"/>
      <c r="M223" s="293"/>
      <c r="N223" s="294"/>
      <c r="O223" s="294"/>
      <c r="P223" s="294"/>
      <c r="Q223" s="294"/>
      <c r="R223" s="294"/>
      <c r="S223" s="294"/>
      <c r="T223" s="295"/>
      <c r="U223" s="15"/>
      <c r="V223" s="15"/>
      <c r="W223" s="15"/>
      <c r="X223" s="15"/>
      <c r="Y223" s="15"/>
      <c r="Z223" s="15"/>
      <c r="AA223" s="15"/>
      <c r="AB223" s="15"/>
      <c r="AC223" s="15"/>
      <c r="AD223" s="15"/>
      <c r="AE223" s="15"/>
      <c r="AT223" s="296" t="s">
        <v>436</v>
      </c>
      <c r="AU223" s="296" t="s">
        <v>92</v>
      </c>
      <c r="AV223" s="15" t="s">
        <v>90</v>
      </c>
      <c r="AW223" s="15" t="s">
        <v>38</v>
      </c>
      <c r="AX223" s="15" t="s">
        <v>83</v>
      </c>
      <c r="AY223" s="296" t="s">
        <v>244</v>
      </c>
    </row>
    <row r="224" s="13" customFormat="1">
      <c r="A224" s="13"/>
      <c r="B224" s="262"/>
      <c r="C224" s="263"/>
      <c r="D224" s="235" t="s">
        <v>436</v>
      </c>
      <c r="E224" s="264" t="s">
        <v>1</v>
      </c>
      <c r="F224" s="265" t="s">
        <v>550</v>
      </c>
      <c r="G224" s="263"/>
      <c r="H224" s="266">
        <v>14.5</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5" customFormat="1">
      <c r="A225" s="15"/>
      <c r="B225" s="287"/>
      <c r="C225" s="288"/>
      <c r="D225" s="235" t="s">
        <v>436</v>
      </c>
      <c r="E225" s="289" t="s">
        <v>1</v>
      </c>
      <c r="F225" s="290" t="s">
        <v>551</v>
      </c>
      <c r="G225" s="288"/>
      <c r="H225" s="289" t="s">
        <v>1</v>
      </c>
      <c r="I225" s="291"/>
      <c r="J225" s="288"/>
      <c r="K225" s="288"/>
      <c r="L225" s="292"/>
      <c r="M225" s="293"/>
      <c r="N225" s="294"/>
      <c r="O225" s="294"/>
      <c r="P225" s="294"/>
      <c r="Q225" s="294"/>
      <c r="R225" s="294"/>
      <c r="S225" s="294"/>
      <c r="T225" s="295"/>
      <c r="U225" s="15"/>
      <c r="V225" s="15"/>
      <c r="W225" s="15"/>
      <c r="X225" s="15"/>
      <c r="Y225" s="15"/>
      <c r="Z225" s="15"/>
      <c r="AA225" s="15"/>
      <c r="AB225" s="15"/>
      <c r="AC225" s="15"/>
      <c r="AD225" s="15"/>
      <c r="AE225" s="15"/>
      <c r="AT225" s="296" t="s">
        <v>436</v>
      </c>
      <c r="AU225" s="296" t="s">
        <v>92</v>
      </c>
      <c r="AV225" s="15" t="s">
        <v>90</v>
      </c>
      <c r="AW225" s="15" t="s">
        <v>38</v>
      </c>
      <c r="AX225" s="15" t="s">
        <v>83</v>
      </c>
      <c r="AY225" s="296" t="s">
        <v>244</v>
      </c>
    </row>
    <row r="226" s="13" customFormat="1">
      <c r="A226" s="13"/>
      <c r="B226" s="262"/>
      <c r="C226" s="263"/>
      <c r="D226" s="235" t="s">
        <v>436</v>
      </c>
      <c r="E226" s="264" t="s">
        <v>1</v>
      </c>
      <c r="F226" s="265" t="s">
        <v>552</v>
      </c>
      <c r="G226" s="263"/>
      <c r="H226" s="266">
        <v>6</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436</v>
      </c>
      <c r="AU226" s="272" t="s">
        <v>92</v>
      </c>
      <c r="AV226" s="13" t="s">
        <v>92</v>
      </c>
      <c r="AW226" s="13" t="s">
        <v>38</v>
      </c>
      <c r="AX226" s="13" t="s">
        <v>83</v>
      </c>
      <c r="AY226" s="272" t="s">
        <v>244</v>
      </c>
    </row>
    <row r="227" s="14" customFormat="1">
      <c r="A227" s="14"/>
      <c r="B227" s="273"/>
      <c r="C227" s="274"/>
      <c r="D227" s="235" t="s">
        <v>436</v>
      </c>
      <c r="E227" s="275" t="s">
        <v>1</v>
      </c>
      <c r="F227" s="276" t="s">
        <v>438</v>
      </c>
      <c r="G227" s="274"/>
      <c r="H227" s="277">
        <v>20.5</v>
      </c>
      <c r="I227" s="278"/>
      <c r="J227" s="274"/>
      <c r="K227" s="274"/>
      <c r="L227" s="279"/>
      <c r="M227" s="280"/>
      <c r="N227" s="281"/>
      <c r="O227" s="281"/>
      <c r="P227" s="281"/>
      <c r="Q227" s="281"/>
      <c r="R227" s="281"/>
      <c r="S227" s="281"/>
      <c r="T227" s="282"/>
      <c r="U227" s="14"/>
      <c r="V227" s="14"/>
      <c r="W227" s="14"/>
      <c r="X227" s="14"/>
      <c r="Y227" s="14"/>
      <c r="Z227" s="14"/>
      <c r="AA227" s="14"/>
      <c r="AB227" s="14"/>
      <c r="AC227" s="14"/>
      <c r="AD227" s="14"/>
      <c r="AE227" s="14"/>
      <c r="AT227" s="283" t="s">
        <v>436</v>
      </c>
      <c r="AU227" s="283" t="s">
        <v>92</v>
      </c>
      <c r="AV227" s="14" t="s">
        <v>123</v>
      </c>
      <c r="AW227" s="14" t="s">
        <v>38</v>
      </c>
      <c r="AX227" s="14" t="s">
        <v>90</v>
      </c>
      <c r="AY227" s="283" t="s">
        <v>244</v>
      </c>
    </row>
    <row r="228" s="2" customFormat="1" ht="24.15" customHeight="1">
      <c r="A228" s="40"/>
      <c r="B228" s="41"/>
      <c r="C228" s="222" t="s">
        <v>291</v>
      </c>
      <c r="D228" s="222" t="s">
        <v>245</v>
      </c>
      <c r="E228" s="223" t="s">
        <v>641</v>
      </c>
      <c r="F228" s="224" t="s">
        <v>642</v>
      </c>
      <c r="G228" s="225" t="s">
        <v>248</v>
      </c>
      <c r="H228" s="226">
        <v>6</v>
      </c>
      <c r="I228" s="227"/>
      <c r="J228" s="228">
        <f>ROUND(I228*H228,2)</f>
        <v>0</v>
      </c>
      <c r="K228" s="224" t="s">
        <v>547</v>
      </c>
      <c r="L228" s="46"/>
      <c r="M228" s="229" t="s">
        <v>1</v>
      </c>
      <c r="N228" s="230" t="s">
        <v>48</v>
      </c>
      <c r="O228" s="93"/>
      <c r="P228" s="231">
        <f>O228*H228</f>
        <v>0</v>
      </c>
      <c r="Q228" s="231">
        <v>0.39561000000000002</v>
      </c>
      <c r="R228" s="231">
        <f>Q228*H228</f>
        <v>2.3736600000000001</v>
      </c>
      <c r="S228" s="231">
        <v>0</v>
      </c>
      <c r="T228" s="232">
        <f>S228*H228</f>
        <v>0</v>
      </c>
      <c r="U228" s="40"/>
      <c r="V228" s="40"/>
      <c r="W228" s="40"/>
      <c r="X228" s="40"/>
      <c r="Y228" s="40"/>
      <c r="Z228" s="40"/>
      <c r="AA228" s="40"/>
      <c r="AB228" s="40"/>
      <c r="AC228" s="40"/>
      <c r="AD228" s="40"/>
      <c r="AE228" s="40"/>
      <c r="AR228" s="233" t="s">
        <v>123</v>
      </c>
      <c r="AT228" s="233" t="s">
        <v>245</v>
      </c>
      <c r="AU228" s="233" t="s">
        <v>92</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643</v>
      </c>
    </row>
    <row r="229" s="15" customFormat="1">
      <c r="A229" s="15"/>
      <c r="B229" s="287"/>
      <c r="C229" s="288"/>
      <c r="D229" s="235" t="s">
        <v>436</v>
      </c>
      <c r="E229" s="289" t="s">
        <v>1</v>
      </c>
      <c r="F229" s="290" t="s">
        <v>551</v>
      </c>
      <c r="G229" s="288"/>
      <c r="H229" s="289" t="s">
        <v>1</v>
      </c>
      <c r="I229" s="291"/>
      <c r="J229" s="288"/>
      <c r="K229" s="288"/>
      <c r="L229" s="292"/>
      <c r="M229" s="293"/>
      <c r="N229" s="294"/>
      <c r="O229" s="294"/>
      <c r="P229" s="294"/>
      <c r="Q229" s="294"/>
      <c r="R229" s="294"/>
      <c r="S229" s="294"/>
      <c r="T229" s="295"/>
      <c r="U229" s="15"/>
      <c r="V229" s="15"/>
      <c r="W229" s="15"/>
      <c r="X229" s="15"/>
      <c r="Y229" s="15"/>
      <c r="Z229" s="15"/>
      <c r="AA229" s="15"/>
      <c r="AB229" s="15"/>
      <c r="AC229" s="15"/>
      <c r="AD229" s="15"/>
      <c r="AE229" s="15"/>
      <c r="AT229" s="296" t="s">
        <v>436</v>
      </c>
      <c r="AU229" s="296" t="s">
        <v>92</v>
      </c>
      <c r="AV229" s="15" t="s">
        <v>90</v>
      </c>
      <c r="AW229" s="15" t="s">
        <v>38</v>
      </c>
      <c r="AX229" s="15" t="s">
        <v>83</v>
      </c>
      <c r="AY229" s="296" t="s">
        <v>244</v>
      </c>
    </row>
    <row r="230" s="13" customFormat="1">
      <c r="A230" s="13"/>
      <c r="B230" s="262"/>
      <c r="C230" s="263"/>
      <c r="D230" s="235" t="s">
        <v>436</v>
      </c>
      <c r="E230" s="264" t="s">
        <v>1</v>
      </c>
      <c r="F230" s="265" t="s">
        <v>552</v>
      </c>
      <c r="G230" s="263"/>
      <c r="H230" s="266">
        <v>6</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4" customFormat="1">
      <c r="A231" s="14"/>
      <c r="B231" s="273"/>
      <c r="C231" s="274"/>
      <c r="D231" s="235" t="s">
        <v>436</v>
      </c>
      <c r="E231" s="275" t="s">
        <v>1</v>
      </c>
      <c r="F231" s="276" t="s">
        <v>438</v>
      </c>
      <c r="G231" s="274"/>
      <c r="H231" s="277">
        <v>6</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436</v>
      </c>
      <c r="AU231" s="283" t="s">
        <v>92</v>
      </c>
      <c r="AV231" s="14" t="s">
        <v>123</v>
      </c>
      <c r="AW231" s="14" t="s">
        <v>38</v>
      </c>
      <c r="AX231" s="14" t="s">
        <v>90</v>
      </c>
      <c r="AY231" s="283" t="s">
        <v>244</v>
      </c>
    </row>
    <row r="232" s="2" customFormat="1" ht="24.15" customHeight="1">
      <c r="A232" s="40"/>
      <c r="B232" s="41"/>
      <c r="C232" s="222" t="s">
        <v>345</v>
      </c>
      <c r="D232" s="222" t="s">
        <v>245</v>
      </c>
      <c r="E232" s="223" t="s">
        <v>644</v>
      </c>
      <c r="F232" s="224" t="s">
        <v>645</v>
      </c>
      <c r="G232" s="225" t="s">
        <v>248</v>
      </c>
      <c r="H232" s="226">
        <v>6</v>
      </c>
      <c r="I232" s="227"/>
      <c r="J232" s="228">
        <f>ROUND(I232*H232,2)</f>
        <v>0</v>
      </c>
      <c r="K232" s="224" t="s">
        <v>547</v>
      </c>
      <c r="L232" s="46"/>
      <c r="M232" s="229" t="s">
        <v>1</v>
      </c>
      <c r="N232" s="230" t="s">
        <v>48</v>
      </c>
      <c r="O232" s="93"/>
      <c r="P232" s="231">
        <f>O232*H232</f>
        <v>0</v>
      </c>
      <c r="Q232" s="231">
        <v>0.13188</v>
      </c>
      <c r="R232" s="231">
        <f>Q232*H232</f>
        <v>0.79127999999999998</v>
      </c>
      <c r="S232" s="231">
        <v>0</v>
      </c>
      <c r="T232" s="232">
        <f>S232*H232</f>
        <v>0</v>
      </c>
      <c r="U232" s="40"/>
      <c r="V232" s="40"/>
      <c r="W232" s="40"/>
      <c r="X232" s="40"/>
      <c r="Y232" s="40"/>
      <c r="Z232" s="40"/>
      <c r="AA232" s="40"/>
      <c r="AB232" s="40"/>
      <c r="AC232" s="40"/>
      <c r="AD232" s="40"/>
      <c r="AE232" s="40"/>
      <c r="AR232" s="233" t="s">
        <v>123</v>
      </c>
      <c r="AT232" s="233" t="s">
        <v>245</v>
      </c>
      <c r="AU232" s="233" t="s">
        <v>92</v>
      </c>
      <c r="AY232" s="18" t="s">
        <v>244</v>
      </c>
      <c r="BE232" s="234">
        <f>IF(N232="základní",J232,0)</f>
        <v>0</v>
      </c>
      <c r="BF232" s="234">
        <f>IF(N232="snížená",J232,0)</f>
        <v>0</v>
      </c>
      <c r="BG232" s="234">
        <f>IF(N232="zákl. přenesená",J232,0)</f>
        <v>0</v>
      </c>
      <c r="BH232" s="234">
        <f>IF(N232="sníž. přenesená",J232,0)</f>
        <v>0</v>
      </c>
      <c r="BI232" s="234">
        <f>IF(N232="nulová",J232,0)</f>
        <v>0</v>
      </c>
      <c r="BJ232" s="18" t="s">
        <v>90</v>
      </c>
      <c r="BK232" s="234">
        <f>ROUND(I232*H232,2)</f>
        <v>0</v>
      </c>
      <c r="BL232" s="18" t="s">
        <v>123</v>
      </c>
      <c r="BM232" s="233" t="s">
        <v>646</v>
      </c>
    </row>
    <row r="233" s="15" customFormat="1">
      <c r="A233" s="15"/>
      <c r="B233" s="287"/>
      <c r="C233" s="288"/>
      <c r="D233" s="235" t="s">
        <v>436</v>
      </c>
      <c r="E233" s="289" t="s">
        <v>1</v>
      </c>
      <c r="F233" s="290" t="s">
        <v>551</v>
      </c>
      <c r="G233" s="288"/>
      <c r="H233" s="289" t="s">
        <v>1</v>
      </c>
      <c r="I233" s="291"/>
      <c r="J233" s="288"/>
      <c r="K233" s="288"/>
      <c r="L233" s="292"/>
      <c r="M233" s="293"/>
      <c r="N233" s="294"/>
      <c r="O233" s="294"/>
      <c r="P233" s="294"/>
      <c r="Q233" s="294"/>
      <c r="R233" s="294"/>
      <c r="S233" s="294"/>
      <c r="T233" s="295"/>
      <c r="U233" s="15"/>
      <c r="V233" s="15"/>
      <c r="W233" s="15"/>
      <c r="X233" s="15"/>
      <c r="Y233" s="15"/>
      <c r="Z233" s="15"/>
      <c r="AA233" s="15"/>
      <c r="AB233" s="15"/>
      <c r="AC233" s="15"/>
      <c r="AD233" s="15"/>
      <c r="AE233" s="15"/>
      <c r="AT233" s="296" t="s">
        <v>436</v>
      </c>
      <c r="AU233" s="296" t="s">
        <v>92</v>
      </c>
      <c r="AV233" s="15" t="s">
        <v>90</v>
      </c>
      <c r="AW233" s="15" t="s">
        <v>38</v>
      </c>
      <c r="AX233" s="15" t="s">
        <v>83</v>
      </c>
      <c r="AY233" s="296" t="s">
        <v>244</v>
      </c>
    </row>
    <row r="234" s="13" customFormat="1">
      <c r="A234" s="13"/>
      <c r="B234" s="262"/>
      <c r="C234" s="263"/>
      <c r="D234" s="235" t="s">
        <v>436</v>
      </c>
      <c r="E234" s="264" t="s">
        <v>1</v>
      </c>
      <c r="F234" s="265" t="s">
        <v>552</v>
      </c>
      <c r="G234" s="263"/>
      <c r="H234" s="266">
        <v>6</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38</v>
      </c>
      <c r="AX234" s="13" t="s">
        <v>83</v>
      </c>
      <c r="AY234" s="272" t="s">
        <v>244</v>
      </c>
    </row>
    <row r="235" s="14" customFormat="1">
      <c r="A235" s="14"/>
      <c r="B235" s="273"/>
      <c r="C235" s="274"/>
      <c r="D235" s="235" t="s">
        <v>436</v>
      </c>
      <c r="E235" s="275" t="s">
        <v>1</v>
      </c>
      <c r="F235" s="276" t="s">
        <v>438</v>
      </c>
      <c r="G235" s="274"/>
      <c r="H235" s="277">
        <v>6</v>
      </c>
      <c r="I235" s="278"/>
      <c r="J235" s="274"/>
      <c r="K235" s="274"/>
      <c r="L235" s="279"/>
      <c r="M235" s="280"/>
      <c r="N235" s="281"/>
      <c r="O235" s="281"/>
      <c r="P235" s="281"/>
      <c r="Q235" s="281"/>
      <c r="R235" s="281"/>
      <c r="S235" s="281"/>
      <c r="T235" s="282"/>
      <c r="U235" s="14"/>
      <c r="V235" s="14"/>
      <c r="W235" s="14"/>
      <c r="X235" s="14"/>
      <c r="Y235" s="14"/>
      <c r="Z235" s="14"/>
      <c r="AA235" s="14"/>
      <c r="AB235" s="14"/>
      <c r="AC235" s="14"/>
      <c r="AD235" s="14"/>
      <c r="AE235" s="14"/>
      <c r="AT235" s="283" t="s">
        <v>436</v>
      </c>
      <c r="AU235" s="283" t="s">
        <v>92</v>
      </c>
      <c r="AV235" s="14" t="s">
        <v>123</v>
      </c>
      <c r="AW235" s="14" t="s">
        <v>38</v>
      </c>
      <c r="AX235" s="14" t="s">
        <v>90</v>
      </c>
      <c r="AY235" s="283" t="s">
        <v>244</v>
      </c>
    </row>
    <row r="236" s="2" customFormat="1" ht="24.15" customHeight="1">
      <c r="A236" s="40"/>
      <c r="B236" s="41"/>
      <c r="C236" s="222" t="s">
        <v>295</v>
      </c>
      <c r="D236" s="222" t="s">
        <v>245</v>
      </c>
      <c r="E236" s="223" t="s">
        <v>647</v>
      </c>
      <c r="F236" s="224" t="s">
        <v>648</v>
      </c>
      <c r="G236" s="225" t="s">
        <v>248</v>
      </c>
      <c r="H236" s="226">
        <v>6</v>
      </c>
      <c r="I236" s="227"/>
      <c r="J236" s="228">
        <f>ROUND(I236*H236,2)</f>
        <v>0</v>
      </c>
      <c r="K236" s="224" t="s">
        <v>547</v>
      </c>
      <c r="L236" s="46"/>
      <c r="M236" s="229" t="s">
        <v>1</v>
      </c>
      <c r="N236" s="230" t="s">
        <v>48</v>
      </c>
      <c r="O236" s="93"/>
      <c r="P236" s="231">
        <f>O236*H236</f>
        <v>0</v>
      </c>
      <c r="Q236" s="231">
        <v>0.12966</v>
      </c>
      <c r="R236" s="231">
        <f>Q236*H236</f>
        <v>0.77795999999999998</v>
      </c>
      <c r="S236" s="231">
        <v>0</v>
      </c>
      <c r="T236" s="232">
        <f>S236*H236</f>
        <v>0</v>
      </c>
      <c r="U236" s="40"/>
      <c r="V236" s="40"/>
      <c r="W236" s="40"/>
      <c r="X236" s="40"/>
      <c r="Y236" s="40"/>
      <c r="Z236" s="40"/>
      <c r="AA236" s="40"/>
      <c r="AB236" s="40"/>
      <c r="AC236" s="40"/>
      <c r="AD236" s="40"/>
      <c r="AE236" s="40"/>
      <c r="AR236" s="233" t="s">
        <v>123</v>
      </c>
      <c r="AT236" s="233" t="s">
        <v>245</v>
      </c>
      <c r="AU236" s="233" t="s">
        <v>92</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649</v>
      </c>
    </row>
    <row r="237" s="15" customFormat="1">
      <c r="A237" s="15"/>
      <c r="B237" s="287"/>
      <c r="C237" s="288"/>
      <c r="D237" s="235" t="s">
        <v>436</v>
      </c>
      <c r="E237" s="289" t="s">
        <v>1</v>
      </c>
      <c r="F237" s="290" t="s">
        <v>551</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92</v>
      </c>
      <c r="AV237" s="15" t="s">
        <v>90</v>
      </c>
      <c r="AW237" s="15" t="s">
        <v>38</v>
      </c>
      <c r="AX237" s="15" t="s">
        <v>83</v>
      </c>
      <c r="AY237" s="296" t="s">
        <v>244</v>
      </c>
    </row>
    <row r="238" s="13" customFormat="1">
      <c r="A238" s="13"/>
      <c r="B238" s="262"/>
      <c r="C238" s="263"/>
      <c r="D238" s="235" t="s">
        <v>436</v>
      </c>
      <c r="E238" s="264" t="s">
        <v>1</v>
      </c>
      <c r="F238" s="265" t="s">
        <v>552</v>
      </c>
      <c r="G238" s="263"/>
      <c r="H238" s="266">
        <v>6</v>
      </c>
      <c r="I238" s="267"/>
      <c r="J238" s="263"/>
      <c r="K238" s="263"/>
      <c r="L238" s="268"/>
      <c r="M238" s="269"/>
      <c r="N238" s="270"/>
      <c r="O238" s="270"/>
      <c r="P238" s="270"/>
      <c r="Q238" s="270"/>
      <c r="R238" s="270"/>
      <c r="S238" s="270"/>
      <c r="T238" s="271"/>
      <c r="U238" s="13"/>
      <c r="V238" s="13"/>
      <c r="W238" s="13"/>
      <c r="X238" s="13"/>
      <c r="Y238" s="13"/>
      <c r="Z238" s="13"/>
      <c r="AA238" s="13"/>
      <c r="AB238" s="13"/>
      <c r="AC238" s="13"/>
      <c r="AD238" s="13"/>
      <c r="AE238" s="13"/>
      <c r="AT238" s="272" t="s">
        <v>436</v>
      </c>
      <c r="AU238" s="272" t="s">
        <v>92</v>
      </c>
      <c r="AV238" s="13" t="s">
        <v>92</v>
      </c>
      <c r="AW238" s="13" t="s">
        <v>38</v>
      </c>
      <c r="AX238" s="13" t="s">
        <v>83</v>
      </c>
      <c r="AY238" s="272" t="s">
        <v>244</v>
      </c>
    </row>
    <row r="239" s="14" customFormat="1">
      <c r="A239" s="14"/>
      <c r="B239" s="273"/>
      <c r="C239" s="274"/>
      <c r="D239" s="235" t="s">
        <v>436</v>
      </c>
      <c r="E239" s="275" t="s">
        <v>1</v>
      </c>
      <c r="F239" s="276" t="s">
        <v>438</v>
      </c>
      <c r="G239" s="274"/>
      <c r="H239" s="277">
        <v>6</v>
      </c>
      <c r="I239" s="278"/>
      <c r="J239" s="274"/>
      <c r="K239" s="274"/>
      <c r="L239" s="279"/>
      <c r="M239" s="280"/>
      <c r="N239" s="281"/>
      <c r="O239" s="281"/>
      <c r="P239" s="281"/>
      <c r="Q239" s="281"/>
      <c r="R239" s="281"/>
      <c r="S239" s="281"/>
      <c r="T239" s="282"/>
      <c r="U239" s="14"/>
      <c r="V239" s="14"/>
      <c r="W239" s="14"/>
      <c r="X239" s="14"/>
      <c r="Y239" s="14"/>
      <c r="Z239" s="14"/>
      <c r="AA239" s="14"/>
      <c r="AB239" s="14"/>
      <c r="AC239" s="14"/>
      <c r="AD239" s="14"/>
      <c r="AE239" s="14"/>
      <c r="AT239" s="283" t="s">
        <v>436</v>
      </c>
      <c r="AU239" s="283" t="s">
        <v>92</v>
      </c>
      <c r="AV239" s="14" t="s">
        <v>123</v>
      </c>
      <c r="AW239" s="14" t="s">
        <v>38</v>
      </c>
      <c r="AX239" s="14" t="s">
        <v>90</v>
      </c>
      <c r="AY239" s="283" t="s">
        <v>244</v>
      </c>
    </row>
    <row r="240" s="2" customFormat="1" ht="24.15" customHeight="1">
      <c r="A240" s="40"/>
      <c r="B240" s="41"/>
      <c r="C240" s="222" t="s">
        <v>354</v>
      </c>
      <c r="D240" s="222" t="s">
        <v>245</v>
      </c>
      <c r="E240" s="223" t="s">
        <v>650</v>
      </c>
      <c r="F240" s="224" t="s">
        <v>651</v>
      </c>
      <c r="G240" s="225" t="s">
        <v>248</v>
      </c>
      <c r="H240" s="226">
        <v>6</v>
      </c>
      <c r="I240" s="227"/>
      <c r="J240" s="228">
        <f>ROUND(I240*H240,2)</f>
        <v>0</v>
      </c>
      <c r="K240" s="224" t="s">
        <v>547</v>
      </c>
      <c r="L240" s="46"/>
      <c r="M240" s="229" t="s">
        <v>1</v>
      </c>
      <c r="N240" s="230" t="s">
        <v>48</v>
      </c>
      <c r="O240" s="93"/>
      <c r="P240" s="231">
        <f>O240*H240</f>
        <v>0</v>
      </c>
      <c r="Q240" s="231">
        <v>0.097919999999999993</v>
      </c>
      <c r="R240" s="231">
        <f>Q240*H240</f>
        <v>0.58751999999999993</v>
      </c>
      <c r="S240" s="231">
        <v>0</v>
      </c>
      <c r="T240" s="232">
        <f>S240*H240</f>
        <v>0</v>
      </c>
      <c r="U240" s="40"/>
      <c r="V240" s="40"/>
      <c r="W240" s="40"/>
      <c r="X240" s="40"/>
      <c r="Y240" s="40"/>
      <c r="Z240" s="40"/>
      <c r="AA240" s="40"/>
      <c r="AB240" s="40"/>
      <c r="AC240" s="40"/>
      <c r="AD240" s="40"/>
      <c r="AE240" s="40"/>
      <c r="AR240" s="233" t="s">
        <v>123</v>
      </c>
      <c r="AT240" s="233" t="s">
        <v>245</v>
      </c>
      <c r="AU240" s="233" t="s">
        <v>92</v>
      </c>
      <c r="AY240" s="18" t="s">
        <v>244</v>
      </c>
      <c r="BE240" s="234">
        <f>IF(N240="základní",J240,0)</f>
        <v>0</v>
      </c>
      <c r="BF240" s="234">
        <f>IF(N240="snížená",J240,0)</f>
        <v>0</v>
      </c>
      <c r="BG240" s="234">
        <f>IF(N240="zákl. přenesená",J240,0)</f>
        <v>0</v>
      </c>
      <c r="BH240" s="234">
        <f>IF(N240="sníž. přenesená",J240,0)</f>
        <v>0</v>
      </c>
      <c r="BI240" s="234">
        <f>IF(N240="nulová",J240,0)</f>
        <v>0</v>
      </c>
      <c r="BJ240" s="18" t="s">
        <v>90</v>
      </c>
      <c r="BK240" s="234">
        <f>ROUND(I240*H240,2)</f>
        <v>0</v>
      </c>
      <c r="BL240" s="18" t="s">
        <v>123</v>
      </c>
      <c r="BM240" s="233" t="s">
        <v>652</v>
      </c>
    </row>
    <row r="241" s="15" customFormat="1">
      <c r="A241" s="15"/>
      <c r="B241" s="287"/>
      <c r="C241" s="288"/>
      <c r="D241" s="235" t="s">
        <v>436</v>
      </c>
      <c r="E241" s="289" t="s">
        <v>1</v>
      </c>
      <c r="F241" s="290" t="s">
        <v>551</v>
      </c>
      <c r="G241" s="288"/>
      <c r="H241" s="289" t="s">
        <v>1</v>
      </c>
      <c r="I241" s="291"/>
      <c r="J241" s="288"/>
      <c r="K241" s="288"/>
      <c r="L241" s="292"/>
      <c r="M241" s="293"/>
      <c r="N241" s="294"/>
      <c r="O241" s="294"/>
      <c r="P241" s="294"/>
      <c r="Q241" s="294"/>
      <c r="R241" s="294"/>
      <c r="S241" s="294"/>
      <c r="T241" s="295"/>
      <c r="U241" s="15"/>
      <c r="V241" s="15"/>
      <c r="W241" s="15"/>
      <c r="X241" s="15"/>
      <c r="Y241" s="15"/>
      <c r="Z241" s="15"/>
      <c r="AA241" s="15"/>
      <c r="AB241" s="15"/>
      <c r="AC241" s="15"/>
      <c r="AD241" s="15"/>
      <c r="AE241" s="15"/>
      <c r="AT241" s="296" t="s">
        <v>436</v>
      </c>
      <c r="AU241" s="296" t="s">
        <v>92</v>
      </c>
      <c r="AV241" s="15" t="s">
        <v>90</v>
      </c>
      <c r="AW241" s="15" t="s">
        <v>38</v>
      </c>
      <c r="AX241" s="15" t="s">
        <v>83</v>
      </c>
      <c r="AY241" s="296" t="s">
        <v>244</v>
      </c>
    </row>
    <row r="242" s="13" customFormat="1">
      <c r="A242" s="13"/>
      <c r="B242" s="262"/>
      <c r="C242" s="263"/>
      <c r="D242" s="235" t="s">
        <v>436</v>
      </c>
      <c r="E242" s="264" t="s">
        <v>1</v>
      </c>
      <c r="F242" s="265" t="s">
        <v>552</v>
      </c>
      <c r="G242" s="263"/>
      <c r="H242" s="266">
        <v>6</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436</v>
      </c>
      <c r="AU242" s="272" t="s">
        <v>92</v>
      </c>
      <c r="AV242" s="13" t="s">
        <v>92</v>
      </c>
      <c r="AW242" s="13" t="s">
        <v>38</v>
      </c>
      <c r="AX242" s="13" t="s">
        <v>83</v>
      </c>
      <c r="AY242" s="272" t="s">
        <v>244</v>
      </c>
    </row>
    <row r="243" s="14" customFormat="1">
      <c r="A243" s="14"/>
      <c r="B243" s="273"/>
      <c r="C243" s="274"/>
      <c r="D243" s="235" t="s">
        <v>436</v>
      </c>
      <c r="E243" s="275" t="s">
        <v>1</v>
      </c>
      <c r="F243" s="276" t="s">
        <v>438</v>
      </c>
      <c r="G243" s="274"/>
      <c r="H243" s="277">
        <v>6</v>
      </c>
      <c r="I243" s="278"/>
      <c r="J243" s="274"/>
      <c r="K243" s="274"/>
      <c r="L243" s="279"/>
      <c r="M243" s="280"/>
      <c r="N243" s="281"/>
      <c r="O243" s="281"/>
      <c r="P243" s="281"/>
      <c r="Q243" s="281"/>
      <c r="R243" s="281"/>
      <c r="S243" s="281"/>
      <c r="T243" s="282"/>
      <c r="U243" s="14"/>
      <c r="V243" s="14"/>
      <c r="W243" s="14"/>
      <c r="X243" s="14"/>
      <c r="Y243" s="14"/>
      <c r="Z243" s="14"/>
      <c r="AA243" s="14"/>
      <c r="AB243" s="14"/>
      <c r="AC243" s="14"/>
      <c r="AD243" s="14"/>
      <c r="AE243" s="14"/>
      <c r="AT243" s="283" t="s">
        <v>436</v>
      </c>
      <c r="AU243" s="283" t="s">
        <v>92</v>
      </c>
      <c r="AV243" s="14" t="s">
        <v>123</v>
      </c>
      <c r="AW243" s="14" t="s">
        <v>38</v>
      </c>
      <c r="AX243" s="14" t="s">
        <v>90</v>
      </c>
      <c r="AY243" s="283" t="s">
        <v>244</v>
      </c>
    </row>
    <row r="244" s="2" customFormat="1" ht="16.5" customHeight="1">
      <c r="A244" s="40"/>
      <c r="B244" s="41"/>
      <c r="C244" s="222" t="s">
        <v>298</v>
      </c>
      <c r="D244" s="222" t="s">
        <v>245</v>
      </c>
      <c r="E244" s="223" t="s">
        <v>653</v>
      </c>
      <c r="F244" s="224" t="s">
        <v>654</v>
      </c>
      <c r="G244" s="225" t="s">
        <v>248</v>
      </c>
      <c r="H244" s="226">
        <v>12</v>
      </c>
      <c r="I244" s="227"/>
      <c r="J244" s="228">
        <f>ROUND(I244*H244,2)</f>
        <v>0</v>
      </c>
      <c r="K244" s="224" t="s">
        <v>547</v>
      </c>
      <c r="L244" s="46"/>
      <c r="M244" s="229" t="s">
        <v>1</v>
      </c>
      <c r="N244" s="230" t="s">
        <v>48</v>
      </c>
      <c r="O244" s="93"/>
      <c r="P244" s="231">
        <f>O244*H244</f>
        <v>0</v>
      </c>
      <c r="Q244" s="231">
        <v>0.00077999999999999999</v>
      </c>
      <c r="R244" s="231">
        <f>Q244*H244</f>
        <v>0.0093600000000000003</v>
      </c>
      <c r="S244" s="231">
        <v>0</v>
      </c>
      <c r="T244" s="232">
        <f>S244*H244</f>
        <v>0</v>
      </c>
      <c r="U244" s="40"/>
      <c r="V244" s="40"/>
      <c r="W244" s="40"/>
      <c r="X244" s="40"/>
      <c r="Y244" s="40"/>
      <c r="Z244" s="40"/>
      <c r="AA244" s="40"/>
      <c r="AB244" s="40"/>
      <c r="AC244" s="40"/>
      <c r="AD244" s="40"/>
      <c r="AE244" s="40"/>
      <c r="AR244" s="233" t="s">
        <v>123</v>
      </c>
      <c r="AT244" s="233" t="s">
        <v>245</v>
      </c>
      <c r="AU244" s="233" t="s">
        <v>92</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655</v>
      </c>
    </row>
    <row r="245" s="15" customFormat="1">
      <c r="A245" s="15"/>
      <c r="B245" s="287"/>
      <c r="C245" s="288"/>
      <c r="D245" s="235" t="s">
        <v>436</v>
      </c>
      <c r="E245" s="289" t="s">
        <v>1</v>
      </c>
      <c r="F245" s="290" t="s">
        <v>551</v>
      </c>
      <c r="G245" s="288"/>
      <c r="H245" s="289" t="s">
        <v>1</v>
      </c>
      <c r="I245" s="291"/>
      <c r="J245" s="288"/>
      <c r="K245" s="288"/>
      <c r="L245" s="292"/>
      <c r="M245" s="293"/>
      <c r="N245" s="294"/>
      <c r="O245" s="294"/>
      <c r="P245" s="294"/>
      <c r="Q245" s="294"/>
      <c r="R245" s="294"/>
      <c r="S245" s="294"/>
      <c r="T245" s="295"/>
      <c r="U245" s="15"/>
      <c r="V245" s="15"/>
      <c r="W245" s="15"/>
      <c r="X245" s="15"/>
      <c r="Y245" s="15"/>
      <c r="Z245" s="15"/>
      <c r="AA245" s="15"/>
      <c r="AB245" s="15"/>
      <c r="AC245" s="15"/>
      <c r="AD245" s="15"/>
      <c r="AE245" s="15"/>
      <c r="AT245" s="296" t="s">
        <v>436</v>
      </c>
      <c r="AU245" s="296" t="s">
        <v>92</v>
      </c>
      <c r="AV245" s="15" t="s">
        <v>90</v>
      </c>
      <c r="AW245" s="15" t="s">
        <v>38</v>
      </c>
      <c r="AX245" s="15" t="s">
        <v>83</v>
      </c>
      <c r="AY245" s="296" t="s">
        <v>244</v>
      </c>
    </row>
    <row r="246" s="13" customFormat="1">
      <c r="A246" s="13"/>
      <c r="B246" s="262"/>
      <c r="C246" s="263"/>
      <c r="D246" s="235" t="s">
        <v>436</v>
      </c>
      <c r="E246" s="264" t="s">
        <v>1</v>
      </c>
      <c r="F246" s="265" t="s">
        <v>656</v>
      </c>
      <c r="G246" s="263"/>
      <c r="H246" s="266">
        <v>12</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4" customFormat="1">
      <c r="A247" s="14"/>
      <c r="B247" s="273"/>
      <c r="C247" s="274"/>
      <c r="D247" s="235" t="s">
        <v>436</v>
      </c>
      <c r="E247" s="275" t="s">
        <v>1</v>
      </c>
      <c r="F247" s="276" t="s">
        <v>438</v>
      </c>
      <c r="G247" s="274"/>
      <c r="H247" s="277">
        <v>12</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436</v>
      </c>
      <c r="AU247" s="283" t="s">
        <v>92</v>
      </c>
      <c r="AV247" s="14" t="s">
        <v>123</v>
      </c>
      <c r="AW247" s="14" t="s">
        <v>38</v>
      </c>
      <c r="AX247" s="14" t="s">
        <v>90</v>
      </c>
      <c r="AY247" s="283" t="s">
        <v>244</v>
      </c>
    </row>
    <row r="248" s="2" customFormat="1" ht="16.5" customHeight="1">
      <c r="A248" s="40"/>
      <c r="B248" s="41"/>
      <c r="C248" s="222" t="s">
        <v>363</v>
      </c>
      <c r="D248" s="222" t="s">
        <v>245</v>
      </c>
      <c r="E248" s="223" t="s">
        <v>657</v>
      </c>
      <c r="F248" s="224" t="s">
        <v>658</v>
      </c>
      <c r="G248" s="225" t="s">
        <v>248</v>
      </c>
      <c r="H248" s="226">
        <v>14.5</v>
      </c>
      <c r="I248" s="227"/>
      <c r="J248" s="228">
        <f>ROUND(I248*H248,2)</f>
        <v>0</v>
      </c>
      <c r="K248" s="224" t="s">
        <v>547</v>
      </c>
      <c r="L248" s="46"/>
      <c r="M248" s="229" t="s">
        <v>1</v>
      </c>
      <c r="N248" s="230" t="s">
        <v>48</v>
      </c>
      <c r="O248" s="93"/>
      <c r="P248" s="231">
        <f>O248*H248</f>
        <v>0</v>
      </c>
      <c r="Q248" s="231">
        <v>0.084250000000000005</v>
      </c>
      <c r="R248" s="231">
        <f>Q248*H248</f>
        <v>1.2216250000000002</v>
      </c>
      <c r="S248" s="231">
        <v>0</v>
      </c>
      <c r="T248" s="232">
        <f>S248*H248</f>
        <v>0</v>
      </c>
      <c r="U248" s="40"/>
      <c r="V248" s="40"/>
      <c r="W248" s="40"/>
      <c r="X248" s="40"/>
      <c r="Y248" s="40"/>
      <c r="Z248" s="40"/>
      <c r="AA248" s="40"/>
      <c r="AB248" s="40"/>
      <c r="AC248" s="40"/>
      <c r="AD248" s="40"/>
      <c r="AE248" s="40"/>
      <c r="AR248" s="233" t="s">
        <v>123</v>
      </c>
      <c r="AT248" s="233" t="s">
        <v>245</v>
      </c>
      <c r="AU248" s="233" t="s">
        <v>92</v>
      </c>
      <c r="AY248" s="18" t="s">
        <v>244</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659</v>
      </c>
    </row>
    <row r="249" s="15" customFormat="1">
      <c r="A249" s="15"/>
      <c r="B249" s="287"/>
      <c r="C249" s="288"/>
      <c r="D249" s="235" t="s">
        <v>436</v>
      </c>
      <c r="E249" s="289" t="s">
        <v>1</v>
      </c>
      <c r="F249" s="290" t="s">
        <v>549</v>
      </c>
      <c r="G249" s="288"/>
      <c r="H249" s="289" t="s">
        <v>1</v>
      </c>
      <c r="I249" s="291"/>
      <c r="J249" s="288"/>
      <c r="K249" s="288"/>
      <c r="L249" s="292"/>
      <c r="M249" s="293"/>
      <c r="N249" s="294"/>
      <c r="O249" s="294"/>
      <c r="P249" s="294"/>
      <c r="Q249" s="294"/>
      <c r="R249" s="294"/>
      <c r="S249" s="294"/>
      <c r="T249" s="295"/>
      <c r="U249" s="15"/>
      <c r="V249" s="15"/>
      <c r="W249" s="15"/>
      <c r="X249" s="15"/>
      <c r="Y249" s="15"/>
      <c r="Z249" s="15"/>
      <c r="AA249" s="15"/>
      <c r="AB249" s="15"/>
      <c r="AC249" s="15"/>
      <c r="AD249" s="15"/>
      <c r="AE249" s="15"/>
      <c r="AT249" s="296" t="s">
        <v>436</v>
      </c>
      <c r="AU249" s="296" t="s">
        <v>92</v>
      </c>
      <c r="AV249" s="15" t="s">
        <v>90</v>
      </c>
      <c r="AW249" s="15" t="s">
        <v>38</v>
      </c>
      <c r="AX249" s="15" t="s">
        <v>83</v>
      </c>
      <c r="AY249" s="296" t="s">
        <v>244</v>
      </c>
    </row>
    <row r="250" s="13" customFormat="1">
      <c r="A250" s="13"/>
      <c r="B250" s="262"/>
      <c r="C250" s="263"/>
      <c r="D250" s="235" t="s">
        <v>436</v>
      </c>
      <c r="E250" s="264" t="s">
        <v>1</v>
      </c>
      <c r="F250" s="265" t="s">
        <v>550</v>
      </c>
      <c r="G250" s="263"/>
      <c r="H250" s="266">
        <v>14.5</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436</v>
      </c>
      <c r="AU250" s="272" t="s">
        <v>92</v>
      </c>
      <c r="AV250" s="13" t="s">
        <v>92</v>
      </c>
      <c r="AW250" s="13" t="s">
        <v>38</v>
      </c>
      <c r="AX250" s="13" t="s">
        <v>83</v>
      </c>
      <c r="AY250" s="272" t="s">
        <v>244</v>
      </c>
    </row>
    <row r="251" s="14" customFormat="1">
      <c r="A251" s="14"/>
      <c r="B251" s="273"/>
      <c r="C251" s="274"/>
      <c r="D251" s="235" t="s">
        <v>436</v>
      </c>
      <c r="E251" s="275" t="s">
        <v>1</v>
      </c>
      <c r="F251" s="276" t="s">
        <v>438</v>
      </c>
      <c r="G251" s="274"/>
      <c r="H251" s="277">
        <v>14.5</v>
      </c>
      <c r="I251" s="278"/>
      <c r="J251" s="274"/>
      <c r="K251" s="274"/>
      <c r="L251" s="279"/>
      <c r="M251" s="280"/>
      <c r="N251" s="281"/>
      <c r="O251" s="281"/>
      <c r="P251" s="281"/>
      <c r="Q251" s="281"/>
      <c r="R251" s="281"/>
      <c r="S251" s="281"/>
      <c r="T251" s="282"/>
      <c r="U251" s="14"/>
      <c r="V251" s="14"/>
      <c r="W251" s="14"/>
      <c r="X251" s="14"/>
      <c r="Y251" s="14"/>
      <c r="Z251" s="14"/>
      <c r="AA251" s="14"/>
      <c r="AB251" s="14"/>
      <c r="AC251" s="14"/>
      <c r="AD251" s="14"/>
      <c r="AE251" s="14"/>
      <c r="AT251" s="283" t="s">
        <v>436</v>
      </c>
      <c r="AU251" s="283" t="s">
        <v>92</v>
      </c>
      <c r="AV251" s="14" t="s">
        <v>123</v>
      </c>
      <c r="AW251" s="14" t="s">
        <v>38</v>
      </c>
      <c r="AX251" s="14" t="s">
        <v>90</v>
      </c>
      <c r="AY251" s="283" t="s">
        <v>244</v>
      </c>
    </row>
    <row r="252" s="2" customFormat="1" ht="16.5" customHeight="1">
      <c r="A252" s="40"/>
      <c r="B252" s="41"/>
      <c r="C252" s="240" t="s">
        <v>302</v>
      </c>
      <c r="D252" s="240" t="s">
        <v>397</v>
      </c>
      <c r="E252" s="241" t="s">
        <v>660</v>
      </c>
      <c r="F252" s="242" t="s">
        <v>661</v>
      </c>
      <c r="G252" s="243" t="s">
        <v>248</v>
      </c>
      <c r="H252" s="244">
        <v>14.935000000000001</v>
      </c>
      <c r="I252" s="245"/>
      <c r="J252" s="246">
        <f>ROUND(I252*H252,2)</f>
        <v>0</v>
      </c>
      <c r="K252" s="242" t="s">
        <v>547</v>
      </c>
      <c r="L252" s="247"/>
      <c r="M252" s="248" t="s">
        <v>1</v>
      </c>
      <c r="N252" s="249" t="s">
        <v>48</v>
      </c>
      <c r="O252" s="93"/>
      <c r="P252" s="231">
        <f>O252*H252</f>
        <v>0</v>
      </c>
      <c r="Q252" s="231">
        <v>0.113</v>
      </c>
      <c r="R252" s="231">
        <f>Q252*H252</f>
        <v>1.6876550000000001</v>
      </c>
      <c r="S252" s="231">
        <v>0</v>
      </c>
      <c r="T252" s="232">
        <f>S252*H252</f>
        <v>0</v>
      </c>
      <c r="U252" s="40"/>
      <c r="V252" s="40"/>
      <c r="W252" s="40"/>
      <c r="X252" s="40"/>
      <c r="Y252" s="40"/>
      <c r="Z252" s="40"/>
      <c r="AA252" s="40"/>
      <c r="AB252" s="40"/>
      <c r="AC252" s="40"/>
      <c r="AD252" s="40"/>
      <c r="AE252" s="40"/>
      <c r="AR252" s="233" t="s">
        <v>262</v>
      </c>
      <c r="AT252" s="233" t="s">
        <v>397</v>
      </c>
      <c r="AU252" s="233" t="s">
        <v>92</v>
      </c>
      <c r="AY252" s="18" t="s">
        <v>244</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662</v>
      </c>
    </row>
    <row r="253" s="13" customFormat="1">
      <c r="A253" s="13"/>
      <c r="B253" s="262"/>
      <c r="C253" s="263"/>
      <c r="D253" s="235" t="s">
        <v>436</v>
      </c>
      <c r="E253" s="264" t="s">
        <v>1</v>
      </c>
      <c r="F253" s="265" t="s">
        <v>663</v>
      </c>
      <c r="G253" s="263"/>
      <c r="H253" s="266">
        <v>14.935000000000001</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90</v>
      </c>
      <c r="AY253" s="272" t="s">
        <v>244</v>
      </c>
    </row>
    <row r="254" s="11" customFormat="1" ht="22.8" customHeight="1">
      <c r="A254" s="11"/>
      <c r="B254" s="208"/>
      <c r="C254" s="209"/>
      <c r="D254" s="210" t="s">
        <v>82</v>
      </c>
      <c r="E254" s="260" t="s">
        <v>262</v>
      </c>
      <c r="F254" s="260" t="s">
        <v>664</v>
      </c>
      <c r="G254" s="209"/>
      <c r="H254" s="209"/>
      <c r="I254" s="212"/>
      <c r="J254" s="261">
        <f>BK254</f>
        <v>0</v>
      </c>
      <c r="K254" s="209"/>
      <c r="L254" s="214"/>
      <c r="M254" s="215"/>
      <c r="N254" s="216"/>
      <c r="O254" s="216"/>
      <c r="P254" s="217">
        <f>SUM(P255:P305)</f>
        <v>0</v>
      </c>
      <c r="Q254" s="216"/>
      <c r="R254" s="217">
        <f>SUM(R255:R305)</f>
        <v>0.050662590000000007</v>
      </c>
      <c r="S254" s="216"/>
      <c r="T254" s="218">
        <f>SUM(T255:T305)</f>
        <v>0</v>
      </c>
      <c r="U254" s="11"/>
      <c r="V254" s="11"/>
      <c r="W254" s="11"/>
      <c r="X254" s="11"/>
      <c r="Y254" s="11"/>
      <c r="Z254" s="11"/>
      <c r="AA254" s="11"/>
      <c r="AB254" s="11"/>
      <c r="AC254" s="11"/>
      <c r="AD254" s="11"/>
      <c r="AE254" s="11"/>
      <c r="AR254" s="219" t="s">
        <v>90</v>
      </c>
      <c r="AT254" s="220" t="s">
        <v>82</v>
      </c>
      <c r="AU254" s="220" t="s">
        <v>90</v>
      </c>
      <c r="AY254" s="219" t="s">
        <v>244</v>
      </c>
      <c r="BK254" s="221">
        <f>SUM(BK255:BK305)</f>
        <v>0</v>
      </c>
    </row>
    <row r="255" s="2" customFormat="1" ht="24.15" customHeight="1">
      <c r="A255" s="40"/>
      <c r="B255" s="41"/>
      <c r="C255" s="222" t="s">
        <v>371</v>
      </c>
      <c r="D255" s="222" t="s">
        <v>245</v>
      </c>
      <c r="E255" s="223" t="s">
        <v>665</v>
      </c>
      <c r="F255" s="224" t="s">
        <v>666</v>
      </c>
      <c r="G255" s="225" t="s">
        <v>257</v>
      </c>
      <c r="H255" s="226">
        <v>1</v>
      </c>
      <c r="I255" s="227"/>
      <c r="J255" s="228">
        <f>ROUND(I255*H255,2)</f>
        <v>0</v>
      </c>
      <c r="K255" s="224" t="s">
        <v>547</v>
      </c>
      <c r="L255" s="46"/>
      <c r="M255" s="229" t="s">
        <v>1</v>
      </c>
      <c r="N255" s="230" t="s">
        <v>48</v>
      </c>
      <c r="O255" s="93"/>
      <c r="P255" s="231">
        <f>O255*H255</f>
        <v>0</v>
      </c>
      <c r="Q255" s="231">
        <v>0</v>
      </c>
      <c r="R255" s="231">
        <f>Q255*H255</f>
        <v>0</v>
      </c>
      <c r="S255" s="231">
        <v>0</v>
      </c>
      <c r="T255" s="232">
        <f>S255*H255</f>
        <v>0</v>
      </c>
      <c r="U255" s="40"/>
      <c r="V255" s="40"/>
      <c r="W255" s="40"/>
      <c r="X255" s="40"/>
      <c r="Y255" s="40"/>
      <c r="Z255" s="40"/>
      <c r="AA255" s="40"/>
      <c r="AB255" s="40"/>
      <c r="AC255" s="40"/>
      <c r="AD255" s="40"/>
      <c r="AE255" s="40"/>
      <c r="AR255" s="233" t="s">
        <v>123</v>
      </c>
      <c r="AT255" s="233" t="s">
        <v>245</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667</v>
      </c>
    </row>
    <row r="256" s="13" customFormat="1">
      <c r="A256" s="13"/>
      <c r="B256" s="262"/>
      <c r="C256" s="263"/>
      <c r="D256" s="235" t="s">
        <v>436</v>
      </c>
      <c r="E256" s="264" t="s">
        <v>1</v>
      </c>
      <c r="F256" s="265" t="s">
        <v>90</v>
      </c>
      <c r="G256" s="263"/>
      <c r="H256" s="266">
        <v>1</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90</v>
      </c>
      <c r="AY256" s="272" t="s">
        <v>244</v>
      </c>
    </row>
    <row r="257" s="2" customFormat="1" ht="16.5" customHeight="1">
      <c r="A257" s="40"/>
      <c r="B257" s="41"/>
      <c r="C257" s="240" t="s">
        <v>306</v>
      </c>
      <c r="D257" s="240" t="s">
        <v>397</v>
      </c>
      <c r="E257" s="241" t="s">
        <v>668</v>
      </c>
      <c r="F257" s="242" t="s">
        <v>669</v>
      </c>
      <c r="G257" s="243" t="s">
        <v>257</v>
      </c>
      <c r="H257" s="244">
        <v>1</v>
      </c>
      <c r="I257" s="245"/>
      <c r="J257" s="246">
        <f>ROUND(I257*H257,2)</f>
        <v>0</v>
      </c>
      <c r="K257" s="242" t="s">
        <v>1</v>
      </c>
      <c r="L257" s="247"/>
      <c r="M257" s="248" t="s">
        <v>1</v>
      </c>
      <c r="N257" s="249" t="s">
        <v>48</v>
      </c>
      <c r="O257" s="93"/>
      <c r="P257" s="231">
        <f>O257*H257</f>
        <v>0</v>
      </c>
      <c r="Q257" s="231">
        <v>0.012500000000000001</v>
      </c>
      <c r="R257" s="231">
        <f>Q257*H257</f>
        <v>0.012500000000000001</v>
      </c>
      <c r="S257" s="231">
        <v>0</v>
      </c>
      <c r="T257" s="232">
        <f>S257*H257</f>
        <v>0</v>
      </c>
      <c r="U257" s="40"/>
      <c r="V257" s="40"/>
      <c r="W257" s="40"/>
      <c r="X257" s="40"/>
      <c r="Y257" s="40"/>
      <c r="Z257" s="40"/>
      <c r="AA257" s="40"/>
      <c r="AB257" s="40"/>
      <c r="AC257" s="40"/>
      <c r="AD257" s="40"/>
      <c r="AE257" s="40"/>
      <c r="AR257" s="233" t="s">
        <v>262</v>
      </c>
      <c r="AT257" s="233" t="s">
        <v>397</v>
      </c>
      <c r="AU257" s="233" t="s">
        <v>92</v>
      </c>
      <c r="AY257" s="18" t="s">
        <v>244</v>
      </c>
      <c r="BE257" s="234">
        <f>IF(N257="základní",J257,0)</f>
        <v>0</v>
      </c>
      <c r="BF257" s="234">
        <f>IF(N257="snížená",J257,0)</f>
        <v>0</v>
      </c>
      <c r="BG257" s="234">
        <f>IF(N257="zákl. přenesená",J257,0)</f>
        <v>0</v>
      </c>
      <c r="BH257" s="234">
        <f>IF(N257="sníž. přenesená",J257,0)</f>
        <v>0</v>
      </c>
      <c r="BI257" s="234">
        <f>IF(N257="nulová",J257,0)</f>
        <v>0</v>
      </c>
      <c r="BJ257" s="18" t="s">
        <v>90</v>
      </c>
      <c r="BK257" s="234">
        <f>ROUND(I257*H257,2)</f>
        <v>0</v>
      </c>
      <c r="BL257" s="18" t="s">
        <v>123</v>
      </c>
      <c r="BM257" s="233" t="s">
        <v>670</v>
      </c>
    </row>
    <row r="258" s="15" customFormat="1">
      <c r="A258" s="15"/>
      <c r="B258" s="287"/>
      <c r="C258" s="288"/>
      <c r="D258" s="235" t="s">
        <v>436</v>
      </c>
      <c r="E258" s="289" t="s">
        <v>1</v>
      </c>
      <c r="F258" s="290" t="s">
        <v>669</v>
      </c>
      <c r="G258" s="288"/>
      <c r="H258" s="289" t="s">
        <v>1</v>
      </c>
      <c r="I258" s="291"/>
      <c r="J258" s="288"/>
      <c r="K258" s="288"/>
      <c r="L258" s="292"/>
      <c r="M258" s="293"/>
      <c r="N258" s="294"/>
      <c r="O258" s="294"/>
      <c r="P258" s="294"/>
      <c r="Q258" s="294"/>
      <c r="R258" s="294"/>
      <c r="S258" s="294"/>
      <c r="T258" s="295"/>
      <c r="U258" s="15"/>
      <c r="V258" s="15"/>
      <c r="W258" s="15"/>
      <c r="X258" s="15"/>
      <c r="Y258" s="15"/>
      <c r="Z258" s="15"/>
      <c r="AA258" s="15"/>
      <c r="AB258" s="15"/>
      <c r="AC258" s="15"/>
      <c r="AD258" s="15"/>
      <c r="AE258" s="15"/>
      <c r="AT258" s="296" t="s">
        <v>436</v>
      </c>
      <c r="AU258" s="296" t="s">
        <v>92</v>
      </c>
      <c r="AV258" s="15" t="s">
        <v>90</v>
      </c>
      <c r="AW258" s="15" t="s">
        <v>38</v>
      </c>
      <c r="AX258" s="15" t="s">
        <v>83</v>
      </c>
      <c r="AY258" s="296" t="s">
        <v>244</v>
      </c>
    </row>
    <row r="259" s="13" customFormat="1">
      <c r="A259" s="13"/>
      <c r="B259" s="262"/>
      <c r="C259" s="263"/>
      <c r="D259" s="235" t="s">
        <v>436</v>
      </c>
      <c r="E259" s="264" t="s">
        <v>1</v>
      </c>
      <c r="F259" s="265" t="s">
        <v>90</v>
      </c>
      <c r="G259" s="263"/>
      <c r="H259" s="266">
        <v>1</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436</v>
      </c>
      <c r="AU259" s="272" t="s">
        <v>92</v>
      </c>
      <c r="AV259" s="13" t="s">
        <v>92</v>
      </c>
      <c r="AW259" s="13" t="s">
        <v>38</v>
      </c>
      <c r="AX259" s="13" t="s">
        <v>90</v>
      </c>
      <c r="AY259" s="272" t="s">
        <v>244</v>
      </c>
    </row>
    <row r="260" s="2" customFormat="1" ht="24.15" customHeight="1">
      <c r="A260" s="40"/>
      <c r="B260" s="41"/>
      <c r="C260" s="222" t="s">
        <v>379</v>
      </c>
      <c r="D260" s="222" t="s">
        <v>245</v>
      </c>
      <c r="E260" s="223" t="s">
        <v>671</v>
      </c>
      <c r="F260" s="224" t="s">
        <v>672</v>
      </c>
      <c r="G260" s="225" t="s">
        <v>490</v>
      </c>
      <c r="H260" s="226">
        <v>27</v>
      </c>
      <c r="I260" s="227"/>
      <c r="J260" s="228">
        <f>ROUND(I260*H260,2)</f>
        <v>0</v>
      </c>
      <c r="K260" s="224" t="s">
        <v>547</v>
      </c>
      <c r="L260" s="46"/>
      <c r="M260" s="229" t="s">
        <v>1</v>
      </c>
      <c r="N260" s="230" t="s">
        <v>48</v>
      </c>
      <c r="O260" s="93"/>
      <c r="P260" s="231">
        <f>O260*H260</f>
        <v>0</v>
      </c>
      <c r="Q260" s="231">
        <v>0</v>
      </c>
      <c r="R260" s="231">
        <f>Q260*H260</f>
        <v>0</v>
      </c>
      <c r="S260" s="231">
        <v>0</v>
      </c>
      <c r="T260" s="232">
        <f>S260*H260</f>
        <v>0</v>
      </c>
      <c r="U260" s="40"/>
      <c r="V260" s="40"/>
      <c r="W260" s="40"/>
      <c r="X260" s="40"/>
      <c r="Y260" s="40"/>
      <c r="Z260" s="40"/>
      <c r="AA260" s="40"/>
      <c r="AB260" s="40"/>
      <c r="AC260" s="40"/>
      <c r="AD260" s="40"/>
      <c r="AE260" s="40"/>
      <c r="AR260" s="233" t="s">
        <v>123</v>
      </c>
      <c r="AT260" s="233" t="s">
        <v>245</v>
      </c>
      <c r="AU260" s="233" t="s">
        <v>92</v>
      </c>
      <c r="AY260" s="18" t="s">
        <v>244</v>
      </c>
      <c r="BE260" s="234">
        <f>IF(N260="základní",J260,0)</f>
        <v>0</v>
      </c>
      <c r="BF260" s="234">
        <f>IF(N260="snížená",J260,0)</f>
        <v>0</v>
      </c>
      <c r="BG260" s="234">
        <f>IF(N260="zákl. přenesená",J260,0)</f>
        <v>0</v>
      </c>
      <c r="BH260" s="234">
        <f>IF(N260="sníž. přenesená",J260,0)</f>
        <v>0</v>
      </c>
      <c r="BI260" s="234">
        <f>IF(N260="nulová",J260,0)</f>
        <v>0</v>
      </c>
      <c r="BJ260" s="18" t="s">
        <v>90</v>
      </c>
      <c r="BK260" s="234">
        <f>ROUND(I260*H260,2)</f>
        <v>0</v>
      </c>
      <c r="BL260" s="18" t="s">
        <v>123</v>
      </c>
      <c r="BM260" s="233" t="s">
        <v>673</v>
      </c>
    </row>
    <row r="261" s="13" customFormat="1">
      <c r="A261" s="13"/>
      <c r="B261" s="262"/>
      <c r="C261" s="263"/>
      <c r="D261" s="235" t="s">
        <v>436</v>
      </c>
      <c r="E261" s="264" t="s">
        <v>1</v>
      </c>
      <c r="F261" s="265" t="s">
        <v>674</v>
      </c>
      <c r="G261" s="263"/>
      <c r="H261" s="266">
        <v>26.696999999999999</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4" customFormat="1">
      <c r="A262" s="14"/>
      <c r="B262" s="273"/>
      <c r="C262" s="274"/>
      <c r="D262" s="235" t="s">
        <v>436</v>
      </c>
      <c r="E262" s="275" t="s">
        <v>1</v>
      </c>
      <c r="F262" s="276" t="s">
        <v>438</v>
      </c>
      <c r="G262" s="274"/>
      <c r="H262" s="277">
        <v>26.696999999999999</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436</v>
      </c>
      <c r="AU262" s="283" t="s">
        <v>92</v>
      </c>
      <c r="AV262" s="14" t="s">
        <v>123</v>
      </c>
      <c r="AW262" s="14" t="s">
        <v>38</v>
      </c>
      <c r="AX262" s="14" t="s">
        <v>83</v>
      </c>
      <c r="AY262" s="283" t="s">
        <v>244</v>
      </c>
    </row>
    <row r="263" s="13" customFormat="1">
      <c r="A263" s="13"/>
      <c r="B263" s="262"/>
      <c r="C263" s="263"/>
      <c r="D263" s="235" t="s">
        <v>436</v>
      </c>
      <c r="E263" s="264" t="s">
        <v>1</v>
      </c>
      <c r="F263" s="265" t="s">
        <v>354</v>
      </c>
      <c r="G263" s="263"/>
      <c r="H263" s="266">
        <v>27</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436</v>
      </c>
      <c r="AU263" s="272" t="s">
        <v>92</v>
      </c>
      <c r="AV263" s="13" t="s">
        <v>92</v>
      </c>
      <c r="AW263" s="13" t="s">
        <v>38</v>
      </c>
      <c r="AX263" s="13" t="s">
        <v>83</v>
      </c>
      <c r="AY263" s="272" t="s">
        <v>244</v>
      </c>
    </row>
    <row r="264" s="14" customFormat="1">
      <c r="A264" s="14"/>
      <c r="B264" s="273"/>
      <c r="C264" s="274"/>
      <c r="D264" s="235" t="s">
        <v>436</v>
      </c>
      <c r="E264" s="275" t="s">
        <v>1</v>
      </c>
      <c r="F264" s="276" t="s">
        <v>438</v>
      </c>
      <c r="G264" s="274"/>
      <c r="H264" s="277">
        <v>27</v>
      </c>
      <c r="I264" s="278"/>
      <c r="J264" s="274"/>
      <c r="K264" s="274"/>
      <c r="L264" s="279"/>
      <c r="M264" s="280"/>
      <c r="N264" s="281"/>
      <c r="O264" s="281"/>
      <c r="P264" s="281"/>
      <c r="Q264" s="281"/>
      <c r="R264" s="281"/>
      <c r="S264" s="281"/>
      <c r="T264" s="282"/>
      <c r="U264" s="14"/>
      <c r="V264" s="14"/>
      <c r="W264" s="14"/>
      <c r="X264" s="14"/>
      <c r="Y264" s="14"/>
      <c r="Z264" s="14"/>
      <c r="AA264" s="14"/>
      <c r="AB264" s="14"/>
      <c r="AC264" s="14"/>
      <c r="AD264" s="14"/>
      <c r="AE264" s="14"/>
      <c r="AT264" s="283" t="s">
        <v>436</v>
      </c>
      <c r="AU264" s="283" t="s">
        <v>92</v>
      </c>
      <c r="AV264" s="14" t="s">
        <v>123</v>
      </c>
      <c r="AW264" s="14" t="s">
        <v>38</v>
      </c>
      <c r="AX264" s="14" t="s">
        <v>90</v>
      </c>
      <c r="AY264" s="283" t="s">
        <v>244</v>
      </c>
    </row>
    <row r="265" s="2" customFormat="1" ht="16.5" customHeight="1">
      <c r="A265" s="40"/>
      <c r="B265" s="41"/>
      <c r="C265" s="240" t="s">
        <v>311</v>
      </c>
      <c r="D265" s="240" t="s">
        <v>397</v>
      </c>
      <c r="E265" s="241" t="s">
        <v>675</v>
      </c>
      <c r="F265" s="242" t="s">
        <v>676</v>
      </c>
      <c r="G265" s="243" t="s">
        <v>490</v>
      </c>
      <c r="H265" s="244">
        <v>27</v>
      </c>
      <c r="I265" s="245"/>
      <c r="J265" s="246">
        <f>ROUND(I265*H265,2)</f>
        <v>0</v>
      </c>
      <c r="K265" s="242" t="s">
        <v>547</v>
      </c>
      <c r="L265" s="247"/>
      <c r="M265" s="248" t="s">
        <v>1</v>
      </c>
      <c r="N265" s="249" t="s">
        <v>48</v>
      </c>
      <c r="O265" s="93"/>
      <c r="P265" s="231">
        <f>O265*H265</f>
        <v>0</v>
      </c>
      <c r="Q265" s="231">
        <v>0.00018000000000000001</v>
      </c>
      <c r="R265" s="231">
        <f>Q265*H265</f>
        <v>0.0048600000000000006</v>
      </c>
      <c r="S265" s="231">
        <v>0</v>
      </c>
      <c r="T265" s="232">
        <f>S265*H265</f>
        <v>0</v>
      </c>
      <c r="U265" s="40"/>
      <c r="V265" s="40"/>
      <c r="W265" s="40"/>
      <c r="X265" s="40"/>
      <c r="Y265" s="40"/>
      <c r="Z265" s="40"/>
      <c r="AA265" s="40"/>
      <c r="AB265" s="40"/>
      <c r="AC265" s="40"/>
      <c r="AD265" s="40"/>
      <c r="AE265" s="40"/>
      <c r="AR265" s="233" t="s">
        <v>262</v>
      </c>
      <c r="AT265" s="233" t="s">
        <v>397</v>
      </c>
      <c r="AU265" s="233" t="s">
        <v>92</v>
      </c>
      <c r="AY265" s="18" t="s">
        <v>244</v>
      </c>
      <c r="BE265" s="234">
        <f>IF(N265="základní",J265,0)</f>
        <v>0</v>
      </c>
      <c r="BF265" s="234">
        <f>IF(N265="snížená",J265,0)</f>
        <v>0</v>
      </c>
      <c r="BG265" s="234">
        <f>IF(N265="zákl. přenesená",J265,0)</f>
        <v>0</v>
      </c>
      <c r="BH265" s="234">
        <f>IF(N265="sníž. přenesená",J265,0)</f>
        <v>0</v>
      </c>
      <c r="BI265" s="234">
        <f>IF(N265="nulová",J265,0)</f>
        <v>0</v>
      </c>
      <c r="BJ265" s="18" t="s">
        <v>90</v>
      </c>
      <c r="BK265" s="234">
        <f>ROUND(I265*H265,2)</f>
        <v>0</v>
      </c>
      <c r="BL265" s="18" t="s">
        <v>123</v>
      </c>
      <c r="BM265" s="233" t="s">
        <v>677</v>
      </c>
    </row>
    <row r="266" s="13" customFormat="1">
      <c r="A266" s="13"/>
      <c r="B266" s="262"/>
      <c r="C266" s="263"/>
      <c r="D266" s="235" t="s">
        <v>436</v>
      </c>
      <c r="E266" s="264" t="s">
        <v>1</v>
      </c>
      <c r="F266" s="265" t="s">
        <v>674</v>
      </c>
      <c r="G266" s="263"/>
      <c r="H266" s="266">
        <v>26.696999999999999</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436</v>
      </c>
      <c r="AU266" s="272" t="s">
        <v>92</v>
      </c>
      <c r="AV266" s="13" t="s">
        <v>92</v>
      </c>
      <c r="AW266" s="13" t="s">
        <v>38</v>
      </c>
      <c r="AX266" s="13" t="s">
        <v>83</v>
      </c>
      <c r="AY266" s="272" t="s">
        <v>244</v>
      </c>
    </row>
    <row r="267" s="14" customFormat="1">
      <c r="A267" s="14"/>
      <c r="B267" s="273"/>
      <c r="C267" s="274"/>
      <c r="D267" s="235" t="s">
        <v>436</v>
      </c>
      <c r="E267" s="275" t="s">
        <v>1</v>
      </c>
      <c r="F267" s="276" t="s">
        <v>438</v>
      </c>
      <c r="G267" s="274"/>
      <c r="H267" s="277">
        <v>26.696999999999999</v>
      </c>
      <c r="I267" s="278"/>
      <c r="J267" s="274"/>
      <c r="K267" s="274"/>
      <c r="L267" s="279"/>
      <c r="M267" s="280"/>
      <c r="N267" s="281"/>
      <c r="O267" s="281"/>
      <c r="P267" s="281"/>
      <c r="Q267" s="281"/>
      <c r="R267" s="281"/>
      <c r="S267" s="281"/>
      <c r="T267" s="282"/>
      <c r="U267" s="14"/>
      <c r="V267" s="14"/>
      <c r="W267" s="14"/>
      <c r="X267" s="14"/>
      <c r="Y267" s="14"/>
      <c r="Z267" s="14"/>
      <c r="AA267" s="14"/>
      <c r="AB267" s="14"/>
      <c r="AC267" s="14"/>
      <c r="AD267" s="14"/>
      <c r="AE267" s="14"/>
      <c r="AT267" s="283" t="s">
        <v>436</v>
      </c>
      <c r="AU267" s="283" t="s">
        <v>92</v>
      </c>
      <c r="AV267" s="14" t="s">
        <v>123</v>
      </c>
      <c r="AW267" s="14" t="s">
        <v>38</v>
      </c>
      <c r="AX267" s="14" t="s">
        <v>83</v>
      </c>
      <c r="AY267" s="283" t="s">
        <v>244</v>
      </c>
    </row>
    <row r="268" s="13" customFormat="1">
      <c r="A268" s="13"/>
      <c r="B268" s="262"/>
      <c r="C268" s="263"/>
      <c r="D268" s="235" t="s">
        <v>436</v>
      </c>
      <c r="E268" s="264" t="s">
        <v>1</v>
      </c>
      <c r="F268" s="265" t="s">
        <v>354</v>
      </c>
      <c r="G268" s="263"/>
      <c r="H268" s="266">
        <v>27</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4" customFormat="1">
      <c r="A269" s="14"/>
      <c r="B269" s="273"/>
      <c r="C269" s="274"/>
      <c r="D269" s="235" t="s">
        <v>436</v>
      </c>
      <c r="E269" s="275" t="s">
        <v>1</v>
      </c>
      <c r="F269" s="276" t="s">
        <v>438</v>
      </c>
      <c r="G269" s="274"/>
      <c r="H269" s="277">
        <v>27</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436</v>
      </c>
      <c r="AU269" s="283" t="s">
        <v>92</v>
      </c>
      <c r="AV269" s="14" t="s">
        <v>123</v>
      </c>
      <c r="AW269" s="14" t="s">
        <v>38</v>
      </c>
      <c r="AX269" s="14" t="s">
        <v>90</v>
      </c>
      <c r="AY269" s="283" t="s">
        <v>244</v>
      </c>
    </row>
    <row r="270" s="2" customFormat="1" ht="24.15" customHeight="1">
      <c r="A270" s="40"/>
      <c r="B270" s="41"/>
      <c r="C270" s="222" t="s">
        <v>388</v>
      </c>
      <c r="D270" s="222" t="s">
        <v>245</v>
      </c>
      <c r="E270" s="223" t="s">
        <v>678</v>
      </c>
      <c r="F270" s="224" t="s">
        <v>679</v>
      </c>
      <c r="G270" s="225" t="s">
        <v>257</v>
      </c>
      <c r="H270" s="226">
        <v>4</v>
      </c>
      <c r="I270" s="227"/>
      <c r="J270" s="228">
        <f>ROUND(I270*H270,2)</f>
        <v>0</v>
      </c>
      <c r="K270" s="224" t="s">
        <v>547</v>
      </c>
      <c r="L270" s="46"/>
      <c r="M270" s="229" t="s">
        <v>1</v>
      </c>
      <c r="N270" s="230" t="s">
        <v>48</v>
      </c>
      <c r="O270" s="93"/>
      <c r="P270" s="231">
        <f>O270*H270</f>
        <v>0</v>
      </c>
      <c r="Q270" s="231">
        <v>0</v>
      </c>
      <c r="R270" s="231">
        <f>Q270*H270</f>
        <v>0</v>
      </c>
      <c r="S270" s="231">
        <v>0</v>
      </c>
      <c r="T270" s="232">
        <f>S270*H270</f>
        <v>0</v>
      </c>
      <c r="U270" s="40"/>
      <c r="V270" s="40"/>
      <c r="W270" s="40"/>
      <c r="X270" s="40"/>
      <c r="Y270" s="40"/>
      <c r="Z270" s="40"/>
      <c r="AA270" s="40"/>
      <c r="AB270" s="40"/>
      <c r="AC270" s="40"/>
      <c r="AD270" s="40"/>
      <c r="AE270" s="40"/>
      <c r="AR270" s="233" t="s">
        <v>123</v>
      </c>
      <c r="AT270" s="233" t="s">
        <v>245</v>
      </c>
      <c r="AU270" s="233" t="s">
        <v>92</v>
      </c>
      <c r="AY270" s="18" t="s">
        <v>244</v>
      </c>
      <c r="BE270" s="234">
        <f>IF(N270="základní",J270,0)</f>
        <v>0</v>
      </c>
      <c r="BF270" s="234">
        <f>IF(N270="snížená",J270,0)</f>
        <v>0</v>
      </c>
      <c r="BG270" s="234">
        <f>IF(N270="zákl. přenesená",J270,0)</f>
        <v>0</v>
      </c>
      <c r="BH270" s="234">
        <f>IF(N270="sníž. přenesená",J270,0)</f>
        <v>0</v>
      </c>
      <c r="BI270" s="234">
        <f>IF(N270="nulová",J270,0)</f>
        <v>0</v>
      </c>
      <c r="BJ270" s="18" t="s">
        <v>90</v>
      </c>
      <c r="BK270" s="234">
        <f>ROUND(I270*H270,2)</f>
        <v>0</v>
      </c>
      <c r="BL270" s="18" t="s">
        <v>123</v>
      </c>
      <c r="BM270" s="233" t="s">
        <v>680</v>
      </c>
    </row>
    <row r="271" s="13" customFormat="1">
      <c r="A271" s="13"/>
      <c r="B271" s="262"/>
      <c r="C271" s="263"/>
      <c r="D271" s="235" t="s">
        <v>436</v>
      </c>
      <c r="E271" s="264" t="s">
        <v>1</v>
      </c>
      <c r="F271" s="265" t="s">
        <v>123</v>
      </c>
      <c r="G271" s="263"/>
      <c r="H271" s="266">
        <v>4</v>
      </c>
      <c r="I271" s="267"/>
      <c r="J271" s="263"/>
      <c r="K271" s="263"/>
      <c r="L271" s="268"/>
      <c r="M271" s="269"/>
      <c r="N271" s="270"/>
      <c r="O271" s="270"/>
      <c r="P271" s="270"/>
      <c r="Q271" s="270"/>
      <c r="R271" s="270"/>
      <c r="S271" s="270"/>
      <c r="T271" s="271"/>
      <c r="U271" s="13"/>
      <c r="V271" s="13"/>
      <c r="W271" s="13"/>
      <c r="X271" s="13"/>
      <c r="Y271" s="13"/>
      <c r="Z271" s="13"/>
      <c r="AA271" s="13"/>
      <c r="AB271" s="13"/>
      <c r="AC271" s="13"/>
      <c r="AD271" s="13"/>
      <c r="AE271" s="13"/>
      <c r="AT271" s="272" t="s">
        <v>436</v>
      </c>
      <c r="AU271" s="272" t="s">
        <v>92</v>
      </c>
      <c r="AV271" s="13" t="s">
        <v>92</v>
      </c>
      <c r="AW271" s="13" t="s">
        <v>38</v>
      </c>
      <c r="AX271" s="13" t="s">
        <v>90</v>
      </c>
      <c r="AY271" s="272" t="s">
        <v>244</v>
      </c>
    </row>
    <row r="272" s="2" customFormat="1" ht="16.5" customHeight="1">
      <c r="A272" s="40"/>
      <c r="B272" s="41"/>
      <c r="C272" s="240" t="s">
        <v>315</v>
      </c>
      <c r="D272" s="240" t="s">
        <v>397</v>
      </c>
      <c r="E272" s="241" t="s">
        <v>681</v>
      </c>
      <c r="F272" s="242" t="s">
        <v>682</v>
      </c>
      <c r="G272" s="243" t="s">
        <v>257</v>
      </c>
      <c r="H272" s="244">
        <v>4</v>
      </c>
      <c r="I272" s="245"/>
      <c r="J272" s="246">
        <f>ROUND(I272*H272,2)</f>
        <v>0</v>
      </c>
      <c r="K272" s="242" t="s">
        <v>547</v>
      </c>
      <c r="L272" s="247"/>
      <c r="M272" s="248" t="s">
        <v>1</v>
      </c>
      <c r="N272" s="249" t="s">
        <v>48</v>
      </c>
      <c r="O272" s="93"/>
      <c r="P272" s="231">
        <f>O272*H272</f>
        <v>0</v>
      </c>
      <c r="Q272" s="231">
        <v>0.00038999999999999999</v>
      </c>
      <c r="R272" s="231">
        <f>Q272*H272</f>
        <v>0.00156</v>
      </c>
      <c r="S272" s="231">
        <v>0</v>
      </c>
      <c r="T272" s="232">
        <f>S272*H272</f>
        <v>0</v>
      </c>
      <c r="U272" s="40"/>
      <c r="V272" s="40"/>
      <c r="W272" s="40"/>
      <c r="X272" s="40"/>
      <c r="Y272" s="40"/>
      <c r="Z272" s="40"/>
      <c r="AA272" s="40"/>
      <c r="AB272" s="40"/>
      <c r="AC272" s="40"/>
      <c r="AD272" s="40"/>
      <c r="AE272" s="40"/>
      <c r="AR272" s="233" t="s">
        <v>262</v>
      </c>
      <c r="AT272" s="233" t="s">
        <v>397</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683</v>
      </c>
    </row>
    <row r="273" s="13" customFormat="1">
      <c r="A273" s="13"/>
      <c r="B273" s="262"/>
      <c r="C273" s="263"/>
      <c r="D273" s="235" t="s">
        <v>436</v>
      </c>
      <c r="E273" s="264" t="s">
        <v>1</v>
      </c>
      <c r="F273" s="265" t="s">
        <v>123</v>
      </c>
      <c r="G273" s="263"/>
      <c r="H273" s="266">
        <v>4</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436</v>
      </c>
      <c r="AU273" s="272" t="s">
        <v>92</v>
      </c>
      <c r="AV273" s="13" t="s">
        <v>92</v>
      </c>
      <c r="AW273" s="13" t="s">
        <v>38</v>
      </c>
      <c r="AX273" s="13" t="s">
        <v>90</v>
      </c>
      <c r="AY273" s="272" t="s">
        <v>244</v>
      </c>
    </row>
    <row r="274" s="2" customFormat="1" ht="24.15" customHeight="1">
      <c r="A274" s="40"/>
      <c r="B274" s="41"/>
      <c r="C274" s="222" t="s">
        <v>396</v>
      </c>
      <c r="D274" s="222" t="s">
        <v>245</v>
      </c>
      <c r="E274" s="223" t="s">
        <v>684</v>
      </c>
      <c r="F274" s="224" t="s">
        <v>685</v>
      </c>
      <c r="G274" s="225" t="s">
        <v>257</v>
      </c>
      <c r="H274" s="226">
        <v>3</v>
      </c>
      <c r="I274" s="227"/>
      <c r="J274" s="228">
        <f>ROUND(I274*H274,2)</f>
        <v>0</v>
      </c>
      <c r="K274" s="224" t="s">
        <v>547</v>
      </c>
      <c r="L274" s="46"/>
      <c r="M274" s="229" t="s">
        <v>1</v>
      </c>
      <c r="N274" s="230" t="s">
        <v>48</v>
      </c>
      <c r="O274" s="93"/>
      <c r="P274" s="231">
        <f>O274*H274</f>
        <v>0</v>
      </c>
      <c r="Q274" s="231">
        <v>0</v>
      </c>
      <c r="R274" s="231">
        <f>Q274*H274</f>
        <v>0</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686</v>
      </c>
    </row>
    <row r="275" s="13" customFormat="1">
      <c r="A275" s="13"/>
      <c r="B275" s="262"/>
      <c r="C275" s="263"/>
      <c r="D275" s="235" t="s">
        <v>436</v>
      </c>
      <c r="E275" s="264" t="s">
        <v>1</v>
      </c>
      <c r="F275" s="265" t="s">
        <v>117</v>
      </c>
      <c r="G275" s="263"/>
      <c r="H275" s="266">
        <v>3</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2" customFormat="1" ht="16.5" customHeight="1">
      <c r="A276" s="40"/>
      <c r="B276" s="41"/>
      <c r="C276" s="240" t="s">
        <v>321</v>
      </c>
      <c r="D276" s="240" t="s">
        <v>397</v>
      </c>
      <c r="E276" s="241" t="s">
        <v>687</v>
      </c>
      <c r="F276" s="242" t="s">
        <v>688</v>
      </c>
      <c r="G276" s="243" t="s">
        <v>257</v>
      </c>
      <c r="H276" s="244">
        <v>3</v>
      </c>
      <c r="I276" s="245"/>
      <c r="J276" s="246">
        <f>ROUND(I276*H276,2)</f>
        <v>0</v>
      </c>
      <c r="K276" s="242" t="s">
        <v>547</v>
      </c>
      <c r="L276" s="247"/>
      <c r="M276" s="248" t="s">
        <v>1</v>
      </c>
      <c r="N276" s="249" t="s">
        <v>48</v>
      </c>
      <c r="O276" s="93"/>
      <c r="P276" s="231">
        <f>O276*H276</f>
        <v>0</v>
      </c>
      <c r="Q276" s="231">
        <v>0.00072000000000000005</v>
      </c>
      <c r="R276" s="231">
        <f>Q276*H276</f>
        <v>0.00216</v>
      </c>
      <c r="S276" s="231">
        <v>0</v>
      </c>
      <c r="T276" s="232">
        <f>S276*H276</f>
        <v>0</v>
      </c>
      <c r="U276" s="40"/>
      <c r="V276" s="40"/>
      <c r="W276" s="40"/>
      <c r="X276" s="40"/>
      <c r="Y276" s="40"/>
      <c r="Z276" s="40"/>
      <c r="AA276" s="40"/>
      <c r="AB276" s="40"/>
      <c r="AC276" s="40"/>
      <c r="AD276" s="40"/>
      <c r="AE276" s="40"/>
      <c r="AR276" s="233" t="s">
        <v>262</v>
      </c>
      <c r="AT276" s="233" t="s">
        <v>397</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689</v>
      </c>
    </row>
    <row r="277" s="13" customFormat="1">
      <c r="A277" s="13"/>
      <c r="B277" s="262"/>
      <c r="C277" s="263"/>
      <c r="D277" s="235" t="s">
        <v>436</v>
      </c>
      <c r="E277" s="264" t="s">
        <v>1</v>
      </c>
      <c r="F277" s="265" t="s">
        <v>117</v>
      </c>
      <c r="G277" s="263"/>
      <c r="H277" s="266">
        <v>3</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436</v>
      </c>
      <c r="AU277" s="272" t="s">
        <v>92</v>
      </c>
      <c r="AV277" s="13" t="s">
        <v>92</v>
      </c>
      <c r="AW277" s="13" t="s">
        <v>38</v>
      </c>
      <c r="AX277" s="13" t="s">
        <v>90</v>
      </c>
      <c r="AY277" s="272" t="s">
        <v>244</v>
      </c>
    </row>
    <row r="278" s="2" customFormat="1" ht="24.15" customHeight="1">
      <c r="A278" s="40"/>
      <c r="B278" s="41"/>
      <c r="C278" s="222" t="s">
        <v>405</v>
      </c>
      <c r="D278" s="222" t="s">
        <v>245</v>
      </c>
      <c r="E278" s="223" t="s">
        <v>690</v>
      </c>
      <c r="F278" s="224" t="s">
        <v>691</v>
      </c>
      <c r="G278" s="225" t="s">
        <v>257</v>
      </c>
      <c r="H278" s="226">
        <v>2</v>
      </c>
      <c r="I278" s="227"/>
      <c r="J278" s="228">
        <f>ROUND(I278*H278,2)</f>
        <v>0</v>
      </c>
      <c r="K278" s="224" t="s">
        <v>1</v>
      </c>
      <c r="L278" s="46"/>
      <c r="M278" s="229" t="s">
        <v>1</v>
      </c>
      <c r="N278" s="230" t="s">
        <v>48</v>
      </c>
      <c r="O278" s="93"/>
      <c r="P278" s="231">
        <f>O278*H278</f>
        <v>0</v>
      </c>
      <c r="Q278" s="231">
        <v>0</v>
      </c>
      <c r="R278" s="231">
        <f>Q278*H278</f>
        <v>0</v>
      </c>
      <c r="S278" s="231">
        <v>0</v>
      </c>
      <c r="T278" s="232">
        <f>S278*H278</f>
        <v>0</v>
      </c>
      <c r="U278" s="40"/>
      <c r="V278" s="40"/>
      <c r="W278" s="40"/>
      <c r="X278" s="40"/>
      <c r="Y278" s="40"/>
      <c r="Z278" s="40"/>
      <c r="AA278" s="40"/>
      <c r="AB278" s="40"/>
      <c r="AC278" s="40"/>
      <c r="AD278" s="40"/>
      <c r="AE278" s="40"/>
      <c r="AR278" s="233" t="s">
        <v>123</v>
      </c>
      <c r="AT278" s="233" t="s">
        <v>245</v>
      </c>
      <c r="AU278" s="233" t="s">
        <v>92</v>
      </c>
      <c r="AY278" s="18" t="s">
        <v>244</v>
      </c>
      <c r="BE278" s="234">
        <f>IF(N278="základní",J278,0)</f>
        <v>0</v>
      </c>
      <c r="BF278" s="234">
        <f>IF(N278="snížená",J278,0)</f>
        <v>0</v>
      </c>
      <c r="BG278" s="234">
        <f>IF(N278="zákl. přenesená",J278,0)</f>
        <v>0</v>
      </c>
      <c r="BH278" s="234">
        <f>IF(N278="sníž. přenesená",J278,0)</f>
        <v>0</v>
      </c>
      <c r="BI278" s="234">
        <f>IF(N278="nulová",J278,0)</f>
        <v>0</v>
      </c>
      <c r="BJ278" s="18" t="s">
        <v>90</v>
      </c>
      <c r="BK278" s="234">
        <f>ROUND(I278*H278,2)</f>
        <v>0</v>
      </c>
      <c r="BL278" s="18" t="s">
        <v>123</v>
      </c>
      <c r="BM278" s="233" t="s">
        <v>692</v>
      </c>
    </row>
    <row r="279" s="13" customFormat="1">
      <c r="A279" s="13"/>
      <c r="B279" s="262"/>
      <c r="C279" s="263"/>
      <c r="D279" s="235" t="s">
        <v>436</v>
      </c>
      <c r="E279" s="264" t="s">
        <v>1</v>
      </c>
      <c r="F279" s="265" t="s">
        <v>92</v>
      </c>
      <c r="G279" s="263"/>
      <c r="H279" s="266">
        <v>2</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90</v>
      </c>
      <c r="AY279" s="272" t="s">
        <v>244</v>
      </c>
    </row>
    <row r="280" s="2" customFormat="1" ht="16.5" customHeight="1">
      <c r="A280" s="40"/>
      <c r="B280" s="41"/>
      <c r="C280" s="240" t="s">
        <v>325</v>
      </c>
      <c r="D280" s="240" t="s">
        <v>397</v>
      </c>
      <c r="E280" s="241" t="s">
        <v>693</v>
      </c>
      <c r="F280" s="242" t="s">
        <v>694</v>
      </c>
      <c r="G280" s="243" t="s">
        <v>257</v>
      </c>
      <c r="H280" s="244">
        <v>2</v>
      </c>
      <c r="I280" s="245"/>
      <c r="J280" s="246">
        <f>ROUND(I280*H280,2)</f>
        <v>0</v>
      </c>
      <c r="K280" s="242" t="s">
        <v>1</v>
      </c>
      <c r="L280" s="247"/>
      <c r="M280" s="248" t="s">
        <v>1</v>
      </c>
      <c r="N280" s="249" t="s">
        <v>48</v>
      </c>
      <c r="O280" s="93"/>
      <c r="P280" s="231">
        <f>O280*H280</f>
        <v>0</v>
      </c>
      <c r="Q280" s="231">
        <v>0.00072000000000000005</v>
      </c>
      <c r="R280" s="231">
        <f>Q280*H280</f>
        <v>0.0014400000000000001</v>
      </c>
      <c r="S280" s="231">
        <v>0</v>
      </c>
      <c r="T280" s="232">
        <f>S280*H280</f>
        <v>0</v>
      </c>
      <c r="U280" s="40"/>
      <c r="V280" s="40"/>
      <c r="W280" s="40"/>
      <c r="X280" s="40"/>
      <c r="Y280" s="40"/>
      <c r="Z280" s="40"/>
      <c r="AA280" s="40"/>
      <c r="AB280" s="40"/>
      <c r="AC280" s="40"/>
      <c r="AD280" s="40"/>
      <c r="AE280" s="40"/>
      <c r="AR280" s="233" t="s">
        <v>262</v>
      </c>
      <c r="AT280" s="233" t="s">
        <v>397</v>
      </c>
      <c r="AU280" s="233" t="s">
        <v>92</v>
      </c>
      <c r="AY280" s="18" t="s">
        <v>244</v>
      </c>
      <c r="BE280" s="234">
        <f>IF(N280="základní",J280,0)</f>
        <v>0</v>
      </c>
      <c r="BF280" s="234">
        <f>IF(N280="snížená",J280,0)</f>
        <v>0</v>
      </c>
      <c r="BG280" s="234">
        <f>IF(N280="zákl. přenesená",J280,0)</f>
        <v>0</v>
      </c>
      <c r="BH280" s="234">
        <f>IF(N280="sníž. přenesená",J280,0)</f>
        <v>0</v>
      </c>
      <c r="BI280" s="234">
        <f>IF(N280="nulová",J280,0)</f>
        <v>0</v>
      </c>
      <c r="BJ280" s="18" t="s">
        <v>90</v>
      </c>
      <c r="BK280" s="234">
        <f>ROUND(I280*H280,2)</f>
        <v>0</v>
      </c>
      <c r="BL280" s="18" t="s">
        <v>123</v>
      </c>
      <c r="BM280" s="233" t="s">
        <v>695</v>
      </c>
    </row>
    <row r="281" s="13" customFormat="1">
      <c r="A281" s="13"/>
      <c r="B281" s="262"/>
      <c r="C281" s="263"/>
      <c r="D281" s="235" t="s">
        <v>436</v>
      </c>
      <c r="E281" s="264" t="s">
        <v>1</v>
      </c>
      <c r="F281" s="265" t="s">
        <v>92</v>
      </c>
      <c r="G281" s="263"/>
      <c r="H281" s="266">
        <v>2</v>
      </c>
      <c r="I281" s="267"/>
      <c r="J281" s="263"/>
      <c r="K281" s="263"/>
      <c r="L281" s="268"/>
      <c r="M281" s="269"/>
      <c r="N281" s="270"/>
      <c r="O281" s="270"/>
      <c r="P281" s="270"/>
      <c r="Q281" s="270"/>
      <c r="R281" s="270"/>
      <c r="S281" s="270"/>
      <c r="T281" s="271"/>
      <c r="U281" s="13"/>
      <c r="V281" s="13"/>
      <c r="W281" s="13"/>
      <c r="X281" s="13"/>
      <c r="Y281" s="13"/>
      <c r="Z281" s="13"/>
      <c r="AA281" s="13"/>
      <c r="AB281" s="13"/>
      <c r="AC281" s="13"/>
      <c r="AD281" s="13"/>
      <c r="AE281" s="13"/>
      <c r="AT281" s="272" t="s">
        <v>436</v>
      </c>
      <c r="AU281" s="272" t="s">
        <v>92</v>
      </c>
      <c r="AV281" s="13" t="s">
        <v>92</v>
      </c>
      <c r="AW281" s="13" t="s">
        <v>38</v>
      </c>
      <c r="AX281" s="13" t="s">
        <v>90</v>
      </c>
      <c r="AY281" s="272" t="s">
        <v>244</v>
      </c>
    </row>
    <row r="282" s="2" customFormat="1" ht="24.15" customHeight="1">
      <c r="A282" s="40"/>
      <c r="B282" s="41"/>
      <c r="C282" s="222" t="s">
        <v>416</v>
      </c>
      <c r="D282" s="222" t="s">
        <v>245</v>
      </c>
      <c r="E282" s="223" t="s">
        <v>696</v>
      </c>
      <c r="F282" s="224" t="s">
        <v>697</v>
      </c>
      <c r="G282" s="225" t="s">
        <v>257</v>
      </c>
      <c r="H282" s="226">
        <v>1</v>
      </c>
      <c r="I282" s="227"/>
      <c r="J282" s="228">
        <f>ROUND(I282*H282,2)</f>
        <v>0</v>
      </c>
      <c r="K282" s="224" t="s">
        <v>547</v>
      </c>
      <c r="L282" s="46"/>
      <c r="M282" s="229" t="s">
        <v>1</v>
      </c>
      <c r="N282" s="230" t="s">
        <v>48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123</v>
      </c>
      <c r="AT282" s="233" t="s">
        <v>245</v>
      </c>
      <c r="AU282" s="233" t="s">
        <v>92</v>
      </c>
      <c r="AY282" s="18" t="s">
        <v>244</v>
      </c>
      <c r="BE282" s="234">
        <f>IF(N282="základní",J282,0)</f>
        <v>0</v>
      </c>
      <c r="BF282" s="234">
        <f>IF(N282="snížená",J282,0)</f>
        <v>0</v>
      </c>
      <c r="BG282" s="234">
        <f>IF(N282="zákl. přenesená",J282,0)</f>
        <v>0</v>
      </c>
      <c r="BH282" s="234">
        <f>IF(N282="sníž. přenesená",J282,0)</f>
        <v>0</v>
      </c>
      <c r="BI282" s="234">
        <f>IF(N282="nulová",J282,0)</f>
        <v>0</v>
      </c>
      <c r="BJ282" s="18" t="s">
        <v>90</v>
      </c>
      <c r="BK282" s="234">
        <f>ROUND(I282*H282,2)</f>
        <v>0</v>
      </c>
      <c r="BL282" s="18" t="s">
        <v>123</v>
      </c>
      <c r="BM282" s="233" t="s">
        <v>698</v>
      </c>
    </row>
    <row r="283" s="13" customFormat="1">
      <c r="A283" s="13"/>
      <c r="B283" s="262"/>
      <c r="C283" s="263"/>
      <c r="D283" s="235" t="s">
        <v>436</v>
      </c>
      <c r="E283" s="264" t="s">
        <v>1</v>
      </c>
      <c r="F283" s="265" t="s">
        <v>90</v>
      </c>
      <c r="G283" s="263"/>
      <c r="H283" s="266">
        <v>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92</v>
      </c>
      <c r="AV283" s="13" t="s">
        <v>92</v>
      </c>
      <c r="AW283" s="13" t="s">
        <v>38</v>
      </c>
      <c r="AX283" s="13" t="s">
        <v>90</v>
      </c>
      <c r="AY283" s="272" t="s">
        <v>244</v>
      </c>
    </row>
    <row r="284" s="2" customFormat="1" ht="16.5" customHeight="1">
      <c r="A284" s="40"/>
      <c r="B284" s="41"/>
      <c r="C284" s="240" t="s">
        <v>329</v>
      </c>
      <c r="D284" s="240" t="s">
        <v>397</v>
      </c>
      <c r="E284" s="241" t="s">
        <v>699</v>
      </c>
      <c r="F284" s="242" t="s">
        <v>700</v>
      </c>
      <c r="G284" s="243" t="s">
        <v>257</v>
      </c>
      <c r="H284" s="244">
        <v>1</v>
      </c>
      <c r="I284" s="245"/>
      <c r="J284" s="246">
        <f>ROUND(I284*H284,2)</f>
        <v>0</v>
      </c>
      <c r="K284" s="242" t="s">
        <v>547</v>
      </c>
      <c r="L284" s="247"/>
      <c r="M284" s="248" t="s">
        <v>1</v>
      </c>
      <c r="N284" s="249" t="s">
        <v>48</v>
      </c>
      <c r="O284" s="93"/>
      <c r="P284" s="231">
        <f>O284*H284</f>
        <v>0</v>
      </c>
      <c r="Q284" s="231">
        <v>0.00084000000000000003</v>
      </c>
      <c r="R284" s="231">
        <f>Q284*H284</f>
        <v>0.00084000000000000003</v>
      </c>
      <c r="S284" s="231">
        <v>0</v>
      </c>
      <c r="T284" s="232">
        <f>S284*H284</f>
        <v>0</v>
      </c>
      <c r="U284" s="40"/>
      <c r="V284" s="40"/>
      <c r="W284" s="40"/>
      <c r="X284" s="40"/>
      <c r="Y284" s="40"/>
      <c r="Z284" s="40"/>
      <c r="AA284" s="40"/>
      <c r="AB284" s="40"/>
      <c r="AC284" s="40"/>
      <c r="AD284" s="40"/>
      <c r="AE284" s="40"/>
      <c r="AR284" s="233" t="s">
        <v>262</v>
      </c>
      <c r="AT284" s="233" t="s">
        <v>397</v>
      </c>
      <c r="AU284" s="233" t="s">
        <v>92</v>
      </c>
      <c r="AY284" s="18" t="s">
        <v>244</v>
      </c>
      <c r="BE284" s="234">
        <f>IF(N284="základní",J284,0)</f>
        <v>0</v>
      </c>
      <c r="BF284" s="234">
        <f>IF(N284="snížená",J284,0)</f>
        <v>0</v>
      </c>
      <c r="BG284" s="234">
        <f>IF(N284="zákl. přenesená",J284,0)</f>
        <v>0</v>
      </c>
      <c r="BH284" s="234">
        <f>IF(N284="sníž. přenesená",J284,0)</f>
        <v>0</v>
      </c>
      <c r="BI284" s="234">
        <f>IF(N284="nulová",J284,0)</f>
        <v>0</v>
      </c>
      <c r="BJ284" s="18" t="s">
        <v>90</v>
      </c>
      <c r="BK284" s="234">
        <f>ROUND(I284*H284,2)</f>
        <v>0</v>
      </c>
      <c r="BL284" s="18" t="s">
        <v>123</v>
      </c>
      <c r="BM284" s="233" t="s">
        <v>701</v>
      </c>
    </row>
    <row r="285" s="13" customFormat="1">
      <c r="A285" s="13"/>
      <c r="B285" s="262"/>
      <c r="C285" s="263"/>
      <c r="D285" s="235" t="s">
        <v>436</v>
      </c>
      <c r="E285" s="264" t="s">
        <v>1</v>
      </c>
      <c r="F285" s="265" t="s">
        <v>90</v>
      </c>
      <c r="G285" s="263"/>
      <c r="H285" s="266">
        <v>1</v>
      </c>
      <c r="I285" s="267"/>
      <c r="J285" s="263"/>
      <c r="K285" s="263"/>
      <c r="L285" s="268"/>
      <c r="M285" s="269"/>
      <c r="N285" s="270"/>
      <c r="O285" s="270"/>
      <c r="P285" s="270"/>
      <c r="Q285" s="270"/>
      <c r="R285" s="270"/>
      <c r="S285" s="270"/>
      <c r="T285" s="271"/>
      <c r="U285" s="13"/>
      <c r="V285" s="13"/>
      <c r="W285" s="13"/>
      <c r="X285" s="13"/>
      <c r="Y285" s="13"/>
      <c r="Z285" s="13"/>
      <c r="AA285" s="13"/>
      <c r="AB285" s="13"/>
      <c r="AC285" s="13"/>
      <c r="AD285" s="13"/>
      <c r="AE285" s="13"/>
      <c r="AT285" s="272" t="s">
        <v>436</v>
      </c>
      <c r="AU285" s="272" t="s">
        <v>92</v>
      </c>
      <c r="AV285" s="13" t="s">
        <v>92</v>
      </c>
      <c r="AW285" s="13" t="s">
        <v>38</v>
      </c>
      <c r="AX285" s="13" t="s">
        <v>90</v>
      </c>
      <c r="AY285" s="272" t="s">
        <v>244</v>
      </c>
    </row>
    <row r="286" s="2" customFormat="1" ht="16.5" customHeight="1">
      <c r="A286" s="40"/>
      <c r="B286" s="41"/>
      <c r="C286" s="222" t="s">
        <v>702</v>
      </c>
      <c r="D286" s="222" t="s">
        <v>245</v>
      </c>
      <c r="E286" s="223" t="s">
        <v>703</v>
      </c>
      <c r="F286" s="224" t="s">
        <v>704</v>
      </c>
      <c r="G286" s="225" t="s">
        <v>490</v>
      </c>
      <c r="H286" s="226">
        <v>27</v>
      </c>
      <c r="I286" s="227"/>
      <c r="J286" s="228">
        <f>ROUND(I286*H286,2)</f>
        <v>0</v>
      </c>
      <c r="K286" s="224" t="s">
        <v>547</v>
      </c>
      <c r="L286" s="46"/>
      <c r="M286" s="229" t="s">
        <v>1</v>
      </c>
      <c r="N286" s="230" t="s">
        <v>48</v>
      </c>
      <c r="O286" s="93"/>
      <c r="P286" s="231">
        <f>O286*H286</f>
        <v>0</v>
      </c>
      <c r="Q286" s="231">
        <v>0</v>
      </c>
      <c r="R286" s="231">
        <f>Q286*H286</f>
        <v>0</v>
      </c>
      <c r="S286" s="231">
        <v>0</v>
      </c>
      <c r="T286" s="232">
        <f>S286*H286</f>
        <v>0</v>
      </c>
      <c r="U286" s="40"/>
      <c r="V286" s="40"/>
      <c r="W286" s="40"/>
      <c r="X286" s="40"/>
      <c r="Y286" s="40"/>
      <c r="Z286" s="40"/>
      <c r="AA286" s="40"/>
      <c r="AB286" s="40"/>
      <c r="AC286" s="40"/>
      <c r="AD286" s="40"/>
      <c r="AE286" s="40"/>
      <c r="AR286" s="233" t="s">
        <v>123</v>
      </c>
      <c r="AT286" s="233" t="s">
        <v>245</v>
      </c>
      <c r="AU286" s="233" t="s">
        <v>92</v>
      </c>
      <c r="AY286" s="18" t="s">
        <v>244</v>
      </c>
      <c r="BE286" s="234">
        <f>IF(N286="základní",J286,0)</f>
        <v>0</v>
      </c>
      <c r="BF286" s="234">
        <f>IF(N286="snížená",J286,0)</f>
        <v>0</v>
      </c>
      <c r="BG286" s="234">
        <f>IF(N286="zákl. přenesená",J286,0)</f>
        <v>0</v>
      </c>
      <c r="BH286" s="234">
        <f>IF(N286="sníž. přenesená",J286,0)</f>
        <v>0</v>
      </c>
      <c r="BI286" s="234">
        <f>IF(N286="nulová",J286,0)</f>
        <v>0</v>
      </c>
      <c r="BJ286" s="18" t="s">
        <v>90</v>
      </c>
      <c r="BK286" s="234">
        <f>ROUND(I286*H286,2)</f>
        <v>0</v>
      </c>
      <c r="BL286" s="18" t="s">
        <v>123</v>
      </c>
      <c r="BM286" s="233" t="s">
        <v>705</v>
      </c>
    </row>
    <row r="287" s="13" customFormat="1">
      <c r="A287" s="13"/>
      <c r="B287" s="262"/>
      <c r="C287" s="263"/>
      <c r="D287" s="235" t="s">
        <v>436</v>
      </c>
      <c r="E287" s="264" t="s">
        <v>1</v>
      </c>
      <c r="F287" s="265" t="s">
        <v>354</v>
      </c>
      <c r="G287" s="263"/>
      <c r="H287" s="266">
        <v>27</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436</v>
      </c>
      <c r="AU287" s="272" t="s">
        <v>92</v>
      </c>
      <c r="AV287" s="13" t="s">
        <v>92</v>
      </c>
      <c r="AW287" s="13" t="s">
        <v>38</v>
      </c>
      <c r="AX287" s="13" t="s">
        <v>90</v>
      </c>
      <c r="AY287" s="272" t="s">
        <v>244</v>
      </c>
    </row>
    <row r="288" s="2" customFormat="1" ht="16.5" customHeight="1">
      <c r="A288" s="40"/>
      <c r="B288" s="41"/>
      <c r="C288" s="222" t="s">
        <v>334</v>
      </c>
      <c r="D288" s="222" t="s">
        <v>245</v>
      </c>
      <c r="E288" s="223" t="s">
        <v>706</v>
      </c>
      <c r="F288" s="224" t="s">
        <v>707</v>
      </c>
      <c r="G288" s="225" t="s">
        <v>490</v>
      </c>
      <c r="H288" s="226">
        <v>27</v>
      </c>
      <c r="I288" s="227"/>
      <c r="J288" s="228">
        <f>ROUND(I288*H288,2)</f>
        <v>0</v>
      </c>
      <c r="K288" s="224" t="s">
        <v>547</v>
      </c>
      <c r="L288" s="46"/>
      <c r="M288" s="229" t="s">
        <v>1</v>
      </c>
      <c r="N288" s="230" t="s">
        <v>48</v>
      </c>
      <c r="O288" s="93"/>
      <c r="P288" s="231">
        <f>O288*H288</f>
        <v>0</v>
      </c>
      <c r="Q288" s="231">
        <v>5.5000000000000003E-07</v>
      </c>
      <c r="R288" s="231">
        <f>Q288*H288</f>
        <v>1.485E-05</v>
      </c>
      <c r="S288" s="231">
        <v>0</v>
      </c>
      <c r="T288" s="232">
        <f>S288*H288</f>
        <v>0</v>
      </c>
      <c r="U288" s="40"/>
      <c r="V288" s="40"/>
      <c r="W288" s="40"/>
      <c r="X288" s="40"/>
      <c r="Y288" s="40"/>
      <c r="Z288" s="40"/>
      <c r="AA288" s="40"/>
      <c r="AB288" s="40"/>
      <c r="AC288" s="40"/>
      <c r="AD288" s="40"/>
      <c r="AE288" s="40"/>
      <c r="AR288" s="233" t="s">
        <v>123</v>
      </c>
      <c r="AT288" s="233" t="s">
        <v>245</v>
      </c>
      <c r="AU288" s="233" t="s">
        <v>92</v>
      </c>
      <c r="AY288" s="18" t="s">
        <v>244</v>
      </c>
      <c r="BE288" s="234">
        <f>IF(N288="základní",J288,0)</f>
        <v>0</v>
      </c>
      <c r="BF288" s="234">
        <f>IF(N288="snížená",J288,0)</f>
        <v>0</v>
      </c>
      <c r="BG288" s="234">
        <f>IF(N288="zákl. přenesená",J288,0)</f>
        <v>0</v>
      </c>
      <c r="BH288" s="234">
        <f>IF(N288="sníž. přenesená",J288,0)</f>
        <v>0</v>
      </c>
      <c r="BI288" s="234">
        <f>IF(N288="nulová",J288,0)</f>
        <v>0</v>
      </c>
      <c r="BJ288" s="18" t="s">
        <v>90</v>
      </c>
      <c r="BK288" s="234">
        <f>ROUND(I288*H288,2)</f>
        <v>0</v>
      </c>
      <c r="BL288" s="18" t="s">
        <v>123</v>
      </c>
      <c r="BM288" s="233" t="s">
        <v>708</v>
      </c>
    </row>
    <row r="289" s="13" customFormat="1">
      <c r="A289" s="13"/>
      <c r="B289" s="262"/>
      <c r="C289" s="263"/>
      <c r="D289" s="235" t="s">
        <v>436</v>
      </c>
      <c r="E289" s="264" t="s">
        <v>1</v>
      </c>
      <c r="F289" s="265" t="s">
        <v>354</v>
      </c>
      <c r="G289" s="263"/>
      <c r="H289" s="266">
        <v>27</v>
      </c>
      <c r="I289" s="267"/>
      <c r="J289" s="263"/>
      <c r="K289" s="263"/>
      <c r="L289" s="268"/>
      <c r="M289" s="269"/>
      <c r="N289" s="270"/>
      <c r="O289" s="270"/>
      <c r="P289" s="270"/>
      <c r="Q289" s="270"/>
      <c r="R289" s="270"/>
      <c r="S289" s="270"/>
      <c r="T289" s="271"/>
      <c r="U289" s="13"/>
      <c r="V289" s="13"/>
      <c r="W289" s="13"/>
      <c r="X289" s="13"/>
      <c r="Y289" s="13"/>
      <c r="Z289" s="13"/>
      <c r="AA289" s="13"/>
      <c r="AB289" s="13"/>
      <c r="AC289" s="13"/>
      <c r="AD289" s="13"/>
      <c r="AE289" s="13"/>
      <c r="AT289" s="272" t="s">
        <v>436</v>
      </c>
      <c r="AU289" s="272" t="s">
        <v>92</v>
      </c>
      <c r="AV289" s="13" t="s">
        <v>92</v>
      </c>
      <c r="AW289" s="13" t="s">
        <v>38</v>
      </c>
      <c r="AX289" s="13" t="s">
        <v>90</v>
      </c>
      <c r="AY289" s="272" t="s">
        <v>244</v>
      </c>
    </row>
    <row r="290" s="2" customFormat="1" ht="16.5" customHeight="1">
      <c r="A290" s="40"/>
      <c r="B290" s="41"/>
      <c r="C290" s="222" t="s">
        <v>709</v>
      </c>
      <c r="D290" s="222" t="s">
        <v>245</v>
      </c>
      <c r="E290" s="223" t="s">
        <v>710</v>
      </c>
      <c r="F290" s="224" t="s">
        <v>711</v>
      </c>
      <c r="G290" s="225" t="s">
        <v>257</v>
      </c>
      <c r="H290" s="226">
        <v>1</v>
      </c>
      <c r="I290" s="227"/>
      <c r="J290" s="228">
        <f>ROUND(I290*H290,2)</f>
        <v>0</v>
      </c>
      <c r="K290" s="224" t="s">
        <v>547</v>
      </c>
      <c r="L290" s="46"/>
      <c r="M290" s="229" t="s">
        <v>1</v>
      </c>
      <c r="N290" s="230" t="s">
        <v>48</v>
      </c>
      <c r="O290" s="93"/>
      <c r="P290" s="231">
        <f>O290*H290</f>
        <v>0</v>
      </c>
      <c r="Q290" s="231">
        <v>0.00030880000000000002</v>
      </c>
      <c r="R290" s="231">
        <f>Q290*H290</f>
        <v>0.00030880000000000002</v>
      </c>
      <c r="S290" s="231">
        <v>0</v>
      </c>
      <c r="T290" s="232">
        <f>S290*H290</f>
        <v>0</v>
      </c>
      <c r="U290" s="40"/>
      <c r="V290" s="40"/>
      <c r="W290" s="40"/>
      <c r="X290" s="40"/>
      <c r="Y290" s="40"/>
      <c r="Z290" s="40"/>
      <c r="AA290" s="40"/>
      <c r="AB290" s="40"/>
      <c r="AC290" s="40"/>
      <c r="AD290" s="40"/>
      <c r="AE290" s="40"/>
      <c r="AR290" s="233" t="s">
        <v>123</v>
      </c>
      <c r="AT290" s="233" t="s">
        <v>245</v>
      </c>
      <c r="AU290" s="233" t="s">
        <v>92</v>
      </c>
      <c r="AY290" s="18" t="s">
        <v>244</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712</v>
      </c>
    </row>
    <row r="291" s="2" customFormat="1" ht="16.5" customHeight="1">
      <c r="A291" s="40"/>
      <c r="B291" s="41"/>
      <c r="C291" s="222" t="s">
        <v>339</v>
      </c>
      <c r="D291" s="222" t="s">
        <v>245</v>
      </c>
      <c r="E291" s="223" t="s">
        <v>713</v>
      </c>
      <c r="F291" s="224" t="s">
        <v>714</v>
      </c>
      <c r="G291" s="225" t="s">
        <v>490</v>
      </c>
      <c r="H291" s="226">
        <v>54</v>
      </c>
      <c r="I291" s="227"/>
      <c r="J291" s="228">
        <f>ROUND(I291*H291,2)</f>
        <v>0</v>
      </c>
      <c r="K291" s="224" t="s">
        <v>547</v>
      </c>
      <c r="L291" s="46"/>
      <c r="M291" s="229" t="s">
        <v>1</v>
      </c>
      <c r="N291" s="230" t="s">
        <v>48</v>
      </c>
      <c r="O291" s="93"/>
      <c r="P291" s="231">
        <f>O291*H291</f>
        <v>0</v>
      </c>
      <c r="Q291" s="231">
        <v>0.00019236000000000001</v>
      </c>
      <c r="R291" s="231">
        <f>Q291*H291</f>
        <v>0.010387440000000001</v>
      </c>
      <c r="S291" s="231">
        <v>0</v>
      </c>
      <c r="T291" s="232">
        <f>S291*H291</f>
        <v>0</v>
      </c>
      <c r="U291" s="40"/>
      <c r="V291" s="40"/>
      <c r="W291" s="40"/>
      <c r="X291" s="40"/>
      <c r="Y291" s="40"/>
      <c r="Z291" s="40"/>
      <c r="AA291" s="40"/>
      <c r="AB291" s="40"/>
      <c r="AC291" s="40"/>
      <c r="AD291" s="40"/>
      <c r="AE291" s="40"/>
      <c r="AR291" s="233" t="s">
        <v>123</v>
      </c>
      <c r="AT291" s="233" t="s">
        <v>245</v>
      </c>
      <c r="AU291" s="233" t="s">
        <v>92</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715</v>
      </c>
    </row>
    <row r="292" s="13" customFormat="1">
      <c r="A292" s="13"/>
      <c r="B292" s="262"/>
      <c r="C292" s="263"/>
      <c r="D292" s="235" t="s">
        <v>436</v>
      </c>
      <c r="E292" s="264" t="s">
        <v>1</v>
      </c>
      <c r="F292" s="265" t="s">
        <v>716</v>
      </c>
      <c r="G292" s="263"/>
      <c r="H292" s="266">
        <v>54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436</v>
      </c>
      <c r="AU292" s="272" t="s">
        <v>92</v>
      </c>
      <c r="AV292" s="13" t="s">
        <v>92</v>
      </c>
      <c r="AW292" s="13" t="s">
        <v>38</v>
      </c>
      <c r="AX292" s="13" t="s">
        <v>90</v>
      </c>
      <c r="AY292" s="272" t="s">
        <v>244</v>
      </c>
    </row>
    <row r="293" s="2" customFormat="1" ht="16.5" customHeight="1">
      <c r="A293" s="40"/>
      <c r="B293" s="41"/>
      <c r="C293" s="222" t="s">
        <v>717</v>
      </c>
      <c r="D293" s="222" t="s">
        <v>245</v>
      </c>
      <c r="E293" s="223" t="s">
        <v>718</v>
      </c>
      <c r="F293" s="224" t="s">
        <v>719</v>
      </c>
      <c r="G293" s="225" t="s">
        <v>490</v>
      </c>
      <c r="H293" s="226">
        <v>27</v>
      </c>
      <c r="I293" s="227"/>
      <c r="J293" s="228">
        <f>ROUND(I293*H293,2)</f>
        <v>0</v>
      </c>
      <c r="K293" s="224" t="s">
        <v>547</v>
      </c>
      <c r="L293" s="46"/>
      <c r="M293" s="229" t="s">
        <v>1</v>
      </c>
      <c r="N293" s="230" t="s">
        <v>48</v>
      </c>
      <c r="O293" s="93"/>
      <c r="P293" s="231">
        <f>O293*H293</f>
        <v>0</v>
      </c>
      <c r="Q293" s="231">
        <v>9.4500000000000007E-05</v>
      </c>
      <c r="R293" s="231">
        <f>Q293*H293</f>
        <v>0.0025515000000000004</v>
      </c>
      <c r="S293" s="231">
        <v>0</v>
      </c>
      <c r="T293" s="232">
        <f>S293*H293</f>
        <v>0</v>
      </c>
      <c r="U293" s="40"/>
      <c r="V293" s="40"/>
      <c r="W293" s="40"/>
      <c r="X293" s="40"/>
      <c r="Y293" s="40"/>
      <c r="Z293" s="40"/>
      <c r="AA293" s="40"/>
      <c r="AB293" s="40"/>
      <c r="AC293" s="40"/>
      <c r="AD293" s="40"/>
      <c r="AE293" s="40"/>
      <c r="AR293" s="233" t="s">
        <v>123</v>
      </c>
      <c r="AT293" s="233" t="s">
        <v>245</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720</v>
      </c>
    </row>
    <row r="294" s="13" customFormat="1">
      <c r="A294" s="13"/>
      <c r="B294" s="262"/>
      <c r="C294" s="263"/>
      <c r="D294" s="235" t="s">
        <v>436</v>
      </c>
      <c r="E294" s="264" t="s">
        <v>1</v>
      </c>
      <c r="F294" s="265" t="s">
        <v>354</v>
      </c>
      <c r="G294" s="263"/>
      <c r="H294" s="266">
        <v>27</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436</v>
      </c>
      <c r="AU294" s="272" t="s">
        <v>92</v>
      </c>
      <c r="AV294" s="13" t="s">
        <v>92</v>
      </c>
      <c r="AW294" s="13" t="s">
        <v>38</v>
      </c>
      <c r="AX294" s="13" t="s">
        <v>90</v>
      </c>
      <c r="AY294" s="272" t="s">
        <v>244</v>
      </c>
    </row>
    <row r="295" s="2" customFormat="1" ht="16.5" customHeight="1">
      <c r="A295" s="40"/>
      <c r="B295" s="41"/>
      <c r="C295" s="222" t="s">
        <v>343</v>
      </c>
      <c r="D295" s="222" t="s">
        <v>245</v>
      </c>
      <c r="E295" s="223" t="s">
        <v>721</v>
      </c>
      <c r="F295" s="224" t="s">
        <v>722</v>
      </c>
      <c r="G295" s="225" t="s">
        <v>257</v>
      </c>
      <c r="H295" s="226">
        <v>2</v>
      </c>
      <c r="I295" s="227"/>
      <c r="J295" s="228">
        <f>ROUND(I295*H295,2)</f>
        <v>0</v>
      </c>
      <c r="K295" s="224" t="s">
        <v>1</v>
      </c>
      <c r="L295" s="46"/>
      <c r="M295" s="229" t="s">
        <v>1</v>
      </c>
      <c r="N295" s="230" t="s">
        <v>48</v>
      </c>
      <c r="O295" s="93"/>
      <c r="P295" s="231">
        <f>O295*H295</f>
        <v>0</v>
      </c>
      <c r="Q295" s="231">
        <v>0.0046800000000000001</v>
      </c>
      <c r="R295" s="231">
        <f>Q295*H295</f>
        <v>0.0093600000000000003</v>
      </c>
      <c r="S295" s="231">
        <v>0</v>
      </c>
      <c r="T295" s="232">
        <f>S295*H295</f>
        <v>0</v>
      </c>
      <c r="U295" s="40"/>
      <c r="V295" s="40"/>
      <c r="W295" s="40"/>
      <c r="X295" s="40"/>
      <c r="Y295" s="40"/>
      <c r="Z295" s="40"/>
      <c r="AA295" s="40"/>
      <c r="AB295" s="40"/>
      <c r="AC295" s="40"/>
      <c r="AD295" s="40"/>
      <c r="AE295" s="40"/>
      <c r="AR295" s="233" t="s">
        <v>123</v>
      </c>
      <c r="AT295" s="233" t="s">
        <v>245</v>
      </c>
      <c r="AU295" s="233" t="s">
        <v>92</v>
      </c>
      <c r="AY295" s="18" t="s">
        <v>244</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723</v>
      </c>
    </row>
    <row r="296" s="15" customFormat="1">
      <c r="A296" s="15"/>
      <c r="B296" s="287"/>
      <c r="C296" s="288"/>
      <c r="D296" s="235" t="s">
        <v>436</v>
      </c>
      <c r="E296" s="289" t="s">
        <v>1</v>
      </c>
      <c r="F296" s="290" t="s">
        <v>724</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436</v>
      </c>
      <c r="AU296" s="296" t="s">
        <v>92</v>
      </c>
      <c r="AV296" s="15" t="s">
        <v>90</v>
      </c>
      <c r="AW296" s="15" t="s">
        <v>38</v>
      </c>
      <c r="AX296" s="15" t="s">
        <v>83</v>
      </c>
      <c r="AY296" s="296" t="s">
        <v>244</v>
      </c>
    </row>
    <row r="297" s="15" customFormat="1">
      <c r="A297" s="15"/>
      <c r="B297" s="287"/>
      <c r="C297" s="288"/>
      <c r="D297" s="235" t="s">
        <v>436</v>
      </c>
      <c r="E297" s="289" t="s">
        <v>1</v>
      </c>
      <c r="F297" s="290" t="s">
        <v>725</v>
      </c>
      <c r="G297" s="288"/>
      <c r="H297" s="289" t="s">
        <v>1</v>
      </c>
      <c r="I297" s="291"/>
      <c r="J297" s="288"/>
      <c r="K297" s="288"/>
      <c r="L297" s="292"/>
      <c r="M297" s="293"/>
      <c r="N297" s="294"/>
      <c r="O297" s="294"/>
      <c r="P297" s="294"/>
      <c r="Q297" s="294"/>
      <c r="R297" s="294"/>
      <c r="S297" s="294"/>
      <c r="T297" s="295"/>
      <c r="U297" s="15"/>
      <c r="V297" s="15"/>
      <c r="W297" s="15"/>
      <c r="X297" s="15"/>
      <c r="Y297" s="15"/>
      <c r="Z297" s="15"/>
      <c r="AA297" s="15"/>
      <c r="AB297" s="15"/>
      <c r="AC297" s="15"/>
      <c r="AD297" s="15"/>
      <c r="AE297" s="15"/>
      <c r="AT297" s="296" t="s">
        <v>436</v>
      </c>
      <c r="AU297" s="296" t="s">
        <v>92</v>
      </c>
      <c r="AV297" s="15" t="s">
        <v>90</v>
      </c>
      <c r="AW297" s="15" t="s">
        <v>38</v>
      </c>
      <c r="AX297" s="15" t="s">
        <v>83</v>
      </c>
      <c r="AY297" s="296" t="s">
        <v>244</v>
      </c>
    </row>
    <row r="298" s="15" customFormat="1">
      <c r="A298" s="15"/>
      <c r="B298" s="287"/>
      <c r="C298" s="288"/>
      <c r="D298" s="235" t="s">
        <v>436</v>
      </c>
      <c r="E298" s="289" t="s">
        <v>1</v>
      </c>
      <c r="F298" s="290" t="s">
        <v>726</v>
      </c>
      <c r="G298" s="288"/>
      <c r="H298" s="289" t="s">
        <v>1</v>
      </c>
      <c r="I298" s="291"/>
      <c r="J298" s="288"/>
      <c r="K298" s="288"/>
      <c r="L298" s="292"/>
      <c r="M298" s="293"/>
      <c r="N298" s="294"/>
      <c r="O298" s="294"/>
      <c r="P298" s="294"/>
      <c r="Q298" s="294"/>
      <c r="R298" s="294"/>
      <c r="S298" s="294"/>
      <c r="T298" s="295"/>
      <c r="U298" s="15"/>
      <c r="V298" s="15"/>
      <c r="W298" s="15"/>
      <c r="X298" s="15"/>
      <c r="Y298" s="15"/>
      <c r="Z298" s="15"/>
      <c r="AA298" s="15"/>
      <c r="AB298" s="15"/>
      <c r="AC298" s="15"/>
      <c r="AD298" s="15"/>
      <c r="AE298" s="15"/>
      <c r="AT298" s="296" t="s">
        <v>436</v>
      </c>
      <c r="AU298" s="296" t="s">
        <v>92</v>
      </c>
      <c r="AV298" s="15" t="s">
        <v>90</v>
      </c>
      <c r="AW298" s="15" t="s">
        <v>38</v>
      </c>
      <c r="AX298" s="15" t="s">
        <v>83</v>
      </c>
      <c r="AY298" s="296" t="s">
        <v>244</v>
      </c>
    </row>
    <row r="299" s="15" customFormat="1">
      <c r="A299" s="15"/>
      <c r="B299" s="287"/>
      <c r="C299" s="288"/>
      <c r="D299" s="235" t="s">
        <v>436</v>
      </c>
      <c r="E299" s="289" t="s">
        <v>1</v>
      </c>
      <c r="F299" s="290" t="s">
        <v>727</v>
      </c>
      <c r="G299" s="288"/>
      <c r="H299" s="289" t="s">
        <v>1</v>
      </c>
      <c r="I299" s="291"/>
      <c r="J299" s="288"/>
      <c r="K299" s="288"/>
      <c r="L299" s="292"/>
      <c r="M299" s="293"/>
      <c r="N299" s="294"/>
      <c r="O299" s="294"/>
      <c r="P299" s="294"/>
      <c r="Q299" s="294"/>
      <c r="R299" s="294"/>
      <c r="S299" s="294"/>
      <c r="T299" s="295"/>
      <c r="U299" s="15"/>
      <c r="V299" s="15"/>
      <c r="W299" s="15"/>
      <c r="X299" s="15"/>
      <c r="Y299" s="15"/>
      <c r="Z299" s="15"/>
      <c r="AA299" s="15"/>
      <c r="AB299" s="15"/>
      <c r="AC299" s="15"/>
      <c r="AD299" s="15"/>
      <c r="AE299" s="15"/>
      <c r="AT299" s="296" t="s">
        <v>436</v>
      </c>
      <c r="AU299" s="296" t="s">
        <v>92</v>
      </c>
      <c r="AV299" s="15" t="s">
        <v>90</v>
      </c>
      <c r="AW299" s="15" t="s">
        <v>38</v>
      </c>
      <c r="AX299" s="15" t="s">
        <v>83</v>
      </c>
      <c r="AY299" s="296" t="s">
        <v>244</v>
      </c>
    </row>
    <row r="300" s="15" customFormat="1">
      <c r="A300" s="15"/>
      <c r="B300" s="287"/>
      <c r="C300" s="288"/>
      <c r="D300" s="235" t="s">
        <v>436</v>
      </c>
      <c r="E300" s="289" t="s">
        <v>1</v>
      </c>
      <c r="F300" s="290" t="s">
        <v>728</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436</v>
      </c>
      <c r="AU300" s="296" t="s">
        <v>92</v>
      </c>
      <c r="AV300" s="15" t="s">
        <v>90</v>
      </c>
      <c r="AW300" s="15" t="s">
        <v>38</v>
      </c>
      <c r="AX300" s="15" t="s">
        <v>83</v>
      </c>
      <c r="AY300" s="296" t="s">
        <v>244</v>
      </c>
    </row>
    <row r="301" s="13" customFormat="1">
      <c r="A301" s="13"/>
      <c r="B301" s="262"/>
      <c r="C301" s="263"/>
      <c r="D301" s="235" t="s">
        <v>436</v>
      </c>
      <c r="E301" s="264" t="s">
        <v>1</v>
      </c>
      <c r="F301" s="265" t="s">
        <v>92</v>
      </c>
      <c r="G301" s="263"/>
      <c r="H301" s="266">
        <v>2</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90</v>
      </c>
      <c r="AY301" s="272" t="s">
        <v>244</v>
      </c>
    </row>
    <row r="302" s="2" customFormat="1" ht="24.9" customHeight="1">
      <c r="A302" s="40"/>
      <c r="B302" s="41"/>
      <c r="C302" s="222" t="s">
        <v>729</v>
      </c>
      <c r="D302" s="222" t="s">
        <v>245</v>
      </c>
      <c r="E302" s="223" t="s">
        <v>730</v>
      </c>
      <c r="F302" s="224" t="s">
        <v>731</v>
      </c>
      <c r="G302" s="225" t="s">
        <v>257</v>
      </c>
      <c r="H302" s="226">
        <v>2</v>
      </c>
      <c r="I302" s="227"/>
      <c r="J302" s="228">
        <f>ROUND(I302*H302,2)</f>
        <v>0</v>
      </c>
      <c r="K302" s="224" t="s">
        <v>1</v>
      </c>
      <c r="L302" s="46"/>
      <c r="M302" s="229" t="s">
        <v>1</v>
      </c>
      <c r="N302" s="230" t="s">
        <v>48</v>
      </c>
      <c r="O302" s="93"/>
      <c r="P302" s="231">
        <f>O302*H302</f>
        <v>0</v>
      </c>
      <c r="Q302" s="231">
        <v>0.0023400000000000001</v>
      </c>
      <c r="R302" s="231">
        <f>Q302*H302</f>
        <v>0.0046800000000000001</v>
      </c>
      <c r="S302" s="231">
        <v>0</v>
      </c>
      <c r="T302" s="232">
        <f>S302*H302</f>
        <v>0</v>
      </c>
      <c r="U302" s="40"/>
      <c r="V302" s="40"/>
      <c r="W302" s="40"/>
      <c r="X302" s="40"/>
      <c r="Y302" s="40"/>
      <c r="Z302" s="40"/>
      <c r="AA302" s="40"/>
      <c r="AB302" s="40"/>
      <c r="AC302" s="40"/>
      <c r="AD302" s="40"/>
      <c r="AE302" s="40"/>
      <c r="AR302" s="233" t="s">
        <v>123</v>
      </c>
      <c r="AT302" s="233" t="s">
        <v>245</v>
      </c>
      <c r="AU302" s="233" t="s">
        <v>92</v>
      </c>
      <c r="AY302" s="18" t="s">
        <v>244</v>
      </c>
      <c r="BE302" s="234">
        <f>IF(N302="základní",J302,0)</f>
        <v>0</v>
      </c>
      <c r="BF302" s="234">
        <f>IF(N302="snížená",J302,0)</f>
        <v>0</v>
      </c>
      <c r="BG302" s="234">
        <f>IF(N302="zákl. přenesená",J302,0)</f>
        <v>0</v>
      </c>
      <c r="BH302" s="234">
        <f>IF(N302="sníž. přenesená",J302,0)</f>
        <v>0</v>
      </c>
      <c r="BI302" s="234">
        <f>IF(N302="nulová",J302,0)</f>
        <v>0</v>
      </c>
      <c r="BJ302" s="18" t="s">
        <v>90</v>
      </c>
      <c r="BK302" s="234">
        <f>ROUND(I302*H302,2)</f>
        <v>0</v>
      </c>
      <c r="BL302" s="18" t="s">
        <v>123</v>
      </c>
      <c r="BM302" s="233" t="s">
        <v>732</v>
      </c>
    </row>
    <row r="303" s="15" customFormat="1">
      <c r="A303" s="15"/>
      <c r="B303" s="287"/>
      <c r="C303" s="288"/>
      <c r="D303" s="235" t="s">
        <v>436</v>
      </c>
      <c r="E303" s="289" t="s">
        <v>1</v>
      </c>
      <c r="F303" s="290" t="s">
        <v>733</v>
      </c>
      <c r="G303" s="288"/>
      <c r="H303" s="289" t="s">
        <v>1</v>
      </c>
      <c r="I303" s="291"/>
      <c r="J303" s="288"/>
      <c r="K303" s="288"/>
      <c r="L303" s="292"/>
      <c r="M303" s="293"/>
      <c r="N303" s="294"/>
      <c r="O303" s="294"/>
      <c r="P303" s="294"/>
      <c r="Q303" s="294"/>
      <c r="R303" s="294"/>
      <c r="S303" s="294"/>
      <c r="T303" s="295"/>
      <c r="U303" s="15"/>
      <c r="V303" s="15"/>
      <c r="W303" s="15"/>
      <c r="X303" s="15"/>
      <c r="Y303" s="15"/>
      <c r="Z303" s="15"/>
      <c r="AA303" s="15"/>
      <c r="AB303" s="15"/>
      <c r="AC303" s="15"/>
      <c r="AD303" s="15"/>
      <c r="AE303" s="15"/>
      <c r="AT303" s="296" t="s">
        <v>436</v>
      </c>
      <c r="AU303" s="296" t="s">
        <v>92</v>
      </c>
      <c r="AV303" s="15" t="s">
        <v>90</v>
      </c>
      <c r="AW303" s="15" t="s">
        <v>38</v>
      </c>
      <c r="AX303" s="15" t="s">
        <v>83</v>
      </c>
      <c r="AY303" s="296" t="s">
        <v>244</v>
      </c>
    </row>
    <row r="304" s="15" customFormat="1">
      <c r="A304" s="15"/>
      <c r="B304" s="287"/>
      <c r="C304" s="288"/>
      <c r="D304" s="235" t="s">
        <v>436</v>
      </c>
      <c r="E304" s="289" t="s">
        <v>1</v>
      </c>
      <c r="F304" s="290" t="s">
        <v>734</v>
      </c>
      <c r="G304" s="288"/>
      <c r="H304" s="289" t="s">
        <v>1</v>
      </c>
      <c r="I304" s="291"/>
      <c r="J304" s="288"/>
      <c r="K304" s="288"/>
      <c r="L304" s="292"/>
      <c r="M304" s="293"/>
      <c r="N304" s="294"/>
      <c r="O304" s="294"/>
      <c r="P304" s="294"/>
      <c r="Q304" s="294"/>
      <c r="R304" s="294"/>
      <c r="S304" s="294"/>
      <c r="T304" s="295"/>
      <c r="U304" s="15"/>
      <c r="V304" s="15"/>
      <c r="W304" s="15"/>
      <c r="X304" s="15"/>
      <c r="Y304" s="15"/>
      <c r="Z304" s="15"/>
      <c r="AA304" s="15"/>
      <c r="AB304" s="15"/>
      <c r="AC304" s="15"/>
      <c r="AD304" s="15"/>
      <c r="AE304" s="15"/>
      <c r="AT304" s="296" t="s">
        <v>436</v>
      </c>
      <c r="AU304" s="296" t="s">
        <v>92</v>
      </c>
      <c r="AV304" s="15" t="s">
        <v>90</v>
      </c>
      <c r="AW304" s="15" t="s">
        <v>38</v>
      </c>
      <c r="AX304" s="15" t="s">
        <v>83</v>
      </c>
      <c r="AY304" s="296" t="s">
        <v>244</v>
      </c>
    </row>
    <row r="305" s="13" customFormat="1">
      <c r="A305" s="13"/>
      <c r="B305" s="262"/>
      <c r="C305" s="263"/>
      <c r="D305" s="235" t="s">
        <v>436</v>
      </c>
      <c r="E305" s="264" t="s">
        <v>1</v>
      </c>
      <c r="F305" s="265" t="s">
        <v>92</v>
      </c>
      <c r="G305" s="263"/>
      <c r="H305" s="266">
        <v>2</v>
      </c>
      <c r="I305" s="267"/>
      <c r="J305" s="263"/>
      <c r="K305" s="263"/>
      <c r="L305" s="268"/>
      <c r="M305" s="269"/>
      <c r="N305" s="270"/>
      <c r="O305" s="270"/>
      <c r="P305" s="270"/>
      <c r="Q305" s="270"/>
      <c r="R305" s="270"/>
      <c r="S305" s="270"/>
      <c r="T305" s="271"/>
      <c r="U305" s="13"/>
      <c r="V305" s="13"/>
      <c r="W305" s="13"/>
      <c r="X305" s="13"/>
      <c r="Y305" s="13"/>
      <c r="Z305" s="13"/>
      <c r="AA305" s="13"/>
      <c r="AB305" s="13"/>
      <c r="AC305" s="13"/>
      <c r="AD305" s="13"/>
      <c r="AE305" s="13"/>
      <c r="AT305" s="272" t="s">
        <v>436</v>
      </c>
      <c r="AU305" s="272" t="s">
        <v>92</v>
      </c>
      <c r="AV305" s="13" t="s">
        <v>92</v>
      </c>
      <c r="AW305" s="13" t="s">
        <v>38</v>
      </c>
      <c r="AX305" s="13" t="s">
        <v>90</v>
      </c>
      <c r="AY305" s="272" t="s">
        <v>244</v>
      </c>
    </row>
    <row r="306" s="11" customFormat="1" ht="22.8" customHeight="1">
      <c r="A306" s="11"/>
      <c r="B306" s="208"/>
      <c r="C306" s="209"/>
      <c r="D306" s="210" t="s">
        <v>82</v>
      </c>
      <c r="E306" s="260" t="s">
        <v>277</v>
      </c>
      <c r="F306" s="260" t="s">
        <v>496</v>
      </c>
      <c r="G306" s="209"/>
      <c r="H306" s="209"/>
      <c r="I306" s="212"/>
      <c r="J306" s="261">
        <f>BK306</f>
        <v>0</v>
      </c>
      <c r="K306" s="209"/>
      <c r="L306" s="214"/>
      <c r="M306" s="215"/>
      <c r="N306" s="216"/>
      <c r="O306" s="216"/>
      <c r="P306" s="217">
        <f>SUM(P307:P342)</f>
        <v>0</v>
      </c>
      <c r="Q306" s="216"/>
      <c r="R306" s="217">
        <f>SUM(R307:R342)</f>
        <v>0.77690959999999998</v>
      </c>
      <c r="S306" s="216"/>
      <c r="T306" s="218">
        <f>SUM(T307:T342)</f>
        <v>0.61499999999999999</v>
      </c>
      <c r="U306" s="11"/>
      <c r="V306" s="11"/>
      <c r="W306" s="11"/>
      <c r="X306" s="11"/>
      <c r="Y306" s="11"/>
      <c r="Z306" s="11"/>
      <c r="AA306" s="11"/>
      <c r="AB306" s="11"/>
      <c r="AC306" s="11"/>
      <c r="AD306" s="11"/>
      <c r="AE306" s="11"/>
      <c r="AR306" s="219" t="s">
        <v>90</v>
      </c>
      <c r="AT306" s="220" t="s">
        <v>82</v>
      </c>
      <c r="AU306" s="220" t="s">
        <v>90</v>
      </c>
      <c r="AY306" s="219" t="s">
        <v>244</v>
      </c>
      <c r="BK306" s="221">
        <f>SUM(BK307:BK342)</f>
        <v>0</v>
      </c>
    </row>
    <row r="307" s="2" customFormat="1" ht="24.15" customHeight="1">
      <c r="A307" s="40"/>
      <c r="B307" s="41"/>
      <c r="C307" s="222" t="s">
        <v>348</v>
      </c>
      <c r="D307" s="222" t="s">
        <v>245</v>
      </c>
      <c r="E307" s="223" t="s">
        <v>735</v>
      </c>
      <c r="F307" s="224" t="s">
        <v>736</v>
      </c>
      <c r="G307" s="225" t="s">
        <v>490</v>
      </c>
      <c r="H307" s="226">
        <v>2</v>
      </c>
      <c r="I307" s="227"/>
      <c r="J307" s="228">
        <f>ROUND(I307*H307,2)</f>
        <v>0</v>
      </c>
      <c r="K307" s="224" t="s">
        <v>547</v>
      </c>
      <c r="L307" s="46"/>
      <c r="M307" s="229" t="s">
        <v>1</v>
      </c>
      <c r="N307" s="230" t="s">
        <v>48</v>
      </c>
      <c r="O307" s="93"/>
      <c r="P307" s="231">
        <f>O307*H307</f>
        <v>0</v>
      </c>
      <c r="Q307" s="231">
        <v>0.087429999999999994</v>
      </c>
      <c r="R307" s="231">
        <f>Q307*H307</f>
        <v>0.17485999999999999</v>
      </c>
      <c r="S307" s="231">
        <v>0</v>
      </c>
      <c r="T307" s="232">
        <f>S307*H307</f>
        <v>0</v>
      </c>
      <c r="U307" s="40"/>
      <c r="V307" s="40"/>
      <c r="W307" s="40"/>
      <c r="X307" s="40"/>
      <c r="Y307" s="40"/>
      <c r="Z307" s="40"/>
      <c r="AA307" s="40"/>
      <c r="AB307" s="40"/>
      <c r="AC307" s="40"/>
      <c r="AD307" s="40"/>
      <c r="AE307" s="40"/>
      <c r="AR307" s="233" t="s">
        <v>123</v>
      </c>
      <c r="AT307" s="233" t="s">
        <v>245</v>
      </c>
      <c r="AU307" s="233" t="s">
        <v>92</v>
      </c>
      <c r="AY307" s="18" t="s">
        <v>244</v>
      </c>
      <c r="BE307" s="234">
        <f>IF(N307="základní",J307,0)</f>
        <v>0</v>
      </c>
      <c r="BF307" s="234">
        <f>IF(N307="snížená",J307,0)</f>
        <v>0</v>
      </c>
      <c r="BG307" s="234">
        <f>IF(N307="zákl. přenesená",J307,0)</f>
        <v>0</v>
      </c>
      <c r="BH307" s="234">
        <f>IF(N307="sníž. přenesená",J307,0)</f>
        <v>0</v>
      </c>
      <c r="BI307" s="234">
        <f>IF(N307="nulová",J307,0)</f>
        <v>0</v>
      </c>
      <c r="BJ307" s="18" t="s">
        <v>90</v>
      </c>
      <c r="BK307" s="234">
        <f>ROUND(I307*H307,2)</f>
        <v>0</v>
      </c>
      <c r="BL307" s="18" t="s">
        <v>123</v>
      </c>
      <c r="BM307" s="233" t="s">
        <v>737</v>
      </c>
    </row>
    <row r="308" s="13" customFormat="1">
      <c r="A308" s="13"/>
      <c r="B308" s="262"/>
      <c r="C308" s="263"/>
      <c r="D308" s="235" t="s">
        <v>436</v>
      </c>
      <c r="E308" s="264" t="s">
        <v>1</v>
      </c>
      <c r="F308" s="265" t="s">
        <v>92</v>
      </c>
      <c r="G308" s="263"/>
      <c r="H308" s="266">
        <v>2</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436</v>
      </c>
      <c r="AU308" s="272" t="s">
        <v>92</v>
      </c>
      <c r="AV308" s="13" t="s">
        <v>92</v>
      </c>
      <c r="AW308" s="13" t="s">
        <v>38</v>
      </c>
      <c r="AX308" s="13" t="s">
        <v>90</v>
      </c>
      <c r="AY308" s="272" t="s">
        <v>244</v>
      </c>
    </row>
    <row r="309" s="2" customFormat="1" ht="16.5" customHeight="1">
      <c r="A309" s="40"/>
      <c r="B309" s="41"/>
      <c r="C309" s="240" t="s">
        <v>738</v>
      </c>
      <c r="D309" s="240" t="s">
        <v>397</v>
      </c>
      <c r="E309" s="241" t="s">
        <v>739</v>
      </c>
      <c r="F309" s="242" t="s">
        <v>740</v>
      </c>
      <c r="G309" s="243" t="s">
        <v>490</v>
      </c>
      <c r="H309" s="244">
        <v>2.04</v>
      </c>
      <c r="I309" s="245"/>
      <c r="J309" s="246">
        <f>ROUND(I309*H309,2)</f>
        <v>0</v>
      </c>
      <c r="K309" s="242" t="s">
        <v>547</v>
      </c>
      <c r="L309" s="247"/>
      <c r="M309" s="248" t="s">
        <v>1</v>
      </c>
      <c r="N309" s="249" t="s">
        <v>48</v>
      </c>
      <c r="O309" s="93"/>
      <c r="P309" s="231">
        <f>O309*H309</f>
        <v>0</v>
      </c>
      <c r="Q309" s="231">
        <v>0.040000000000000001</v>
      </c>
      <c r="R309" s="231">
        <f>Q309*H309</f>
        <v>0.081600000000000006</v>
      </c>
      <c r="S309" s="231">
        <v>0</v>
      </c>
      <c r="T309" s="232">
        <f>S309*H309</f>
        <v>0</v>
      </c>
      <c r="U309" s="40"/>
      <c r="V309" s="40"/>
      <c r="W309" s="40"/>
      <c r="X309" s="40"/>
      <c r="Y309" s="40"/>
      <c r="Z309" s="40"/>
      <c r="AA309" s="40"/>
      <c r="AB309" s="40"/>
      <c r="AC309" s="40"/>
      <c r="AD309" s="40"/>
      <c r="AE309" s="40"/>
      <c r="AR309" s="233" t="s">
        <v>262</v>
      </c>
      <c r="AT309" s="233" t="s">
        <v>397</v>
      </c>
      <c r="AU309" s="233" t="s">
        <v>92</v>
      </c>
      <c r="AY309" s="18" t="s">
        <v>244</v>
      </c>
      <c r="BE309" s="234">
        <f>IF(N309="základní",J309,0)</f>
        <v>0</v>
      </c>
      <c r="BF309" s="234">
        <f>IF(N309="snížená",J309,0)</f>
        <v>0</v>
      </c>
      <c r="BG309" s="234">
        <f>IF(N309="zákl. přenesená",J309,0)</f>
        <v>0</v>
      </c>
      <c r="BH309" s="234">
        <f>IF(N309="sníž. přenesená",J309,0)</f>
        <v>0</v>
      </c>
      <c r="BI309" s="234">
        <f>IF(N309="nulová",J309,0)</f>
        <v>0</v>
      </c>
      <c r="BJ309" s="18" t="s">
        <v>90</v>
      </c>
      <c r="BK309" s="234">
        <f>ROUND(I309*H309,2)</f>
        <v>0</v>
      </c>
      <c r="BL309" s="18" t="s">
        <v>123</v>
      </c>
      <c r="BM309" s="233" t="s">
        <v>741</v>
      </c>
    </row>
    <row r="310" s="13" customFormat="1">
      <c r="A310" s="13"/>
      <c r="B310" s="262"/>
      <c r="C310" s="263"/>
      <c r="D310" s="235" t="s">
        <v>436</v>
      </c>
      <c r="E310" s="264" t="s">
        <v>1</v>
      </c>
      <c r="F310" s="265" t="s">
        <v>742</v>
      </c>
      <c r="G310" s="263"/>
      <c r="H310" s="266">
        <v>2.04</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436</v>
      </c>
      <c r="AU310" s="272" t="s">
        <v>92</v>
      </c>
      <c r="AV310" s="13" t="s">
        <v>92</v>
      </c>
      <c r="AW310" s="13" t="s">
        <v>38</v>
      </c>
      <c r="AX310" s="13" t="s">
        <v>90</v>
      </c>
      <c r="AY310" s="272" t="s">
        <v>244</v>
      </c>
    </row>
    <row r="311" s="2" customFormat="1" ht="24.15" customHeight="1">
      <c r="A311" s="40"/>
      <c r="B311" s="41"/>
      <c r="C311" s="222" t="s">
        <v>352</v>
      </c>
      <c r="D311" s="222" t="s">
        <v>245</v>
      </c>
      <c r="E311" s="223" t="s">
        <v>743</v>
      </c>
      <c r="F311" s="224" t="s">
        <v>744</v>
      </c>
      <c r="G311" s="225" t="s">
        <v>490</v>
      </c>
      <c r="H311" s="226">
        <v>4</v>
      </c>
      <c r="I311" s="227"/>
      <c r="J311" s="228">
        <f>ROUND(I311*H311,2)</f>
        <v>0</v>
      </c>
      <c r="K311" s="224" t="s">
        <v>547</v>
      </c>
      <c r="L311" s="46"/>
      <c r="M311" s="229" t="s">
        <v>1</v>
      </c>
      <c r="N311" s="230" t="s">
        <v>48</v>
      </c>
      <c r="O311" s="93"/>
      <c r="P311" s="231">
        <f>O311*H311</f>
        <v>0</v>
      </c>
      <c r="Q311" s="231">
        <v>0.072870000000000004</v>
      </c>
      <c r="R311" s="231">
        <f>Q311*H311</f>
        <v>0.29148000000000002</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745</v>
      </c>
    </row>
    <row r="312" s="13" customFormat="1">
      <c r="A312" s="13"/>
      <c r="B312" s="262"/>
      <c r="C312" s="263"/>
      <c r="D312" s="235" t="s">
        <v>436</v>
      </c>
      <c r="E312" s="264" t="s">
        <v>1</v>
      </c>
      <c r="F312" s="265" t="s">
        <v>123</v>
      </c>
      <c r="G312" s="263"/>
      <c r="H312" s="266">
        <v>4</v>
      </c>
      <c r="I312" s="267"/>
      <c r="J312" s="263"/>
      <c r="K312" s="263"/>
      <c r="L312" s="268"/>
      <c r="M312" s="269"/>
      <c r="N312" s="270"/>
      <c r="O312" s="270"/>
      <c r="P312" s="270"/>
      <c r="Q312" s="270"/>
      <c r="R312" s="270"/>
      <c r="S312" s="270"/>
      <c r="T312" s="271"/>
      <c r="U312" s="13"/>
      <c r="V312" s="13"/>
      <c r="W312" s="13"/>
      <c r="X312" s="13"/>
      <c r="Y312" s="13"/>
      <c r="Z312" s="13"/>
      <c r="AA312" s="13"/>
      <c r="AB312" s="13"/>
      <c r="AC312" s="13"/>
      <c r="AD312" s="13"/>
      <c r="AE312" s="13"/>
      <c r="AT312" s="272" t="s">
        <v>436</v>
      </c>
      <c r="AU312" s="272" t="s">
        <v>92</v>
      </c>
      <c r="AV312" s="13" t="s">
        <v>92</v>
      </c>
      <c r="AW312" s="13" t="s">
        <v>38</v>
      </c>
      <c r="AX312" s="13" t="s">
        <v>90</v>
      </c>
      <c r="AY312" s="272" t="s">
        <v>244</v>
      </c>
    </row>
    <row r="313" s="2" customFormat="1" ht="16.5" customHeight="1">
      <c r="A313" s="40"/>
      <c r="B313" s="41"/>
      <c r="C313" s="240" t="s">
        <v>746</v>
      </c>
      <c r="D313" s="240" t="s">
        <v>397</v>
      </c>
      <c r="E313" s="241" t="s">
        <v>747</v>
      </c>
      <c r="F313" s="242" t="s">
        <v>748</v>
      </c>
      <c r="G313" s="243" t="s">
        <v>490</v>
      </c>
      <c r="H313" s="244">
        <v>4.0800000000000001</v>
      </c>
      <c r="I313" s="245"/>
      <c r="J313" s="246">
        <f>ROUND(I313*H313,2)</f>
        <v>0</v>
      </c>
      <c r="K313" s="242" t="s">
        <v>547</v>
      </c>
      <c r="L313" s="247"/>
      <c r="M313" s="248" t="s">
        <v>1</v>
      </c>
      <c r="N313" s="249" t="s">
        <v>48</v>
      </c>
      <c r="O313" s="93"/>
      <c r="P313" s="231">
        <f>O313*H313</f>
        <v>0</v>
      </c>
      <c r="Q313" s="231">
        <v>0.056120000000000003</v>
      </c>
      <c r="R313" s="231">
        <f>Q313*H313</f>
        <v>0.22896960000000002</v>
      </c>
      <c r="S313" s="231">
        <v>0</v>
      </c>
      <c r="T313" s="232">
        <f>S313*H313</f>
        <v>0</v>
      </c>
      <c r="U313" s="40"/>
      <c r="V313" s="40"/>
      <c r="W313" s="40"/>
      <c r="X313" s="40"/>
      <c r="Y313" s="40"/>
      <c r="Z313" s="40"/>
      <c r="AA313" s="40"/>
      <c r="AB313" s="40"/>
      <c r="AC313" s="40"/>
      <c r="AD313" s="40"/>
      <c r="AE313" s="40"/>
      <c r="AR313" s="233" t="s">
        <v>262</v>
      </c>
      <c r="AT313" s="233" t="s">
        <v>397</v>
      </c>
      <c r="AU313" s="233" t="s">
        <v>92</v>
      </c>
      <c r="AY313" s="18" t="s">
        <v>244</v>
      </c>
      <c r="BE313" s="234">
        <f>IF(N313="základní",J313,0)</f>
        <v>0</v>
      </c>
      <c r="BF313" s="234">
        <f>IF(N313="snížená",J313,0)</f>
        <v>0</v>
      </c>
      <c r="BG313" s="234">
        <f>IF(N313="zákl. přenesená",J313,0)</f>
        <v>0</v>
      </c>
      <c r="BH313" s="234">
        <f>IF(N313="sníž. přenesená",J313,0)</f>
        <v>0</v>
      </c>
      <c r="BI313" s="234">
        <f>IF(N313="nulová",J313,0)</f>
        <v>0</v>
      </c>
      <c r="BJ313" s="18" t="s">
        <v>90</v>
      </c>
      <c r="BK313" s="234">
        <f>ROUND(I313*H313,2)</f>
        <v>0</v>
      </c>
      <c r="BL313" s="18" t="s">
        <v>123</v>
      </c>
      <c r="BM313" s="233" t="s">
        <v>749</v>
      </c>
    </row>
    <row r="314" s="13" customFormat="1">
      <c r="A314" s="13"/>
      <c r="B314" s="262"/>
      <c r="C314" s="263"/>
      <c r="D314" s="235" t="s">
        <v>436</v>
      </c>
      <c r="E314" s="264" t="s">
        <v>1</v>
      </c>
      <c r="F314" s="265" t="s">
        <v>750</v>
      </c>
      <c r="G314" s="263"/>
      <c r="H314" s="266">
        <v>4.0800000000000001</v>
      </c>
      <c r="I314" s="267"/>
      <c r="J314" s="263"/>
      <c r="K314" s="263"/>
      <c r="L314" s="268"/>
      <c r="M314" s="269"/>
      <c r="N314" s="270"/>
      <c r="O314" s="270"/>
      <c r="P314" s="270"/>
      <c r="Q314" s="270"/>
      <c r="R314" s="270"/>
      <c r="S314" s="270"/>
      <c r="T314" s="271"/>
      <c r="U314" s="13"/>
      <c r="V314" s="13"/>
      <c r="W314" s="13"/>
      <c r="X314" s="13"/>
      <c r="Y314" s="13"/>
      <c r="Z314" s="13"/>
      <c r="AA314" s="13"/>
      <c r="AB314" s="13"/>
      <c r="AC314" s="13"/>
      <c r="AD314" s="13"/>
      <c r="AE314" s="13"/>
      <c r="AT314" s="272" t="s">
        <v>436</v>
      </c>
      <c r="AU314" s="272" t="s">
        <v>92</v>
      </c>
      <c r="AV314" s="13" t="s">
        <v>92</v>
      </c>
      <c r="AW314" s="13" t="s">
        <v>38</v>
      </c>
      <c r="AX314" s="13" t="s">
        <v>90</v>
      </c>
      <c r="AY314" s="272" t="s">
        <v>244</v>
      </c>
    </row>
    <row r="315" s="2" customFormat="1" ht="24.15" customHeight="1">
      <c r="A315" s="40"/>
      <c r="B315" s="41"/>
      <c r="C315" s="222" t="s">
        <v>357</v>
      </c>
      <c r="D315" s="222" t="s">
        <v>245</v>
      </c>
      <c r="E315" s="223" t="s">
        <v>751</v>
      </c>
      <c r="F315" s="224" t="s">
        <v>752</v>
      </c>
      <c r="G315" s="225" t="s">
        <v>490</v>
      </c>
      <c r="H315" s="226">
        <v>14</v>
      </c>
      <c r="I315" s="227"/>
      <c r="J315" s="228">
        <f>ROUND(I315*H315,2)</f>
        <v>0</v>
      </c>
      <c r="K315" s="224" t="s">
        <v>753</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245</v>
      </c>
      <c r="AU315" s="233" t="s">
        <v>92</v>
      </c>
      <c r="AY315" s="18" t="s">
        <v>244</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754</v>
      </c>
    </row>
    <row r="316" s="15" customFormat="1">
      <c r="A316" s="15"/>
      <c r="B316" s="287"/>
      <c r="C316" s="288"/>
      <c r="D316" s="235" t="s">
        <v>436</v>
      </c>
      <c r="E316" s="289" t="s">
        <v>1</v>
      </c>
      <c r="F316" s="290" t="s">
        <v>551</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436</v>
      </c>
      <c r="AU316" s="296" t="s">
        <v>92</v>
      </c>
      <c r="AV316" s="15" t="s">
        <v>90</v>
      </c>
      <c r="AW316" s="15" t="s">
        <v>38</v>
      </c>
      <c r="AX316" s="15" t="s">
        <v>83</v>
      </c>
      <c r="AY316" s="296" t="s">
        <v>244</v>
      </c>
    </row>
    <row r="317" s="13" customFormat="1">
      <c r="A317" s="13"/>
      <c r="B317" s="262"/>
      <c r="C317" s="263"/>
      <c r="D317" s="235" t="s">
        <v>436</v>
      </c>
      <c r="E317" s="264" t="s">
        <v>1</v>
      </c>
      <c r="F317" s="265" t="s">
        <v>755</v>
      </c>
      <c r="G317" s="263"/>
      <c r="H317" s="266">
        <v>14</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83</v>
      </c>
      <c r="AY317" s="272" t="s">
        <v>244</v>
      </c>
    </row>
    <row r="318" s="14" customFormat="1">
      <c r="A318" s="14"/>
      <c r="B318" s="273"/>
      <c r="C318" s="274"/>
      <c r="D318" s="235" t="s">
        <v>436</v>
      </c>
      <c r="E318" s="275" t="s">
        <v>1</v>
      </c>
      <c r="F318" s="276" t="s">
        <v>438</v>
      </c>
      <c r="G318" s="274"/>
      <c r="H318" s="277">
        <v>14</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436</v>
      </c>
      <c r="AU318" s="283" t="s">
        <v>92</v>
      </c>
      <c r="AV318" s="14" t="s">
        <v>123</v>
      </c>
      <c r="AW318" s="14" t="s">
        <v>38</v>
      </c>
      <c r="AX318" s="14" t="s">
        <v>90</v>
      </c>
      <c r="AY318" s="283" t="s">
        <v>244</v>
      </c>
    </row>
    <row r="319" s="2" customFormat="1" ht="21.75" customHeight="1">
      <c r="A319" s="40"/>
      <c r="B319" s="41"/>
      <c r="C319" s="222" t="s">
        <v>756</v>
      </c>
      <c r="D319" s="222" t="s">
        <v>245</v>
      </c>
      <c r="E319" s="223" t="s">
        <v>757</v>
      </c>
      <c r="F319" s="224" t="s">
        <v>758</v>
      </c>
      <c r="G319" s="225" t="s">
        <v>248</v>
      </c>
      <c r="H319" s="226">
        <v>20.5</v>
      </c>
      <c r="I319" s="227"/>
      <c r="J319" s="228">
        <f>ROUND(I319*H319,2)</f>
        <v>0</v>
      </c>
      <c r="K319" s="224" t="s">
        <v>547</v>
      </c>
      <c r="L319" s="46"/>
      <c r="M319" s="229" t="s">
        <v>1</v>
      </c>
      <c r="N319" s="230" t="s">
        <v>48</v>
      </c>
      <c r="O319" s="93"/>
      <c r="P319" s="231">
        <f>O319*H319</f>
        <v>0</v>
      </c>
      <c r="Q319" s="231">
        <v>0</v>
      </c>
      <c r="R319" s="231">
        <f>Q319*H319</f>
        <v>0</v>
      </c>
      <c r="S319" s="231">
        <v>0.01</v>
      </c>
      <c r="T319" s="232">
        <f>S319*H319</f>
        <v>0.20500000000000002</v>
      </c>
      <c r="U319" s="40"/>
      <c r="V319" s="40"/>
      <c r="W319" s="40"/>
      <c r="X319" s="40"/>
      <c r="Y319" s="40"/>
      <c r="Z319" s="40"/>
      <c r="AA319" s="40"/>
      <c r="AB319" s="40"/>
      <c r="AC319" s="40"/>
      <c r="AD319" s="40"/>
      <c r="AE319" s="40"/>
      <c r="AR319" s="233" t="s">
        <v>123</v>
      </c>
      <c r="AT319" s="233" t="s">
        <v>245</v>
      </c>
      <c r="AU319" s="233" t="s">
        <v>92</v>
      </c>
      <c r="AY319" s="18" t="s">
        <v>244</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759</v>
      </c>
    </row>
    <row r="320" s="15" customFormat="1">
      <c r="A320" s="15"/>
      <c r="B320" s="287"/>
      <c r="C320" s="288"/>
      <c r="D320" s="235" t="s">
        <v>436</v>
      </c>
      <c r="E320" s="289" t="s">
        <v>1</v>
      </c>
      <c r="F320" s="290" t="s">
        <v>549</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436</v>
      </c>
      <c r="AU320" s="296" t="s">
        <v>92</v>
      </c>
      <c r="AV320" s="15" t="s">
        <v>90</v>
      </c>
      <c r="AW320" s="15" t="s">
        <v>38</v>
      </c>
      <c r="AX320" s="15" t="s">
        <v>83</v>
      </c>
      <c r="AY320" s="296" t="s">
        <v>244</v>
      </c>
    </row>
    <row r="321" s="13" customFormat="1">
      <c r="A321" s="13"/>
      <c r="B321" s="262"/>
      <c r="C321" s="263"/>
      <c r="D321" s="235" t="s">
        <v>436</v>
      </c>
      <c r="E321" s="264" t="s">
        <v>1</v>
      </c>
      <c r="F321" s="265" t="s">
        <v>550</v>
      </c>
      <c r="G321" s="263"/>
      <c r="H321" s="266">
        <v>14.5</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5" customFormat="1">
      <c r="A322" s="15"/>
      <c r="B322" s="287"/>
      <c r="C322" s="288"/>
      <c r="D322" s="235" t="s">
        <v>436</v>
      </c>
      <c r="E322" s="289" t="s">
        <v>1</v>
      </c>
      <c r="F322" s="290" t="s">
        <v>551</v>
      </c>
      <c r="G322" s="288"/>
      <c r="H322" s="289" t="s">
        <v>1</v>
      </c>
      <c r="I322" s="291"/>
      <c r="J322" s="288"/>
      <c r="K322" s="288"/>
      <c r="L322" s="292"/>
      <c r="M322" s="293"/>
      <c r="N322" s="294"/>
      <c r="O322" s="294"/>
      <c r="P322" s="294"/>
      <c r="Q322" s="294"/>
      <c r="R322" s="294"/>
      <c r="S322" s="294"/>
      <c r="T322" s="295"/>
      <c r="U322" s="15"/>
      <c r="V322" s="15"/>
      <c r="W322" s="15"/>
      <c r="X322" s="15"/>
      <c r="Y322" s="15"/>
      <c r="Z322" s="15"/>
      <c r="AA322" s="15"/>
      <c r="AB322" s="15"/>
      <c r="AC322" s="15"/>
      <c r="AD322" s="15"/>
      <c r="AE322" s="15"/>
      <c r="AT322" s="296" t="s">
        <v>436</v>
      </c>
      <c r="AU322" s="296" t="s">
        <v>92</v>
      </c>
      <c r="AV322" s="15" t="s">
        <v>90</v>
      </c>
      <c r="AW322" s="15" t="s">
        <v>38</v>
      </c>
      <c r="AX322" s="15" t="s">
        <v>83</v>
      </c>
      <c r="AY322" s="296" t="s">
        <v>244</v>
      </c>
    </row>
    <row r="323" s="13" customFormat="1">
      <c r="A323" s="13"/>
      <c r="B323" s="262"/>
      <c r="C323" s="263"/>
      <c r="D323" s="235" t="s">
        <v>436</v>
      </c>
      <c r="E323" s="264" t="s">
        <v>1</v>
      </c>
      <c r="F323" s="265" t="s">
        <v>552</v>
      </c>
      <c r="G323" s="263"/>
      <c r="H323" s="266">
        <v>6</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436</v>
      </c>
      <c r="AU323" s="272" t="s">
        <v>92</v>
      </c>
      <c r="AV323" s="13" t="s">
        <v>92</v>
      </c>
      <c r="AW323" s="13" t="s">
        <v>38</v>
      </c>
      <c r="AX323" s="13" t="s">
        <v>83</v>
      </c>
      <c r="AY323" s="272" t="s">
        <v>244</v>
      </c>
    </row>
    <row r="324" s="14" customFormat="1">
      <c r="A324" s="14"/>
      <c r="B324" s="273"/>
      <c r="C324" s="274"/>
      <c r="D324" s="235" t="s">
        <v>436</v>
      </c>
      <c r="E324" s="275" t="s">
        <v>1</v>
      </c>
      <c r="F324" s="276" t="s">
        <v>438</v>
      </c>
      <c r="G324" s="274"/>
      <c r="H324" s="277">
        <v>20.5</v>
      </c>
      <c r="I324" s="278"/>
      <c r="J324" s="274"/>
      <c r="K324" s="274"/>
      <c r="L324" s="279"/>
      <c r="M324" s="280"/>
      <c r="N324" s="281"/>
      <c r="O324" s="281"/>
      <c r="P324" s="281"/>
      <c r="Q324" s="281"/>
      <c r="R324" s="281"/>
      <c r="S324" s="281"/>
      <c r="T324" s="282"/>
      <c r="U324" s="14"/>
      <c r="V324" s="14"/>
      <c r="W324" s="14"/>
      <c r="X324" s="14"/>
      <c r="Y324" s="14"/>
      <c r="Z324" s="14"/>
      <c r="AA324" s="14"/>
      <c r="AB324" s="14"/>
      <c r="AC324" s="14"/>
      <c r="AD324" s="14"/>
      <c r="AE324" s="14"/>
      <c r="AT324" s="283" t="s">
        <v>436</v>
      </c>
      <c r="AU324" s="283" t="s">
        <v>92</v>
      </c>
      <c r="AV324" s="14" t="s">
        <v>123</v>
      </c>
      <c r="AW324" s="14" t="s">
        <v>38</v>
      </c>
      <c r="AX324" s="14" t="s">
        <v>90</v>
      </c>
      <c r="AY324" s="283" t="s">
        <v>244</v>
      </c>
    </row>
    <row r="325" s="2" customFormat="1" ht="33" customHeight="1">
      <c r="A325" s="40"/>
      <c r="B325" s="41"/>
      <c r="C325" s="222" t="s">
        <v>361</v>
      </c>
      <c r="D325" s="222" t="s">
        <v>245</v>
      </c>
      <c r="E325" s="223" t="s">
        <v>760</v>
      </c>
      <c r="F325" s="224" t="s">
        <v>761</v>
      </c>
      <c r="G325" s="225" t="s">
        <v>248</v>
      </c>
      <c r="H325" s="226">
        <v>20.5</v>
      </c>
      <c r="I325" s="227"/>
      <c r="J325" s="228">
        <f>ROUND(I325*H325,2)</f>
        <v>0</v>
      </c>
      <c r="K325" s="224" t="s">
        <v>547</v>
      </c>
      <c r="L325" s="46"/>
      <c r="M325" s="229" t="s">
        <v>1</v>
      </c>
      <c r="N325" s="230" t="s">
        <v>48</v>
      </c>
      <c r="O325" s="93"/>
      <c r="P325" s="231">
        <f>O325*H325</f>
        <v>0</v>
      </c>
      <c r="Q325" s="231">
        <v>0</v>
      </c>
      <c r="R325" s="231">
        <f>Q325*H325</f>
        <v>0</v>
      </c>
      <c r="S325" s="231">
        <v>0.02</v>
      </c>
      <c r="T325" s="232">
        <f>S325*H325</f>
        <v>0.41000000000000003</v>
      </c>
      <c r="U325" s="40"/>
      <c r="V325" s="40"/>
      <c r="W325" s="40"/>
      <c r="X325" s="40"/>
      <c r="Y325" s="40"/>
      <c r="Z325" s="40"/>
      <c r="AA325" s="40"/>
      <c r="AB325" s="40"/>
      <c r="AC325" s="40"/>
      <c r="AD325" s="40"/>
      <c r="AE325" s="40"/>
      <c r="AR325" s="233" t="s">
        <v>123</v>
      </c>
      <c r="AT325" s="233" t="s">
        <v>245</v>
      </c>
      <c r="AU325" s="233" t="s">
        <v>92</v>
      </c>
      <c r="AY325" s="18" t="s">
        <v>244</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762</v>
      </c>
    </row>
    <row r="326" s="15" customFormat="1">
      <c r="A326" s="15"/>
      <c r="B326" s="287"/>
      <c r="C326" s="288"/>
      <c r="D326" s="235" t="s">
        <v>436</v>
      </c>
      <c r="E326" s="289" t="s">
        <v>1</v>
      </c>
      <c r="F326" s="290" t="s">
        <v>549</v>
      </c>
      <c r="G326" s="288"/>
      <c r="H326" s="289" t="s">
        <v>1</v>
      </c>
      <c r="I326" s="291"/>
      <c r="J326" s="288"/>
      <c r="K326" s="288"/>
      <c r="L326" s="292"/>
      <c r="M326" s="293"/>
      <c r="N326" s="294"/>
      <c r="O326" s="294"/>
      <c r="P326" s="294"/>
      <c r="Q326" s="294"/>
      <c r="R326" s="294"/>
      <c r="S326" s="294"/>
      <c r="T326" s="295"/>
      <c r="U326" s="15"/>
      <c r="V326" s="15"/>
      <c r="W326" s="15"/>
      <c r="X326" s="15"/>
      <c r="Y326" s="15"/>
      <c r="Z326" s="15"/>
      <c r="AA326" s="15"/>
      <c r="AB326" s="15"/>
      <c r="AC326" s="15"/>
      <c r="AD326" s="15"/>
      <c r="AE326" s="15"/>
      <c r="AT326" s="296" t="s">
        <v>436</v>
      </c>
      <c r="AU326" s="296" t="s">
        <v>92</v>
      </c>
      <c r="AV326" s="15" t="s">
        <v>90</v>
      </c>
      <c r="AW326" s="15" t="s">
        <v>38</v>
      </c>
      <c r="AX326" s="15" t="s">
        <v>83</v>
      </c>
      <c r="AY326" s="296" t="s">
        <v>244</v>
      </c>
    </row>
    <row r="327" s="13" customFormat="1">
      <c r="A327" s="13"/>
      <c r="B327" s="262"/>
      <c r="C327" s="263"/>
      <c r="D327" s="235" t="s">
        <v>436</v>
      </c>
      <c r="E327" s="264" t="s">
        <v>1</v>
      </c>
      <c r="F327" s="265" t="s">
        <v>550</v>
      </c>
      <c r="G327" s="263"/>
      <c r="H327" s="266">
        <v>14.5</v>
      </c>
      <c r="I327" s="267"/>
      <c r="J327" s="263"/>
      <c r="K327" s="263"/>
      <c r="L327" s="268"/>
      <c r="M327" s="269"/>
      <c r="N327" s="270"/>
      <c r="O327" s="270"/>
      <c r="P327" s="270"/>
      <c r="Q327" s="270"/>
      <c r="R327" s="270"/>
      <c r="S327" s="270"/>
      <c r="T327" s="271"/>
      <c r="U327" s="13"/>
      <c r="V327" s="13"/>
      <c r="W327" s="13"/>
      <c r="X327" s="13"/>
      <c r="Y327" s="13"/>
      <c r="Z327" s="13"/>
      <c r="AA327" s="13"/>
      <c r="AB327" s="13"/>
      <c r="AC327" s="13"/>
      <c r="AD327" s="13"/>
      <c r="AE327" s="13"/>
      <c r="AT327" s="272" t="s">
        <v>436</v>
      </c>
      <c r="AU327" s="272" t="s">
        <v>92</v>
      </c>
      <c r="AV327" s="13" t="s">
        <v>92</v>
      </c>
      <c r="AW327" s="13" t="s">
        <v>38</v>
      </c>
      <c r="AX327" s="13" t="s">
        <v>83</v>
      </c>
      <c r="AY327" s="272" t="s">
        <v>244</v>
      </c>
    </row>
    <row r="328" s="15" customFormat="1">
      <c r="A328" s="15"/>
      <c r="B328" s="287"/>
      <c r="C328" s="288"/>
      <c r="D328" s="235" t="s">
        <v>436</v>
      </c>
      <c r="E328" s="289" t="s">
        <v>1</v>
      </c>
      <c r="F328" s="290" t="s">
        <v>551</v>
      </c>
      <c r="G328" s="288"/>
      <c r="H328" s="289" t="s">
        <v>1</v>
      </c>
      <c r="I328" s="291"/>
      <c r="J328" s="288"/>
      <c r="K328" s="288"/>
      <c r="L328" s="292"/>
      <c r="M328" s="293"/>
      <c r="N328" s="294"/>
      <c r="O328" s="294"/>
      <c r="P328" s="294"/>
      <c r="Q328" s="294"/>
      <c r="R328" s="294"/>
      <c r="S328" s="294"/>
      <c r="T328" s="295"/>
      <c r="U328" s="15"/>
      <c r="V328" s="15"/>
      <c r="W328" s="15"/>
      <c r="X328" s="15"/>
      <c r="Y328" s="15"/>
      <c r="Z328" s="15"/>
      <c r="AA328" s="15"/>
      <c r="AB328" s="15"/>
      <c r="AC328" s="15"/>
      <c r="AD328" s="15"/>
      <c r="AE328" s="15"/>
      <c r="AT328" s="296" t="s">
        <v>436</v>
      </c>
      <c r="AU328" s="296" t="s">
        <v>92</v>
      </c>
      <c r="AV328" s="15" t="s">
        <v>90</v>
      </c>
      <c r="AW328" s="15" t="s">
        <v>38</v>
      </c>
      <c r="AX328" s="15" t="s">
        <v>83</v>
      </c>
      <c r="AY328" s="296" t="s">
        <v>244</v>
      </c>
    </row>
    <row r="329" s="13" customFormat="1">
      <c r="A329" s="13"/>
      <c r="B329" s="262"/>
      <c r="C329" s="263"/>
      <c r="D329" s="235" t="s">
        <v>436</v>
      </c>
      <c r="E329" s="264" t="s">
        <v>1</v>
      </c>
      <c r="F329" s="265" t="s">
        <v>552</v>
      </c>
      <c r="G329" s="263"/>
      <c r="H329" s="266">
        <v>6</v>
      </c>
      <c r="I329" s="267"/>
      <c r="J329" s="263"/>
      <c r="K329" s="263"/>
      <c r="L329" s="268"/>
      <c r="M329" s="269"/>
      <c r="N329" s="270"/>
      <c r="O329" s="270"/>
      <c r="P329" s="270"/>
      <c r="Q329" s="270"/>
      <c r="R329" s="270"/>
      <c r="S329" s="270"/>
      <c r="T329" s="271"/>
      <c r="U329" s="13"/>
      <c r="V329" s="13"/>
      <c r="W329" s="13"/>
      <c r="X329" s="13"/>
      <c r="Y329" s="13"/>
      <c r="Z329" s="13"/>
      <c r="AA329" s="13"/>
      <c r="AB329" s="13"/>
      <c r="AC329" s="13"/>
      <c r="AD329" s="13"/>
      <c r="AE329" s="13"/>
      <c r="AT329" s="272" t="s">
        <v>436</v>
      </c>
      <c r="AU329" s="272" t="s">
        <v>92</v>
      </c>
      <c r="AV329" s="13" t="s">
        <v>92</v>
      </c>
      <c r="AW329" s="13" t="s">
        <v>38</v>
      </c>
      <c r="AX329" s="13" t="s">
        <v>83</v>
      </c>
      <c r="AY329" s="272" t="s">
        <v>244</v>
      </c>
    </row>
    <row r="330" s="14" customFormat="1">
      <c r="A330" s="14"/>
      <c r="B330" s="273"/>
      <c r="C330" s="274"/>
      <c r="D330" s="235" t="s">
        <v>436</v>
      </c>
      <c r="E330" s="275" t="s">
        <v>1</v>
      </c>
      <c r="F330" s="276" t="s">
        <v>438</v>
      </c>
      <c r="G330" s="274"/>
      <c r="H330" s="277">
        <v>20.5</v>
      </c>
      <c r="I330" s="278"/>
      <c r="J330" s="274"/>
      <c r="K330" s="274"/>
      <c r="L330" s="279"/>
      <c r="M330" s="280"/>
      <c r="N330" s="281"/>
      <c r="O330" s="281"/>
      <c r="P330" s="281"/>
      <c r="Q330" s="281"/>
      <c r="R330" s="281"/>
      <c r="S330" s="281"/>
      <c r="T330" s="282"/>
      <c r="U330" s="14"/>
      <c r="V330" s="14"/>
      <c r="W330" s="14"/>
      <c r="X330" s="14"/>
      <c r="Y330" s="14"/>
      <c r="Z330" s="14"/>
      <c r="AA330" s="14"/>
      <c r="AB330" s="14"/>
      <c r="AC330" s="14"/>
      <c r="AD330" s="14"/>
      <c r="AE330" s="14"/>
      <c r="AT330" s="283" t="s">
        <v>436</v>
      </c>
      <c r="AU330" s="283" t="s">
        <v>92</v>
      </c>
      <c r="AV330" s="14" t="s">
        <v>123</v>
      </c>
      <c r="AW330" s="14" t="s">
        <v>38</v>
      </c>
      <c r="AX330" s="14" t="s">
        <v>90</v>
      </c>
      <c r="AY330" s="283" t="s">
        <v>244</v>
      </c>
    </row>
    <row r="331" s="2" customFormat="1" ht="16.5" customHeight="1">
      <c r="A331" s="40"/>
      <c r="B331" s="41"/>
      <c r="C331" s="222" t="s">
        <v>763</v>
      </c>
      <c r="D331" s="222" t="s">
        <v>245</v>
      </c>
      <c r="E331" s="223" t="s">
        <v>764</v>
      </c>
      <c r="F331" s="224" t="s">
        <v>765</v>
      </c>
      <c r="G331" s="225" t="s">
        <v>490</v>
      </c>
      <c r="H331" s="226">
        <v>4</v>
      </c>
      <c r="I331" s="227"/>
      <c r="J331" s="228">
        <f>ROUND(I331*H331,2)</f>
        <v>0</v>
      </c>
      <c r="K331" s="224" t="s">
        <v>547</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766</v>
      </c>
    </row>
    <row r="332" s="15" customFormat="1">
      <c r="A332" s="15"/>
      <c r="B332" s="287"/>
      <c r="C332" s="288"/>
      <c r="D332" s="235" t="s">
        <v>436</v>
      </c>
      <c r="E332" s="289" t="s">
        <v>1</v>
      </c>
      <c r="F332" s="290" t="s">
        <v>549</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436</v>
      </c>
      <c r="AU332" s="296" t="s">
        <v>92</v>
      </c>
      <c r="AV332" s="15" t="s">
        <v>90</v>
      </c>
      <c r="AW332" s="15" t="s">
        <v>38</v>
      </c>
      <c r="AX332" s="15" t="s">
        <v>83</v>
      </c>
      <c r="AY332" s="296" t="s">
        <v>244</v>
      </c>
    </row>
    <row r="333" s="13" customFormat="1">
      <c r="A333" s="13"/>
      <c r="B333" s="262"/>
      <c r="C333" s="263"/>
      <c r="D333" s="235" t="s">
        <v>436</v>
      </c>
      <c r="E333" s="264" t="s">
        <v>1</v>
      </c>
      <c r="F333" s="265" t="s">
        <v>123</v>
      </c>
      <c r="G333" s="263"/>
      <c r="H333" s="266">
        <v>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4" customFormat="1">
      <c r="A334" s="14"/>
      <c r="B334" s="273"/>
      <c r="C334" s="274"/>
      <c r="D334" s="235" t="s">
        <v>436</v>
      </c>
      <c r="E334" s="275" t="s">
        <v>1</v>
      </c>
      <c r="F334" s="276" t="s">
        <v>438</v>
      </c>
      <c r="G334" s="274"/>
      <c r="H334" s="277">
        <v>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436</v>
      </c>
      <c r="AU334" s="283" t="s">
        <v>92</v>
      </c>
      <c r="AV334" s="14" t="s">
        <v>123</v>
      </c>
      <c r="AW334" s="14" t="s">
        <v>38</v>
      </c>
      <c r="AX334" s="14" t="s">
        <v>90</v>
      </c>
      <c r="AY334" s="283" t="s">
        <v>244</v>
      </c>
    </row>
    <row r="335" s="2" customFormat="1" ht="16.5" customHeight="1">
      <c r="A335" s="40"/>
      <c r="B335" s="41"/>
      <c r="C335" s="222" t="s">
        <v>366</v>
      </c>
      <c r="D335" s="222" t="s">
        <v>245</v>
      </c>
      <c r="E335" s="223" t="s">
        <v>767</v>
      </c>
      <c r="F335" s="224" t="s">
        <v>768</v>
      </c>
      <c r="G335" s="225" t="s">
        <v>490</v>
      </c>
      <c r="H335" s="226">
        <v>2</v>
      </c>
      <c r="I335" s="227"/>
      <c r="J335" s="228">
        <f>ROUND(I335*H335,2)</f>
        <v>0</v>
      </c>
      <c r="K335" s="224" t="s">
        <v>753</v>
      </c>
      <c r="L335" s="46"/>
      <c r="M335" s="229" t="s">
        <v>1</v>
      </c>
      <c r="N335" s="230" t="s">
        <v>48</v>
      </c>
      <c r="O335" s="93"/>
      <c r="P335" s="231">
        <f>O335*H335</f>
        <v>0</v>
      </c>
      <c r="Q335" s="231">
        <v>0</v>
      </c>
      <c r="R335" s="231">
        <f>Q335*H335</f>
        <v>0</v>
      </c>
      <c r="S335" s="231">
        <v>0</v>
      </c>
      <c r="T335" s="232">
        <f>S335*H335</f>
        <v>0</v>
      </c>
      <c r="U335" s="40"/>
      <c r="V335" s="40"/>
      <c r="W335" s="40"/>
      <c r="X335" s="40"/>
      <c r="Y335" s="40"/>
      <c r="Z335" s="40"/>
      <c r="AA335" s="40"/>
      <c r="AB335" s="40"/>
      <c r="AC335" s="40"/>
      <c r="AD335" s="40"/>
      <c r="AE335" s="40"/>
      <c r="AR335" s="233" t="s">
        <v>123</v>
      </c>
      <c r="AT335" s="233" t="s">
        <v>245</v>
      </c>
      <c r="AU335" s="233" t="s">
        <v>92</v>
      </c>
      <c r="AY335" s="18" t="s">
        <v>244</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769</v>
      </c>
    </row>
    <row r="336" s="15" customFormat="1">
      <c r="A336" s="15"/>
      <c r="B336" s="287"/>
      <c r="C336" s="288"/>
      <c r="D336" s="235" t="s">
        <v>436</v>
      </c>
      <c r="E336" s="289" t="s">
        <v>1</v>
      </c>
      <c r="F336" s="290" t="s">
        <v>551</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436</v>
      </c>
      <c r="AU336" s="296" t="s">
        <v>92</v>
      </c>
      <c r="AV336" s="15" t="s">
        <v>90</v>
      </c>
      <c r="AW336" s="15" t="s">
        <v>38</v>
      </c>
      <c r="AX336" s="15" t="s">
        <v>83</v>
      </c>
      <c r="AY336" s="296" t="s">
        <v>244</v>
      </c>
    </row>
    <row r="337" s="13" customFormat="1">
      <c r="A337" s="13"/>
      <c r="B337" s="262"/>
      <c r="C337" s="263"/>
      <c r="D337" s="235" t="s">
        <v>436</v>
      </c>
      <c r="E337" s="264" t="s">
        <v>1</v>
      </c>
      <c r="F337" s="265" t="s">
        <v>92</v>
      </c>
      <c r="G337" s="263"/>
      <c r="H337" s="266">
        <v>2</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4" customFormat="1">
      <c r="A338" s="14"/>
      <c r="B338" s="273"/>
      <c r="C338" s="274"/>
      <c r="D338" s="235" t="s">
        <v>436</v>
      </c>
      <c r="E338" s="275" t="s">
        <v>1</v>
      </c>
      <c r="F338" s="276" t="s">
        <v>438</v>
      </c>
      <c r="G338" s="274"/>
      <c r="H338" s="277">
        <v>2</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436</v>
      </c>
      <c r="AU338" s="283" t="s">
        <v>92</v>
      </c>
      <c r="AV338" s="14" t="s">
        <v>123</v>
      </c>
      <c r="AW338" s="14" t="s">
        <v>38</v>
      </c>
      <c r="AX338" s="14" t="s">
        <v>90</v>
      </c>
      <c r="AY338" s="283" t="s">
        <v>244</v>
      </c>
    </row>
    <row r="339" s="2" customFormat="1" ht="16.5" customHeight="1">
      <c r="A339" s="40"/>
      <c r="B339" s="41"/>
      <c r="C339" s="222" t="s">
        <v>770</v>
      </c>
      <c r="D339" s="222" t="s">
        <v>245</v>
      </c>
      <c r="E339" s="223" t="s">
        <v>771</v>
      </c>
      <c r="F339" s="224" t="s">
        <v>772</v>
      </c>
      <c r="G339" s="225" t="s">
        <v>248</v>
      </c>
      <c r="H339" s="226">
        <v>14.5</v>
      </c>
      <c r="I339" s="227"/>
      <c r="J339" s="228">
        <f>ROUND(I339*H339,2)</f>
        <v>0</v>
      </c>
      <c r="K339" s="224" t="s">
        <v>547</v>
      </c>
      <c r="L339" s="46"/>
      <c r="M339" s="229" t="s">
        <v>1</v>
      </c>
      <c r="N339" s="230" t="s">
        <v>48</v>
      </c>
      <c r="O339" s="93"/>
      <c r="P339" s="231">
        <f>O339*H339</f>
        <v>0</v>
      </c>
      <c r="Q339" s="231">
        <v>0</v>
      </c>
      <c r="R339" s="231">
        <f>Q339*H339</f>
        <v>0</v>
      </c>
      <c r="S339" s="231">
        <v>0</v>
      </c>
      <c r="T339" s="232">
        <f>S339*H339</f>
        <v>0</v>
      </c>
      <c r="U339" s="40"/>
      <c r="V339" s="40"/>
      <c r="W339" s="40"/>
      <c r="X339" s="40"/>
      <c r="Y339" s="40"/>
      <c r="Z339" s="40"/>
      <c r="AA339" s="40"/>
      <c r="AB339" s="40"/>
      <c r="AC339" s="40"/>
      <c r="AD339" s="40"/>
      <c r="AE339" s="40"/>
      <c r="AR339" s="233" t="s">
        <v>123</v>
      </c>
      <c r="AT339" s="233" t="s">
        <v>245</v>
      </c>
      <c r="AU339" s="233" t="s">
        <v>92</v>
      </c>
      <c r="AY339" s="18" t="s">
        <v>244</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773</v>
      </c>
    </row>
    <row r="340" s="15" customFormat="1">
      <c r="A340" s="15"/>
      <c r="B340" s="287"/>
      <c r="C340" s="288"/>
      <c r="D340" s="235" t="s">
        <v>436</v>
      </c>
      <c r="E340" s="289" t="s">
        <v>1</v>
      </c>
      <c r="F340" s="290" t="s">
        <v>549</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436</v>
      </c>
      <c r="AU340" s="296" t="s">
        <v>92</v>
      </c>
      <c r="AV340" s="15" t="s">
        <v>90</v>
      </c>
      <c r="AW340" s="15" t="s">
        <v>38</v>
      </c>
      <c r="AX340" s="15" t="s">
        <v>83</v>
      </c>
      <c r="AY340" s="296" t="s">
        <v>244</v>
      </c>
    </row>
    <row r="341" s="13" customFormat="1">
      <c r="A341" s="13"/>
      <c r="B341" s="262"/>
      <c r="C341" s="263"/>
      <c r="D341" s="235" t="s">
        <v>436</v>
      </c>
      <c r="E341" s="264" t="s">
        <v>1</v>
      </c>
      <c r="F341" s="265" t="s">
        <v>550</v>
      </c>
      <c r="G341" s="263"/>
      <c r="H341" s="266">
        <v>14.5</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4" customFormat="1">
      <c r="A342" s="14"/>
      <c r="B342" s="273"/>
      <c r="C342" s="274"/>
      <c r="D342" s="235" t="s">
        <v>436</v>
      </c>
      <c r="E342" s="275" t="s">
        <v>1</v>
      </c>
      <c r="F342" s="276" t="s">
        <v>438</v>
      </c>
      <c r="G342" s="274"/>
      <c r="H342" s="277">
        <v>14.5</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436</v>
      </c>
      <c r="AU342" s="283" t="s">
        <v>92</v>
      </c>
      <c r="AV342" s="14" t="s">
        <v>123</v>
      </c>
      <c r="AW342" s="14" t="s">
        <v>38</v>
      </c>
      <c r="AX342" s="14" t="s">
        <v>90</v>
      </c>
      <c r="AY342" s="283" t="s">
        <v>244</v>
      </c>
    </row>
    <row r="343" s="11" customFormat="1" ht="22.8" customHeight="1">
      <c r="A343" s="11"/>
      <c r="B343" s="208"/>
      <c r="C343" s="209"/>
      <c r="D343" s="210" t="s">
        <v>82</v>
      </c>
      <c r="E343" s="260" t="s">
        <v>506</v>
      </c>
      <c r="F343" s="260" t="s">
        <v>507</v>
      </c>
      <c r="G343" s="209"/>
      <c r="H343" s="209"/>
      <c r="I343" s="212"/>
      <c r="J343" s="261">
        <f>BK343</f>
        <v>0</v>
      </c>
      <c r="K343" s="209"/>
      <c r="L343" s="214"/>
      <c r="M343" s="215"/>
      <c r="N343" s="216"/>
      <c r="O343" s="216"/>
      <c r="P343" s="217">
        <f>SUM(P344:P353)</f>
        <v>0</v>
      </c>
      <c r="Q343" s="216"/>
      <c r="R343" s="217">
        <f>SUM(R344:R353)</f>
        <v>0</v>
      </c>
      <c r="S343" s="216"/>
      <c r="T343" s="218">
        <f>SUM(T344:T353)</f>
        <v>0</v>
      </c>
      <c r="U343" s="11"/>
      <c r="V343" s="11"/>
      <c r="W343" s="11"/>
      <c r="X343" s="11"/>
      <c r="Y343" s="11"/>
      <c r="Z343" s="11"/>
      <c r="AA343" s="11"/>
      <c r="AB343" s="11"/>
      <c r="AC343" s="11"/>
      <c r="AD343" s="11"/>
      <c r="AE343" s="11"/>
      <c r="AR343" s="219" t="s">
        <v>90</v>
      </c>
      <c r="AT343" s="220" t="s">
        <v>82</v>
      </c>
      <c r="AU343" s="220" t="s">
        <v>90</v>
      </c>
      <c r="AY343" s="219" t="s">
        <v>244</v>
      </c>
      <c r="BK343" s="221">
        <f>SUM(BK344:BK353)</f>
        <v>0</v>
      </c>
    </row>
    <row r="344" s="2" customFormat="1" ht="24.15" customHeight="1">
      <c r="A344" s="40"/>
      <c r="B344" s="41"/>
      <c r="C344" s="222" t="s">
        <v>369</v>
      </c>
      <c r="D344" s="222" t="s">
        <v>245</v>
      </c>
      <c r="E344" s="223" t="s">
        <v>774</v>
      </c>
      <c r="F344" s="224" t="s">
        <v>775</v>
      </c>
      <c r="G344" s="225" t="s">
        <v>419</v>
      </c>
      <c r="H344" s="226">
        <v>10.435000000000001</v>
      </c>
      <c r="I344" s="227"/>
      <c r="J344" s="228">
        <f>ROUND(I344*H344,2)</f>
        <v>0</v>
      </c>
      <c r="K344" s="224" t="s">
        <v>753</v>
      </c>
      <c r="L344" s="46"/>
      <c r="M344" s="229" t="s">
        <v>1</v>
      </c>
      <c r="N344" s="230" t="s">
        <v>48</v>
      </c>
      <c r="O344" s="93"/>
      <c r="P344" s="231">
        <f>O344*H344</f>
        <v>0</v>
      </c>
      <c r="Q344" s="231">
        <v>0</v>
      </c>
      <c r="R344" s="231">
        <f>Q344*H344</f>
        <v>0</v>
      </c>
      <c r="S344" s="231">
        <v>0</v>
      </c>
      <c r="T344" s="232">
        <f>S344*H344</f>
        <v>0</v>
      </c>
      <c r="U344" s="40"/>
      <c r="V344" s="40"/>
      <c r="W344" s="40"/>
      <c r="X344" s="40"/>
      <c r="Y344" s="40"/>
      <c r="Z344" s="40"/>
      <c r="AA344" s="40"/>
      <c r="AB344" s="40"/>
      <c r="AC344" s="40"/>
      <c r="AD344" s="40"/>
      <c r="AE344" s="40"/>
      <c r="AR344" s="233" t="s">
        <v>123</v>
      </c>
      <c r="AT344" s="233" t="s">
        <v>245</v>
      </c>
      <c r="AU344" s="233" t="s">
        <v>92</v>
      </c>
      <c r="AY344" s="18" t="s">
        <v>244</v>
      </c>
      <c r="BE344" s="234">
        <f>IF(N344="základní",J344,0)</f>
        <v>0</v>
      </c>
      <c r="BF344" s="234">
        <f>IF(N344="snížená",J344,0)</f>
        <v>0</v>
      </c>
      <c r="BG344" s="234">
        <f>IF(N344="zákl. přenesená",J344,0)</f>
        <v>0</v>
      </c>
      <c r="BH344" s="234">
        <f>IF(N344="sníž. přenesená",J344,0)</f>
        <v>0</v>
      </c>
      <c r="BI344" s="234">
        <f>IF(N344="nulová",J344,0)</f>
        <v>0</v>
      </c>
      <c r="BJ344" s="18" t="s">
        <v>90</v>
      </c>
      <c r="BK344" s="234">
        <f>ROUND(I344*H344,2)</f>
        <v>0</v>
      </c>
      <c r="BL344" s="18" t="s">
        <v>123</v>
      </c>
      <c r="BM344" s="233" t="s">
        <v>776</v>
      </c>
    </row>
    <row r="345" s="2" customFormat="1" ht="24.15" customHeight="1">
      <c r="A345" s="40"/>
      <c r="B345" s="41"/>
      <c r="C345" s="222" t="s">
        <v>777</v>
      </c>
      <c r="D345" s="222" t="s">
        <v>245</v>
      </c>
      <c r="E345" s="223" t="s">
        <v>778</v>
      </c>
      <c r="F345" s="224" t="s">
        <v>779</v>
      </c>
      <c r="G345" s="225" t="s">
        <v>419</v>
      </c>
      <c r="H345" s="226">
        <v>93.915000000000006</v>
      </c>
      <c r="I345" s="227"/>
      <c r="J345" s="228">
        <f>ROUND(I345*H345,2)</f>
        <v>0</v>
      </c>
      <c r="K345" s="224" t="s">
        <v>753</v>
      </c>
      <c r="L345" s="46"/>
      <c r="M345" s="229" t="s">
        <v>1</v>
      </c>
      <c r="N345" s="230" t="s">
        <v>48</v>
      </c>
      <c r="O345" s="93"/>
      <c r="P345" s="231">
        <f>O345*H345</f>
        <v>0</v>
      </c>
      <c r="Q345" s="231">
        <v>0</v>
      </c>
      <c r="R345" s="231">
        <f>Q345*H345</f>
        <v>0</v>
      </c>
      <c r="S345" s="231">
        <v>0</v>
      </c>
      <c r="T345" s="232">
        <f>S345*H345</f>
        <v>0</v>
      </c>
      <c r="U345" s="40"/>
      <c r="V345" s="40"/>
      <c r="W345" s="40"/>
      <c r="X345" s="40"/>
      <c r="Y345" s="40"/>
      <c r="Z345" s="40"/>
      <c r="AA345" s="40"/>
      <c r="AB345" s="40"/>
      <c r="AC345" s="40"/>
      <c r="AD345" s="40"/>
      <c r="AE345" s="40"/>
      <c r="AR345" s="233" t="s">
        <v>123</v>
      </c>
      <c r="AT345" s="233" t="s">
        <v>245</v>
      </c>
      <c r="AU345" s="233" t="s">
        <v>92</v>
      </c>
      <c r="AY345" s="18" t="s">
        <v>244</v>
      </c>
      <c r="BE345" s="234">
        <f>IF(N345="základní",J345,0)</f>
        <v>0</v>
      </c>
      <c r="BF345" s="234">
        <f>IF(N345="snížená",J345,0)</f>
        <v>0</v>
      </c>
      <c r="BG345" s="234">
        <f>IF(N345="zákl. přenesená",J345,0)</f>
        <v>0</v>
      </c>
      <c r="BH345" s="234">
        <f>IF(N345="sníž. přenesená",J345,0)</f>
        <v>0</v>
      </c>
      <c r="BI345" s="234">
        <f>IF(N345="nulová",J345,0)</f>
        <v>0</v>
      </c>
      <c r="BJ345" s="18" t="s">
        <v>90</v>
      </c>
      <c r="BK345" s="234">
        <f>ROUND(I345*H345,2)</f>
        <v>0</v>
      </c>
      <c r="BL345" s="18" t="s">
        <v>123</v>
      </c>
      <c r="BM345" s="233" t="s">
        <v>780</v>
      </c>
    </row>
    <row r="346" s="13" customFormat="1">
      <c r="A346" s="13"/>
      <c r="B346" s="262"/>
      <c r="C346" s="263"/>
      <c r="D346" s="235" t="s">
        <v>436</v>
      </c>
      <c r="E346" s="264" t="s">
        <v>1</v>
      </c>
      <c r="F346" s="265" t="s">
        <v>781</v>
      </c>
      <c r="G346" s="263"/>
      <c r="H346" s="266">
        <v>93.915000000000006</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436</v>
      </c>
      <c r="AU346" s="272" t="s">
        <v>92</v>
      </c>
      <c r="AV346" s="13" t="s">
        <v>92</v>
      </c>
      <c r="AW346" s="13" t="s">
        <v>38</v>
      </c>
      <c r="AX346" s="13" t="s">
        <v>90</v>
      </c>
      <c r="AY346" s="272" t="s">
        <v>244</v>
      </c>
    </row>
    <row r="347" s="2" customFormat="1" ht="16.5" customHeight="1">
      <c r="A347" s="40"/>
      <c r="B347" s="41"/>
      <c r="C347" s="222" t="s">
        <v>374</v>
      </c>
      <c r="D347" s="222" t="s">
        <v>245</v>
      </c>
      <c r="E347" s="223" t="s">
        <v>782</v>
      </c>
      <c r="F347" s="224" t="s">
        <v>783</v>
      </c>
      <c r="G347" s="225" t="s">
        <v>419</v>
      </c>
      <c r="H347" s="226">
        <v>10.435000000000001</v>
      </c>
      <c r="I347" s="227"/>
      <c r="J347" s="228">
        <f>ROUND(I347*H347,2)</f>
        <v>0</v>
      </c>
      <c r="K347" s="224" t="s">
        <v>753</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245</v>
      </c>
      <c r="AU347" s="233" t="s">
        <v>92</v>
      </c>
      <c r="AY347" s="18" t="s">
        <v>244</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784</v>
      </c>
    </row>
    <row r="348" s="2" customFormat="1" ht="24.15" customHeight="1">
      <c r="A348" s="40"/>
      <c r="B348" s="41"/>
      <c r="C348" s="222" t="s">
        <v>785</v>
      </c>
      <c r="D348" s="222" t="s">
        <v>245</v>
      </c>
      <c r="E348" s="223" t="s">
        <v>786</v>
      </c>
      <c r="F348" s="224" t="s">
        <v>787</v>
      </c>
      <c r="G348" s="225" t="s">
        <v>419</v>
      </c>
      <c r="H348" s="226">
        <v>0.62</v>
      </c>
      <c r="I348" s="227"/>
      <c r="J348" s="228">
        <f>ROUND(I348*H348,2)</f>
        <v>0</v>
      </c>
      <c r="K348" s="224" t="s">
        <v>547</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788</v>
      </c>
    </row>
    <row r="349" s="13" customFormat="1">
      <c r="A349" s="13"/>
      <c r="B349" s="262"/>
      <c r="C349" s="263"/>
      <c r="D349" s="235" t="s">
        <v>436</v>
      </c>
      <c r="E349" s="264" t="s">
        <v>1</v>
      </c>
      <c r="F349" s="265" t="s">
        <v>789</v>
      </c>
      <c r="G349" s="263"/>
      <c r="H349" s="266">
        <v>0.62</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90</v>
      </c>
      <c r="AY349" s="272" t="s">
        <v>244</v>
      </c>
    </row>
    <row r="350" s="2" customFormat="1" ht="24.15" customHeight="1">
      <c r="A350" s="40"/>
      <c r="B350" s="41"/>
      <c r="C350" s="222" t="s">
        <v>378</v>
      </c>
      <c r="D350" s="222" t="s">
        <v>245</v>
      </c>
      <c r="E350" s="223" t="s">
        <v>790</v>
      </c>
      <c r="F350" s="224" t="s">
        <v>791</v>
      </c>
      <c r="G350" s="225" t="s">
        <v>419</v>
      </c>
      <c r="H350" s="226">
        <v>0.68999999999999995</v>
      </c>
      <c r="I350" s="227"/>
      <c r="J350" s="228">
        <f>ROUND(I350*H350,2)</f>
        <v>0</v>
      </c>
      <c r="K350" s="224" t="s">
        <v>753</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245</v>
      </c>
      <c r="AU350" s="233" t="s">
        <v>92</v>
      </c>
      <c r="AY350" s="18" t="s">
        <v>244</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792</v>
      </c>
    </row>
    <row r="351" s="13" customFormat="1">
      <c r="A351" s="13"/>
      <c r="B351" s="262"/>
      <c r="C351" s="263"/>
      <c r="D351" s="235" t="s">
        <v>436</v>
      </c>
      <c r="E351" s="264" t="s">
        <v>1</v>
      </c>
      <c r="F351" s="265" t="s">
        <v>793</v>
      </c>
      <c r="G351" s="263"/>
      <c r="H351" s="266">
        <v>0.68999999999999995</v>
      </c>
      <c r="I351" s="267"/>
      <c r="J351" s="263"/>
      <c r="K351" s="263"/>
      <c r="L351" s="268"/>
      <c r="M351" s="269"/>
      <c r="N351" s="270"/>
      <c r="O351" s="270"/>
      <c r="P351" s="270"/>
      <c r="Q351" s="270"/>
      <c r="R351" s="270"/>
      <c r="S351" s="270"/>
      <c r="T351" s="271"/>
      <c r="U351" s="13"/>
      <c r="V351" s="13"/>
      <c r="W351" s="13"/>
      <c r="X351" s="13"/>
      <c r="Y351" s="13"/>
      <c r="Z351" s="13"/>
      <c r="AA351" s="13"/>
      <c r="AB351" s="13"/>
      <c r="AC351" s="13"/>
      <c r="AD351" s="13"/>
      <c r="AE351" s="13"/>
      <c r="AT351" s="272" t="s">
        <v>436</v>
      </c>
      <c r="AU351" s="272" t="s">
        <v>92</v>
      </c>
      <c r="AV351" s="13" t="s">
        <v>92</v>
      </c>
      <c r="AW351" s="13" t="s">
        <v>38</v>
      </c>
      <c r="AX351" s="13" t="s">
        <v>90</v>
      </c>
      <c r="AY351" s="272" t="s">
        <v>244</v>
      </c>
    </row>
    <row r="352" s="2" customFormat="1" ht="24.15" customHeight="1">
      <c r="A352" s="40"/>
      <c r="B352" s="41"/>
      <c r="C352" s="222" t="s">
        <v>794</v>
      </c>
      <c r="D352" s="222" t="s">
        <v>245</v>
      </c>
      <c r="E352" s="223" t="s">
        <v>795</v>
      </c>
      <c r="F352" s="224" t="s">
        <v>594</v>
      </c>
      <c r="G352" s="225" t="s">
        <v>419</v>
      </c>
      <c r="H352" s="226">
        <v>9.0199999999999996</v>
      </c>
      <c r="I352" s="227"/>
      <c r="J352" s="228">
        <f>ROUND(I352*H352,2)</f>
        <v>0</v>
      </c>
      <c r="K352" s="224" t="s">
        <v>753</v>
      </c>
      <c r="L352" s="46"/>
      <c r="M352" s="229" t="s">
        <v>1</v>
      </c>
      <c r="N352" s="230" t="s">
        <v>48</v>
      </c>
      <c r="O352" s="93"/>
      <c r="P352" s="231">
        <f>O352*H352</f>
        <v>0</v>
      </c>
      <c r="Q352" s="231">
        <v>0</v>
      </c>
      <c r="R352" s="231">
        <f>Q352*H352</f>
        <v>0</v>
      </c>
      <c r="S352" s="231">
        <v>0</v>
      </c>
      <c r="T352" s="232">
        <f>S352*H352</f>
        <v>0</v>
      </c>
      <c r="U352" s="40"/>
      <c r="V352" s="40"/>
      <c r="W352" s="40"/>
      <c r="X352" s="40"/>
      <c r="Y352" s="40"/>
      <c r="Z352" s="40"/>
      <c r="AA352" s="40"/>
      <c r="AB352" s="40"/>
      <c r="AC352" s="40"/>
      <c r="AD352" s="40"/>
      <c r="AE352" s="40"/>
      <c r="AR352" s="233" t="s">
        <v>123</v>
      </c>
      <c r="AT352" s="233" t="s">
        <v>245</v>
      </c>
      <c r="AU352" s="233" t="s">
        <v>92</v>
      </c>
      <c r="AY352" s="18" t="s">
        <v>244</v>
      </c>
      <c r="BE352" s="234">
        <f>IF(N352="základní",J352,0)</f>
        <v>0</v>
      </c>
      <c r="BF352" s="234">
        <f>IF(N352="snížená",J352,0)</f>
        <v>0</v>
      </c>
      <c r="BG352" s="234">
        <f>IF(N352="zákl. přenesená",J352,0)</f>
        <v>0</v>
      </c>
      <c r="BH352" s="234">
        <f>IF(N352="sníž. přenesená",J352,0)</f>
        <v>0</v>
      </c>
      <c r="BI352" s="234">
        <f>IF(N352="nulová",J352,0)</f>
        <v>0</v>
      </c>
      <c r="BJ352" s="18" t="s">
        <v>90</v>
      </c>
      <c r="BK352" s="234">
        <f>ROUND(I352*H352,2)</f>
        <v>0</v>
      </c>
      <c r="BL352" s="18" t="s">
        <v>123</v>
      </c>
      <c r="BM352" s="233" t="s">
        <v>796</v>
      </c>
    </row>
    <row r="353" s="13" customFormat="1">
      <c r="A353" s="13"/>
      <c r="B353" s="262"/>
      <c r="C353" s="263"/>
      <c r="D353" s="235" t="s">
        <v>436</v>
      </c>
      <c r="E353" s="264" t="s">
        <v>1</v>
      </c>
      <c r="F353" s="265" t="s">
        <v>797</v>
      </c>
      <c r="G353" s="263"/>
      <c r="H353" s="266">
        <v>9.0199999999999996</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436</v>
      </c>
      <c r="AU353" s="272" t="s">
        <v>92</v>
      </c>
      <c r="AV353" s="13" t="s">
        <v>92</v>
      </c>
      <c r="AW353" s="13" t="s">
        <v>38</v>
      </c>
      <c r="AX353" s="13" t="s">
        <v>90</v>
      </c>
      <c r="AY353" s="272" t="s">
        <v>244</v>
      </c>
    </row>
    <row r="354" s="11" customFormat="1" ht="22.8" customHeight="1">
      <c r="A354" s="11"/>
      <c r="B354" s="208"/>
      <c r="C354" s="209"/>
      <c r="D354" s="210" t="s">
        <v>82</v>
      </c>
      <c r="E354" s="260" t="s">
        <v>521</v>
      </c>
      <c r="F354" s="260" t="s">
        <v>522</v>
      </c>
      <c r="G354" s="209"/>
      <c r="H354" s="209"/>
      <c r="I354" s="212"/>
      <c r="J354" s="261">
        <f>BK354</f>
        <v>0</v>
      </c>
      <c r="K354" s="209"/>
      <c r="L354" s="214"/>
      <c r="M354" s="215"/>
      <c r="N354" s="216"/>
      <c r="O354" s="216"/>
      <c r="P354" s="217">
        <f>P355</f>
        <v>0</v>
      </c>
      <c r="Q354" s="216"/>
      <c r="R354" s="217">
        <f>R355</f>
        <v>0</v>
      </c>
      <c r="S354" s="216"/>
      <c r="T354" s="218">
        <f>T355</f>
        <v>0</v>
      </c>
      <c r="U354" s="11"/>
      <c r="V354" s="11"/>
      <c r="W354" s="11"/>
      <c r="X354" s="11"/>
      <c r="Y354" s="11"/>
      <c r="Z354" s="11"/>
      <c r="AA354" s="11"/>
      <c r="AB354" s="11"/>
      <c r="AC354" s="11"/>
      <c r="AD354" s="11"/>
      <c r="AE354" s="11"/>
      <c r="AR354" s="219" t="s">
        <v>90</v>
      </c>
      <c r="AT354" s="220" t="s">
        <v>82</v>
      </c>
      <c r="AU354" s="220" t="s">
        <v>90</v>
      </c>
      <c r="AY354" s="219" t="s">
        <v>244</v>
      </c>
      <c r="BK354" s="221">
        <f>BK355</f>
        <v>0</v>
      </c>
    </row>
    <row r="355" s="2" customFormat="1" ht="24.15" customHeight="1">
      <c r="A355" s="40"/>
      <c r="B355" s="41"/>
      <c r="C355" s="222" t="s">
        <v>382</v>
      </c>
      <c r="D355" s="222" t="s">
        <v>245</v>
      </c>
      <c r="E355" s="223" t="s">
        <v>798</v>
      </c>
      <c r="F355" s="224" t="s">
        <v>799</v>
      </c>
      <c r="G355" s="225" t="s">
        <v>419</v>
      </c>
      <c r="H355" s="226">
        <v>29.303999999999998</v>
      </c>
      <c r="I355" s="227"/>
      <c r="J355" s="228">
        <f>ROUND(I355*H355,2)</f>
        <v>0</v>
      </c>
      <c r="K355" s="224" t="s">
        <v>547</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245</v>
      </c>
      <c r="AU355" s="233" t="s">
        <v>92</v>
      </c>
      <c r="AY355" s="18" t="s">
        <v>244</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800</v>
      </c>
    </row>
    <row r="356" s="11" customFormat="1" ht="25.92" customHeight="1">
      <c r="A356" s="11"/>
      <c r="B356" s="208"/>
      <c r="C356" s="209"/>
      <c r="D356" s="210" t="s">
        <v>82</v>
      </c>
      <c r="E356" s="211" t="s">
        <v>801</v>
      </c>
      <c r="F356" s="211" t="s">
        <v>802</v>
      </c>
      <c r="G356" s="209"/>
      <c r="H356" s="209"/>
      <c r="I356" s="212"/>
      <c r="J356" s="213">
        <f>BK356</f>
        <v>0</v>
      </c>
      <c r="K356" s="209"/>
      <c r="L356" s="214"/>
      <c r="M356" s="215"/>
      <c r="N356" s="216"/>
      <c r="O356" s="216"/>
      <c r="P356" s="217">
        <f>P357+P377</f>
        <v>0</v>
      </c>
      <c r="Q356" s="216"/>
      <c r="R356" s="217">
        <f>R357+R377</f>
        <v>0.075805949999999983</v>
      </c>
      <c r="S356" s="216"/>
      <c r="T356" s="218">
        <f>T357+T377</f>
        <v>0.11020000000000001</v>
      </c>
      <c r="U356" s="11"/>
      <c r="V356" s="11"/>
      <c r="W356" s="11"/>
      <c r="X356" s="11"/>
      <c r="Y356" s="11"/>
      <c r="Z356" s="11"/>
      <c r="AA356" s="11"/>
      <c r="AB356" s="11"/>
      <c r="AC356" s="11"/>
      <c r="AD356" s="11"/>
      <c r="AE356" s="11"/>
      <c r="AR356" s="219" t="s">
        <v>92</v>
      </c>
      <c r="AT356" s="220" t="s">
        <v>82</v>
      </c>
      <c r="AU356" s="220" t="s">
        <v>83</v>
      </c>
      <c r="AY356" s="219" t="s">
        <v>244</v>
      </c>
      <c r="BK356" s="221">
        <f>BK357+BK377</f>
        <v>0</v>
      </c>
    </row>
    <row r="357" s="11" customFormat="1" ht="22.8" customHeight="1">
      <c r="A357" s="11"/>
      <c r="B357" s="208"/>
      <c r="C357" s="209"/>
      <c r="D357" s="210" t="s">
        <v>82</v>
      </c>
      <c r="E357" s="260" t="s">
        <v>803</v>
      </c>
      <c r="F357" s="260" t="s">
        <v>804</v>
      </c>
      <c r="G357" s="209"/>
      <c r="H357" s="209"/>
      <c r="I357" s="212"/>
      <c r="J357" s="261">
        <f>BK357</f>
        <v>0</v>
      </c>
      <c r="K357" s="209"/>
      <c r="L357" s="214"/>
      <c r="M357" s="215"/>
      <c r="N357" s="216"/>
      <c r="O357" s="216"/>
      <c r="P357" s="217">
        <f>SUM(P358:P376)</f>
        <v>0</v>
      </c>
      <c r="Q357" s="216"/>
      <c r="R357" s="217">
        <f>SUM(R358:R376)</f>
        <v>0.018583679999999998</v>
      </c>
      <c r="S357" s="216"/>
      <c r="T357" s="218">
        <f>SUM(T358:T376)</f>
        <v>0</v>
      </c>
      <c r="U357" s="11"/>
      <c r="V357" s="11"/>
      <c r="W357" s="11"/>
      <c r="X357" s="11"/>
      <c r="Y357" s="11"/>
      <c r="Z357" s="11"/>
      <c r="AA357" s="11"/>
      <c r="AB357" s="11"/>
      <c r="AC357" s="11"/>
      <c r="AD357" s="11"/>
      <c r="AE357" s="11"/>
      <c r="AR357" s="219" t="s">
        <v>92</v>
      </c>
      <c r="AT357" s="220" t="s">
        <v>82</v>
      </c>
      <c r="AU357" s="220" t="s">
        <v>90</v>
      </c>
      <c r="AY357" s="219" t="s">
        <v>244</v>
      </c>
      <c r="BK357" s="221">
        <f>SUM(BK358:BK376)</f>
        <v>0</v>
      </c>
    </row>
    <row r="358" s="2" customFormat="1" ht="24.15" customHeight="1">
      <c r="A358" s="40"/>
      <c r="B358" s="41"/>
      <c r="C358" s="222" t="s">
        <v>805</v>
      </c>
      <c r="D358" s="222" t="s">
        <v>245</v>
      </c>
      <c r="E358" s="223" t="s">
        <v>806</v>
      </c>
      <c r="F358" s="224" t="s">
        <v>807</v>
      </c>
      <c r="G358" s="225" t="s">
        <v>490</v>
      </c>
      <c r="H358" s="226">
        <v>12.5</v>
      </c>
      <c r="I358" s="227"/>
      <c r="J358" s="228">
        <f>ROUND(I358*H358,2)</f>
        <v>0</v>
      </c>
      <c r="K358" s="224" t="s">
        <v>547</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276</v>
      </c>
      <c r="AT358" s="233" t="s">
        <v>245</v>
      </c>
      <c r="AU358" s="233" t="s">
        <v>92</v>
      </c>
      <c r="AY358" s="18" t="s">
        <v>244</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276</v>
      </c>
      <c r="BM358" s="233" t="s">
        <v>808</v>
      </c>
    </row>
    <row r="359" s="13" customFormat="1">
      <c r="A359" s="13"/>
      <c r="B359" s="262"/>
      <c r="C359" s="263"/>
      <c r="D359" s="235" t="s">
        <v>436</v>
      </c>
      <c r="E359" s="264" t="s">
        <v>1</v>
      </c>
      <c r="F359" s="265" t="s">
        <v>809</v>
      </c>
      <c r="G359" s="263"/>
      <c r="H359" s="266">
        <v>12.5</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436</v>
      </c>
      <c r="AU359" s="272" t="s">
        <v>92</v>
      </c>
      <c r="AV359" s="13" t="s">
        <v>92</v>
      </c>
      <c r="AW359" s="13" t="s">
        <v>38</v>
      </c>
      <c r="AX359" s="13" t="s">
        <v>90</v>
      </c>
      <c r="AY359" s="272" t="s">
        <v>244</v>
      </c>
    </row>
    <row r="360" s="2" customFormat="1" ht="16.5" customHeight="1">
      <c r="A360" s="40"/>
      <c r="B360" s="41"/>
      <c r="C360" s="240" t="s">
        <v>386</v>
      </c>
      <c r="D360" s="240" t="s">
        <v>397</v>
      </c>
      <c r="E360" s="241" t="s">
        <v>810</v>
      </c>
      <c r="F360" s="242" t="s">
        <v>811</v>
      </c>
      <c r="G360" s="243" t="s">
        <v>490</v>
      </c>
      <c r="H360" s="244">
        <v>12.5</v>
      </c>
      <c r="I360" s="245"/>
      <c r="J360" s="246">
        <f>ROUND(I360*H360,2)</f>
        <v>0</v>
      </c>
      <c r="K360" s="242" t="s">
        <v>547</v>
      </c>
      <c r="L360" s="247"/>
      <c r="M360" s="248" t="s">
        <v>1</v>
      </c>
      <c r="N360" s="249"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306</v>
      </c>
      <c r="AT360" s="233" t="s">
        <v>397</v>
      </c>
      <c r="AU360" s="233" t="s">
        <v>92</v>
      </c>
      <c r="AY360" s="18" t="s">
        <v>244</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276</v>
      </c>
      <c r="BM360" s="233" t="s">
        <v>812</v>
      </c>
    </row>
    <row r="361" s="13" customFormat="1">
      <c r="A361" s="13"/>
      <c r="B361" s="262"/>
      <c r="C361" s="263"/>
      <c r="D361" s="235" t="s">
        <v>436</v>
      </c>
      <c r="E361" s="264" t="s">
        <v>1</v>
      </c>
      <c r="F361" s="265" t="s">
        <v>809</v>
      </c>
      <c r="G361" s="263"/>
      <c r="H361" s="266">
        <v>12.5</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90</v>
      </c>
      <c r="AY361" s="272" t="s">
        <v>244</v>
      </c>
    </row>
    <row r="362" s="2" customFormat="1" ht="16.5" customHeight="1">
      <c r="A362" s="40"/>
      <c r="B362" s="41"/>
      <c r="C362" s="240" t="s">
        <v>813</v>
      </c>
      <c r="D362" s="240" t="s">
        <v>397</v>
      </c>
      <c r="E362" s="241" t="s">
        <v>814</v>
      </c>
      <c r="F362" s="242" t="s">
        <v>815</v>
      </c>
      <c r="G362" s="243" t="s">
        <v>490</v>
      </c>
      <c r="H362" s="244">
        <v>10</v>
      </c>
      <c r="I362" s="245"/>
      <c r="J362" s="246">
        <f>ROUND(I362*H362,2)</f>
        <v>0</v>
      </c>
      <c r="K362" s="242" t="s">
        <v>547</v>
      </c>
      <c r="L362" s="247"/>
      <c r="M362" s="248" t="s">
        <v>1</v>
      </c>
      <c r="N362" s="249" t="s">
        <v>48</v>
      </c>
      <c r="O362" s="93"/>
      <c r="P362" s="231">
        <f>O362*H362</f>
        <v>0</v>
      </c>
      <c r="Q362" s="231">
        <v>0.00072999999999999996</v>
      </c>
      <c r="R362" s="231">
        <f>Q362*H362</f>
        <v>0.0072999999999999992</v>
      </c>
      <c r="S362" s="231">
        <v>0</v>
      </c>
      <c r="T362" s="232">
        <f>S362*H362</f>
        <v>0</v>
      </c>
      <c r="U362" s="40"/>
      <c r="V362" s="40"/>
      <c r="W362" s="40"/>
      <c r="X362" s="40"/>
      <c r="Y362" s="40"/>
      <c r="Z362" s="40"/>
      <c r="AA362" s="40"/>
      <c r="AB362" s="40"/>
      <c r="AC362" s="40"/>
      <c r="AD362" s="40"/>
      <c r="AE362" s="40"/>
      <c r="AR362" s="233" t="s">
        <v>306</v>
      </c>
      <c r="AT362" s="233" t="s">
        <v>397</v>
      </c>
      <c r="AU362" s="233" t="s">
        <v>92</v>
      </c>
      <c r="AY362" s="18" t="s">
        <v>244</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276</v>
      </c>
      <c r="BM362" s="233" t="s">
        <v>816</v>
      </c>
    </row>
    <row r="363" s="13" customFormat="1">
      <c r="A363" s="13"/>
      <c r="B363" s="262"/>
      <c r="C363" s="263"/>
      <c r="D363" s="235" t="s">
        <v>436</v>
      </c>
      <c r="E363" s="264" t="s">
        <v>1</v>
      </c>
      <c r="F363" s="265" t="s">
        <v>817</v>
      </c>
      <c r="G363" s="263"/>
      <c r="H363" s="266">
        <v>9.5999999999999996</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4" customFormat="1">
      <c r="A364" s="14"/>
      <c r="B364" s="273"/>
      <c r="C364" s="274"/>
      <c r="D364" s="235" t="s">
        <v>436</v>
      </c>
      <c r="E364" s="275" t="s">
        <v>1</v>
      </c>
      <c r="F364" s="276" t="s">
        <v>438</v>
      </c>
      <c r="G364" s="274"/>
      <c r="H364" s="277">
        <v>9.5999999999999996</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436</v>
      </c>
      <c r="AU364" s="283" t="s">
        <v>92</v>
      </c>
      <c r="AV364" s="14" t="s">
        <v>123</v>
      </c>
      <c r="AW364" s="14" t="s">
        <v>38</v>
      </c>
      <c r="AX364" s="14" t="s">
        <v>83</v>
      </c>
      <c r="AY364" s="283" t="s">
        <v>244</v>
      </c>
    </row>
    <row r="365" s="13" customFormat="1">
      <c r="A365" s="13"/>
      <c r="B365" s="262"/>
      <c r="C365" s="263"/>
      <c r="D365" s="235" t="s">
        <v>436</v>
      </c>
      <c r="E365" s="264" t="s">
        <v>1</v>
      </c>
      <c r="F365" s="265" t="s">
        <v>266</v>
      </c>
      <c r="G365" s="263"/>
      <c r="H365" s="266">
        <v>10</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4" customFormat="1">
      <c r="A366" s="14"/>
      <c r="B366" s="273"/>
      <c r="C366" s="274"/>
      <c r="D366" s="235" t="s">
        <v>436</v>
      </c>
      <c r="E366" s="275" t="s">
        <v>1</v>
      </c>
      <c r="F366" s="276" t="s">
        <v>438</v>
      </c>
      <c r="G366" s="274"/>
      <c r="H366" s="277">
        <v>10</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436</v>
      </c>
      <c r="AU366" s="283" t="s">
        <v>92</v>
      </c>
      <c r="AV366" s="14" t="s">
        <v>123</v>
      </c>
      <c r="AW366" s="14" t="s">
        <v>38</v>
      </c>
      <c r="AX366" s="14" t="s">
        <v>90</v>
      </c>
      <c r="AY366" s="283" t="s">
        <v>244</v>
      </c>
    </row>
    <row r="367" s="2" customFormat="1" ht="16.5" customHeight="1">
      <c r="A367" s="40"/>
      <c r="B367" s="41"/>
      <c r="C367" s="240" t="s">
        <v>391</v>
      </c>
      <c r="D367" s="240" t="s">
        <v>397</v>
      </c>
      <c r="E367" s="241" t="s">
        <v>818</v>
      </c>
      <c r="F367" s="242" t="s">
        <v>819</v>
      </c>
      <c r="G367" s="243" t="s">
        <v>490</v>
      </c>
      <c r="H367" s="244">
        <v>2.5</v>
      </c>
      <c r="I367" s="245"/>
      <c r="J367" s="246">
        <f>ROUND(I367*H367,2)</f>
        <v>0</v>
      </c>
      <c r="K367" s="242" t="s">
        <v>547</v>
      </c>
      <c r="L367" s="247"/>
      <c r="M367" s="248" t="s">
        <v>1</v>
      </c>
      <c r="N367" s="249" t="s">
        <v>48</v>
      </c>
      <c r="O367" s="93"/>
      <c r="P367" s="231">
        <f>O367*H367</f>
        <v>0</v>
      </c>
      <c r="Q367" s="231">
        <v>0.0038999999999999998</v>
      </c>
      <c r="R367" s="231">
        <f>Q367*H367</f>
        <v>0.00975</v>
      </c>
      <c r="S367" s="231">
        <v>0</v>
      </c>
      <c r="T367" s="232">
        <f>S367*H367</f>
        <v>0</v>
      </c>
      <c r="U367" s="40"/>
      <c r="V367" s="40"/>
      <c r="W367" s="40"/>
      <c r="X367" s="40"/>
      <c r="Y367" s="40"/>
      <c r="Z367" s="40"/>
      <c r="AA367" s="40"/>
      <c r="AB367" s="40"/>
      <c r="AC367" s="40"/>
      <c r="AD367" s="40"/>
      <c r="AE367" s="40"/>
      <c r="AR367" s="233" t="s">
        <v>306</v>
      </c>
      <c r="AT367" s="233" t="s">
        <v>397</v>
      </c>
      <c r="AU367" s="233" t="s">
        <v>92</v>
      </c>
      <c r="AY367" s="18" t="s">
        <v>244</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276</v>
      </c>
      <c r="BM367" s="233" t="s">
        <v>820</v>
      </c>
    </row>
    <row r="368" s="13" customFormat="1">
      <c r="A368" s="13"/>
      <c r="B368" s="262"/>
      <c r="C368" s="263"/>
      <c r="D368" s="235" t="s">
        <v>436</v>
      </c>
      <c r="E368" s="264" t="s">
        <v>1</v>
      </c>
      <c r="F368" s="265" t="s">
        <v>821</v>
      </c>
      <c r="G368" s="263"/>
      <c r="H368" s="266">
        <v>2.3999999999999999</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436</v>
      </c>
      <c r="AU368" s="272" t="s">
        <v>92</v>
      </c>
      <c r="AV368" s="13" t="s">
        <v>92</v>
      </c>
      <c r="AW368" s="13" t="s">
        <v>38</v>
      </c>
      <c r="AX368" s="13" t="s">
        <v>83</v>
      </c>
      <c r="AY368" s="272" t="s">
        <v>244</v>
      </c>
    </row>
    <row r="369" s="14" customFormat="1">
      <c r="A369" s="14"/>
      <c r="B369" s="273"/>
      <c r="C369" s="274"/>
      <c r="D369" s="235" t="s">
        <v>436</v>
      </c>
      <c r="E369" s="275" t="s">
        <v>1</v>
      </c>
      <c r="F369" s="276" t="s">
        <v>438</v>
      </c>
      <c r="G369" s="274"/>
      <c r="H369" s="277">
        <v>2.3999999999999999</v>
      </c>
      <c r="I369" s="278"/>
      <c r="J369" s="274"/>
      <c r="K369" s="274"/>
      <c r="L369" s="279"/>
      <c r="M369" s="280"/>
      <c r="N369" s="281"/>
      <c r="O369" s="281"/>
      <c r="P369" s="281"/>
      <c r="Q369" s="281"/>
      <c r="R369" s="281"/>
      <c r="S369" s="281"/>
      <c r="T369" s="282"/>
      <c r="U369" s="14"/>
      <c r="V369" s="14"/>
      <c r="W369" s="14"/>
      <c r="X369" s="14"/>
      <c r="Y369" s="14"/>
      <c r="Z369" s="14"/>
      <c r="AA369" s="14"/>
      <c r="AB369" s="14"/>
      <c r="AC369" s="14"/>
      <c r="AD369" s="14"/>
      <c r="AE369" s="14"/>
      <c r="AT369" s="283" t="s">
        <v>436</v>
      </c>
      <c r="AU369" s="283" t="s">
        <v>92</v>
      </c>
      <c r="AV369" s="14" t="s">
        <v>123</v>
      </c>
      <c r="AW369" s="14" t="s">
        <v>38</v>
      </c>
      <c r="AX369" s="14" t="s">
        <v>83</v>
      </c>
      <c r="AY369" s="283" t="s">
        <v>244</v>
      </c>
    </row>
    <row r="370" s="13" customFormat="1">
      <c r="A370" s="13"/>
      <c r="B370" s="262"/>
      <c r="C370" s="263"/>
      <c r="D370" s="235" t="s">
        <v>436</v>
      </c>
      <c r="E370" s="264" t="s">
        <v>1</v>
      </c>
      <c r="F370" s="265" t="s">
        <v>822</v>
      </c>
      <c r="G370" s="263"/>
      <c r="H370" s="266">
        <v>2.5</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436</v>
      </c>
      <c r="AU370" s="272" t="s">
        <v>92</v>
      </c>
      <c r="AV370" s="13" t="s">
        <v>92</v>
      </c>
      <c r="AW370" s="13" t="s">
        <v>38</v>
      </c>
      <c r="AX370" s="13" t="s">
        <v>83</v>
      </c>
      <c r="AY370" s="272" t="s">
        <v>244</v>
      </c>
    </row>
    <row r="371" s="14" customFormat="1">
      <c r="A371" s="14"/>
      <c r="B371" s="273"/>
      <c r="C371" s="274"/>
      <c r="D371" s="235" t="s">
        <v>436</v>
      </c>
      <c r="E371" s="275" t="s">
        <v>1</v>
      </c>
      <c r="F371" s="276" t="s">
        <v>438</v>
      </c>
      <c r="G371" s="274"/>
      <c r="H371" s="277">
        <v>2.5</v>
      </c>
      <c r="I371" s="278"/>
      <c r="J371" s="274"/>
      <c r="K371" s="274"/>
      <c r="L371" s="279"/>
      <c r="M371" s="280"/>
      <c r="N371" s="281"/>
      <c r="O371" s="281"/>
      <c r="P371" s="281"/>
      <c r="Q371" s="281"/>
      <c r="R371" s="281"/>
      <c r="S371" s="281"/>
      <c r="T371" s="282"/>
      <c r="U371" s="14"/>
      <c r="V371" s="14"/>
      <c r="W371" s="14"/>
      <c r="X371" s="14"/>
      <c r="Y371" s="14"/>
      <c r="Z371" s="14"/>
      <c r="AA371" s="14"/>
      <c r="AB371" s="14"/>
      <c r="AC371" s="14"/>
      <c r="AD371" s="14"/>
      <c r="AE371" s="14"/>
      <c r="AT371" s="283" t="s">
        <v>436</v>
      </c>
      <c r="AU371" s="283" t="s">
        <v>92</v>
      </c>
      <c r="AV371" s="14" t="s">
        <v>123</v>
      </c>
      <c r="AW371" s="14" t="s">
        <v>38</v>
      </c>
      <c r="AX371" s="14" t="s">
        <v>90</v>
      </c>
      <c r="AY371" s="283" t="s">
        <v>244</v>
      </c>
    </row>
    <row r="372" s="2" customFormat="1" ht="24.15" customHeight="1">
      <c r="A372" s="40"/>
      <c r="B372" s="41"/>
      <c r="C372" s="222" t="s">
        <v>823</v>
      </c>
      <c r="D372" s="222" t="s">
        <v>245</v>
      </c>
      <c r="E372" s="223" t="s">
        <v>824</v>
      </c>
      <c r="F372" s="224" t="s">
        <v>825</v>
      </c>
      <c r="G372" s="225" t="s">
        <v>248</v>
      </c>
      <c r="H372" s="226">
        <v>2.0179999999999998</v>
      </c>
      <c r="I372" s="227"/>
      <c r="J372" s="228">
        <f>ROUND(I372*H372,2)</f>
        <v>0</v>
      </c>
      <c r="K372" s="224" t="s">
        <v>1</v>
      </c>
      <c r="L372" s="46"/>
      <c r="M372" s="229" t="s">
        <v>1</v>
      </c>
      <c r="N372" s="230" t="s">
        <v>48</v>
      </c>
      <c r="O372" s="93"/>
      <c r="P372" s="231">
        <f>O372*H372</f>
        <v>0</v>
      </c>
      <c r="Q372" s="231">
        <v>0.00076000000000000004</v>
      </c>
      <c r="R372" s="231">
        <f>Q372*H372</f>
        <v>0.0015336799999999999</v>
      </c>
      <c r="S372" s="231">
        <v>0</v>
      </c>
      <c r="T372" s="232">
        <f>S372*H372</f>
        <v>0</v>
      </c>
      <c r="U372" s="40"/>
      <c r="V372" s="40"/>
      <c r="W372" s="40"/>
      <c r="X372" s="40"/>
      <c r="Y372" s="40"/>
      <c r="Z372" s="40"/>
      <c r="AA372" s="40"/>
      <c r="AB372" s="40"/>
      <c r="AC372" s="40"/>
      <c r="AD372" s="40"/>
      <c r="AE372" s="40"/>
      <c r="AR372" s="233" t="s">
        <v>276</v>
      </c>
      <c r="AT372" s="233" t="s">
        <v>245</v>
      </c>
      <c r="AU372" s="233" t="s">
        <v>92</v>
      </c>
      <c r="AY372" s="18" t="s">
        <v>244</v>
      </c>
      <c r="BE372" s="234">
        <f>IF(N372="základní",J372,0)</f>
        <v>0</v>
      </c>
      <c r="BF372" s="234">
        <f>IF(N372="snížená",J372,0)</f>
        <v>0</v>
      </c>
      <c r="BG372" s="234">
        <f>IF(N372="zákl. přenesená",J372,0)</f>
        <v>0</v>
      </c>
      <c r="BH372" s="234">
        <f>IF(N372="sníž. přenesená",J372,0)</f>
        <v>0</v>
      </c>
      <c r="BI372" s="234">
        <f>IF(N372="nulová",J372,0)</f>
        <v>0</v>
      </c>
      <c r="BJ372" s="18" t="s">
        <v>90</v>
      </c>
      <c r="BK372" s="234">
        <f>ROUND(I372*H372,2)</f>
        <v>0</v>
      </c>
      <c r="BL372" s="18" t="s">
        <v>276</v>
      </c>
      <c r="BM372" s="233" t="s">
        <v>826</v>
      </c>
    </row>
    <row r="373" s="15" customFormat="1">
      <c r="A373" s="15"/>
      <c r="B373" s="287"/>
      <c r="C373" s="288"/>
      <c r="D373" s="235" t="s">
        <v>436</v>
      </c>
      <c r="E373" s="289" t="s">
        <v>1</v>
      </c>
      <c r="F373" s="290" t="s">
        <v>825</v>
      </c>
      <c r="G373" s="288"/>
      <c r="H373" s="289" t="s">
        <v>1</v>
      </c>
      <c r="I373" s="291"/>
      <c r="J373" s="288"/>
      <c r="K373" s="288"/>
      <c r="L373" s="292"/>
      <c r="M373" s="293"/>
      <c r="N373" s="294"/>
      <c r="O373" s="294"/>
      <c r="P373" s="294"/>
      <c r="Q373" s="294"/>
      <c r="R373" s="294"/>
      <c r="S373" s="294"/>
      <c r="T373" s="295"/>
      <c r="U373" s="15"/>
      <c r="V373" s="15"/>
      <c r="W373" s="15"/>
      <c r="X373" s="15"/>
      <c r="Y373" s="15"/>
      <c r="Z373" s="15"/>
      <c r="AA373" s="15"/>
      <c r="AB373" s="15"/>
      <c r="AC373" s="15"/>
      <c r="AD373" s="15"/>
      <c r="AE373" s="15"/>
      <c r="AT373" s="296" t="s">
        <v>436</v>
      </c>
      <c r="AU373" s="296" t="s">
        <v>92</v>
      </c>
      <c r="AV373" s="15" t="s">
        <v>90</v>
      </c>
      <c r="AW373" s="15" t="s">
        <v>38</v>
      </c>
      <c r="AX373" s="15" t="s">
        <v>83</v>
      </c>
      <c r="AY373" s="296" t="s">
        <v>244</v>
      </c>
    </row>
    <row r="374" s="13" customFormat="1">
      <c r="A374" s="13"/>
      <c r="B374" s="262"/>
      <c r="C374" s="263"/>
      <c r="D374" s="235" t="s">
        <v>436</v>
      </c>
      <c r="E374" s="264" t="s">
        <v>1</v>
      </c>
      <c r="F374" s="265" t="s">
        <v>827</v>
      </c>
      <c r="G374" s="263"/>
      <c r="H374" s="266">
        <v>2.0179999999999998</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436</v>
      </c>
      <c r="AU374" s="272" t="s">
        <v>92</v>
      </c>
      <c r="AV374" s="13" t="s">
        <v>92</v>
      </c>
      <c r="AW374" s="13" t="s">
        <v>38</v>
      </c>
      <c r="AX374" s="13" t="s">
        <v>90</v>
      </c>
      <c r="AY374" s="272" t="s">
        <v>244</v>
      </c>
    </row>
    <row r="375" s="2" customFormat="1" ht="24.15" customHeight="1">
      <c r="A375" s="40"/>
      <c r="B375" s="41"/>
      <c r="C375" s="222" t="s">
        <v>394</v>
      </c>
      <c r="D375" s="222" t="s">
        <v>245</v>
      </c>
      <c r="E375" s="223" t="s">
        <v>828</v>
      </c>
      <c r="F375" s="224" t="s">
        <v>829</v>
      </c>
      <c r="G375" s="225" t="s">
        <v>419</v>
      </c>
      <c r="H375" s="226">
        <v>0.019</v>
      </c>
      <c r="I375" s="227"/>
      <c r="J375" s="228">
        <f>ROUND(I375*H375,2)</f>
        <v>0</v>
      </c>
      <c r="K375" s="224" t="s">
        <v>547</v>
      </c>
      <c r="L375" s="46"/>
      <c r="M375" s="229" t="s">
        <v>1</v>
      </c>
      <c r="N375" s="230" t="s">
        <v>48</v>
      </c>
      <c r="O375" s="93"/>
      <c r="P375" s="231">
        <f>O375*H375</f>
        <v>0</v>
      </c>
      <c r="Q375" s="231">
        <v>0</v>
      </c>
      <c r="R375" s="231">
        <f>Q375*H375</f>
        <v>0</v>
      </c>
      <c r="S375" s="231">
        <v>0</v>
      </c>
      <c r="T375" s="232">
        <f>S375*H375</f>
        <v>0</v>
      </c>
      <c r="U375" s="40"/>
      <c r="V375" s="40"/>
      <c r="W375" s="40"/>
      <c r="X375" s="40"/>
      <c r="Y375" s="40"/>
      <c r="Z375" s="40"/>
      <c r="AA375" s="40"/>
      <c r="AB375" s="40"/>
      <c r="AC375" s="40"/>
      <c r="AD375" s="40"/>
      <c r="AE375" s="40"/>
      <c r="AR375" s="233" t="s">
        <v>276</v>
      </c>
      <c r="AT375" s="233" t="s">
        <v>245</v>
      </c>
      <c r="AU375" s="233" t="s">
        <v>92</v>
      </c>
      <c r="AY375" s="18" t="s">
        <v>244</v>
      </c>
      <c r="BE375" s="234">
        <f>IF(N375="základní",J375,0)</f>
        <v>0</v>
      </c>
      <c r="BF375" s="234">
        <f>IF(N375="snížená",J375,0)</f>
        <v>0</v>
      </c>
      <c r="BG375" s="234">
        <f>IF(N375="zákl. přenesená",J375,0)</f>
        <v>0</v>
      </c>
      <c r="BH375" s="234">
        <f>IF(N375="sníž. přenesená",J375,0)</f>
        <v>0</v>
      </c>
      <c r="BI375" s="234">
        <f>IF(N375="nulová",J375,0)</f>
        <v>0</v>
      </c>
      <c r="BJ375" s="18" t="s">
        <v>90</v>
      </c>
      <c r="BK375" s="234">
        <f>ROUND(I375*H375,2)</f>
        <v>0</v>
      </c>
      <c r="BL375" s="18" t="s">
        <v>276</v>
      </c>
      <c r="BM375" s="233" t="s">
        <v>830</v>
      </c>
    </row>
    <row r="376" s="2" customFormat="1" ht="24.15" customHeight="1">
      <c r="A376" s="40"/>
      <c r="B376" s="41"/>
      <c r="C376" s="222" t="s">
        <v>831</v>
      </c>
      <c r="D376" s="222" t="s">
        <v>245</v>
      </c>
      <c r="E376" s="223" t="s">
        <v>832</v>
      </c>
      <c r="F376" s="224" t="s">
        <v>833</v>
      </c>
      <c r="G376" s="225" t="s">
        <v>419</v>
      </c>
      <c r="H376" s="226">
        <v>0.019</v>
      </c>
      <c r="I376" s="227"/>
      <c r="J376" s="228">
        <f>ROUND(I376*H376,2)</f>
        <v>0</v>
      </c>
      <c r="K376" s="224" t="s">
        <v>547</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276</v>
      </c>
      <c r="AT376" s="233" t="s">
        <v>245</v>
      </c>
      <c r="AU376" s="233" t="s">
        <v>92</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276</v>
      </c>
      <c r="BM376" s="233" t="s">
        <v>834</v>
      </c>
    </row>
    <row r="377" s="11" customFormat="1" ht="22.8" customHeight="1">
      <c r="A377" s="11"/>
      <c r="B377" s="208"/>
      <c r="C377" s="209"/>
      <c r="D377" s="210" t="s">
        <v>82</v>
      </c>
      <c r="E377" s="260" t="s">
        <v>835</v>
      </c>
      <c r="F377" s="260" t="s">
        <v>836</v>
      </c>
      <c r="G377" s="209"/>
      <c r="H377" s="209"/>
      <c r="I377" s="212"/>
      <c r="J377" s="261">
        <f>BK377</f>
        <v>0</v>
      </c>
      <c r="K377" s="209"/>
      <c r="L377" s="214"/>
      <c r="M377" s="215"/>
      <c r="N377" s="216"/>
      <c r="O377" s="216"/>
      <c r="P377" s="217">
        <f>SUM(P378:P398)</f>
        <v>0</v>
      </c>
      <c r="Q377" s="216"/>
      <c r="R377" s="217">
        <f>SUM(R378:R398)</f>
        <v>0.057222269999999992</v>
      </c>
      <c r="S377" s="216"/>
      <c r="T377" s="218">
        <f>SUM(T378:T398)</f>
        <v>0.11020000000000001</v>
      </c>
      <c r="U377" s="11"/>
      <c r="V377" s="11"/>
      <c r="W377" s="11"/>
      <c r="X377" s="11"/>
      <c r="Y377" s="11"/>
      <c r="Z377" s="11"/>
      <c r="AA377" s="11"/>
      <c r="AB377" s="11"/>
      <c r="AC377" s="11"/>
      <c r="AD377" s="11"/>
      <c r="AE377" s="11"/>
      <c r="AR377" s="219" t="s">
        <v>92</v>
      </c>
      <c r="AT377" s="220" t="s">
        <v>82</v>
      </c>
      <c r="AU377" s="220" t="s">
        <v>90</v>
      </c>
      <c r="AY377" s="219" t="s">
        <v>244</v>
      </c>
      <c r="BK377" s="221">
        <f>SUM(BK378:BK398)</f>
        <v>0</v>
      </c>
    </row>
    <row r="378" s="2" customFormat="1" ht="16.5" customHeight="1">
      <c r="A378" s="40"/>
      <c r="B378" s="41"/>
      <c r="C378" s="222" t="s">
        <v>400</v>
      </c>
      <c r="D378" s="222" t="s">
        <v>245</v>
      </c>
      <c r="E378" s="223" t="s">
        <v>837</v>
      </c>
      <c r="F378" s="224" t="s">
        <v>838</v>
      </c>
      <c r="G378" s="225" t="s">
        <v>490</v>
      </c>
      <c r="H378" s="226">
        <v>10</v>
      </c>
      <c r="I378" s="227"/>
      <c r="J378" s="228">
        <f>ROUND(I378*H378,2)</f>
        <v>0</v>
      </c>
      <c r="K378" s="224" t="s">
        <v>547</v>
      </c>
      <c r="L378" s="46"/>
      <c r="M378" s="229" t="s">
        <v>1</v>
      </c>
      <c r="N378" s="230" t="s">
        <v>48</v>
      </c>
      <c r="O378" s="93"/>
      <c r="P378" s="231">
        <f>O378*H378</f>
        <v>0</v>
      </c>
      <c r="Q378" s="231">
        <v>0</v>
      </c>
      <c r="R378" s="231">
        <f>Q378*H378</f>
        <v>0</v>
      </c>
      <c r="S378" s="231">
        <v>0.01102</v>
      </c>
      <c r="T378" s="232">
        <f>S378*H378</f>
        <v>0.11020000000000001</v>
      </c>
      <c r="U378" s="40"/>
      <c r="V378" s="40"/>
      <c r="W378" s="40"/>
      <c r="X378" s="40"/>
      <c r="Y378" s="40"/>
      <c r="Z378" s="40"/>
      <c r="AA378" s="40"/>
      <c r="AB378" s="40"/>
      <c r="AC378" s="40"/>
      <c r="AD378" s="40"/>
      <c r="AE378" s="40"/>
      <c r="AR378" s="233" t="s">
        <v>276</v>
      </c>
      <c r="AT378" s="233" t="s">
        <v>245</v>
      </c>
      <c r="AU378" s="233" t="s">
        <v>92</v>
      </c>
      <c r="AY378" s="18" t="s">
        <v>244</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276</v>
      </c>
      <c r="BM378" s="233" t="s">
        <v>839</v>
      </c>
    </row>
    <row r="379" s="13" customFormat="1">
      <c r="A379" s="13"/>
      <c r="B379" s="262"/>
      <c r="C379" s="263"/>
      <c r="D379" s="235" t="s">
        <v>436</v>
      </c>
      <c r="E379" s="264" t="s">
        <v>1</v>
      </c>
      <c r="F379" s="265" t="s">
        <v>266</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436</v>
      </c>
      <c r="AU379" s="272" t="s">
        <v>92</v>
      </c>
      <c r="AV379" s="13" t="s">
        <v>92</v>
      </c>
      <c r="AW379" s="13" t="s">
        <v>38</v>
      </c>
      <c r="AX379" s="13" t="s">
        <v>90</v>
      </c>
      <c r="AY379" s="272" t="s">
        <v>244</v>
      </c>
    </row>
    <row r="380" s="2" customFormat="1" ht="24.15" customHeight="1">
      <c r="A380" s="40"/>
      <c r="B380" s="41"/>
      <c r="C380" s="222" t="s">
        <v>840</v>
      </c>
      <c r="D380" s="222" t="s">
        <v>245</v>
      </c>
      <c r="E380" s="223" t="s">
        <v>841</v>
      </c>
      <c r="F380" s="224" t="s">
        <v>842</v>
      </c>
      <c r="G380" s="225" t="s">
        <v>257</v>
      </c>
      <c r="H380" s="226">
        <v>2</v>
      </c>
      <c r="I380" s="227"/>
      <c r="J380" s="228">
        <f>ROUND(I380*H380,2)</f>
        <v>0</v>
      </c>
      <c r="K380" s="224" t="s">
        <v>547</v>
      </c>
      <c r="L380" s="46"/>
      <c r="M380" s="229" t="s">
        <v>1</v>
      </c>
      <c r="N380" s="230" t="s">
        <v>48</v>
      </c>
      <c r="O380" s="93"/>
      <c r="P380" s="231">
        <f>O380*H380</f>
        <v>0</v>
      </c>
      <c r="Q380" s="231">
        <v>0</v>
      </c>
      <c r="R380" s="231">
        <f>Q380*H380</f>
        <v>0</v>
      </c>
      <c r="S380" s="231">
        <v>0</v>
      </c>
      <c r="T380" s="232">
        <f>S380*H380</f>
        <v>0</v>
      </c>
      <c r="U380" s="40"/>
      <c r="V380" s="40"/>
      <c r="W380" s="40"/>
      <c r="X380" s="40"/>
      <c r="Y380" s="40"/>
      <c r="Z380" s="40"/>
      <c r="AA380" s="40"/>
      <c r="AB380" s="40"/>
      <c r="AC380" s="40"/>
      <c r="AD380" s="40"/>
      <c r="AE380" s="40"/>
      <c r="AR380" s="233" t="s">
        <v>276</v>
      </c>
      <c r="AT380" s="233" t="s">
        <v>245</v>
      </c>
      <c r="AU380" s="233" t="s">
        <v>92</v>
      </c>
      <c r="AY380" s="18" t="s">
        <v>244</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276</v>
      </c>
      <c r="BM380" s="233" t="s">
        <v>843</v>
      </c>
    </row>
    <row r="381" s="13" customFormat="1">
      <c r="A381" s="13"/>
      <c r="B381" s="262"/>
      <c r="C381" s="263"/>
      <c r="D381" s="235" t="s">
        <v>436</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436</v>
      </c>
      <c r="AU381" s="272" t="s">
        <v>92</v>
      </c>
      <c r="AV381" s="13" t="s">
        <v>92</v>
      </c>
      <c r="AW381" s="13" t="s">
        <v>38</v>
      </c>
      <c r="AX381" s="13" t="s">
        <v>90</v>
      </c>
      <c r="AY381" s="272" t="s">
        <v>244</v>
      </c>
    </row>
    <row r="382" s="2" customFormat="1" ht="16.5" customHeight="1">
      <c r="A382" s="40"/>
      <c r="B382" s="41"/>
      <c r="C382" s="222" t="s">
        <v>403</v>
      </c>
      <c r="D382" s="222" t="s">
        <v>245</v>
      </c>
      <c r="E382" s="223" t="s">
        <v>844</v>
      </c>
      <c r="F382" s="224" t="s">
        <v>845</v>
      </c>
      <c r="G382" s="225" t="s">
        <v>257</v>
      </c>
      <c r="H382" s="226">
        <v>1</v>
      </c>
      <c r="I382" s="227"/>
      <c r="J382" s="228">
        <f>ROUND(I382*H382,2)</f>
        <v>0</v>
      </c>
      <c r="K382" s="224" t="s">
        <v>1</v>
      </c>
      <c r="L382" s="46"/>
      <c r="M382" s="229" t="s">
        <v>1</v>
      </c>
      <c r="N382" s="230" t="s">
        <v>48</v>
      </c>
      <c r="O382" s="93"/>
      <c r="P382" s="231">
        <f>O382*H382</f>
        <v>0</v>
      </c>
      <c r="Q382" s="231">
        <v>0.0038899999999999998</v>
      </c>
      <c r="R382" s="231">
        <f>Q382*H382</f>
        <v>0.0038899999999999998</v>
      </c>
      <c r="S382" s="231">
        <v>0</v>
      </c>
      <c r="T382" s="232">
        <f>S382*H382</f>
        <v>0</v>
      </c>
      <c r="U382" s="40"/>
      <c r="V382" s="40"/>
      <c r="W382" s="40"/>
      <c r="X382" s="40"/>
      <c r="Y382" s="40"/>
      <c r="Z382" s="40"/>
      <c r="AA382" s="40"/>
      <c r="AB382" s="40"/>
      <c r="AC382" s="40"/>
      <c r="AD382" s="40"/>
      <c r="AE382" s="40"/>
      <c r="AR382" s="233" t="s">
        <v>276</v>
      </c>
      <c r="AT382" s="233" t="s">
        <v>245</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276</v>
      </c>
      <c r="BM382" s="233" t="s">
        <v>846</v>
      </c>
    </row>
    <row r="383" s="15" customFormat="1">
      <c r="A383" s="15"/>
      <c r="B383" s="287"/>
      <c r="C383" s="288"/>
      <c r="D383" s="235" t="s">
        <v>436</v>
      </c>
      <c r="E383" s="289" t="s">
        <v>1</v>
      </c>
      <c r="F383" s="290" t="s">
        <v>845</v>
      </c>
      <c r="G383" s="288"/>
      <c r="H383" s="289" t="s">
        <v>1</v>
      </c>
      <c r="I383" s="291"/>
      <c r="J383" s="288"/>
      <c r="K383" s="288"/>
      <c r="L383" s="292"/>
      <c r="M383" s="293"/>
      <c r="N383" s="294"/>
      <c r="O383" s="294"/>
      <c r="P383" s="294"/>
      <c r="Q383" s="294"/>
      <c r="R383" s="294"/>
      <c r="S383" s="294"/>
      <c r="T383" s="295"/>
      <c r="U383" s="15"/>
      <c r="V383" s="15"/>
      <c r="W383" s="15"/>
      <c r="X383" s="15"/>
      <c r="Y383" s="15"/>
      <c r="Z383" s="15"/>
      <c r="AA383" s="15"/>
      <c r="AB383" s="15"/>
      <c r="AC383" s="15"/>
      <c r="AD383" s="15"/>
      <c r="AE383" s="15"/>
      <c r="AT383" s="296" t="s">
        <v>436</v>
      </c>
      <c r="AU383" s="296" t="s">
        <v>92</v>
      </c>
      <c r="AV383" s="15" t="s">
        <v>90</v>
      </c>
      <c r="AW383" s="15" t="s">
        <v>38</v>
      </c>
      <c r="AX383" s="15" t="s">
        <v>83</v>
      </c>
      <c r="AY383" s="296" t="s">
        <v>244</v>
      </c>
    </row>
    <row r="384" s="13" customFormat="1">
      <c r="A384" s="13"/>
      <c r="B384" s="262"/>
      <c r="C384" s="263"/>
      <c r="D384" s="235" t="s">
        <v>436</v>
      </c>
      <c r="E384" s="264" t="s">
        <v>1</v>
      </c>
      <c r="F384" s="265" t="s">
        <v>90</v>
      </c>
      <c r="G384" s="263"/>
      <c r="H384" s="266">
        <v>1</v>
      </c>
      <c r="I384" s="267"/>
      <c r="J384" s="263"/>
      <c r="K384" s="263"/>
      <c r="L384" s="268"/>
      <c r="M384" s="269"/>
      <c r="N384" s="270"/>
      <c r="O384" s="270"/>
      <c r="P384" s="270"/>
      <c r="Q384" s="270"/>
      <c r="R384" s="270"/>
      <c r="S384" s="270"/>
      <c r="T384" s="271"/>
      <c r="U384" s="13"/>
      <c r="V384" s="13"/>
      <c r="W384" s="13"/>
      <c r="X384" s="13"/>
      <c r="Y384" s="13"/>
      <c r="Z384" s="13"/>
      <c r="AA384" s="13"/>
      <c r="AB384" s="13"/>
      <c r="AC384" s="13"/>
      <c r="AD384" s="13"/>
      <c r="AE384" s="13"/>
      <c r="AT384" s="272" t="s">
        <v>436</v>
      </c>
      <c r="AU384" s="272" t="s">
        <v>92</v>
      </c>
      <c r="AV384" s="13" t="s">
        <v>92</v>
      </c>
      <c r="AW384" s="13" t="s">
        <v>38</v>
      </c>
      <c r="AX384" s="13" t="s">
        <v>90</v>
      </c>
      <c r="AY384" s="272" t="s">
        <v>244</v>
      </c>
    </row>
    <row r="385" s="2" customFormat="1" ht="16.5" customHeight="1">
      <c r="A385" s="40"/>
      <c r="B385" s="41"/>
      <c r="C385" s="222" t="s">
        <v>847</v>
      </c>
      <c r="D385" s="222" t="s">
        <v>245</v>
      </c>
      <c r="E385" s="223" t="s">
        <v>848</v>
      </c>
      <c r="F385" s="224" t="s">
        <v>845</v>
      </c>
      <c r="G385" s="225" t="s">
        <v>257</v>
      </c>
      <c r="H385" s="226">
        <v>1</v>
      </c>
      <c r="I385" s="227"/>
      <c r="J385" s="228">
        <f>ROUND(I385*H385,2)</f>
        <v>0</v>
      </c>
      <c r="K385" s="224" t="s">
        <v>1</v>
      </c>
      <c r="L385" s="46"/>
      <c r="M385" s="229" t="s">
        <v>1</v>
      </c>
      <c r="N385" s="230" t="s">
        <v>48</v>
      </c>
      <c r="O385" s="93"/>
      <c r="P385" s="231">
        <f>O385*H385</f>
        <v>0</v>
      </c>
      <c r="Q385" s="231">
        <v>0.0038899999999999998</v>
      </c>
      <c r="R385" s="231">
        <f>Q385*H385</f>
        <v>0.0038899999999999998</v>
      </c>
      <c r="S385" s="231">
        <v>0</v>
      </c>
      <c r="T385" s="232">
        <f>S385*H385</f>
        <v>0</v>
      </c>
      <c r="U385" s="40"/>
      <c r="V385" s="40"/>
      <c r="W385" s="40"/>
      <c r="X385" s="40"/>
      <c r="Y385" s="40"/>
      <c r="Z385" s="40"/>
      <c r="AA385" s="40"/>
      <c r="AB385" s="40"/>
      <c r="AC385" s="40"/>
      <c r="AD385" s="40"/>
      <c r="AE385" s="40"/>
      <c r="AR385" s="233" t="s">
        <v>276</v>
      </c>
      <c r="AT385" s="233" t="s">
        <v>245</v>
      </c>
      <c r="AU385" s="233" t="s">
        <v>92</v>
      </c>
      <c r="AY385" s="18" t="s">
        <v>244</v>
      </c>
      <c r="BE385" s="234">
        <f>IF(N385="základní",J385,0)</f>
        <v>0</v>
      </c>
      <c r="BF385" s="234">
        <f>IF(N385="snížená",J385,0)</f>
        <v>0</v>
      </c>
      <c r="BG385" s="234">
        <f>IF(N385="zákl. přenesená",J385,0)</f>
        <v>0</v>
      </c>
      <c r="BH385" s="234">
        <f>IF(N385="sníž. přenesená",J385,0)</f>
        <v>0</v>
      </c>
      <c r="BI385" s="234">
        <f>IF(N385="nulová",J385,0)</f>
        <v>0</v>
      </c>
      <c r="BJ385" s="18" t="s">
        <v>90</v>
      </c>
      <c r="BK385" s="234">
        <f>ROUND(I385*H385,2)</f>
        <v>0</v>
      </c>
      <c r="BL385" s="18" t="s">
        <v>276</v>
      </c>
      <c r="BM385" s="233" t="s">
        <v>849</v>
      </c>
    </row>
    <row r="386" s="15" customFormat="1">
      <c r="A386" s="15"/>
      <c r="B386" s="287"/>
      <c r="C386" s="288"/>
      <c r="D386" s="235" t="s">
        <v>436</v>
      </c>
      <c r="E386" s="289" t="s">
        <v>1</v>
      </c>
      <c r="F386" s="290" t="s">
        <v>850</v>
      </c>
      <c r="G386" s="288"/>
      <c r="H386" s="289" t="s">
        <v>1</v>
      </c>
      <c r="I386" s="291"/>
      <c r="J386" s="288"/>
      <c r="K386" s="288"/>
      <c r="L386" s="292"/>
      <c r="M386" s="293"/>
      <c r="N386" s="294"/>
      <c r="O386" s="294"/>
      <c r="P386" s="294"/>
      <c r="Q386" s="294"/>
      <c r="R386" s="294"/>
      <c r="S386" s="294"/>
      <c r="T386" s="295"/>
      <c r="U386" s="15"/>
      <c r="V386" s="15"/>
      <c r="W386" s="15"/>
      <c r="X386" s="15"/>
      <c r="Y386" s="15"/>
      <c r="Z386" s="15"/>
      <c r="AA386" s="15"/>
      <c r="AB386" s="15"/>
      <c r="AC386" s="15"/>
      <c r="AD386" s="15"/>
      <c r="AE386" s="15"/>
      <c r="AT386" s="296" t="s">
        <v>436</v>
      </c>
      <c r="AU386" s="296" t="s">
        <v>92</v>
      </c>
      <c r="AV386" s="15" t="s">
        <v>90</v>
      </c>
      <c r="AW386" s="15" t="s">
        <v>38</v>
      </c>
      <c r="AX386" s="15" t="s">
        <v>83</v>
      </c>
      <c r="AY386" s="296" t="s">
        <v>244</v>
      </c>
    </row>
    <row r="387" s="13" customFormat="1">
      <c r="A387" s="13"/>
      <c r="B387" s="262"/>
      <c r="C387" s="263"/>
      <c r="D387" s="235" t="s">
        <v>436</v>
      </c>
      <c r="E387" s="264" t="s">
        <v>1</v>
      </c>
      <c r="F387" s="265" t="s">
        <v>90</v>
      </c>
      <c r="G387" s="263"/>
      <c r="H387" s="266">
        <v>1</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90</v>
      </c>
      <c r="AY387" s="272" t="s">
        <v>244</v>
      </c>
    </row>
    <row r="388" s="2" customFormat="1" ht="24.15" customHeight="1">
      <c r="A388" s="40"/>
      <c r="B388" s="41"/>
      <c r="C388" s="222" t="s">
        <v>408</v>
      </c>
      <c r="D388" s="222" t="s">
        <v>245</v>
      </c>
      <c r="E388" s="223" t="s">
        <v>851</v>
      </c>
      <c r="F388" s="224" t="s">
        <v>852</v>
      </c>
      <c r="G388" s="225" t="s">
        <v>490</v>
      </c>
      <c r="H388" s="226">
        <v>10</v>
      </c>
      <c r="I388" s="227"/>
      <c r="J388" s="228">
        <f>ROUND(I388*H388,2)</f>
        <v>0</v>
      </c>
      <c r="K388" s="224" t="s">
        <v>1</v>
      </c>
      <c r="L388" s="46"/>
      <c r="M388" s="229" t="s">
        <v>1</v>
      </c>
      <c r="N388" s="230" t="s">
        <v>48</v>
      </c>
      <c r="O388" s="93"/>
      <c r="P388" s="231">
        <f>O388*H388</f>
        <v>0</v>
      </c>
      <c r="Q388" s="231">
        <v>0.0049172699999999996</v>
      </c>
      <c r="R388" s="231">
        <f>Q388*H388</f>
        <v>0.0491727</v>
      </c>
      <c r="S388" s="231">
        <v>0</v>
      </c>
      <c r="T388" s="232">
        <f>S388*H388</f>
        <v>0</v>
      </c>
      <c r="U388" s="40"/>
      <c r="V388" s="40"/>
      <c r="W388" s="40"/>
      <c r="X388" s="40"/>
      <c r="Y388" s="40"/>
      <c r="Z388" s="40"/>
      <c r="AA388" s="40"/>
      <c r="AB388" s="40"/>
      <c r="AC388" s="40"/>
      <c r="AD388" s="40"/>
      <c r="AE388" s="40"/>
      <c r="AR388" s="233" t="s">
        <v>276</v>
      </c>
      <c r="AT388" s="233" t="s">
        <v>245</v>
      </c>
      <c r="AU388" s="233" t="s">
        <v>92</v>
      </c>
      <c r="AY388" s="18" t="s">
        <v>244</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276</v>
      </c>
      <c r="BM388" s="233" t="s">
        <v>853</v>
      </c>
    </row>
    <row r="389" s="13" customFormat="1">
      <c r="A389" s="13"/>
      <c r="B389" s="262"/>
      <c r="C389" s="263"/>
      <c r="D389" s="235" t="s">
        <v>436</v>
      </c>
      <c r="E389" s="264" t="s">
        <v>1</v>
      </c>
      <c r="F389" s="265" t="s">
        <v>817</v>
      </c>
      <c r="G389" s="263"/>
      <c r="H389" s="266">
        <v>9.5999999999999996</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436</v>
      </c>
      <c r="AU389" s="272" t="s">
        <v>92</v>
      </c>
      <c r="AV389" s="13" t="s">
        <v>92</v>
      </c>
      <c r="AW389" s="13" t="s">
        <v>38</v>
      </c>
      <c r="AX389" s="13" t="s">
        <v>83</v>
      </c>
      <c r="AY389" s="272" t="s">
        <v>244</v>
      </c>
    </row>
    <row r="390" s="14" customFormat="1">
      <c r="A390" s="14"/>
      <c r="B390" s="273"/>
      <c r="C390" s="274"/>
      <c r="D390" s="235" t="s">
        <v>436</v>
      </c>
      <c r="E390" s="275" t="s">
        <v>1</v>
      </c>
      <c r="F390" s="276" t="s">
        <v>438</v>
      </c>
      <c r="G390" s="274"/>
      <c r="H390" s="277">
        <v>9.5999999999999996</v>
      </c>
      <c r="I390" s="278"/>
      <c r="J390" s="274"/>
      <c r="K390" s="274"/>
      <c r="L390" s="279"/>
      <c r="M390" s="280"/>
      <c r="N390" s="281"/>
      <c r="O390" s="281"/>
      <c r="P390" s="281"/>
      <c r="Q390" s="281"/>
      <c r="R390" s="281"/>
      <c r="S390" s="281"/>
      <c r="T390" s="282"/>
      <c r="U390" s="14"/>
      <c r="V390" s="14"/>
      <c r="W390" s="14"/>
      <c r="X390" s="14"/>
      <c r="Y390" s="14"/>
      <c r="Z390" s="14"/>
      <c r="AA390" s="14"/>
      <c r="AB390" s="14"/>
      <c r="AC390" s="14"/>
      <c r="AD390" s="14"/>
      <c r="AE390" s="14"/>
      <c r="AT390" s="283" t="s">
        <v>436</v>
      </c>
      <c r="AU390" s="283" t="s">
        <v>92</v>
      </c>
      <c r="AV390" s="14" t="s">
        <v>123</v>
      </c>
      <c r="AW390" s="14" t="s">
        <v>38</v>
      </c>
      <c r="AX390" s="14" t="s">
        <v>83</v>
      </c>
      <c r="AY390" s="283" t="s">
        <v>244</v>
      </c>
    </row>
    <row r="391" s="13" customFormat="1">
      <c r="A391" s="13"/>
      <c r="B391" s="262"/>
      <c r="C391" s="263"/>
      <c r="D391" s="235" t="s">
        <v>436</v>
      </c>
      <c r="E391" s="264" t="s">
        <v>1</v>
      </c>
      <c r="F391" s="265" t="s">
        <v>266</v>
      </c>
      <c r="G391" s="263"/>
      <c r="H391" s="266">
        <v>10</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436</v>
      </c>
      <c r="AU391" s="272" t="s">
        <v>92</v>
      </c>
      <c r="AV391" s="13" t="s">
        <v>92</v>
      </c>
      <c r="AW391" s="13" t="s">
        <v>38</v>
      </c>
      <c r="AX391" s="13" t="s">
        <v>83</v>
      </c>
      <c r="AY391" s="272" t="s">
        <v>244</v>
      </c>
    </row>
    <row r="392" s="14" customFormat="1">
      <c r="A392" s="14"/>
      <c r="B392" s="273"/>
      <c r="C392" s="274"/>
      <c r="D392" s="235" t="s">
        <v>436</v>
      </c>
      <c r="E392" s="275" t="s">
        <v>1</v>
      </c>
      <c r="F392" s="276" t="s">
        <v>438</v>
      </c>
      <c r="G392" s="274"/>
      <c r="H392" s="277">
        <v>10</v>
      </c>
      <c r="I392" s="278"/>
      <c r="J392" s="274"/>
      <c r="K392" s="274"/>
      <c r="L392" s="279"/>
      <c r="M392" s="280"/>
      <c r="N392" s="281"/>
      <c r="O392" s="281"/>
      <c r="P392" s="281"/>
      <c r="Q392" s="281"/>
      <c r="R392" s="281"/>
      <c r="S392" s="281"/>
      <c r="T392" s="282"/>
      <c r="U392" s="14"/>
      <c r="V392" s="14"/>
      <c r="W392" s="14"/>
      <c r="X392" s="14"/>
      <c r="Y392" s="14"/>
      <c r="Z392" s="14"/>
      <c r="AA392" s="14"/>
      <c r="AB392" s="14"/>
      <c r="AC392" s="14"/>
      <c r="AD392" s="14"/>
      <c r="AE392" s="14"/>
      <c r="AT392" s="283" t="s">
        <v>436</v>
      </c>
      <c r="AU392" s="283" t="s">
        <v>92</v>
      </c>
      <c r="AV392" s="14" t="s">
        <v>123</v>
      </c>
      <c r="AW392" s="14" t="s">
        <v>38</v>
      </c>
      <c r="AX392" s="14" t="s">
        <v>90</v>
      </c>
      <c r="AY392" s="283" t="s">
        <v>244</v>
      </c>
    </row>
    <row r="393" s="2" customFormat="1" ht="21.75" customHeight="1">
      <c r="A393" s="40"/>
      <c r="B393" s="41"/>
      <c r="C393" s="222" t="s">
        <v>854</v>
      </c>
      <c r="D393" s="222" t="s">
        <v>245</v>
      </c>
      <c r="E393" s="223" t="s">
        <v>855</v>
      </c>
      <c r="F393" s="224" t="s">
        <v>856</v>
      </c>
      <c r="G393" s="225" t="s">
        <v>257</v>
      </c>
      <c r="H393" s="226">
        <v>1</v>
      </c>
      <c r="I393" s="227"/>
      <c r="J393" s="228">
        <f>ROUND(I393*H393,2)</f>
        <v>0</v>
      </c>
      <c r="K393" s="224" t="s">
        <v>547</v>
      </c>
      <c r="L393" s="46"/>
      <c r="M393" s="229" t="s">
        <v>1</v>
      </c>
      <c r="N393" s="230" t="s">
        <v>48</v>
      </c>
      <c r="O393" s="93"/>
      <c r="P393" s="231">
        <f>O393*H393</f>
        <v>0</v>
      </c>
      <c r="Q393" s="231">
        <v>0</v>
      </c>
      <c r="R393" s="231">
        <f>Q393*H393</f>
        <v>0</v>
      </c>
      <c r="S393" s="231">
        <v>0</v>
      </c>
      <c r="T393" s="232">
        <f>S393*H393</f>
        <v>0</v>
      </c>
      <c r="U393" s="40"/>
      <c r="V393" s="40"/>
      <c r="W393" s="40"/>
      <c r="X393" s="40"/>
      <c r="Y393" s="40"/>
      <c r="Z393" s="40"/>
      <c r="AA393" s="40"/>
      <c r="AB393" s="40"/>
      <c r="AC393" s="40"/>
      <c r="AD393" s="40"/>
      <c r="AE393" s="40"/>
      <c r="AR393" s="233" t="s">
        <v>276</v>
      </c>
      <c r="AT393" s="233" t="s">
        <v>245</v>
      </c>
      <c r="AU393" s="233" t="s">
        <v>92</v>
      </c>
      <c r="AY393" s="18" t="s">
        <v>244</v>
      </c>
      <c r="BE393" s="234">
        <f>IF(N393="základní",J393,0)</f>
        <v>0</v>
      </c>
      <c r="BF393" s="234">
        <f>IF(N393="snížená",J393,0)</f>
        <v>0</v>
      </c>
      <c r="BG393" s="234">
        <f>IF(N393="zákl. přenesená",J393,0)</f>
        <v>0</v>
      </c>
      <c r="BH393" s="234">
        <f>IF(N393="sníž. přenesená",J393,0)</f>
        <v>0</v>
      </c>
      <c r="BI393" s="234">
        <f>IF(N393="nulová",J393,0)</f>
        <v>0</v>
      </c>
      <c r="BJ393" s="18" t="s">
        <v>90</v>
      </c>
      <c r="BK393" s="234">
        <f>ROUND(I393*H393,2)</f>
        <v>0</v>
      </c>
      <c r="BL393" s="18" t="s">
        <v>276</v>
      </c>
      <c r="BM393" s="233" t="s">
        <v>857</v>
      </c>
    </row>
    <row r="394" s="2" customFormat="1" ht="16.5" customHeight="1">
      <c r="A394" s="40"/>
      <c r="B394" s="41"/>
      <c r="C394" s="222" t="s">
        <v>412</v>
      </c>
      <c r="D394" s="222" t="s">
        <v>245</v>
      </c>
      <c r="E394" s="223" t="s">
        <v>858</v>
      </c>
      <c r="F394" s="224" t="s">
        <v>859</v>
      </c>
      <c r="G394" s="225" t="s">
        <v>257</v>
      </c>
      <c r="H394" s="226">
        <v>1</v>
      </c>
      <c r="I394" s="227"/>
      <c r="J394" s="228">
        <f>ROUND(I394*H394,2)</f>
        <v>0</v>
      </c>
      <c r="K394" s="224" t="s">
        <v>547</v>
      </c>
      <c r="L394" s="46"/>
      <c r="M394" s="229" t="s">
        <v>1</v>
      </c>
      <c r="N394" s="230" t="s">
        <v>48</v>
      </c>
      <c r="O394" s="93"/>
      <c r="P394" s="231">
        <f>O394*H394</f>
        <v>0</v>
      </c>
      <c r="Q394" s="231">
        <v>0.00026957000000000001</v>
      </c>
      <c r="R394" s="231">
        <f>Q394*H394</f>
        <v>0.00026957000000000001</v>
      </c>
      <c r="S394" s="231">
        <v>0</v>
      </c>
      <c r="T394" s="232">
        <f>S394*H394</f>
        <v>0</v>
      </c>
      <c r="U394" s="40"/>
      <c r="V394" s="40"/>
      <c r="W394" s="40"/>
      <c r="X394" s="40"/>
      <c r="Y394" s="40"/>
      <c r="Z394" s="40"/>
      <c r="AA394" s="40"/>
      <c r="AB394" s="40"/>
      <c r="AC394" s="40"/>
      <c r="AD394" s="40"/>
      <c r="AE394" s="40"/>
      <c r="AR394" s="233" t="s">
        <v>276</v>
      </c>
      <c r="AT394" s="233" t="s">
        <v>245</v>
      </c>
      <c r="AU394" s="233" t="s">
        <v>92</v>
      </c>
      <c r="AY394" s="18" t="s">
        <v>244</v>
      </c>
      <c r="BE394" s="234">
        <f>IF(N394="základní",J394,0)</f>
        <v>0</v>
      </c>
      <c r="BF394" s="234">
        <f>IF(N394="snížená",J394,0)</f>
        <v>0</v>
      </c>
      <c r="BG394" s="234">
        <f>IF(N394="zákl. přenesená",J394,0)</f>
        <v>0</v>
      </c>
      <c r="BH394" s="234">
        <f>IF(N394="sníž. přenesená",J394,0)</f>
        <v>0</v>
      </c>
      <c r="BI394" s="234">
        <f>IF(N394="nulová",J394,0)</f>
        <v>0</v>
      </c>
      <c r="BJ394" s="18" t="s">
        <v>90</v>
      </c>
      <c r="BK394" s="234">
        <f>ROUND(I394*H394,2)</f>
        <v>0</v>
      </c>
      <c r="BL394" s="18" t="s">
        <v>276</v>
      </c>
      <c r="BM394" s="233" t="s">
        <v>860</v>
      </c>
    </row>
    <row r="395" s="2" customFormat="1" ht="24.15" customHeight="1">
      <c r="A395" s="40"/>
      <c r="B395" s="41"/>
      <c r="C395" s="222" t="s">
        <v>861</v>
      </c>
      <c r="D395" s="222" t="s">
        <v>245</v>
      </c>
      <c r="E395" s="223" t="s">
        <v>862</v>
      </c>
      <c r="F395" s="224" t="s">
        <v>863</v>
      </c>
      <c r="G395" s="225" t="s">
        <v>419</v>
      </c>
      <c r="H395" s="226">
        <v>1</v>
      </c>
      <c r="I395" s="227"/>
      <c r="J395" s="228">
        <f>ROUND(I395*H395,2)</f>
        <v>0</v>
      </c>
      <c r="K395" s="224" t="s">
        <v>547</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276</v>
      </c>
      <c r="AT395" s="233" t="s">
        <v>245</v>
      </c>
      <c r="AU395" s="233" t="s">
        <v>92</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276</v>
      </c>
      <c r="BM395" s="233" t="s">
        <v>864</v>
      </c>
    </row>
    <row r="396" s="2" customFormat="1" ht="16.5" customHeight="1">
      <c r="A396" s="40"/>
      <c r="B396" s="41"/>
      <c r="C396" s="222" t="s">
        <v>420</v>
      </c>
      <c r="D396" s="222" t="s">
        <v>245</v>
      </c>
      <c r="E396" s="223" t="s">
        <v>865</v>
      </c>
      <c r="F396" s="224" t="s">
        <v>866</v>
      </c>
      <c r="G396" s="225" t="s">
        <v>257</v>
      </c>
      <c r="H396" s="226">
        <v>1</v>
      </c>
      <c r="I396" s="227"/>
      <c r="J396" s="228">
        <f>ROUND(I396*H396,2)</f>
        <v>0</v>
      </c>
      <c r="K396" s="224" t="s">
        <v>1</v>
      </c>
      <c r="L396" s="46"/>
      <c r="M396" s="229" t="s">
        <v>1</v>
      </c>
      <c r="N396" s="230" t="s">
        <v>48</v>
      </c>
      <c r="O396" s="93"/>
      <c r="P396" s="231">
        <f>O396*H396</f>
        <v>0</v>
      </c>
      <c r="Q396" s="231">
        <v>0</v>
      </c>
      <c r="R396" s="231">
        <f>Q396*H396</f>
        <v>0</v>
      </c>
      <c r="S396" s="231">
        <v>0</v>
      </c>
      <c r="T396" s="232">
        <f>S396*H396</f>
        <v>0</v>
      </c>
      <c r="U396" s="40"/>
      <c r="V396" s="40"/>
      <c r="W396" s="40"/>
      <c r="X396" s="40"/>
      <c r="Y396" s="40"/>
      <c r="Z396" s="40"/>
      <c r="AA396" s="40"/>
      <c r="AB396" s="40"/>
      <c r="AC396" s="40"/>
      <c r="AD396" s="40"/>
      <c r="AE396" s="40"/>
      <c r="AR396" s="233" t="s">
        <v>276</v>
      </c>
      <c r="AT396" s="233" t="s">
        <v>245</v>
      </c>
      <c r="AU396" s="233" t="s">
        <v>92</v>
      </c>
      <c r="AY396" s="18" t="s">
        <v>244</v>
      </c>
      <c r="BE396" s="234">
        <f>IF(N396="základní",J396,0)</f>
        <v>0</v>
      </c>
      <c r="BF396" s="234">
        <f>IF(N396="snížená",J396,0)</f>
        <v>0</v>
      </c>
      <c r="BG396" s="234">
        <f>IF(N396="zákl. přenesená",J396,0)</f>
        <v>0</v>
      </c>
      <c r="BH396" s="234">
        <f>IF(N396="sníž. přenesená",J396,0)</f>
        <v>0</v>
      </c>
      <c r="BI396" s="234">
        <f>IF(N396="nulová",J396,0)</f>
        <v>0</v>
      </c>
      <c r="BJ396" s="18" t="s">
        <v>90</v>
      </c>
      <c r="BK396" s="234">
        <f>ROUND(I396*H396,2)</f>
        <v>0</v>
      </c>
      <c r="BL396" s="18" t="s">
        <v>276</v>
      </c>
      <c r="BM396" s="233" t="s">
        <v>867</v>
      </c>
    </row>
    <row r="397" s="15" customFormat="1">
      <c r="A397" s="15"/>
      <c r="B397" s="287"/>
      <c r="C397" s="288"/>
      <c r="D397" s="235" t="s">
        <v>436</v>
      </c>
      <c r="E397" s="289" t="s">
        <v>1</v>
      </c>
      <c r="F397" s="290" t="s">
        <v>866</v>
      </c>
      <c r="G397" s="288"/>
      <c r="H397" s="289" t="s">
        <v>1</v>
      </c>
      <c r="I397" s="291"/>
      <c r="J397" s="288"/>
      <c r="K397" s="288"/>
      <c r="L397" s="292"/>
      <c r="M397" s="293"/>
      <c r="N397" s="294"/>
      <c r="O397" s="294"/>
      <c r="P397" s="294"/>
      <c r="Q397" s="294"/>
      <c r="R397" s="294"/>
      <c r="S397" s="294"/>
      <c r="T397" s="295"/>
      <c r="U397" s="15"/>
      <c r="V397" s="15"/>
      <c r="W397" s="15"/>
      <c r="X397" s="15"/>
      <c r="Y397" s="15"/>
      <c r="Z397" s="15"/>
      <c r="AA397" s="15"/>
      <c r="AB397" s="15"/>
      <c r="AC397" s="15"/>
      <c r="AD397" s="15"/>
      <c r="AE397" s="15"/>
      <c r="AT397" s="296" t="s">
        <v>436</v>
      </c>
      <c r="AU397" s="296" t="s">
        <v>92</v>
      </c>
      <c r="AV397" s="15" t="s">
        <v>90</v>
      </c>
      <c r="AW397" s="15" t="s">
        <v>38</v>
      </c>
      <c r="AX397" s="15" t="s">
        <v>83</v>
      </c>
      <c r="AY397" s="296" t="s">
        <v>244</v>
      </c>
    </row>
    <row r="398" s="13" customFormat="1">
      <c r="A398" s="13"/>
      <c r="B398" s="262"/>
      <c r="C398" s="263"/>
      <c r="D398" s="235" t="s">
        <v>436</v>
      </c>
      <c r="E398" s="264" t="s">
        <v>1</v>
      </c>
      <c r="F398" s="265" t="s">
        <v>90</v>
      </c>
      <c r="G398" s="263"/>
      <c r="H398" s="266">
        <v>1</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436</v>
      </c>
      <c r="AU398" s="272" t="s">
        <v>92</v>
      </c>
      <c r="AV398" s="13" t="s">
        <v>92</v>
      </c>
      <c r="AW398" s="13" t="s">
        <v>38</v>
      </c>
      <c r="AX398" s="13" t="s">
        <v>90</v>
      </c>
      <c r="AY398" s="272" t="s">
        <v>244</v>
      </c>
    </row>
    <row r="399" s="11" customFormat="1" ht="25.92" customHeight="1">
      <c r="A399" s="11"/>
      <c r="B399" s="208"/>
      <c r="C399" s="209"/>
      <c r="D399" s="210" t="s">
        <v>82</v>
      </c>
      <c r="E399" s="211" t="s">
        <v>868</v>
      </c>
      <c r="F399" s="211" t="s">
        <v>869</v>
      </c>
      <c r="G399" s="209"/>
      <c r="H399" s="209"/>
      <c r="I399" s="212"/>
      <c r="J399" s="213">
        <f>BK399</f>
        <v>0</v>
      </c>
      <c r="K399" s="209"/>
      <c r="L399" s="214"/>
      <c r="M399" s="215"/>
      <c r="N399" s="216"/>
      <c r="O399" s="216"/>
      <c r="P399" s="217">
        <f>SUM(P400:P403)</f>
        <v>0</v>
      </c>
      <c r="Q399" s="216"/>
      <c r="R399" s="217">
        <f>SUM(R400:R403)</f>
        <v>0</v>
      </c>
      <c r="S399" s="216"/>
      <c r="T399" s="218">
        <f>SUM(T400:T403)</f>
        <v>0</v>
      </c>
      <c r="U399" s="11"/>
      <c r="V399" s="11"/>
      <c r="W399" s="11"/>
      <c r="X399" s="11"/>
      <c r="Y399" s="11"/>
      <c r="Z399" s="11"/>
      <c r="AA399" s="11"/>
      <c r="AB399" s="11"/>
      <c r="AC399" s="11"/>
      <c r="AD399" s="11"/>
      <c r="AE399" s="11"/>
      <c r="AR399" s="219" t="s">
        <v>123</v>
      </c>
      <c r="AT399" s="220" t="s">
        <v>82</v>
      </c>
      <c r="AU399" s="220" t="s">
        <v>83</v>
      </c>
      <c r="AY399" s="219" t="s">
        <v>244</v>
      </c>
      <c r="BK399" s="221">
        <f>SUM(BK400:BK403)</f>
        <v>0</v>
      </c>
    </row>
    <row r="400" s="2" customFormat="1" ht="16.5" customHeight="1">
      <c r="A400" s="40"/>
      <c r="B400" s="41"/>
      <c r="C400" s="222" t="s">
        <v>870</v>
      </c>
      <c r="D400" s="222" t="s">
        <v>245</v>
      </c>
      <c r="E400" s="223" t="s">
        <v>871</v>
      </c>
      <c r="F400" s="224" t="s">
        <v>872</v>
      </c>
      <c r="G400" s="225" t="s">
        <v>873</v>
      </c>
      <c r="H400" s="226">
        <v>8</v>
      </c>
      <c r="I400" s="227"/>
      <c r="J400" s="228">
        <f>ROUND(I400*H400,2)</f>
        <v>0</v>
      </c>
      <c r="K400" s="224" t="s">
        <v>547</v>
      </c>
      <c r="L400" s="46"/>
      <c r="M400" s="229" t="s">
        <v>1</v>
      </c>
      <c r="N400" s="230" t="s">
        <v>48</v>
      </c>
      <c r="O400" s="93"/>
      <c r="P400" s="231">
        <f>O400*H400</f>
        <v>0</v>
      </c>
      <c r="Q400" s="231">
        <v>0</v>
      </c>
      <c r="R400" s="231">
        <f>Q400*H400</f>
        <v>0</v>
      </c>
      <c r="S400" s="231">
        <v>0</v>
      </c>
      <c r="T400" s="232">
        <f>S400*H400</f>
        <v>0</v>
      </c>
      <c r="U400" s="40"/>
      <c r="V400" s="40"/>
      <c r="W400" s="40"/>
      <c r="X400" s="40"/>
      <c r="Y400" s="40"/>
      <c r="Z400" s="40"/>
      <c r="AA400" s="40"/>
      <c r="AB400" s="40"/>
      <c r="AC400" s="40"/>
      <c r="AD400" s="40"/>
      <c r="AE400" s="40"/>
      <c r="AR400" s="233" t="s">
        <v>530</v>
      </c>
      <c r="AT400" s="233" t="s">
        <v>245</v>
      </c>
      <c r="AU400" s="233" t="s">
        <v>90</v>
      </c>
      <c r="AY400" s="18" t="s">
        <v>244</v>
      </c>
      <c r="BE400" s="234">
        <f>IF(N400="základní",J400,0)</f>
        <v>0</v>
      </c>
      <c r="BF400" s="234">
        <f>IF(N400="snížená",J400,0)</f>
        <v>0</v>
      </c>
      <c r="BG400" s="234">
        <f>IF(N400="zákl. přenesená",J400,0)</f>
        <v>0</v>
      </c>
      <c r="BH400" s="234">
        <f>IF(N400="sníž. přenesená",J400,0)</f>
        <v>0</v>
      </c>
      <c r="BI400" s="234">
        <f>IF(N400="nulová",J400,0)</f>
        <v>0</v>
      </c>
      <c r="BJ400" s="18" t="s">
        <v>90</v>
      </c>
      <c r="BK400" s="234">
        <f>ROUND(I400*H400,2)</f>
        <v>0</v>
      </c>
      <c r="BL400" s="18" t="s">
        <v>530</v>
      </c>
      <c r="BM400" s="233" t="s">
        <v>874</v>
      </c>
    </row>
    <row r="401" s="13" customFormat="1">
      <c r="A401" s="13"/>
      <c r="B401" s="262"/>
      <c r="C401" s="263"/>
      <c r="D401" s="235" t="s">
        <v>436</v>
      </c>
      <c r="E401" s="264" t="s">
        <v>1</v>
      </c>
      <c r="F401" s="265" t="s">
        <v>262</v>
      </c>
      <c r="G401" s="263"/>
      <c r="H401" s="266">
        <v>8</v>
      </c>
      <c r="I401" s="267"/>
      <c r="J401" s="263"/>
      <c r="K401" s="263"/>
      <c r="L401" s="268"/>
      <c r="M401" s="269"/>
      <c r="N401" s="270"/>
      <c r="O401" s="270"/>
      <c r="P401" s="270"/>
      <c r="Q401" s="270"/>
      <c r="R401" s="270"/>
      <c r="S401" s="270"/>
      <c r="T401" s="271"/>
      <c r="U401" s="13"/>
      <c r="V401" s="13"/>
      <c r="W401" s="13"/>
      <c r="X401" s="13"/>
      <c r="Y401" s="13"/>
      <c r="Z401" s="13"/>
      <c r="AA401" s="13"/>
      <c r="AB401" s="13"/>
      <c r="AC401" s="13"/>
      <c r="AD401" s="13"/>
      <c r="AE401" s="13"/>
      <c r="AT401" s="272" t="s">
        <v>436</v>
      </c>
      <c r="AU401" s="272" t="s">
        <v>90</v>
      </c>
      <c r="AV401" s="13" t="s">
        <v>92</v>
      </c>
      <c r="AW401" s="13" t="s">
        <v>38</v>
      </c>
      <c r="AX401" s="13" t="s">
        <v>90</v>
      </c>
      <c r="AY401" s="272" t="s">
        <v>244</v>
      </c>
    </row>
    <row r="402" s="2" customFormat="1" ht="16.5" customHeight="1">
      <c r="A402" s="40"/>
      <c r="B402" s="41"/>
      <c r="C402" s="222" t="s">
        <v>875</v>
      </c>
      <c r="D402" s="222" t="s">
        <v>245</v>
      </c>
      <c r="E402" s="223" t="s">
        <v>876</v>
      </c>
      <c r="F402" s="224" t="s">
        <v>877</v>
      </c>
      <c r="G402" s="225" t="s">
        <v>873</v>
      </c>
      <c r="H402" s="226">
        <v>8</v>
      </c>
      <c r="I402" s="227"/>
      <c r="J402" s="228">
        <f>ROUND(I402*H402,2)</f>
        <v>0</v>
      </c>
      <c r="K402" s="224" t="s">
        <v>547</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530</v>
      </c>
      <c r="AT402" s="233" t="s">
        <v>245</v>
      </c>
      <c r="AU402" s="233" t="s">
        <v>90</v>
      </c>
      <c r="AY402" s="18" t="s">
        <v>244</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530</v>
      </c>
      <c r="BM402" s="233" t="s">
        <v>878</v>
      </c>
    </row>
    <row r="403" s="13" customFormat="1">
      <c r="A403" s="13"/>
      <c r="B403" s="262"/>
      <c r="C403" s="263"/>
      <c r="D403" s="235" t="s">
        <v>436</v>
      </c>
      <c r="E403" s="264" t="s">
        <v>1</v>
      </c>
      <c r="F403" s="265" t="s">
        <v>262</v>
      </c>
      <c r="G403" s="263"/>
      <c r="H403" s="266">
        <v>8</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436</v>
      </c>
      <c r="AU403" s="272" t="s">
        <v>90</v>
      </c>
      <c r="AV403" s="13" t="s">
        <v>92</v>
      </c>
      <c r="AW403" s="13" t="s">
        <v>38</v>
      </c>
      <c r="AX403" s="13" t="s">
        <v>90</v>
      </c>
      <c r="AY403" s="272" t="s">
        <v>244</v>
      </c>
    </row>
    <row r="404" s="11" customFormat="1" ht="25.92" customHeight="1">
      <c r="A404" s="11"/>
      <c r="B404" s="208"/>
      <c r="C404" s="209"/>
      <c r="D404" s="210" t="s">
        <v>82</v>
      </c>
      <c r="E404" s="211" t="s">
        <v>526</v>
      </c>
      <c r="F404" s="211" t="s">
        <v>129</v>
      </c>
      <c r="G404" s="209"/>
      <c r="H404" s="209"/>
      <c r="I404" s="212"/>
      <c r="J404" s="213">
        <f>BK404</f>
        <v>0</v>
      </c>
      <c r="K404" s="209"/>
      <c r="L404" s="214"/>
      <c r="M404" s="215"/>
      <c r="N404" s="216"/>
      <c r="O404" s="216"/>
      <c r="P404" s="217">
        <f>SUM(P405:P413)</f>
        <v>0</v>
      </c>
      <c r="Q404" s="216"/>
      <c r="R404" s="217">
        <f>SUM(R405:R413)</f>
        <v>0</v>
      </c>
      <c r="S404" s="216"/>
      <c r="T404" s="218">
        <f>SUM(T405:T413)</f>
        <v>0</v>
      </c>
      <c r="U404" s="11"/>
      <c r="V404" s="11"/>
      <c r="W404" s="11"/>
      <c r="X404" s="11"/>
      <c r="Y404" s="11"/>
      <c r="Z404" s="11"/>
      <c r="AA404" s="11"/>
      <c r="AB404" s="11"/>
      <c r="AC404" s="11"/>
      <c r="AD404" s="11"/>
      <c r="AE404" s="11"/>
      <c r="AR404" s="219" t="s">
        <v>123</v>
      </c>
      <c r="AT404" s="220" t="s">
        <v>82</v>
      </c>
      <c r="AU404" s="220" t="s">
        <v>83</v>
      </c>
      <c r="AY404" s="219" t="s">
        <v>244</v>
      </c>
      <c r="BK404" s="221">
        <f>SUM(BK405:BK413)</f>
        <v>0</v>
      </c>
    </row>
    <row r="405" s="2" customFormat="1" ht="16.5" customHeight="1">
      <c r="A405" s="40"/>
      <c r="B405" s="41"/>
      <c r="C405" s="222" t="s">
        <v>879</v>
      </c>
      <c r="D405" s="222" t="s">
        <v>245</v>
      </c>
      <c r="E405" s="223" t="s">
        <v>880</v>
      </c>
      <c r="F405" s="224" t="s">
        <v>881</v>
      </c>
      <c r="G405" s="225" t="s">
        <v>257</v>
      </c>
      <c r="H405" s="226">
        <v>2</v>
      </c>
      <c r="I405" s="227"/>
      <c r="J405" s="228">
        <f>ROUND(I405*H405,2)</f>
        <v>0</v>
      </c>
      <c r="K405" s="224" t="s">
        <v>1</v>
      </c>
      <c r="L405" s="46"/>
      <c r="M405" s="229" t="s">
        <v>1</v>
      </c>
      <c r="N405" s="230" t="s">
        <v>48</v>
      </c>
      <c r="O405" s="93"/>
      <c r="P405" s="231">
        <f>O405*H405</f>
        <v>0</v>
      </c>
      <c r="Q405" s="231">
        <v>0</v>
      </c>
      <c r="R405" s="231">
        <f>Q405*H405</f>
        <v>0</v>
      </c>
      <c r="S405" s="231">
        <v>0</v>
      </c>
      <c r="T405" s="232">
        <f>S405*H405</f>
        <v>0</v>
      </c>
      <c r="U405" s="40"/>
      <c r="V405" s="40"/>
      <c r="W405" s="40"/>
      <c r="X405" s="40"/>
      <c r="Y405" s="40"/>
      <c r="Z405" s="40"/>
      <c r="AA405" s="40"/>
      <c r="AB405" s="40"/>
      <c r="AC405" s="40"/>
      <c r="AD405" s="40"/>
      <c r="AE405" s="40"/>
      <c r="AR405" s="233" t="s">
        <v>530</v>
      </c>
      <c r="AT405" s="233" t="s">
        <v>245</v>
      </c>
      <c r="AU405" s="233" t="s">
        <v>90</v>
      </c>
      <c r="AY405" s="18" t="s">
        <v>244</v>
      </c>
      <c r="BE405" s="234">
        <f>IF(N405="základní",J405,0)</f>
        <v>0</v>
      </c>
      <c r="BF405" s="234">
        <f>IF(N405="snížená",J405,0)</f>
        <v>0</v>
      </c>
      <c r="BG405" s="234">
        <f>IF(N405="zákl. přenesená",J405,0)</f>
        <v>0</v>
      </c>
      <c r="BH405" s="234">
        <f>IF(N405="sníž. přenesená",J405,0)</f>
        <v>0</v>
      </c>
      <c r="BI405" s="234">
        <f>IF(N405="nulová",J405,0)</f>
        <v>0</v>
      </c>
      <c r="BJ405" s="18" t="s">
        <v>90</v>
      </c>
      <c r="BK405" s="234">
        <f>ROUND(I405*H405,2)</f>
        <v>0</v>
      </c>
      <c r="BL405" s="18" t="s">
        <v>530</v>
      </c>
      <c r="BM405" s="233" t="s">
        <v>882</v>
      </c>
    </row>
    <row r="406" s="13" customFormat="1">
      <c r="A406" s="13"/>
      <c r="B406" s="262"/>
      <c r="C406" s="263"/>
      <c r="D406" s="235" t="s">
        <v>436</v>
      </c>
      <c r="E406" s="264" t="s">
        <v>1</v>
      </c>
      <c r="F406" s="265" t="s">
        <v>92</v>
      </c>
      <c r="G406" s="263"/>
      <c r="H406" s="266">
        <v>2</v>
      </c>
      <c r="I406" s="267"/>
      <c r="J406" s="263"/>
      <c r="K406" s="263"/>
      <c r="L406" s="268"/>
      <c r="M406" s="269"/>
      <c r="N406" s="270"/>
      <c r="O406" s="270"/>
      <c r="P406" s="270"/>
      <c r="Q406" s="270"/>
      <c r="R406" s="270"/>
      <c r="S406" s="270"/>
      <c r="T406" s="271"/>
      <c r="U406" s="13"/>
      <c r="V406" s="13"/>
      <c r="W406" s="13"/>
      <c r="X406" s="13"/>
      <c r="Y406" s="13"/>
      <c r="Z406" s="13"/>
      <c r="AA406" s="13"/>
      <c r="AB406" s="13"/>
      <c r="AC406" s="13"/>
      <c r="AD406" s="13"/>
      <c r="AE406" s="13"/>
      <c r="AT406" s="272" t="s">
        <v>436</v>
      </c>
      <c r="AU406" s="272" t="s">
        <v>90</v>
      </c>
      <c r="AV406" s="13" t="s">
        <v>92</v>
      </c>
      <c r="AW406" s="13" t="s">
        <v>38</v>
      </c>
      <c r="AX406" s="13" t="s">
        <v>90</v>
      </c>
      <c r="AY406" s="272" t="s">
        <v>244</v>
      </c>
    </row>
    <row r="407" s="2" customFormat="1" ht="16.5" customHeight="1">
      <c r="A407" s="40"/>
      <c r="B407" s="41"/>
      <c r="C407" s="222" t="s">
        <v>883</v>
      </c>
      <c r="D407" s="222" t="s">
        <v>245</v>
      </c>
      <c r="E407" s="223" t="s">
        <v>884</v>
      </c>
      <c r="F407" s="224" t="s">
        <v>885</v>
      </c>
      <c r="G407" s="225" t="s">
        <v>886</v>
      </c>
      <c r="H407" s="226">
        <v>1</v>
      </c>
      <c r="I407" s="227"/>
      <c r="J407" s="228">
        <f>ROUND(I407*H407,2)</f>
        <v>0</v>
      </c>
      <c r="K407" s="224" t="s">
        <v>1</v>
      </c>
      <c r="L407" s="46"/>
      <c r="M407" s="229" t="s">
        <v>1</v>
      </c>
      <c r="N407" s="230" t="s">
        <v>48</v>
      </c>
      <c r="O407" s="93"/>
      <c r="P407" s="231">
        <f>O407*H407</f>
        <v>0</v>
      </c>
      <c r="Q407" s="231">
        <v>0</v>
      </c>
      <c r="R407" s="231">
        <f>Q407*H407</f>
        <v>0</v>
      </c>
      <c r="S407" s="231">
        <v>0</v>
      </c>
      <c r="T407" s="232">
        <f>S407*H407</f>
        <v>0</v>
      </c>
      <c r="U407" s="40"/>
      <c r="V407" s="40"/>
      <c r="W407" s="40"/>
      <c r="X407" s="40"/>
      <c r="Y407" s="40"/>
      <c r="Z407" s="40"/>
      <c r="AA407" s="40"/>
      <c r="AB407" s="40"/>
      <c r="AC407" s="40"/>
      <c r="AD407" s="40"/>
      <c r="AE407" s="40"/>
      <c r="AR407" s="233" t="s">
        <v>530</v>
      </c>
      <c r="AT407" s="233" t="s">
        <v>245</v>
      </c>
      <c r="AU407" s="233" t="s">
        <v>90</v>
      </c>
      <c r="AY407" s="18" t="s">
        <v>244</v>
      </c>
      <c r="BE407" s="234">
        <f>IF(N407="základní",J407,0)</f>
        <v>0</v>
      </c>
      <c r="BF407" s="234">
        <f>IF(N407="snížená",J407,0)</f>
        <v>0</v>
      </c>
      <c r="BG407" s="234">
        <f>IF(N407="zákl. přenesená",J407,0)</f>
        <v>0</v>
      </c>
      <c r="BH407" s="234">
        <f>IF(N407="sníž. přenesená",J407,0)</f>
        <v>0</v>
      </c>
      <c r="BI407" s="234">
        <f>IF(N407="nulová",J407,0)</f>
        <v>0</v>
      </c>
      <c r="BJ407" s="18" t="s">
        <v>90</v>
      </c>
      <c r="BK407" s="234">
        <f>ROUND(I407*H407,2)</f>
        <v>0</v>
      </c>
      <c r="BL407" s="18" t="s">
        <v>530</v>
      </c>
      <c r="BM407" s="233" t="s">
        <v>887</v>
      </c>
    </row>
    <row r="408" s="15" customFormat="1">
      <c r="A408" s="15"/>
      <c r="B408" s="287"/>
      <c r="C408" s="288"/>
      <c r="D408" s="235" t="s">
        <v>436</v>
      </c>
      <c r="E408" s="289" t="s">
        <v>1</v>
      </c>
      <c r="F408" s="290" t="s">
        <v>885</v>
      </c>
      <c r="G408" s="288"/>
      <c r="H408" s="289" t="s">
        <v>1</v>
      </c>
      <c r="I408" s="291"/>
      <c r="J408" s="288"/>
      <c r="K408" s="288"/>
      <c r="L408" s="292"/>
      <c r="M408" s="293"/>
      <c r="N408" s="294"/>
      <c r="O408" s="294"/>
      <c r="P408" s="294"/>
      <c r="Q408" s="294"/>
      <c r="R408" s="294"/>
      <c r="S408" s="294"/>
      <c r="T408" s="295"/>
      <c r="U408" s="15"/>
      <c r="V408" s="15"/>
      <c r="W408" s="15"/>
      <c r="X408" s="15"/>
      <c r="Y408" s="15"/>
      <c r="Z408" s="15"/>
      <c r="AA408" s="15"/>
      <c r="AB408" s="15"/>
      <c r="AC408" s="15"/>
      <c r="AD408" s="15"/>
      <c r="AE408" s="15"/>
      <c r="AT408" s="296" t="s">
        <v>436</v>
      </c>
      <c r="AU408" s="296" t="s">
        <v>90</v>
      </c>
      <c r="AV408" s="15" t="s">
        <v>90</v>
      </c>
      <c r="AW408" s="15" t="s">
        <v>38</v>
      </c>
      <c r="AX408" s="15" t="s">
        <v>83</v>
      </c>
      <c r="AY408" s="296" t="s">
        <v>244</v>
      </c>
    </row>
    <row r="409" s="15" customFormat="1">
      <c r="A409" s="15"/>
      <c r="B409" s="287"/>
      <c r="C409" s="288"/>
      <c r="D409" s="235" t="s">
        <v>436</v>
      </c>
      <c r="E409" s="289" t="s">
        <v>1</v>
      </c>
      <c r="F409" s="290" t="s">
        <v>888</v>
      </c>
      <c r="G409" s="288"/>
      <c r="H409" s="289" t="s">
        <v>1</v>
      </c>
      <c r="I409" s="291"/>
      <c r="J409" s="288"/>
      <c r="K409" s="288"/>
      <c r="L409" s="292"/>
      <c r="M409" s="293"/>
      <c r="N409" s="294"/>
      <c r="O409" s="294"/>
      <c r="P409" s="294"/>
      <c r="Q409" s="294"/>
      <c r="R409" s="294"/>
      <c r="S409" s="294"/>
      <c r="T409" s="295"/>
      <c r="U409" s="15"/>
      <c r="V409" s="15"/>
      <c r="W409" s="15"/>
      <c r="X409" s="15"/>
      <c r="Y409" s="15"/>
      <c r="Z409" s="15"/>
      <c r="AA409" s="15"/>
      <c r="AB409" s="15"/>
      <c r="AC409" s="15"/>
      <c r="AD409" s="15"/>
      <c r="AE409" s="15"/>
      <c r="AT409" s="296" t="s">
        <v>436</v>
      </c>
      <c r="AU409" s="296" t="s">
        <v>90</v>
      </c>
      <c r="AV409" s="15" t="s">
        <v>90</v>
      </c>
      <c r="AW409" s="15" t="s">
        <v>38</v>
      </c>
      <c r="AX409" s="15" t="s">
        <v>83</v>
      </c>
      <c r="AY409" s="296" t="s">
        <v>244</v>
      </c>
    </row>
    <row r="410" s="15" customFormat="1">
      <c r="A410" s="15"/>
      <c r="B410" s="287"/>
      <c r="C410" s="288"/>
      <c r="D410" s="235" t="s">
        <v>436</v>
      </c>
      <c r="E410" s="289" t="s">
        <v>1</v>
      </c>
      <c r="F410" s="290" t="s">
        <v>889</v>
      </c>
      <c r="G410" s="288"/>
      <c r="H410" s="289" t="s">
        <v>1</v>
      </c>
      <c r="I410" s="291"/>
      <c r="J410" s="288"/>
      <c r="K410" s="288"/>
      <c r="L410" s="292"/>
      <c r="M410" s="293"/>
      <c r="N410" s="294"/>
      <c r="O410" s="294"/>
      <c r="P410" s="294"/>
      <c r="Q410" s="294"/>
      <c r="R410" s="294"/>
      <c r="S410" s="294"/>
      <c r="T410" s="295"/>
      <c r="U410" s="15"/>
      <c r="V410" s="15"/>
      <c r="W410" s="15"/>
      <c r="X410" s="15"/>
      <c r="Y410" s="15"/>
      <c r="Z410" s="15"/>
      <c r="AA410" s="15"/>
      <c r="AB410" s="15"/>
      <c r="AC410" s="15"/>
      <c r="AD410" s="15"/>
      <c r="AE410" s="15"/>
      <c r="AT410" s="296" t="s">
        <v>436</v>
      </c>
      <c r="AU410" s="296" t="s">
        <v>90</v>
      </c>
      <c r="AV410" s="15" t="s">
        <v>90</v>
      </c>
      <c r="AW410" s="15" t="s">
        <v>38</v>
      </c>
      <c r="AX410" s="15" t="s">
        <v>83</v>
      </c>
      <c r="AY410" s="296" t="s">
        <v>244</v>
      </c>
    </row>
    <row r="411" s="15" customFormat="1">
      <c r="A411" s="15"/>
      <c r="B411" s="287"/>
      <c r="C411" s="288"/>
      <c r="D411" s="235" t="s">
        <v>436</v>
      </c>
      <c r="E411" s="289" t="s">
        <v>1</v>
      </c>
      <c r="F411" s="290" t="s">
        <v>890</v>
      </c>
      <c r="G411" s="288"/>
      <c r="H411" s="289" t="s">
        <v>1</v>
      </c>
      <c r="I411" s="291"/>
      <c r="J411" s="288"/>
      <c r="K411" s="288"/>
      <c r="L411" s="292"/>
      <c r="M411" s="293"/>
      <c r="N411" s="294"/>
      <c r="O411" s="294"/>
      <c r="P411" s="294"/>
      <c r="Q411" s="294"/>
      <c r="R411" s="294"/>
      <c r="S411" s="294"/>
      <c r="T411" s="295"/>
      <c r="U411" s="15"/>
      <c r="V411" s="15"/>
      <c r="W411" s="15"/>
      <c r="X411" s="15"/>
      <c r="Y411" s="15"/>
      <c r="Z411" s="15"/>
      <c r="AA411" s="15"/>
      <c r="AB411" s="15"/>
      <c r="AC411" s="15"/>
      <c r="AD411" s="15"/>
      <c r="AE411" s="15"/>
      <c r="AT411" s="296" t="s">
        <v>436</v>
      </c>
      <c r="AU411" s="296" t="s">
        <v>90</v>
      </c>
      <c r="AV411" s="15" t="s">
        <v>90</v>
      </c>
      <c r="AW411" s="15" t="s">
        <v>38</v>
      </c>
      <c r="AX411" s="15" t="s">
        <v>83</v>
      </c>
      <c r="AY411" s="296" t="s">
        <v>244</v>
      </c>
    </row>
    <row r="412" s="15" customFormat="1">
      <c r="A412" s="15"/>
      <c r="B412" s="287"/>
      <c r="C412" s="288"/>
      <c r="D412" s="235" t="s">
        <v>436</v>
      </c>
      <c r="E412" s="289" t="s">
        <v>1</v>
      </c>
      <c r="F412" s="290" t="s">
        <v>891</v>
      </c>
      <c r="G412" s="288"/>
      <c r="H412" s="289" t="s">
        <v>1</v>
      </c>
      <c r="I412" s="291"/>
      <c r="J412" s="288"/>
      <c r="K412" s="288"/>
      <c r="L412" s="292"/>
      <c r="M412" s="293"/>
      <c r="N412" s="294"/>
      <c r="O412" s="294"/>
      <c r="P412" s="294"/>
      <c r="Q412" s="294"/>
      <c r="R412" s="294"/>
      <c r="S412" s="294"/>
      <c r="T412" s="295"/>
      <c r="U412" s="15"/>
      <c r="V412" s="15"/>
      <c r="W412" s="15"/>
      <c r="X412" s="15"/>
      <c r="Y412" s="15"/>
      <c r="Z412" s="15"/>
      <c r="AA412" s="15"/>
      <c r="AB412" s="15"/>
      <c r="AC412" s="15"/>
      <c r="AD412" s="15"/>
      <c r="AE412" s="15"/>
      <c r="AT412" s="296" t="s">
        <v>436</v>
      </c>
      <c r="AU412" s="296" t="s">
        <v>90</v>
      </c>
      <c r="AV412" s="15" t="s">
        <v>90</v>
      </c>
      <c r="AW412" s="15" t="s">
        <v>38</v>
      </c>
      <c r="AX412" s="15" t="s">
        <v>83</v>
      </c>
      <c r="AY412" s="296" t="s">
        <v>244</v>
      </c>
    </row>
    <row r="413" s="13" customFormat="1">
      <c r="A413" s="13"/>
      <c r="B413" s="262"/>
      <c r="C413" s="263"/>
      <c r="D413" s="235" t="s">
        <v>436</v>
      </c>
      <c r="E413" s="264" t="s">
        <v>1</v>
      </c>
      <c r="F413" s="265" t="s">
        <v>90</v>
      </c>
      <c r="G413" s="263"/>
      <c r="H413" s="266">
        <v>1</v>
      </c>
      <c r="I413" s="267"/>
      <c r="J413" s="263"/>
      <c r="K413" s="263"/>
      <c r="L413" s="268"/>
      <c r="M413" s="308"/>
      <c r="N413" s="309"/>
      <c r="O413" s="309"/>
      <c r="P413" s="309"/>
      <c r="Q413" s="309"/>
      <c r="R413" s="309"/>
      <c r="S413" s="309"/>
      <c r="T413" s="310"/>
      <c r="U413" s="13"/>
      <c r="V413" s="13"/>
      <c r="W413" s="13"/>
      <c r="X413" s="13"/>
      <c r="Y413" s="13"/>
      <c r="Z413" s="13"/>
      <c r="AA413" s="13"/>
      <c r="AB413" s="13"/>
      <c r="AC413" s="13"/>
      <c r="AD413" s="13"/>
      <c r="AE413" s="13"/>
      <c r="AT413" s="272" t="s">
        <v>436</v>
      </c>
      <c r="AU413" s="272" t="s">
        <v>90</v>
      </c>
      <c r="AV413" s="13" t="s">
        <v>92</v>
      </c>
      <c r="AW413" s="13" t="s">
        <v>38</v>
      </c>
      <c r="AX413" s="13" t="s">
        <v>90</v>
      </c>
      <c r="AY413" s="272" t="s">
        <v>244</v>
      </c>
    </row>
    <row r="414" s="2" customFormat="1" ht="6.96" customHeight="1">
      <c r="A414" s="40"/>
      <c r="B414" s="68"/>
      <c r="C414" s="69"/>
      <c r="D414" s="69"/>
      <c r="E414" s="69"/>
      <c r="F414" s="69"/>
      <c r="G414" s="69"/>
      <c r="H414" s="69"/>
      <c r="I414" s="69"/>
      <c r="J414" s="69"/>
      <c r="K414" s="69"/>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I74j3mXaUwJeoVjlu/29zGgpyhR+nS/qmyKI0H7ku5L84jhZa2Z6OSkYvgpFRFgjyueJeF2YHzfFwU8Z4Nka8Q==" hashValue="cfz7hM/bmvrU36NUE/P5DFIlN0QSEzq2lNp4dE+LBBeqxzO06v26utzesz8Rdy9HK5MFK6Y95fp7KFpPXXVvcQ==" algorithmName="SHA-512" password="E785"/>
  <autoFilter ref="C132:K413"/>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892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ROUND((SUM(BE131:BE255)),  2)</f>
        <v>0</v>
      </c>
      <c r="G35" s="40"/>
      <c r="H35" s="40"/>
      <c r="I35" s="167">
        <v>0.20999999999999999</v>
      </c>
      <c r="J35" s="166">
        <f>ROUND(((SUM(BE131:BE255))*I35),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ROUND((SUM(BF131:BF255)),  2)</f>
        <v>0</v>
      </c>
      <c r="G36" s="40"/>
      <c r="H36" s="40"/>
      <c r="I36" s="167">
        <v>0.14999999999999999</v>
      </c>
      <c r="J36" s="166">
        <f>ROUND(((SUM(BF131:BF255))*I36),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ROUND((SUM(BG131:BG255)),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ROUND((SUM(BH131:BH255)),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ROUND((SUM(BI131:BI255)),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02.2 - Přeložka areálového rozvodu kyslíku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227</v>
      </c>
      <c r="E99" s="194"/>
      <c r="F99" s="194"/>
      <c r="G99" s="194"/>
      <c r="H99" s="194"/>
      <c r="I99" s="194"/>
      <c r="J99" s="195">
        <f>J132</f>
        <v>0</v>
      </c>
      <c r="K99" s="192"/>
      <c r="L99" s="196"/>
      <c r="S99" s="9"/>
      <c r="T99" s="9"/>
      <c r="U99" s="9"/>
      <c r="V99" s="9"/>
      <c r="W99" s="9"/>
      <c r="X99" s="9"/>
      <c r="Y99" s="9"/>
      <c r="Z99" s="9"/>
      <c r="AA99" s="9"/>
      <c r="AB99" s="9"/>
      <c r="AC99" s="9"/>
      <c r="AD99" s="9"/>
      <c r="AE99" s="9"/>
    </row>
    <row r="100" s="9" customFormat="1" ht="24.96" customHeight="1">
      <c r="A100" s="9"/>
      <c r="B100" s="191"/>
      <c r="C100" s="192"/>
      <c r="D100" s="193" t="s">
        <v>893</v>
      </c>
      <c r="E100" s="194"/>
      <c r="F100" s="194"/>
      <c r="G100" s="194"/>
      <c r="H100" s="194"/>
      <c r="I100" s="194"/>
      <c r="J100" s="195">
        <f>J157</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229</v>
      </c>
      <c r="E101" s="194"/>
      <c r="F101" s="194"/>
      <c r="G101" s="194"/>
      <c r="H101" s="194"/>
      <c r="I101" s="194"/>
      <c r="J101" s="195">
        <f>J163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894</v>
      </c>
      <c r="E102" s="194"/>
      <c r="F102" s="194"/>
      <c r="G102" s="194"/>
      <c r="H102" s="194"/>
      <c r="I102" s="194"/>
      <c r="J102" s="195">
        <f>J174</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895</v>
      </c>
      <c r="E103" s="194"/>
      <c r="F103" s="194"/>
      <c r="G103" s="194"/>
      <c r="H103" s="194"/>
      <c r="I103" s="194"/>
      <c r="J103" s="195">
        <f>J176</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896</v>
      </c>
      <c r="E104" s="194"/>
      <c r="F104" s="194"/>
      <c r="G104" s="194"/>
      <c r="H104" s="194"/>
      <c r="I104" s="194"/>
      <c r="J104" s="195">
        <f>J178</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897</v>
      </c>
      <c r="E105" s="194"/>
      <c r="F105" s="194"/>
      <c r="G105" s="194"/>
      <c r="H105" s="194"/>
      <c r="I105" s="194"/>
      <c r="J105" s="195">
        <f>J232</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898</v>
      </c>
      <c r="E106" s="194"/>
      <c r="F106" s="194"/>
      <c r="G106" s="194"/>
      <c r="H106" s="194"/>
      <c r="I106" s="194"/>
      <c r="J106" s="195">
        <f>J235</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899</v>
      </c>
      <c r="E107" s="194"/>
      <c r="F107" s="194"/>
      <c r="G107" s="194"/>
      <c r="H107" s="194"/>
      <c r="I107" s="194"/>
      <c r="J107" s="195">
        <f>J240</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900</v>
      </c>
      <c r="E108" s="194"/>
      <c r="F108" s="194"/>
      <c r="G108" s="194"/>
      <c r="H108" s="194"/>
      <c r="I108" s="194"/>
      <c r="J108" s="195">
        <f>J247</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901</v>
      </c>
      <c r="E109" s="194"/>
      <c r="F109" s="194"/>
      <c r="G109" s="194"/>
      <c r="H109" s="194"/>
      <c r="I109" s="194"/>
      <c r="J109" s="195">
        <f>J253</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216</v>
      </c>
      <c r="D120" s="23"/>
      <c r="E120" s="23"/>
      <c r="F120" s="23"/>
      <c r="G120" s="23"/>
      <c r="H120" s="23"/>
      <c r="I120" s="23"/>
      <c r="J120" s="23"/>
      <c r="K120" s="23"/>
      <c r="L120" s="21"/>
    </row>
    <row r="121" s="2" customFormat="1" ht="16.5" customHeight="1">
      <c r="A121" s="40"/>
      <c r="B121" s="41"/>
      <c r="C121" s="42"/>
      <c r="D121" s="42"/>
      <c r="E121" s="186" t="s">
        <v>533</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218</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02.2 - Přeložka areálového rozvodu kyslíku</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 xml:space="preserve"> </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30</v>
      </c>
      <c r="D127" s="42"/>
      <c r="E127" s="42"/>
      <c r="F127" s="28" t="str">
        <f>E17</f>
        <v>Slezká nemocnice v Opavě, příspěvková organizace</v>
      </c>
      <c r="G127" s="42"/>
      <c r="H127" s="42"/>
      <c r="I127" s="33" t="s">
        <v>36</v>
      </c>
      <c r="J127" s="38" t="str">
        <f>E23</f>
        <v>CHVÁLEK ATELIÉR s.r.o.</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 xml:space="preserve"> </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232</v>
      </c>
      <c r="D130" s="200" t="s">
        <v>68</v>
      </c>
      <c r="E130" s="200" t="s">
        <v>64</v>
      </c>
      <c r="F130" s="200" t="s">
        <v>65</v>
      </c>
      <c r="G130" s="200" t="s">
        <v>233</v>
      </c>
      <c r="H130" s="200" t="s">
        <v>234</v>
      </c>
      <c r="I130" s="200" t="s">
        <v>235</v>
      </c>
      <c r="J130" s="200" t="s">
        <v>224</v>
      </c>
      <c r="K130" s="201" t="s">
        <v>236</v>
      </c>
      <c r="L130" s="202"/>
      <c r="M130" s="102" t="s">
        <v>1</v>
      </c>
      <c r="N130" s="103" t="s">
        <v>47</v>
      </c>
      <c r="O130" s="103" t="s">
        <v>237</v>
      </c>
      <c r="P130" s="103" t="s">
        <v>238</v>
      </c>
      <c r="Q130" s="103" t="s">
        <v>239</v>
      </c>
      <c r="R130" s="103" t="s">
        <v>240</v>
      </c>
      <c r="S130" s="103" t="s">
        <v>241</v>
      </c>
      <c r="T130" s="104" t="s">
        <v>242</v>
      </c>
      <c r="U130" s="197"/>
      <c r="V130" s="197"/>
      <c r="W130" s="197"/>
      <c r="X130" s="197"/>
      <c r="Y130" s="197"/>
      <c r="Z130" s="197"/>
      <c r="AA130" s="197"/>
      <c r="AB130" s="197"/>
      <c r="AC130" s="197"/>
      <c r="AD130" s="197"/>
      <c r="AE130" s="197"/>
    </row>
    <row r="131" s="2" customFormat="1" ht="22.8" customHeight="1">
      <c r="A131" s="40"/>
      <c r="B131" s="41"/>
      <c r="C131" s="109" t="s">
        <v>243</v>
      </c>
      <c r="D131" s="42"/>
      <c r="E131" s="42"/>
      <c r="F131" s="42"/>
      <c r="G131" s="42"/>
      <c r="H131" s="42"/>
      <c r="I131" s="42"/>
      <c r="J131" s="203">
        <f>BK131</f>
        <v>0</v>
      </c>
      <c r="K131" s="42"/>
      <c r="L131" s="46"/>
      <c r="M131" s="105"/>
      <c r="N131" s="204"/>
      <c r="O131" s="106"/>
      <c r="P131" s="205">
        <f>P132+P157+P163+P174+P176+P178+P232+P235+P240+P247+P253</f>
        <v>0</v>
      </c>
      <c r="Q131" s="106"/>
      <c r="R131" s="205">
        <f>R132+R157+R163+R174+R176+R178+R232+R235+R240+R247+R253</f>
        <v>0</v>
      </c>
      <c r="S131" s="106"/>
      <c r="T131" s="206">
        <f>T132+T157+T163+T174+T176+T178+T232+T235+T240+T247+T253</f>
        <v>0</v>
      </c>
      <c r="U131" s="40"/>
      <c r="V131" s="40"/>
      <c r="W131" s="40"/>
      <c r="X131" s="40"/>
      <c r="Y131" s="40"/>
      <c r="Z131" s="40"/>
      <c r="AA131" s="40"/>
      <c r="AB131" s="40"/>
      <c r="AC131" s="40"/>
      <c r="AD131" s="40"/>
      <c r="AE131" s="40"/>
      <c r="AT131" s="18" t="s">
        <v>82</v>
      </c>
      <c r="AU131" s="18" t="s">
        <v>226</v>
      </c>
      <c r="BK131" s="207">
        <f>BK132+BK157+BK163+BK174+BK176+BK178+BK232+BK235+BK240+BK247+BK253</f>
        <v>0</v>
      </c>
    </row>
    <row r="132" s="11" customFormat="1" ht="25.92" customHeight="1">
      <c r="A132" s="11"/>
      <c r="B132" s="208"/>
      <c r="C132" s="209"/>
      <c r="D132" s="210" t="s">
        <v>82</v>
      </c>
      <c r="E132" s="211" t="s">
        <v>90</v>
      </c>
      <c r="F132" s="211" t="s">
        <v>122</v>
      </c>
      <c r="G132" s="209"/>
      <c r="H132" s="209"/>
      <c r="I132" s="212"/>
      <c r="J132" s="213">
        <f>BK132</f>
        <v>0</v>
      </c>
      <c r="K132" s="209"/>
      <c r="L132" s="214"/>
      <c r="M132" s="215"/>
      <c r="N132" s="216"/>
      <c r="O132" s="216"/>
      <c r="P132" s="217">
        <f>SUM(P133:P156)</f>
        <v>0</v>
      </c>
      <c r="Q132" s="216"/>
      <c r="R132" s="217">
        <f>SUM(R133:R156)</f>
        <v>0</v>
      </c>
      <c r="S132" s="216"/>
      <c r="T132" s="218">
        <f>SUM(T133:T156)</f>
        <v>0</v>
      </c>
      <c r="U132" s="11"/>
      <c r="V132" s="11"/>
      <c r="W132" s="11"/>
      <c r="X132" s="11"/>
      <c r="Y132" s="11"/>
      <c r="Z132" s="11"/>
      <c r="AA132" s="11"/>
      <c r="AB132" s="11"/>
      <c r="AC132" s="11"/>
      <c r="AD132" s="11"/>
      <c r="AE132" s="11"/>
      <c r="AR132" s="219" t="s">
        <v>90</v>
      </c>
      <c r="AT132" s="220" t="s">
        <v>82</v>
      </c>
      <c r="AU132" s="220" t="s">
        <v>83</v>
      </c>
      <c r="AY132" s="219" t="s">
        <v>244</v>
      </c>
      <c r="BK132" s="221">
        <f>SUM(BK133:BK156)</f>
        <v>0</v>
      </c>
    </row>
    <row r="133" s="2" customFormat="1" ht="16.5" customHeight="1">
      <c r="A133" s="40"/>
      <c r="B133" s="41"/>
      <c r="C133" s="222" t="s">
        <v>90</v>
      </c>
      <c r="D133" s="222" t="s">
        <v>245</v>
      </c>
      <c r="E133" s="223" t="s">
        <v>902</v>
      </c>
      <c r="F133" s="224" t="s">
        <v>903</v>
      </c>
      <c r="G133" s="225" t="s">
        <v>301</v>
      </c>
      <c r="H133" s="226">
        <v>35.189999999999998</v>
      </c>
      <c r="I133" s="227"/>
      <c r="J133" s="228">
        <f>ROUND(I133*H133,2)</f>
        <v>0</v>
      </c>
      <c r="K133" s="224" t="s">
        <v>904</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92</v>
      </c>
    </row>
    <row r="134" s="2" customFormat="1">
      <c r="A134" s="40"/>
      <c r="B134" s="41"/>
      <c r="C134" s="42"/>
      <c r="D134" s="235" t="s">
        <v>250</v>
      </c>
      <c r="E134" s="42"/>
      <c r="F134" s="236" t="s">
        <v>905</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90</v>
      </c>
    </row>
    <row r="135" s="2" customFormat="1" ht="16.5" customHeight="1">
      <c r="A135" s="40"/>
      <c r="B135" s="41"/>
      <c r="C135" s="222" t="s">
        <v>92</v>
      </c>
      <c r="D135" s="222" t="s">
        <v>245</v>
      </c>
      <c r="E135" s="223" t="s">
        <v>906</v>
      </c>
      <c r="F135" s="224" t="s">
        <v>907</v>
      </c>
      <c r="G135" s="225" t="s">
        <v>301</v>
      </c>
      <c r="H135" s="226">
        <v>69.200000000000003</v>
      </c>
      <c r="I135" s="227"/>
      <c r="J135" s="228">
        <f>ROUND(I135*H135,2)</f>
        <v>0</v>
      </c>
      <c r="K135" s="224" t="s">
        <v>904</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123</v>
      </c>
    </row>
    <row r="136" s="2" customFormat="1" ht="16.5" customHeight="1">
      <c r="A136" s="40"/>
      <c r="B136" s="41"/>
      <c r="C136" s="222" t="s">
        <v>117</v>
      </c>
      <c r="D136" s="222" t="s">
        <v>245</v>
      </c>
      <c r="E136" s="223" t="s">
        <v>908</v>
      </c>
      <c r="F136" s="224" t="s">
        <v>909</v>
      </c>
      <c r="G136" s="225" t="s">
        <v>301</v>
      </c>
      <c r="H136" s="226">
        <v>18.399999999999999</v>
      </c>
      <c r="I136" s="227"/>
      <c r="J136" s="228">
        <f>ROUND(I136*H136,2)</f>
        <v>0</v>
      </c>
      <c r="K136" s="224" t="s">
        <v>904</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258</v>
      </c>
    </row>
    <row r="137" s="2" customFormat="1">
      <c r="A137" s="40"/>
      <c r="B137" s="41"/>
      <c r="C137" s="42"/>
      <c r="D137" s="235" t="s">
        <v>250</v>
      </c>
      <c r="E137" s="42"/>
      <c r="F137" s="236" t="s">
        <v>910</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90</v>
      </c>
    </row>
    <row r="138" s="2" customFormat="1" ht="16.5" customHeight="1">
      <c r="A138" s="40"/>
      <c r="B138" s="41"/>
      <c r="C138" s="222" t="s">
        <v>123</v>
      </c>
      <c r="D138" s="222" t="s">
        <v>245</v>
      </c>
      <c r="E138" s="223" t="s">
        <v>911</v>
      </c>
      <c r="F138" s="224" t="s">
        <v>912</v>
      </c>
      <c r="G138" s="225" t="s">
        <v>248</v>
      </c>
      <c r="H138" s="226">
        <v>119.2</v>
      </c>
      <c r="I138" s="227"/>
      <c r="J138" s="228">
        <f>ROUND(I138*H138,2)</f>
        <v>0</v>
      </c>
      <c r="K138" s="224" t="s">
        <v>904</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262</v>
      </c>
    </row>
    <row r="139" s="2" customFormat="1">
      <c r="A139" s="40"/>
      <c r="B139" s="41"/>
      <c r="C139" s="42"/>
      <c r="D139" s="235" t="s">
        <v>250</v>
      </c>
      <c r="E139" s="42"/>
      <c r="F139" s="236" t="s">
        <v>913</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139</v>
      </c>
      <c r="D140" s="222" t="s">
        <v>245</v>
      </c>
      <c r="E140" s="223" t="s">
        <v>914</v>
      </c>
      <c r="F140" s="224" t="s">
        <v>915</v>
      </c>
      <c r="G140" s="225" t="s">
        <v>301</v>
      </c>
      <c r="H140" s="226">
        <v>16.199999999999999</v>
      </c>
      <c r="I140" s="227"/>
      <c r="J140" s="228">
        <f>ROUND(I140*H140,2)</f>
        <v>0</v>
      </c>
      <c r="K140" s="224" t="s">
        <v>904</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266</v>
      </c>
    </row>
    <row r="141" s="2" customFormat="1">
      <c r="A141" s="40"/>
      <c r="B141" s="41"/>
      <c r="C141" s="42"/>
      <c r="D141" s="235" t="s">
        <v>250</v>
      </c>
      <c r="E141" s="42"/>
      <c r="F141" s="236" t="s">
        <v>916</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258</v>
      </c>
      <c r="D142" s="222" t="s">
        <v>245</v>
      </c>
      <c r="E142" s="223" t="s">
        <v>917</v>
      </c>
      <c r="F142" s="224" t="s">
        <v>918</v>
      </c>
      <c r="G142" s="225" t="s">
        <v>248</v>
      </c>
      <c r="H142" s="226">
        <v>119.2</v>
      </c>
      <c r="I142" s="227"/>
      <c r="J142" s="228">
        <f>ROUND(I142*H142,2)</f>
        <v>0</v>
      </c>
      <c r="K142" s="224" t="s">
        <v>904</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269</v>
      </c>
    </row>
    <row r="143" s="2" customFormat="1" ht="16.5" customHeight="1">
      <c r="A143" s="40"/>
      <c r="B143" s="41"/>
      <c r="C143" s="222" t="s">
        <v>270</v>
      </c>
      <c r="D143" s="222" t="s">
        <v>245</v>
      </c>
      <c r="E143" s="223" t="s">
        <v>919</v>
      </c>
      <c r="F143" s="224" t="s">
        <v>920</v>
      </c>
      <c r="G143" s="225" t="s">
        <v>301</v>
      </c>
      <c r="H143" s="226">
        <v>69.200000000000003</v>
      </c>
      <c r="I143" s="227"/>
      <c r="J143" s="228">
        <f>ROUND(I143*H143,2)</f>
        <v>0</v>
      </c>
      <c r="K143" s="224" t="s">
        <v>904</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273</v>
      </c>
    </row>
    <row r="144" s="2" customFormat="1" ht="16.5" customHeight="1">
      <c r="A144" s="40"/>
      <c r="B144" s="41"/>
      <c r="C144" s="222" t="s">
        <v>262</v>
      </c>
      <c r="D144" s="222" t="s">
        <v>245</v>
      </c>
      <c r="E144" s="223" t="s">
        <v>921</v>
      </c>
      <c r="F144" s="224" t="s">
        <v>922</v>
      </c>
      <c r="G144" s="225" t="s">
        <v>301</v>
      </c>
      <c r="H144" s="226">
        <v>69.200000000000003</v>
      </c>
      <c r="I144" s="227"/>
      <c r="J144" s="228">
        <f>ROUND(I144*H144,2)</f>
        <v>0</v>
      </c>
      <c r="K144" s="224" t="s">
        <v>904</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276</v>
      </c>
    </row>
    <row r="145" s="2" customFormat="1" ht="16.5" customHeight="1">
      <c r="A145" s="40"/>
      <c r="B145" s="41"/>
      <c r="C145" s="222" t="s">
        <v>277</v>
      </c>
      <c r="D145" s="222" t="s">
        <v>245</v>
      </c>
      <c r="E145" s="223" t="s">
        <v>923</v>
      </c>
      <c r="F145" s="224" t="s">
        <v>924</v>
      </c>
      <c r="G145" s="225" t="s">
        <v>301</v>
      </c>
      <c r="H145" s="226">
        <v>14.16</v>
      </c>
      <c r="I145" s="227"/>
      <c r="J145" s="228">
        <f>ROUND(I145*H145,2)</f>
        <v>0</v>
      </c>
      <c r="K145" s="224" t="s">
        <v>904</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280</v>
      </c>
    </row>
    <row r="146" s="2" customFormat="1">
      <c r="A146" s="40"/>
      <c r="B146" s="41"/>
      <c r="C146" s="42"/>
      <c r="D146" s="235" t="s">
        <v>250</v>
      </c>
      <c r="E146" s="42"/>
      <c r="F146" s="236" t="s">
        <v>925</v>
      </c>
      <c r="G146" s="42"/>
      <c r="H146" s="42"/>
      <c r="I146" s="237"/>
      <c r="J146" s="42"/>
      <c r="K146" s="42"/>
      <c r="L146" s="46"/>
      <c r="M146" s="238"/>
      <c r="N146" s="239"/>
      <c r="O146" s="93"/>
      <c r="P146" s="93"/>
      <c r="Q146" s="93"/>
      <c r="R146" s="93"/>
      <c r="S146" s="93"/>
      <c r="T146" s="94"/>
      <c r="U146" s="40"/>
      <c r="V146" s="40"/>
      <c r="W146" s="40"/>
      <c r="X146" s="40"/>
      <c r="Y146" s="40"/>
      <c r="Z146" s="40"/>
      <c r="AA146" s="40"/>
      <c r="AB146" s="40"/>
      <c r="AC146" s="40"/>
      <c r="AD146" s="40"/>
      <c r="AE146" s="40"/>
      <c r="AT146" s="18" t="s">
        <v>250</v>
      </c>
      <c r="AU146" s="18" t="s">
        <v>90</v>
      </c>
    </row>
    <row r="147" s="2" customFormat="1" ht="16.5" customHeight="1">
      <c r="A147" s="40"/>
      <c r="B147" s="41"/>
      <c r="C147" s="222" t="s">
        <v>266</v>
      </c>
      <c r="D147" s="222" t="s">
        <v>245</v>
      </c>
      <c r="E147" s="223" t="s">
        <v>926</v>
      </c>
      <c r="F147" s="224" t="s">
        <v>927</v>
      </c>
      <c r="G147" s="225" t="s">
        <v>301</v>
      </c>
      <c r="H147" s="226">
        <v>14.16</v>
      </c>
      <c r="I147" s="227"/>
      <c r="J147" s="228">
        <f>ROUND(I147*H147,2)</f>
        <v>0</v>
      </c>
      <c r="K147" s="224" t="s">
        <v>904</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283</v>
      </c>
    </row>
    <row r="148" s="2" customFormat="1">
      <c r="A148" s="40"/>
      <c r="B148" s="41"/>
      <c r="C148" s="42"/>
      <c r="D148" s="235" t="s">
        <v>250</v>
      </c>
      <c r="E148" s="42"/>
      <c r="F148" s="236" t="s">
        <v>928</v>
      </c>
      <c r="G148" s="42"/>
      <c r="H148" s="42"/>
      <c r="I148" s="237"/>
      <c r="J148" s="42"/>
      <c r="K148" s="42"/>
      <c r="L148" s="46"/>
      <c r="M148" s="238"/>
      <c r="N148" s="239"/>
      <c r="O148" s="93"/>
      <c r="P148" s="93"/>
      <c r="Q148" s="93"/>
      <c r="R148" s="93"/>
      <c r="S148" s="93"/>
      <c r="T148" s="94"/>
      <c r="U148" s="40"/>
      <c r="V148" s="40"/>
      <c r="W148" s="40"/>
      <c r="X148" s="40"/>
      <c r="Y148" s="40"/>
      <c r="Z148" s="40"/>
      <c r="AA148" s="40"/>
      <c r="AB148" s="40"/>
      <c r="AC148" s="40"/>
      <c r="AD148" s="40"/>
      <c r="AE148" s="40"/>
      <c r="AT148" s="18" t="s">
        <v>250</v>
      </c>
      <c r="AU148" s="18" t="s">
        <v>90</v>
      </c>
    </row>
    <row r="149" s="2" customFormat="1" ht="16.5" customHeight="1">
      <c r="A149" s="40"/>
      <c r="B149" s="41"/>
      <c r="C149" s="222" t="s">
        <v>285</v>
      </c>
      <c r="D149" s="222" t="s">
        <v>245</v>
      </c>
      <c r="E149" s="223" t="s">
        <v>929</v>
      </c>
      <c r="F149" s="224" t="s">
        <v>930</v>
      </c>
      <c r="G149" s="225" t="s">
        <v>419</v>
      </c>
      <c r="H149" s="226">
        <v>22.655999999999999</v>
      </c>
      <c r="I149" s="227"/>
      <c r="J149" s="228">
        <f>ROUND(I149*H149,2)</f>
        <v>0</v>
      </c>
      <c r="K149" s="224" t="s">
        <v>904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288</v>
      </c>
    </row>
    <row r="150" s="2" customFormat="1">
      <c r="A150" s="40"/>
      <c r="B150" s="41"/>
      <c r="C150" s="42"/>
      <c r="D150" s="235" t="s">
        <v>250</v>
      </c>
      <c r="E150" s="42"/>
      <c r="F150" s="236" t="s">
        <v>931</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90</v>
      </c>
    </row>
    <row r="151" s="2" customFormat="1" ht="16.5" customHeight="1">
      <c r="A151" s="40"/>
      <c r="B151" s="41"/>
      <c r="C151" s="222" t="s">
        <v>269</v>
      </c>
      <c r="D151" s="222" t="s">
        <v>245</v>
      </c>
      <c r="E151" s="223" t="s">
        <v>932</v>
      </c>
      <c r="F151" s="224" t="s">
        <v>933</v>
      </c>
      <c r="G151" s="225" t="s">
        <v>419</v>
      </c>
      <c r="H151" s="226">
        <v>22.655999999999999</v>
      </c>
      <c r="I151" s="227"/>
      <c r="J151" s="228">
        <f>ROUND(I151*H151,2)</f>
        <v>0</v>
      </c>
      <c r="K151" s="224" t="s">
        <v>904</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291</v>
      </c>
    </row>
    <row r="152" s="2" customFormat="1">
      <c r="A152" s="40"/>
      <c r="B152" s="41"/>
      <c r="C152" s="42"/>
      <c r="D152" s="235" t="s">
        <v>250</v>
      </c>
      <c r="E152" s="42"/>
      <c r="F152" s="236" t="s">
        <v>934</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90</v>
      </c>
    </row>
    <row r="153" s="2" customFormat="1" ht="16.5" customHeight="1">
      <c r="A153" s="40"/>
      <c r="B153" s="41"/>
      <c r="C153" s="222" t="s">
        <v>292</v>
      </c>
      <c r="D153" s="222" t="s">
        <v>245</v>
      </c>
      <c r="E153" s="223" t="s">
        <v>935</v>
      </c>
      <c r="F153" s="224" t="s">
        <v>936</v>
      </c>
      <c r="G153" s="225" t="s">
        <v>873</v>
      </c>
      <c r="H153" s="226">
        <v>16</v>
      </c>
      <c r="I153" s="227"/>
      <c r="J153" s="228">
        <f>ROUND(I153*H153,2)</f>
        <v>0</v>
      </c>
      <c r="K153" s="224" t="s">
        <v>937</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295</v>
      </c>
    </row>
    <row r="154" s="2" customFormat="1" ht="16.5" customHeight="1">
      <c r="A154" s="40"/>
      <c r="B154" s="41"/>
      <c r="C154" s="222" t="s">
        <v>273</v>
      </c>
      <c r="D154" s="222" t="s">
        <v>245</v>
      </c>
      <c r="E154" s="223" t="s">
        <v>938</v>
      </c>
      <c r="F154" s="224" t="s">
        <v>939</v>
      </c>
      <c r="G154" s="225" t="s">
        <v>301</v>
      </c>
      <c r="H154" s="226">
        <v>53.590000000000003</v>
      </c>
      <c r="I154" s="227"/>
      <c r="J154" s="228">
        <f>ROUND(I154*H154,2)</f>
        <v>0</v>
      </c>
      <c r="K154" s="224" t="s">
        <v>904</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298</v>
      </c>
    </row>
    <row r="155" s="2" customFormat="1" ht="16.5" customHeight="1">
      <c r="A155" s="40"/>
      <c r="B155" s="41"/>
      <c r="C155" s="222" t="s">
        <v>8</v>
      </c>
      <c r="D155" s="222" t="s">
        <v>245</v>
      </c>
      <c r="E155" s="223" t="s">
        <v>940</v>
      </c>
      <c r="F155" s="224" t="s">
        <v>941</v>
      </c>
      <c r="G155" s="225" t="s">
        <v>942</v>
      </c>
      <c r="H155" s="226">
        <v>40</v>
      </c>
      <c r="I155" s="227"/>
      <c r="J155" s="228">
        <f>ROUND(I155*H155,2)</f>
        <v>0</v>
      </c>
      <c r="K155" s="224" t="s">
        <v>904</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302</v>
      </c>
    </row>
    <row r="156" s="2" customFormat="1" ht="16.5" customHeight="1">
      <c r="A156" s="40"/>
      <c r="B156" s="41"/>
      <c r="C156" s="222" t="s">
        <v>276</v>
      </c>
      <c r="D156" s="222" t="s">
        <v>245</v>
      </c>
      <c r="E156" s="223" t="s">
        <v>943</v>
      </c>
      <c r="F156" s="224" t="s">
        <v>944</v>
      </c>
      <c r="G156" s="225" t="s">
        <v>945</v>
      </c>
      <c r="H156" s="226">
        <v>14</v>
      </c>
      <c r="I156" s="227"/>
      <c r="J156" s="228">
        <f>ROUND(I156*H156,2)</f>
        <v>0</v>
      </c>
      <c r="K156" s="224" t="s">
        <v>904</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306</v>
      </c>
    </row>
    <row r="157" s="11" customFormat="1" ht="25.92" customHeight="1">
      <c r="A157" s="11"/>
      <c r="B157" s="208"/>
      <c r="C157" s="209"/>
      <c r="D157" s="210" t="s">
        <v>82</v>
      </c>
      <c r="E157" s="211" t="s">
        <v>308</v>
      </c>
      <c r="F157" s="211" t="s">
        <v>946</v>
      </c>
      <c r="G157" s="209"/>
      <c r="H157" s="209"/>
      <c r="I157" s="212"/>
      <c r="J157" s="213">
        <f>BK157</f>
        <v>0</v>
      </c>
      <c r="K157" s="209"/>
      <c r="L157" s="214"/>
      <c r="M157" s="215"/>
      <c r="N157" s="216"/>
      <c r="O157" s="216"/>
      <c r="P157" s="217">
        <f>SUM(P158:P162)</f>
        <v>0</v>
      </c>
      <c r="Q157" s="216"/>
      <c r="R157" s="217">
        <f>SUM(R158:R162)</f>
        <v>0</v>
      </c>
      <c r="S157" s="216"/>
      <c r="T157" s="218">
        <f>SUM(T158:T162)</f>
        <v>0</v>
      </c>
      <c r="U157" s="11"/>
      <c r="V157" s="11"/>
      <c r="W157" s="11"/>
      <c r="X157" s="11"/>
      <c r="Y157" s="11"/>
      <c r="Z157" s="11"/>
      <c r="AA157" s="11"/>
      <c r="AB157" s="11"/>
      <c r="AC157" s="11"/>
      <c r="AD157" s="11"/>
      <c r="AE157" s="11"/>
      <c r="AR157" s="219" t="s">
        <v>90</v>
      </c>
      <c r="AT157" s="220" t="s">
        <v>82</v>
      </c>
      <c r="AU157" s="220" t="s">
        <v>83</v>
      </c>
      <c r="AY157" s="219" t="s">
        <v>244</v>
      </c>
      <c r="BK157" s="221">
        <f>SUM(BK158:BK162)</f>
        <v>0</v>
      </c>
    </row>
    <row r="158" s="2" customFormat="1" ht="16.5" customHeight="1">
      <c r="A158" s="40"/>
      <c r="B158" s="41"/>
      <c r="C158" s="222" t="s">
        <v>308</v>
      </c>
      <c r="D158" s="222" t="s">
        <v>245</v>
      </c>
      <c r="E158" s="223" t="s">
        <v>947</v>
      </c>
      <c r="F158" s="224" t="s">
        <v>948</v>
      </c>
      <c r="G158" s="225" t="s">
        <v>301</v>
      </c>
      <c r="H158" s="226">
        <v>28.02</v>
      </c>
      <c r="I158" s="227"/>
      <c r="J158" s="228">
        <f>ROUND(I158*H158,2)</f>
        <v>0</v>
      </c>
      <c r="K158" s="224" t="s">
        <v>904</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311</v>
      </c>
    </row>
    <row r="159" s="2" customFormat="1">
      <c r="A159" s="40"/>
      <c r="B159" s="41"/>
      <c r="C159" s="42"/>
      <c r="D159" s="235" t="s">
        <v>250</v>
      </c>
      <c r="E159" s="42"/>
      <c r="F159" s="236" t="s">
        <v>949</v>
      </c>
      <c r="G159" s="42"/>
      <c r="H159" s="42"/>
      <c r="I159" s="237"/>
      <c r="J159" s="42"/>
      <c r="K159" s="42"/>
      <c r="L159" s="46"/>
      <c r="M159" s="238"/>
      <c r="N159" s="239"/>
      <c r="O159" s="93"/>
      <c r="P159" s="93"/>
      <c r="Q159" s="93"/>
      <c r="R159" s="93"/>
      <c r="S159" s="93"/>
      <c r="T159" s="94"/>
      <c r="U159" s="40"/>
      <c r="V159" s="40"/>
      <c r="W159" s="40"/>
      <c r="X159" s="40"/>
      <c r="Y159" s="40"/>
      <c r="Z159" s="40"/>
      <c r="AA159" s="40"/>
      <c r="AB159" s="40"/>
      <c r="AC159" s="40"/>
      <c r="AD159" s="40"/>
      <c r="AE159" s="40"/>
      <c r="AT159" s="18" t="s">
        <v>250</v>
      </c>
      <c r="AU159" s="18" t="s">
        <v>90</v>
      </c>
    </row>
    <row r="160" s="2" customFormat="1" ht="16.5" customHeight="1">
      <c r="A160" s="40"/>
      <c r="B160" s="41"/>
      <c r="C160" s="222" t="s">
        <v>280</v>
      </c>
      <c r="D160" s="222" t="s">
        <v>245</v>
      </c>
      <c r="E160" s="223" t="s">
        <v>950</v>
      </c>
      <c r="F160" s="224" t="s">
        <v>951</v>
      </c>
      <c r="G160" s="225" t="s">
        <v>419</v>
      </c>
      <c r="H160" s="226">
        <v>3.714</v>
      </c>
      <c r="I160" s="227"/>
      <c r="J160" s="228">
        <f>ROUND(I160*H160,2)</f>
        <v>0</v>
      </c>
      <c r="K160" s="224" t="s">
        <v>904</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315</v>
      </c>
    </row>
    <row r="161" s="2" customFormat="1">
      <c r="A161" s="40"/>
      <c r="B161" s="41"/>
      <c r="C161" s="42"/>
      <c r="D161" s="235" t="s">
        <v>250</v>
      </c>
      <c r="E161" s="42"/>
      <c r="F161" s="236" t="s">
        <v>952</v>
      </c>
      <c r="G161" s="42"/>
      <c r="H161" s="42"/>
      <c r="I161" s="237"/>
      <c r="J161" s="42"/>
      <c r="K161" s="42"/>
      <c r="L161" s="46"/>
      <c r="M161" s="238"/>
      <c r="N161" s="239"/>
      <c r="O161" s="93"/>
      <c r="P161" s="93"/>
      <c r="Q161" s="93"/>
      <c r="R161" s="93"/>
      <c r="S161" s="93"/>
      <c r="T161" s="94"/>
      <c r="U161" s="40"/>
      <c r="V161" s="40"/>
      <c r="W161" s="40"/>
      <c r="X161" s="40"/>
      <c r="Y161" s="40"/>
      <c r="Z161" s="40"/>
      <c r="AA161" s="40"/>
      <c r="AB161" s="40"/>
      <c r="AC161" s="40"/>
      <c r="AD161" s="40"/>
      <c r="AE161" s="40"/>
      <c r="AT161" s="18" t="s">
        <v>250</v>
      </c>
      <c r="AU161" s="18" t="s">
        <v>90</v>
      </c>
    </row>
    <row r="162" s="2" customFormat="1" ht="16.5" customHeight="1">
      <c r="A162" s="40"/>
      <c r="B162" s="41"/>
      <c r="C162" s="222" t="s">
        <v>317</v>
      </c>
      <c r="D162" s="222" t="s">
        <v>245</v>
      </c>
      <c r="E162" s="223" t="s">
        <v>953</v>
      </c>
      <c r="F162" s="224" t="s">
        <v>954</v>
      </c>
      <c r="G162" s="225" t="s">
        <v>873</v>
      </c>
      <c r="H162" s="226">
        <v>15</v>
      </c>
      <c r="I162" s="227"/>
      <c r="J162" s="228">
        <f>ROUND(I162*H162,2)</f>
        <v>0</v>
      </c>
      <c r="K162" s="224" t="s">
        <v>937</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321</v>
      </c>
    </row>
    <row r="163" s="11" customFormat="1" ht="25.92" customHeight="1">
      <c r="A163" s="11"/>
      <c r="B163" s="208"/>
      <c r="C163" s="209"/>
      <c r="D163" s="210" t="s">
        <v>82</v>
      </c>
      <c r="E163" s="211" t="s">
        <v>280</v>
      </c>
      <c r="F163" s="211" t="s">
        <v>340</v>
      </c>
      <c r="G163" s="209"/>
      <c r="H163" s="209"/>
      <c r="I163" s="212"/>
      <c r="J163" s="213">
        <f>BK163</f>
        <v>0</v>
      </c>
      <c r="K163" s="209"/>
      <c r="L163" s="214"/>
      <c r="M163" s="215"/>
      <c r="N163" s="216"/>
      <c r="O163" s="216"/>
      <c r="P163" s="217">
        <f>SUM(P164:P173)</f>
        <v>0</v>
      </c>
      <c r="Q163" s="216"/>
      <c r="R163" s="217">
        <f>SUM(R164:R173)</f>
        <v>0</v>
      </c>
      <c r="S163" s="216"/>
      <c r="T163" s="218">
        <f>SUM(T164:T173)</f>
        <v>0</v>
      </c>
      <c r="U163" s="11"/>
      <c r="V163" s="11"/>
      <c r="W163" s="11"/>
      <c r="X163" s="11"/>
      <c r="Y163" s="11"/>
      <c r="Z163" s="11"/>
      <c r="AA163" s="11"/>
      <c r="AB163" s="11"/>
      <c r="AC163" s="11"/>
      <c r="AD163" s="11"/>
      <c r="AE163" s="11"/>
      <c r="AR163" s="219" t="s">
        <v>90</v>
      </c>
      <c r="AT163" s="220" t="s">
        <v>82</v>
      </c>
      <c r="AU163" s="220" t="s">
        <v>83</v>
      </c>
      <c r="AY163" s="219" t="s">
        <v>244</v>
      </c>
      <c r="BK163" s="221">
        <f>SUM(BK164:BK173)</f>
        <v>0</v>
      </c>
    </row>
    <row r="164" s="2" customFormat="1" ht="16.5" customHeight="1">
      <c r="A164" s="40"/>
      <c r="B164" s="41"/>
      <c r="C164" s="222" t="s">
        <v>283</v>
      </c>
      <c r="D164" s="222" t="s">
        <v>245</v>
      </c>
      <c r="E164" s="223" t="s">
        <v>955</v>
      </c>
      <c r="F164" s="224" t="s">
        <v>956</v>
      </c>
      <c r="G164" s="225" t="s">
        <v>301</v>
      </c>
      <c r="H164" s="226">
        <v>9.4800000000000004</v>
      </c>
      <c r="I164" s="227"/>
      <c r="J164" s="228">
        <f>ROUND(I164*H164,2)</f>
        <v>0</v>
      </c>
      <c r="K164" s="224" t="s">
        <v>904</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325</v>
      </c>
    </row>
    <row r="165" s="2" customFormat="1">
      <c r="A165" s="40"/>
      <c r="B165" s="41"/>
      <c r="C165" s="42"/>
      <c r="D165" s="235" t="s">
        <v>250</v>
      </c>
      <c r="E165" s="42"/>
      <c r="F165" s="236" t="s">
        <v>957</v>
      </c>
      <c r="G165" s="42"/>
      <c r="H165" s="42"/>
      <c r="I165" s="237"/>
      <c r="J165" s="42"/>
      <c r="K165" s="42"/>
      <c r="L165" s="46"/>
      <c r="M165" s="238"/>
      <c r="N165" s="239"/>
      <c r="O165" s="93"/>
      <c r="P165" s="93"/>
      <c r="Q165" s="93"/>
      <c r="R165" s="93"/>
      <c r="S165" s="93"/>
      <c r="T165" s="94"/>
      <c r="U165" s="40"/>
      <c r="V165" s="40"/>
      <c r="W165" s="40"/>
      <c r="X165" s="40"/>
      <c r="Y165" s="40"/>
      <c r="Z165" s="40"/>
      <c r="AA165" s="40"/>
      <c r="AB165" s="40"/>
      <c r="AC165" s="40"/>
      <c r="AD165" s="40"/>
      <c r="AE165" s="40"/>
      <c r="AT165" s="18" t="s">
        <v>250</v>
      </c>
      <c r="AU165" s="18" t="s">
        <v>90</v>
      </c>
    </row>
    <row r="166" s="2" customFormat="1" ht="16.5" customHeight="1">
      <c r="A166" s="40"/>
      <c r="B166" s="41"/>
      <c r="C166" s="222" t="s">
        <v>7</v>
      </c>
      <c r="D166" s="222" t="s">
        <v>245</v>
      </c>
      <c r="E166" s="223" t="s">
        <v>958</v>
      </c>
      <c r="F166" s="224" t="s">
        <v>959</v>
      </c>
      <c r="G166" s="225" t="s">
        <v>248</v>
      </c>
      <c r="H166" s="226">
        <v>61</v>
      </c>
      <c r="I166" s="227"/>
      <c r="J166" s="228">
        <f>ROUND(I166*H166,2)</f>
        <v>0</v>
      </c>
      <c r="K166" s="224" t="s">
        <v>904</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329</v>
      </c>
    </row>
    <row r="167" s="2" customFormat="1">
      <c r="A167" s="40"/>
      <c r="B167" s="41"/>
      <c r="C167" s="42"/>
      <c r="D167" s="235" t="s">
        <v>250</v>
      </c>
      <c r="E167" s="42"/>
      <c r="F167" s="236" t="s">
        <v>960</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90</v>
      </c>
    </row>
    <row r="168" s="2" customFormat="1" ht="16.5" customHeight="1">
      <c r="A168" s="40"/>
      <c r="B168" s="41"/>
      <c r="C168" s="222" t="s">
        <v>288</v>
      </c>
      <c r="D168" s="222" t="s">
        <v>245</v>
      </c>
      <c r="E168" s="223" t="s">
        <v>961</v>
      </c>
      <c r="F168" s="224" t="s">
        <v>962</v>
      </c>
      <c r="G168" s="225" t="s">
        <v>248</v>
      </c>
      <c r="H168" s="226">
        <v>27.239999999999998</v>
      </c>
      <c r="I168" s="227"/>
      <c r="J168" s="228">
        <f>ROUND(I168*H168,2)</f>
        <v>0</v>
      </c>
      <c r="K168" s="224" t="s">
        <v>904</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334</v>
      </c>
    </row>
    <row r="169" s="2" customFormat="1" ht="16.5" customHeight="1">
      <c r="A169" s="40"/>
      <c r="B169" s="41"/>
      <c r="C169" s="222" t="s">
        <v>336</v>
      </c>
      <c r="D169" s="222" t="s">
        <v>245</v>
      </c>
      <c r="E169" s="223" t="s">
        <v>963</v>
      </c>
      <c r="F169" s="224" t="s">
        <v>964</v>
      </c>
      <c r="G169" s="225" t="s">
        <v>248</v>
      </c>
      <c r="H169" s="226">
        <v>48.600000000000001</v>
      </c>
      <c r="I169" s="227"/>
      <c r="J169" s="228">
        <f>ROUND(I169*H169,2)</f>
        <v>0</v>
      </c>
      <c r="K169" s="224" t="s">
        <v>904</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90</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339</v>
      </c>
    </row>
    <row r="170" s="2" customFormat="1">
      <c r="A170" s="40"/>
      <c r="B170" s="41"/>
      <c r="C170" s="42"/>
      <c r="D170" s="235" t="s">
        <v>250</v>
      </c>
      <c r="E170" s="42"/>
      <c r="F170" s="236" t="s">
        <v>965</v>
      </c>
      <c r="G170" s="42"/>
      <c r="H170" s="42"/>
      <c r="I170" s="237"/>
      <c r="J170" s="42"/>
      <c r="K170" s="42"/>
      <c r="L170" s="46"/>
      <c r="M170" s="238"/>
      <c r="N170" s="239"/>
      <c r="O170" s="93"/>
      <c r="P170" s="93"/>
      <c r="Q170" s="93"/>
      <c r="R170" s="93"/>
      <c r="S170" s="93"/>
      <c r="T170" s="94"/>
      <c r="U170" s="40"/>
      <c r="V170" s="40"/>
      <c r="W170" s="40"/>
      <c r="X170" s="40"/>
      <c r="Y170" s="40"/>
      <c r="Z170" s="40"/>
      <c r="AA170" s="40"/>
      <c r="AB170" s="40"/>
      <c r="AC170" s="40"/>
      <c r="AD170" s="40"/>
      <c r="AE170" s="40"/>
      <c r="AT170" s="18" t="s">
        <v>250</v>
      </c>
      <c r="AU170" s="18" t="s">
        <v>90</v>
      </c>
    </row>
    <row r="171" s="2" customFormat="1" ht="16.5" customHeight="1">
      <c r="A171" s="40"/>
      <c r="B171" s="41"/>
      <c r="C171" s="222" t="s">
        <v>291</v>
      </c>
      <c r="D171" s="222" t="s">
        <v>245</v>
      </c>
      <c r="E171" s="223" t="s">
        <v>966</v>
      </c>
      <c r="F171" s="224" t="s">
        <v>967</v>
      </c>
      <c r="G171" s="225" t="s">
        <v>248</v>
      </c>
      <c r="H171" s="226">
        <v>27.239999999999998</v>
      </c>
      <c r="I171" s="227"/>
      <c r="J171" s="228">
        <f>ROUND(I171*H171,2)</f>
        <v>0</v>
      </c>
      <c r="K171" s="224" t="s">
        <v>904</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90</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343</v>
      </c>
    </row>
    <row r="172" s="2" customFormat="1">
      <c r="A172" s="40"/>
      <c r="B172" s="41"/>
      <c r="C172" s="42"/>
      <c r="D172" s="235" t="s">
        <v>250</v>
      </c>
      <c r="E172" s="42"/>
      <c r="F172" s="236" t="s">
        <v>968</v>
      </c>
      <c r="G172" s="42"/>
      <c r="H172" s="42"/>
      <c r="I172" s="237"/>
      <c r="J172" s="42"/>
      <c r="K172" s="42"/>
      <c r="L172" s="46"/>
      <c r="M172" s="238"/>
      <c r="N172" s="239"/>
      <c r="O172" s="93"/>
      <c r="P172" s="93"/>
      <c r="Q172" s="93"/>
      <c r="R172" s="93"/>
      <c r="S172" s="93"/>
      <c r="T172" s="94"/>
      <c r="U172" s="40"/>
      <c r="V172" s="40"/>
      <c r="W172" s="40"/>
      <c r="X172" s="40"/>
      <c r="Y172" s="40"/>
      <c r="Z172" s="40"/>
      <c r="AA172" s="40"/>
      <c r="AB172" s="40"/>
      <c r="AC172" s="40"/>
      <c r="AD172" s="40"/>
      <c r="AE172" s="40"/>
      <c r="AT172" s="18" t="s">
        <v>250</v>
      </c>
      <c r="AU172" s="18" t="s">
        <v>90</v>
      </c>
    </row>
    <row r="173" s="2" customFormat="1" ht="16.5" customHeight="1">
      <c r="A173" s="40"/>
      <c r="B173" s="41"/>
      <c r="C173" s="222" t="s">
        <v>345</v>
      </c>
      <c r="D173" s="222" t="s">
        <v>245</v>
      </c>
      <c r="E173" s="223" t="s">
        <v>969</v>
      </c>
      <c r="F173" s="224" t="s">
        <v>970</v>
      </c>
      <c r="G173" s="225" t="s">
        <v>476</v>
      </c>
      <c r="H173" s="226">
        <v>2</v>
      </c>
      <c r="I173" s="227"/>
      <c r="J173" s="228">
        <f>ROUND(I173*H173,2)</f>
        <v>0</v>
      </c>
      <c r="K173" s="224" t="s">
        <v>904</v>
      </c>
      <c r="L173" s="46"/>
      <c r="M173" s="229" t="s">
        <v>1</v>
      </c>
      <c r="N173" s="230" t="s">
        <v>48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123</v>
      </c>
      <c r="AT173" s="233" t="s">
        <v>245</v>
      </c>
      <c r="AU173" s="233" t="s">
        <v>90</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348</v>
      </c>
    </row>
    <row r="174" s="11" customFormat="1" ht="25.92" customHeight="1">
      <c r="A174" s="11"/>
      <c r="B174" s="208"/>
      <c r="C174" s="209"/>
      <c r="D174" s="210" t="s">
        <v>82</v>
      </c>
      <c r="E174" s="211" t="s">
        <v>92</v>
      </c>
      <c r="F174" s="211" t="s">
        <v>971</v>
      </c>
      <c r="G174" s="209"/>
      <c r="H174" s="209"/>
      <c r="I174" s="212"/>
      <c r="J174" s="213">
        <f>BK174</f>
        <v>0</v>
      </c>
      <c r="K174" s="209"/>
      <c r="L174" s="214"/>
      <c r="M174" s="215"/>
      <c r="N174" s="216"/>
      <c r="O174" s="216"/>
      <c r="P174" s="217">
        <f>P175</f>
        <v>0</v>
      </c>
      <c r="Q174" s="216"/>
      <c r="R174" s="217">
        <f>R175</f>
        <v>0</v>
      </c>
      <c r="S174" s="216"/>
      <c r="T174" s="218">
        <f>T175</f>
        <v>0</v>
      </c>
      <c r="U174" s="11"/>
      <c r="V174" s="11"/>
      <c r="W174" s="11"/>
      <c r="X174" s="11"/>
      <c r="Y174" s="11"/>
      <c r="Z174" s="11"/>
      <c r="AA174" s="11"/>
      <c r="AB174" s="11"/>
      <c r="AC174" s="11"/>
      <c r="AD174" s="11"/>
      <c r="AE174" s="11"/>
      <c r="AR174" s="219" t="s">
        <v>90</v>
      </c>
      <c r="AT174" s="220" t="s">
        <v>82</v>
      </c>
      <c r="AU174" s="220" t="s">
        <v>83</v>
      </c>
      <c r="AY174" s="219" t="s">
        <v>244</v>
      </c>
      <c r="BK174" s="221">
        <f>BK175</f>
        <v>0</v>
      </c>
    </row>
    <row r="175" s="2" customFormat="1" ht="16.5" customHeight="1">
      <c r="A175" s="40"/>
      <c r="B175" s="41"/>
      <c r="C175" s="222" t="s">
        <v>295</v>
      </c>
      <c r="D175" s="222" t="s">
        <v>245</v>
      </c>
      <c r="E175" s="223" t="s">
        <v>972</v>
      </c>
      <c r="F175" s="224" t="s">
        <v>973</v>
      </c>
      <c r="G175" s="225" t="s">
        <v>248</v>
      </c>
      <c r="H175" s="226">
        <v>40.600000000000001</v>
      </c>
      <c r="I175" s="227"/>
      <c r="J175" s="228">
        <f>ROUND(I175*H175,2)</f>
        <v>0</v>
      </c>
      <c r="K175" s="224" t="s">
        <v>904</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90</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352</v>
      </c>
    </row>
    <row r="176" s="11" customFormat="1" ht="25.92" customHeight="1">
      <c r="A176" s="11"/>
      <c r="B176" s="208"/>
      <c r="C176" s="209"/>
      <c r="D176" s="210" t="s">
        <v>82</v>
      </c>
      <c r="E176" s="211" t="s">
        <v>139</v>
      </c>
      <c r="F176" s="211" t="s">
        <v>974</v>
      </c>
      <c r="G176" s="209"/>
      <c r="H176" s="209"/>
      <c r="I176" s="212"/>
      <c r="J176" s="213">
        <f>BK176</f>
        <v>0</v>
      </c>
      <c r="K176" s="209"/>
      <c r="L176" s="214"/>
      <c r="M176" s="215"/>
      <c r="N176" s="216"/>
      <c r="O176" s="216"/>
      <c r="P176" s="217">
        <f>P177</f>
        <v>0</v>
      </c>
      <c r="Q176" s="216"/>
      <c r="R176" s="217">
        <f>R177</f>
        <v>0</v>
      </c>
      <c r="S176" s="216"/>
      <c r="T176" s="218">
        <f>T177</f>
        <v>0</v>
      </c>
      <c r="U176" s="11"/>
      <c r="V176" s="11"/>
      <c r="W176" s="11"/>
      <c r="X176" s="11"/>
      <c r="Y176" s="11"/>
      <c r="Z176" s="11"/>
      <c r="AA176" s="11"/>
      <c r="AB176" s="11"/>
      <c r="AC176" s="11"/>
      <c r="AD176" s="11"/>
      <c r="AE176" s="11"/>
      <c r="AR176" s="219" t="s">
        <v>90</v>
      </c>
      <c r="AT176" s="220" t="s">
        <v>82</v>
      </c>
      <c r="AU176" s="220" t="s">
        <v>83</v>
      </c>
      <c r="AY176" s="219" t="s">
        <v>244</v>
      </c>
      <c r="BK176" s="221">
        <f>BK177</f>
        <v>0</v>
      </c>
    </row>
    <row r="177" s="2" customFormat="1" ht="16.5" customHeight="1">
      <c r="A177" s="40"/>
      <c r="B177" s="41"/>
      <c r="C177" s="222" t="s">
        <v>354</v>
      </c>
      <c r="D177" s="222" t="s">
        <v>245</v>
      </c>
      <c r="E177" s="223" t="s">
        <v>975</v>
      </c>
      <c r="F177" s="224" t="s">
        <v>976</v>
      </c>
      <c r="G177" s="225" t="s">
        <v>248</v>
      </c>
      <c r="H177" s="226">
        <v>9.5999999999999996</v>
      </c>
      <c r="I177" s="227"/>
      <c r="J177" s="228">
        <f>ROUND(I177*H177,2)</f>
        <v>0</v>
      </c>
      <c r="K177" s="224" t="s">
        <v>937</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90</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357</v>
      </c>
    </row>
    <row r="178" s="11" customFormat="1" ht="25.92" customHeight="1">
      <c r="A178" s="11"/>
      <c r="B178" s="208"/>
      <c r="C178" s="209"/>
      <c r="D178" s="210" t="s">
        <v>82</v>
      </c>
      <c r="E178" s="211" t="s">
        <v>262</v>
      </c>
      <c r="F178" s="211" t="s">
        <v>664</v>
      </c>
      <c r="G178" s="209"/>
      <c r="H178" s="209"/>
      <c r="I178" s="212"/>
      <c r="J178" s="213">
        <f>BK178</f>
        <v>0</v>
      </c>
      <c r="K178" s="209"/>
      <c r="L178" s="214"/>
      <c r="M178" s="215"/>
      <c r="N178" s="216"/>
      <c r="O178" s="216"/>
      <c r="P178" s="217">
        <f>SUM(P179:P231)</f>
        <v>0</v>
      </c>
      <c r="Q178" s="216"/>
      <c r="R178" s="217">
        <f>SUM(R179:R231)</f>
        <v>0</v>
      </c>
      <c r="S178" s="216"/>
      <c r="T178" s="218">
        <f>SUM(T179:T231)</f>
        <v>0</v>
      </c>
      <c r="U178" s="11"/>
      <c r="V178" s="11"/>
      <c r="W178" s="11"/>
      <c r="X178" s="11"/>
      <c r="Y178" s="11"/>
      <c r="Z178" s="11"/>
      <c r="AA178" s="11"/>
      <c r="AB178" s="11"/>
      <c r="AC178" s="11"/>
      <c r="AD178" s="11"/>
      <c r="AE178" s="11"/>
      <c r="AR178" s="219" t="s">
        <v>90</v>
      </c>
      <c r="AT178" s="220" t="s">
        <v>82</v>
      </c>
      <c r="AU178" s="220" t="s">
        <v>83</v>
      </c>
      <c r="AY178" s="219" t="s">
        <v>244</v>
      </c>
      <c r="BK178" s="221">
        <f>SUM(BK179:BK231)</f>
        <v>0</v>
      </c>
    </row>
    <row r="179" s="2" customFormat="1" ht="16.5" customHeight="1">
      <c r="A179" s="40"/>
      <c r="B179" s="41"/>
      <c r="C179" s="222" t="s">
        <v>298</v>
      </c>
      <c r="D179" s="222" t="s">
        <v>245</v>
      </c>
      <c r="E179" s="223" t="s">
        <v>977</v>
      </c>
      <c r="F179" s="224" t="s">
        <v>978</v>
      </c>
      <c r="G179" s="225" t="s">
        <v>979</v>
      </c>
      <c r="H179" s="226">
        <v>1</v>
      </c>
      <c r="I179" s="227"/>
      <c r="J179" s="228">
        <f>ROUND(I179*H179,2)</f>
        <v>0</v>
      </c>
      <c r="K179" s="224" t="s">
        <v>937</v>
      </c>
      <c r="L179" s="46"/>
      <c r="M179" s="229" t="s">
        <v>1</v>
      </c>
      <c r="N179" s="230" t="s">
        <v>48</v>
      </c>
      <c r="O179" s="93"/>
      <c r="P179" s="231">
        <f>O179*H179</f>
        <v>0</v>
      </c>
      <c r="Q179" s="231">
        <v>0</v>
      </c>
      <c r="R179" s="231">
        <f>Q179*H179</f>
        <v>0</v>
      </c>
      <c r="S179" s="231">
        <v>0</v>
      </c>
      <c r="T179" s="232">
        <f>S179*H179</f>
        <v>0</v>
      </c>
      <c r="U179" s="40"/>
      <c r="V179" s="40"/>
      <c r="W179" s="40"/>
      <c r="X179" s="40"/>
      <c r="Y179" s="40"/>
      <c r="Z179" s="40"/>
      <c r="AA179" s="40"/>
      <c r="AB179" s="40"/>
      <c r="AC179" s="40"/>
      <c r="AD179" s="40"/>
      <c r="AE179" s="40"/>
      <c r="AR179" s="233" t="s">
        <v>123</v>
      </c>
      <c r="AT179" s="233" t="s">
        <v>245</v>
      </c>
      <c r="AU179" s="233" t="s">
        <v>90</v>
      </c>
      <c r="AY179" s="18" t="s">
        <v>244</v>
      </c>
      <c r="BE179" s="234">
        <f>IF(N179="základní",J179,0)</f>
        <v>0</v>
      </c>
      <c r="BF179" s="234">
        <f>IF(N179="snížená",J179,0)</f>
        <v>0</v>
      </c>
      <c r="BG179" s="234">
        <f>IF(N179="zákl. přenesená",J179,0)</f>
        <v>0</v>
      </c>
      <c r="BH179" s="234">
        <f>IF(N179="sníž. přenesená",J179,0)</f>
        <v>0</v>
      </c>
      <c r="BI179" s="234">
        <f>IF(N179="nulová",J179,0)</f>
        <v>0</v>
      </c>
      <c r="BJ179" s="18" t="s">
        <v>90</v>
      </c>
      <c r="BK179" s="234">
        <f>ROUND(I179*H179,2)</f>
        <v>0</v>
      </c>
      <c r="BL179" s="18" t="s">
        <v>123</v>
      </c>
      <c r="BM179" s="233" t="s">
        <v>361</v>
      </c>
    </row>
    <row r="180" s="2" customFormat="1" ht="16.5" customHeight="1">
      <c r="A180" s="40"/>
      <c r="B180" s="41"/>
      <c r="C180" s="222" t="s">
        <v>363</v>
      </c>
      <c r="D180" s="222" t="s">
        <v>245</v>
      </c>
      <c r="E180" s="223" t="s">
        <v>980</v>
      </c>
      <c r="F180" s="224" t="s">
        <v>981</v>
      </c>
      <c r="G180" s="225" t="s">
        <v>979</v>
      </c>
      <c r="H180" s="226">
        <v>2</v>
      </c>
      <c r="I180" s="227"/>
      <c r="J180" s="228">
        <f>ROUND(I180*H180,2)</f>
        <v>0</v>
      </c>
      <c r="K180" s="224" t="s">
        <v>937</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90</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366</v>
      </c>
    </row>
    <row r="181" s="2" customFormat="1" ht="16.5" customHeight="1">
      <c r="A181" s="40"/>
      <c r="B181" s="41"/>
      <c r="C181" s="222" t="s">
        <v>302</v>
      </c>
      <c r="D181" s="222" t="s">
        <v>245</v>
      </c>
      <c r="E181" s="223" t="s">
        <v>982</v>
      </c>
      <c r="F181" s="224" t="s">
        <v>983</v>
      </c>
      <c r="G181" s="225" t="s">
        <v>979</v>
      </c>
      <c r="H181" s="226">
        <v>1</v>
      </c>
      <c r="I181" s="227"/>
      <c r="J181" s="228">
        <f>ROUND(I181*H181,2)</f>
        <v>0</v>
      </c>
      <c r="K181" s="224" t="s">
        <v>937</v>
      </c>
      <c r="L181" s="46"/>
      <c r="M181" s="229" t="s">
        <v>1</v>
      </c>
      <c r="N181" s="230" t="s">
        <v>48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123</v>
      </c>
      <c r="AT181" s="233" t="s">
        <v>245</v>
      </c>
      <c r="AU181" s="233" t="s">
        <v>90</v>
      </c>
      <c r="AY181" s="18" t="s">
        <v>244</v>
      </c>
      <c r="BE181" s="234">
        <f>IF(N181="základní",J181,0)</f>
        <v>0</v>
      </c>
      <c r="BF181" s="234">
        <f>IF(N181="snížená",J181,0)</f>
        <v>0</v>
      </c>
      <c r="BG181" s="234">
        <f>IF(N181="zákl. přenesená",J181,0)</f>
        <v>0</v>
      </c>
      <c r="BH181" s="234">
        <f>IF(N181="sníž. přenesená",J181,0)</f>
        <v>0</v>
      </c>
      <c r="BI181" s="234">
        <f>IF(N181="nulová",J181,0)</f>
        <v>0</v>
      </c>
      <c r="BJ181" s="18" t="s">
        <v>90</v>
      </c>
      <c r="BK181" s="234">
        <f>ROUND(I181*H181,2)</f>
        <v>0</v>
      </c>
      <c r="BL181" s="18" t="s">
        <v>123</v>
      </c>
      <c r="BM181" s="233" t="s">
        <v>369</v>
      </c>
    </row>
    <row r="182" s="2" customFormat="1" ht="16.5" customHeight="1">
      <c r="A182" s="40"/>
      <c r="B182" s="41"/>
      <c r="C182" s="222" t="s">
        <v>371</v>
      </c>
      <c r="D182" s="222" t="s">
        <v>245</v>
      </c>
      <c r="E182" s="223" t="s">
        <v>984</v>
      </c>
      <c r="F182" s="224" t="s">
        <v>985</v>
      </c>
      <c r="G182" s="225" t="s">
        <v>873</v>
      </c>
      <c r="H182" s="226">
        <v>8</v>
      </c>
      <c r="I182" s="227"/>
      <c r="J182" s="228">
        <f>ROUND(I182*H182,2)</f>
        <v>0</v>
      </c>
      <c r="K182" s="224" t="s">
        <v>937</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90</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374</v>
      </c>
    </row>
    <row r="183" s="2" customFormat="1" ht="16.5" customHeight="1">
      <c r="A183" s="40"/>
      <c r="B183" s="41"/>
      <c r="C183" s="222" t="s">
        <v>306</v>
      </c>
      <c r="D183" s="222" t="s">
        <v>245</v>
      </c>
      <c r="E183" s="223" t="s">
        <v>986</v>
      </c>
      <c r="F183" s="224" t="s">
        <v>987</v>
      </c>
      <c r="G183" s="225" t="s">
        <v>490</v>
      </c>
      <c r="H183" s="226">
        <v>62</v>
      </c>
      <c r="I183" s="227"/>
      <c r="J183" s="228">
        <f>ROUND(I183*H183,2)</f>
        <v>0</v>
      </c>
      <c r="K183" s="224" t="s">
        <v>937</v>
      </c>
      <c r="L183" s="46"/>
      <c r="M183" s="229" t="s">
        <v>1</v>
      </c>
      <c r="N183" s="230" t="s">
        <v>48</v>
      </c>
      <c r="O183" s="93"/>
      <c r="P183" s="231">
        <f>O183*H183</f>
        <v>0</v>
      </c>
      <c r="Q183" s="231">
        <v>0</v>
      </c>
      <c r="R183" s="231">
        <f>Q183*H183</f>
        <v>0</v>
      </c>
      <c r="S183" s="231">
        <v>0</v>
      </c>
      <c r="T183" s="232">
        <f>S183*H183</f>
        <v>0</v>
      </c>
      <c r="U183" s="40"/>
      <c r="V183" s="40"/>
      <c r="W183" s="40"/>
      <c r="X183" s="40"/>
      <c r="Y183" s="40"/>
      <c r="Z183" s="40"/>
      <c r="AA183" s="40"/>
      <c r="AB183" s="40"/>
      <c r="AC183" s="40"/>
      <c r="AD183" s="40"/>
      <c r="AE183" s="40"/>
      <c r="AR183" s="233" t="s">
        <v>123</v>
      </c>
      <c r="AT183" s="233" t="s">
        <v>245</v>
      </c>
      <c r="AU183" s="233" t="s">
        <v>90</v>
      </c>
      <c r="AY183" s="18" t="s">
        <v>244</v>
      </c>
      <c r="BE183" s="234">
        <f>IF(N183="základní",J183,0)</f>
        <v>0</v>
      </c>
      <c r="BF183" s="234">
        <f>IF(N183="snížená",J183,0)</f>
        <v>0</v>
      </c>
      <c r="BG183" s="234">
        <f>IF(N183="zákl. přenesená",J183,0)</f>
        <v>0</v>
      </c>
      <c r="BH183" s="234">
        <f>IF(N183="sníž. přenesená",J183,0)</f>
        <v>0</v>
      </c>
      <c r="BI183" s="234">
        <f>IF(N183="nulová",J183,0)</f>
        <v>0</v>
      </c>
      <c r="BJ183" s="18" t="s">
        <v>90</v>
      </c>
      <c r="BK183" s="234">
        <f>ROUND(I183*H183,2)</f>
        <v>0</v>
      </c>
      <c r="BL183" s="18" t="s">
        <v>123</v>
      </c>
      <c r="BM183" s="233" t="s">
        <v>378</v>
      </c>
    </row>
    <row r="184" s="2" customFormat="1" ht="16.5" customHeight="1">
      <c r="A184" s="40"/>
      <c r="B184" s="41"/>
      <c r="C184" s="222" t="s">
        <v>379</v>
      </c>
      <c r="D184" s="222" t="s">
        <v>245</v>
      </c>
      <c r="E184" s="223" t="s">
        <v>988</v>
      </c>
      <c r="F184" s="224" t="s">
        <v>989</v>
      </c>
      <c r="G184" s="225" t="s">
        <v>490</v>
      </c>
      <c r="H184" s="226">
        <v>70</v>
      </c>
      <c r="I184" s="227"/>
      <c r="J184" s="228">
        <f>ROUND(I184*H184,2)</f>
        <v>0</v>
      </c>
      <c r="K184" s="224" t="s">
        <v>937</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90</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382</v>
      </c>
    </row>
    <row r="185" s="2" customFormat="1" ht="16.5" customHeight="1">
      <c r="A185" s="40"/>
      <c r="B185" s="41"/>
      <c r="C185" s="222" t="s">
        <v>311</v>
      </c>
      <c r="D185" s="222" t="s">
        <v>245</v>
      </c>
      <c r="E185" s="223" t="s">
        <v>990</v>
      </c>
      <c r="F185" s="224" t="s">
        <v>991</v>
      </c>
      <c r="G185" s="225" t="s">
        <v>490</v>
      </c>
      <c r="H185" s="226">
        <v>34</v>
      </c>
      <c r="I185" s="227"/>
      <c r="J185" s="228">
        <f>ROUND(I185*H185,2)</f>
        <v>0</v>
      </c>
      <c r="K185" s="224" t="s">
        <v>904</v>
      </c>
      <c r="L185" s="46"/>
      <c r="M185" s="229" t="s">
        <v>1</v>
      </c>
      <c r="N185" s="230" t="s">
        <v>48</v>
      </c>
      <c r="O185" s="93"/>
      <c r="P185" s="231">
        <f>O185*H185</f>
        <v>0</v>
      </c>
      <c r="Q185" s="231">
        <v>0</v>
      </c>
      <c r="R185" s="231">
        <f>Q185*H185</f>
        <v>0</v>
      </c>
      <c r="S185" s="231">
        <v>0</v>
      </c>
      <c r="T185" s="232">
        <f>S185*H185</f>
        <v>0</v>
      </c>
      <c r="U185" s="40"/>
      <c r="V185" s="40"/>
      <c r="W185" s="40"/>
      <c r="X185" s="40"/>
      <c r="Y185" s="40"/>
      <c r="Z185" s="40"/>
      <c r="AA185" s="40"/>
      <c r="AB185" s="40"/>
      <c r="AC185" s="40"/>
      <c r="AD185" s="40"/>
      <c r="AE185" s="40"/>
      <c r="AR185" s="233" t="s">
        <v>123</v>
      </c>
      <c r="AT185" s="233" t="s">
        <v>245</v>
      </c>
      <c r="AU185" s="233" t="s">
        <v>90</v>
      </c>
      <c r="AY185" s="18" t="s">
        <v>244</v>
      </c>
      <c r="BE185" s="234">
        <f>IF(N185="základní",J185,0)</f>
        <v>0</v>
      </c>
      <c r="BF185" s="234">
        <f>IF(N185="snížená",J185,0)</f>
        <v>0</v>
      </c>
      <c r="BG185" s="234">
        <f>IF(N185="zákl. přenesená",J185,0)</f>
        <v>0</v>
      </c>
      <c r="BH185" s="234">
        <f>IF(N185="sníž. přenesená",J185,0)</f>
        <v>0</v>
      </c>
      <c r="BI185" s="234">
        <f>IF(N185="nulová",J185,0)</f>
        <v>0</v>
      </c>
      <c r="BJ185" s="18" t="s">
        <v>90</v>
      </c>
      <c r="BK185" s="234">
        <f>ROUND(I185*H185,2)</f>
        <v>0</v>
      </c>
      <c r="BL185" s="18" t="s">
        <v>123</v>
      </c>
      <c r="BM185" s="233" t="s">
        <v>386</v>
      </c>
    </row>
    <row r="186" s="2" customFormat="1" ht="16.5" customHeight="1">
      <c r="A186" s="40"/>
      <c r="B186" s="41"/>
      <c r="C186" s="222" t="s">
        <v>388</v>
      </c>
      <c r="D186" s="222" t="s">
        <v>245</v>
      </c>
      <c r="E186" s="223" t="s">
        <v>992</v>
      </c>
      <c r="F186" s="224" t="s">
        <v>993</v>
      </c>
      <c r="G186" s="225" t="s">
        <v>490</v>
      </c>
      <c r="H186" s="226">
        <v>23</v>
      </c>
      <c r="I186" s="227"/>
      <c r="J186" s="228">
        <f>ROUND(I186*H186,2)</f>
        <v>0</v>
      </c>
      <c r="K186" s="224" t="s">
        <v>904</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90</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391</v>
      </c>
    </row>
    <row r="187" s="2" customFormat="1" ht="16.5" customHeight="1">
      <c r="A187" s="40"/>
      <c r="B187" s="41"/>
      <c r="C187" s="222" t="s">
        <v>315</v>
      </c>
      <c r="D187" s="222" t="s">
        <v>245</v>
      </c>
      <c r="E187" s="223" t="s">
        <v>994</v>
      </c>
      <c r="F187" s="224" t="s">
        <v>995</v>
      </c>
      <c r="G187" s="225" t="s">
        <v>490</v>
      </c>
      <c r="H187" s="226">
        <v>23</v>
      </c>
      <c r="I187" s="227"/>
      <c r="J187" s="228">
        <f>ROUND(I187*H187,2)</f>
        <v>0</v>
      </c>
      <c r="K187" s="224" t="s">
        <v>904</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90</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394</v>
      </c>
    </row>
    <row r="188" s="2" customFormat="1" ht="16.5" customHeight="1">
      <c r="A188" s="40"/>
      <c r="B188" s="41"/>
      <c r="C188" s="222" t="s">
        <v>396</v>
      </c>
      <c r="D188" s="222" t="s">
        <v>245</v>
      </c>
      <c r="E188" s="223" t="s">
        <v>996</v>
      </c>
      <c r="F188" s="224" t="s">
        <v>997</v>
      </c>
      <c r="G188" s="225" t="s">
        <v>490</v>
      </c>
      <c r="H188" s="226">
        <v>34</v>
      </c>
      <c r="I188" s="227"/>
      <c r="J188" s="228">
        <f>ROUND(I188*H188,2)</f>
        <v>0</v>
      </c>
      <c r="K188" s="224" t="s">
        <v>904</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245</v>
      </c>
      <c r="AU188" s="233" t="s">
        <v>90</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400</v>
      </c>
    </row>
    <row r="189" s="2" customFormat="1" ht="16.5" customHeight="1">
      <c r="A189" s="40"/>
      <c r="B189" s="41"/>
      <c r="C189" s="222" t="s">
        <v>321</v>
      </c>
      <c r="D189" s="222" t="s">
        <v>245</v>
      </c>
      <c r="E189" s="223" t="s">
        <v>998</v>
      </c>
      <c r="F189" s="224" t="s">
        <v>999</v>
      </c>
      <c r="G189" s="225" t="s">
        <v>490</v>
      </c>
      <c r="H189" s="226">
        <v>34</v>
      </c>
      <c r="I189" s="227"/>
      <c r="J189" s="228">
        <f>ROUND(I189*H189,2)</f>
        <v>0</v>
      </c>
      <c r="K189" s="224" t="s">
        <v>904</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90</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403</v>
      </c>
    </row>
    <row r="190" s="2" customFormat="1" ht="16.5" customHeight="1">
      <c r="A190" s="40"/>
      <c r="B190" s="41"/>
      <c r="C190" s="222" t="s">
        <v>405</v>
      </c>
      <c r="D190" s="222" t="s">
        <v>245</v>
      </c>
      <c r="E190" s="223" t="s">
        <v>1000</v>
      </c>
      <c r="F190" s="224" t="s">
        <v>1001</v>
      </c>
      <c r="G190" s="225" t="s">
        <v>490</v>
      </c>
      <c r="H190" s="226">
        <v>23</v>
      </c>
      <c r="I190" s="227"/>
      <c r="J190" s="228">
        <f>ROUND(I190*H190,2)</f>
        <v>0</v>
      </c>
      <c r="K190" s="224" t="s">
        <v>904</v>
      </c>
      <c r="L190" s="46"/>
      <c r="M190" s="229" t="s">
        <v>1</v>
      </c>
      <c r="N190" s="230" t="s">
        <v>48</v>
      </c>
      <c r="O190" s="93"/>
      <c r="P190" s="231">
        <f>O190*H190</f>
        <v>0</v>
      </c>
      <c r="Q190" s="231">
        <v>0</v>
      </c>
      <c r="R190" s="231">
        <f>Q190*H190</f>
        <v>0</v>
      </c>
      <c r="S190" s="231">
        <v>0</v>
      </c>
      <c r="T190" s="232">
        <f>S190*H190</f>
        <v>0</v>
      </c>
      <c r="U190" s="40"/>
      <c r="V190" s="40"/>
      <c r="W190" s="40"/>
      <c r="X190" s="40"/>
      <c r="Y190" s="40"/>
      <c r="Z190" s="40"/>
      <c r="AA190" s="40"/>
      <c r="AB190" s="40"/>
      <c r="AC190" s="40"/>
      <c r="AD190" s="40"/>
      <c r="AE190" s="40"/>
      <c r="AR190" s="233" t="s">
        <v>123</v>
      </c>
      <c r="AT190" s="233" t="s">
        <v>245</v>
      </c>
      <c r="AU190" s="233" t="s">
        <v>90</v>
      </c>
      <c r="AY190" s="18" t="s">
        <v>244</v>
      </c>
      <c r="BE190" s="234">
        <f>IF(N190="základní",J190,0)</f>
        <v>0</v>
      </c>
      <c r="BF190" s="234">
        <f>IF(N190="snížená",J190,0)</f>
        <v>0</v>
      </c>
      <c r="BG190" s="234">
        <f>IF(N190="zákl. přenesená",J190,0)</f>
        <v>0</v>
      </c>
      <c r="BH190" s="234">
        <f>IF(N190="sníž. přenesená",J190,0)</f>
        <v>0</v>
      </c>
      <c r="BI190" s="234">
        <f>IF(N190="nulová",J190,0)</f>
        <v>0</v>
      </c>
      <c r="BJ190" s="18" t="s">
        <v>90</v>
      </c>
      <c r="BK190" s="234">
        <f>ROUND(I190*H190,2)</f>
        <v>0</v>
      </c>
      <c r="BL190" s="18" t="s">
        <v>123</v>
      </c>
      <c r="BM190" s="233" t="s">
        <v>408</v>
      </c>
    </row>
    <row r="191" s="2" customFormat="1" ht="16.5" customHeight="1">
      <c r="A191" s="40"/>
      <c r="B191" s="41"/>
      <c r="C191" s="222" t="s">
        <v>325</v>
      </c>
      <c r="D191" s="222" t="s">
        <v>245</v>
      </c>
      <c r="E191" s="223" t="s">
        <v>1002</v>
      </c>
      <c r="F191" s="224" t="s">
        <v>1003</v>
      </c>
      <c r="G191" s="225" t="s">
        <v>1004</v>
      </c>
      <c r="H191" s="226">
        <v>1</v>
      </c>
      <c r="I191" s="227"/>
      <c r="J191" s="228">
        <f>ROUND(I191*H191,2)</f>
        <v>0</v>
      </c>
      <c r="K191" s="224" t="s">
        <v>904</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90</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412</v>
      </c>
    </row>
    <row r="192" s="2" customFormat="1" ht="16.5" customHeight="1">
      <c r="A192" s="40"/>
      <c r="B192" s="41"/>
      <c r="C192" s="222" t="s">
        <v>416</v>
      </c>
      <c r="D192" s="222" t="s">
        <v>245</v>
      </c>
      <c r="E192" s="223" t="s">
        <v>1005</v>
      </c>
      <c r="F192" s="224" t="s">
        <v>1006</v>
      </c>
      <c r="G192" s="225" t="s">
        <v>1004</v>
      </c>
      <c r="H192" s="226">
        <v>1</v>
      </c>
      <c r="I192" s="227"/>
      <c r="J192" s="228">
        <f>ROUND(I192*H192,2)</f>
        <v>0</v>
      </c>
      <c r="K192" s="224" t="s">
        <v>904</v>
      </c>
      <c r="L192" s="46"/>
      <c r="M192" s="229" t="s">
        <v>1</v>
      </c>
      <c r="N192" s="230" t="s">
        <v>48</v>
      </c>
      <c r="O192" s="93"/>
      <c r="P192" s="231">
        <f>O192*H192</f>
        <v>0</v>
      </c>
      <c r="Q192" s="231">
        <v>0</v>
      </c>
      <c r="R192" s="231">
        <f>Q192*H192</f>
        <v>0</v>
      </c>
      <c r="S192" s="231">
        <v>0</v>
      </c>
      <c r="T192" s="232">
        <f>S192*H192</f>
        <v>0</v>
      </c>
      <c r="U192" s="40"/>
      <c r="V192" s="40"/>
      <c r="W192" s="40"/>
      <c r="X192" s="40"/>
      <c r="Y192" s="40"/>
      <c r="Z192" s="40"/>
      <c r="AA192" s="40"/>
      <c r="AB192" s="40"/>
      <c r="AC192" s="40"/>
      <c r="AD192" s="40"/>
      <c r="AE192" s="40"/>
      <c r="AR192" s="233" t="s">
        <v>123</v>
      </c>
      <c r="AT192" s="233" t="s">
        <v>245</v>
      </c>
      <c r="AU192" s="233" t="s">
        <v>90</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420</v>
      </c>
    </row>
    <row r="193" s="2" customFormat="1" ht="16.5" customHeight="1">
      <c r="A193" s="40"/>
      <c r="B193" s="41"/>
      <c r="C193" s="222" t="s">
        <v>329</v>
      </c>
      <c r="D193" s="222" t="s">
        <v>245</v>
      </c>
      <c r="E193" s="223" t="s">
        <v>1007</v>
      </c>
      <c r="F193" s="224" t="s">
        <v>1008</v>
      </c>
      <c r="G193" s="225" t="s">
        <v>490</v>
      </c>
      <c r="H193" s="226">
        <v>23</v>
      </c>
      <c r="I193" s="227"/>
      <c r="J193" s="228">
        <f>ROUND(I193*H193,2)</f>
        <v>0</v>
      </c>
      <c r="K193" s="224" t="s">
        <v>904</v>
      </c>
      <c r="L193" s="46"/>
      <c r="M193" s="229" t="s">
        <v>1</v>
      </c>
      <c r="N193" s="230" t="s">
        <v>48</v>
      </c>
      <c r="O193" s="93"/>
      <c r="P193" s="231">
        <f>O193*H193</f>
        <v>0</v>
      </c>
      <c r="Q193" s="231">
        <v>0</v>
      </c>
      <c r="R193" s="231">
        <f>Q193*H193</f>
        <v>0</v>
      </c>
      <c r="S193" s="231">
        <v>0</v>
      </c>
      <c r="T193" s="232">
        <f>S193*H193</f>
        <v>0</v>
      </c>
      <c r="U193" s="40"/>
      <c r="V193" s="40"/>
      <c r="W193" s="40"/>
      <c r="X193" s="40"/>
      <c r="Y193" s="40"/>
      <c r="Z193" s="40"/>
      <c r="AA193" s="40"/>
      <c r="AB193" s="40"/>
      <c r="AC193" s="40"/>
      <c r="AD193" s="40"/>
      <c r="AE193" s="40"/>
      <c r="AR193" s="233" t="s">
        <v>123</v>
      </c>
      <c r="AT193" s="233" t="s">
        <v>245</v>
      </c>
      <c r="AU193" s="233" t="s">
        <v>90</v>
      </c>
      <c r="AY193" s="18" t="s">
        <v>244</v>
      </c>
      <c r="BE193" s="234">
        <f>IF(N193="základní",J193,0)</f>
        <v>0</v>
      </c>
      <c r="BF193" s="234">
        <f>IF(N193="snížená",J193,0)</f>
        <v>0</v>
      </c>
      <c r="BG193" s="234">
        <f>IF(N193="zákl. přenesená",J193,0)</f>
        <v>0</v>
      </c>
      <c r="BH193" s="234">
        <f>IF(N193="sníž. přenesená",J193,0)</f>
        <v>0</v>
      </c>
      <c r="BI193" s="234">
        <f>IF(N193="nulová",J193,0)</f>
        <v>0</v>
      </c>
      <c r="BJ193" s="18" t="s">
        <v>90</v>
      </c>
      <c r="BK193" s="234">
        <f>ROUND(I193*H193,2)</f>
        <v>0</v>
      </c>
      <c r="BL193" s="18" t="s">
        <v>123</v>
      </c>
      <c r="BM193" s="233" t="s">
        <v>875</v>
      </c>
    </row>
    <row r="194" s="2" customFormat="1" ht="16.5" customHeight="1">
      <c r="A194" s="40"/>
      <c r="B194" s="41"/>
      <c r="C194" s="222" t="s">
        <v>702</v>
      </c>
      <c r="D194" s="222" t="s">
        <v>245</v>
      </c>
      <c r="E194" s="223" t="s">
        <v>1009</v>
      </c>
      <c r="F194" s="224" t="s">
        <v>1010</v>
      </c>
      <c r="G194" s="225" t="s">
        <v>490</v>
      </c>
      <c r="H194" s="226">
        <v>34</v>
      </c>
      <c r="I194" s="227"/>
      <c r="J194" s="228">
        <f>ROUND(I194*H194,2)</f>
        <v>0</v>
      </c>
      <c r="K194" s="224" t="s">
        <v>904</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90</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883</v>
      </c>
    </row>
    <row r="195" s="2" customFormat="1" ht="16.5" customHeight="1">
      <c r="A195" s="40"/>
      <c r="B195" s="41"/>
      <c r="C195" s="222" t="s">
        <v>334</v>
      </c>
      <c r="D195" s="222" t="s">
        <v>245</v>
      </c>
      <c r="E195" s="223" t="s">
        <v>1011</v>
      </c>
      <c r="F195" s="224" t="s">
        <v>1012</v>
      </c>
      <c r="G195" s="225" t="s">
        <v>979</v>
      </c>
      <c r="H195" s="226">
        <v>3</v>
      </c>
      <c r="I195" s="227"/>
      <c r="J195" s="228">
        <f>ROUND(I195*H195,2)</f>
        <v>0</v>
      </c>
      <c r="K195" s="224" t="s">
        <v>937</v>
      </c>
      <c r="L195" s="46"/>
      <c r="M195" s="229" t="s">
        <v>1</v>
      </c>
      <c r="N195" s="230" t="s">
        <v>48</v>
      </c>
      <c r="O195" s="93"/>
      <c r="P195" s="231">
        <f>O195*H195</f>
        <v>0</v>
      </c>
      <c r="Q195" s="231">
        <v>0</v>
      </c>
      <c r="R195" s="231">
        <f>Q195*H195</f>
        <v>0</v>
      </c>
      <c r="S195" s="231">
        <v>0</v>
      </c>
      <c r="T195" s="232">
        <f>S195*H195</f>
        <v>0</v>
      </c>
      <c r="U195" s="40"/>
      <c r="V195" s="40"/>
      <c r="W195" s="40"/>
      <c r="X195" s="40"/>
      <c r="Y195" s="40"/>
      <c r="Z195" s="40"/>
      <c r="AA195" s="40"/>
      <c r="AB195" s="40"/>
      <c r="AC195" s="40"/>
      <c r="AD195" s="40"/>
      <c r="AE195" s="40"/>
      <c r="AR195" s="233" t="s">
        <v>123</v>
      </c>
      <c r="AT195" s="233" t="s">
        <v>245</v>
      </c>
      <c r="AU195" s="233" t="s">
        <v>90</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1013</v>
      </c>
    </row>
    <row r="196" s="2" customFormat="1" ht="16.5" customHeight="1">
      <c r="A196" s="40"/>
      <c r="B196" s="41"/>
      <c r="C196" s="222" t="s">
        <v>709</v>
      </c>
      <c r="D196" s="222" t="s">
        <v>245</v>
      </c>
      <c r="E196" s="223" t="s">
        <v>1014</v>
      </c>
      <c r="F196" s="224" t="s">
        <v>1015</v>
      </c>
      <c r="G196" s="225" t="s">
        <v>979</v>
      </c>
      <c r="H196" s="226">
        <v>4</v>
      </c>
      <c r="I196" s="227"/>
      <c r="J196" s="228">
        <f>ROUND(I196*H196,2)</f>
        <v>0</v>
      </c>
      <c r="K196" s="224" t="s">
        <v>937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90</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1016</v>
      </c>
    </row>
    <row r="197" s="2" customFormat="1" ht="16.5" customHeight="1">
      <c r="A197" s="40"/>
      <c r="B197" s="41"/>
      <c r="C197" s="222" t="s">
        <v>339</v>
      </c>
      <c r="D197" s="222" t="s">
        <v>245</v>
      </c>
      <c r="E197" s="223" t="s">
        <v>1017</v>
      </c>
      <c r="F197" s="224" t="s">
        <v>1018</v>
      </c>
      <c r="G197" s="225" t="s">
        <v>886</v>
      </c>
      <c r="H197" s="226">
        <v>1</v>
      </c>
      <c r="I197" s="227"/>
      <c r="J197" s="228">
        <f>ROUND(I197*H197,2)</f>
        <v>0</v>
      </c>
      <c r="K197" s="224" t="s">
        <v>937</v>
      </c>
      <c r="L197" s="46"/>
      <c r="M197" s="229" t="s">
        <v>1</v>
      </c>
      <c r="N197" s="230" t="s">
        <v>48</v>
      </c>
      <c r="O197" s="93"/>
      <c r="P197" s="231">
        <f>O197*H197</f>
        <v>0</v>
      </c>
      <c r="Q197" s="231">
        <v>0</v>
      </c>
      <c r="R197" s="231">
        <f>Q197*H197</f>
        <v>0</v>
      </c>
      <c r="S197" s="231">
        <v>0</v>
      </c>
      <c r="T197" s="232">
        <f>S197*H197</f>
        <v>0</v>
      </c>
      <c r="U197" s="40"/>
      <c r="V197" s="40"/>
      <c r="W197" s="40"/>
      <c r="X197" s="40"/>
      <c r="Y197" s="40"/>
      <c r="Z197" s="40"/>
      <c r="AA197" s="40"/>
      <c r="AB197" s="40"/>
      <c r="AC197" s="40"/>
      <c r="AD197" s="40"/>
      <c r="AE197" s="40"/>
      <c r="AR197" s="233" t="s">
        <v>123</v>
      </c>
      <c r="AT197" s="233" t="s">
        <v>245</v>
      </c>
      <c r="AU197" s="233" t="s">
        <v>90</v>
      </c>
      <c r="AY197" s="18" t="s">
        <v>244</v>
      </c>
      <c r="BE197" s="234">
        <f>IF(N197="základní",J197,0)</f>
        <v>0</v>
      </c>
      <c r="BF197" s="234">
        <f>IF(N197="snížená",J197,0)</f>
        <v>0</v>
      </c>
      <c r="BG197" s="234">
        <f>IF(N197="zákl. přenesená",J197,0)</f>
        <v>0</v>
      </c>
      <c r="BH197" s="234">
        <f>IF(N197="sníž. přenesená",J197,0)</f>
        <v>0</v>
      </c>
      <c r="BI197" s="234">
        <f>IF(N197="nulová",J197,0)</f>
        <v>0</v>
      </c>
      <c r="BJ197" s="18" t="s">
        <v>90</v>
      </c>
      <c r="BK197" s="234">
        <f>ROUND(I197*H197,2)</f>
        <v>0</v>
      </c>
      <c r="BL197" s="18" t="s">
        <v>123</v>
      </c>
      <c r="BM197" s="233" t="s">
        <v>1019</v>
      </c>
    </row>
    <row r="198" s="2" customFormat="1" ht="24.15" customHeight="1">
      <c r="A198" s="40"/>
      <c r="B198" s="41"/>
      <c r="C198" s="222" t="s">
        <v>717</v>
      </c>
      <c r="D198" s="222" t="s">
        <v>245</v>
      </c>
      <c r="E198" s="223" t="s">
        <v>1020</v>
      </c>
      <c r="F198" s="224" t="s">
        <v>1021</v>
      </c>
      <c r="G198" s="225" t="s">
        <v>873</v>
      </c>
      <c r="H198" s="226">
        <v>40</v>
      </c>
      <c r="I198" s="227"/>
      <c r="J198" s="228">
        <f>ROUND(I198*H198,2)</f>
        <v>0</v>
      </c>
      <c r="K198" s="224" t="s">
        <v>937</v>
      </c>
      <c r="L198" s="46"/>
      <c r="M198" s="229" t="s">
        <v>1</v>
      </c>
      <c r="N198" s="230" t="s">
        <v>48</v>
      </c>
      <c r="O198" s="93"/>
      <c r="P198" s="231">
        <f>O198*H198</f>
        <v>0</v>
      </c>
      <c r="Q198" s="231">
        <v>0</v>
      </c>
      <c r="R198" s="231">
        <f>Q198*H198</f>
        <v>0</v>
      </c>
      <c r="S198" s="231">
        <v>0</v>
      </c>
      <c r="T198" s="232">
        <f>S198*H198</f>
        <v>0</v>
      </c>
      <c r="U198" s="40"/>
      <c r="V198" s="40"/>
      <c r="W198" s="40"/>
      <c r="X198" s="40"/>
      <c r="Y198" s="40"/>
      <c r="Z198" s="40"/>
      <c r="AA198" s="40"/>
      <c r="AB198" s="40"/>
      <c r="AC198" s="40"/>
      <c r="AD198" s="40"/>
      <c r="AE198" s="40"/>
      <c r="AR198" s="233" t="s">
        <v>123</v>
      </c>
      <c r="AT198" s="233" t="s">
        <v>245</v>
      </c>
      <c r="AU198" s="233" t="s">
        <v>90</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123</v>
      </c>
      <c r="BM198" s="233" t="s">
        <v>1022</v>
      </c>
    </row>
    <row r="199" s="2" customFormat="1" ht="16.5" customHeight="1">
      <c r="A199" s="40"/>
      <c r="B199" s="41"/>
      <c r="C199" s="222" t="s">
        <v>343</v>
      </c>
      <c r="D199" s="222" t="s">
        <v>245</v>
      </c>
      <c r="E199" s="223" t="s">
        <v>1023</v>
      </c>
      <c r="F199" s="224" t="s">
        <v>1024</v>
      </c>
      <c r="G199" s="225" t="s">
        <v>490</v>
      </c>
      <c r="H199" s="226">
        <v>6</v>
      </c>
      <c r="I199" s="227"/>
      <c r="J199" s="228">
        <f>ROUND(I199*H199,2)</f>
        <v>0</v>
      </c>
      <c r="K199" s="224" t="s">
        <v>937</v>
      </c>
      <c r="L199" s="46"/>
      <c r="M199" s="229" t="s">
        <v>1</v>
      </c>
      <c r="N199" s="230" t="s">
        <v>48</v>
      </c>
      <c r="O199" s="93"/>
      <c r="P199" s="231">
        <f>O199*H199</f>
        <v>0</v>
      </c>
      <c r="Q199" s="231">
        <v>0</v>
      </c>
      <c r="R199" s="231">
        <f>Q199*H199</f>
        <v>0</v>
      </c>
      <c r="S199" s="231">
        <v>0</v>
      </c>
      <c r="T199" s="232">
        <f>S199*H199</f>
        <v>0</v>
      </c>
      <c r="U199" s="40"/>
      <c r="V199" s="40"/>
      <c r="W199" s="40"/>
      <c r="X199" s="40"/>
      <c r="Y199" s="40"/>
      <c r="Z199" s="40"/>
      <c r="AA199" s="40"/>
      <c r="AB199" s="40"/>
      <c r="AC199" s="40"/>
      <c r="AD199" s="40"/>
      <c r="AE199" s="40"/>
      <c r="AR199" s="233" t="s">
        <v>123</v>
      </c>
      <c r="AT199" s="233" t="s">
        <v>245</v>
      </c>
      <c r="AU199" s="233" t="s">
        <v>90</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1025</v>
      </c>
    </row>
    <row r="200" s="2" customFormat="1" ht="16.5" customHeight="1">
      <c r="A200" s="40"/>
      <c r="B200" s="41"/>
      <c r="C200" s="222" t="s">
        <v>729</v>
      </c>
      <c r="D200" s="222" t="s">
        <v>245</v>
      </c>
      <c r="E200" s="223" t="s">
        <v>1026</v>
      </c>
      <c r="F200" s="224" t="s">
        <v>1027</v>
      </c>
      <c r="G200" s="225" t="s">
        <v>490</v>
      </c>
      <c r="H200" s="226">
        <v>6</v>
      </c>
      <c r="I200" s="227"/>
      <c r="J200" s="228">
        <f>ROUND(I200*H200,2)</f>
        <v>0</v>
      </c>
      <c r="K200" s="224" t="s">
        <v>937</v>
      </c>
      <c r="L200" s="46"/>
      <c r="M200" s="229" t="s">
        <v>1</v>
      </c>
      <c r="N200" s="230" t="s">
        <v>48</v>
      </c>
      <c r="O200" s="93"/>
      <c r="P200" s="231">
        <f>O200*H200</f>
        <v>0</v>
      </c>
      <c r="Q200" s="231">
        <v>0</v>
      </c>
      <c r="R200" s="231">
        <f>Q200*H200</f>
        <v>0</v>
      </c>
      <c r="S200" s="231">
        <v>0</v>
      </c>
      <c r="T200" s="232">
        <f>S200*H200</f>
        <v>0</v>
      </c>
      <c r="U200" s="40"/>
      <c r="V200" s="40"/>
      <c r="W200" s="40"/>
      <c r="X200" s="40"/>
      <c r="Y200" s="40"/>
      <c r="Z200" s="40"/>
      <c r="AA200" s="40"/>
      <c r="AB200" s="40"/>
      <c r="AC200" s="40"/>
      <c r="AD200" s="40"/>
      <c r="AE200" s="40"/>
      <c r="AR200" s="233" t="s">
        <v>123</v>
      </c>
      <c r="AT200" s="233" t="s">
        <v>245</v>
      </c>
      <c r="AU200" s="233" t="s">
        <v>90</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1028</v>
      </c>
    </row>
    <row r="201" s="2" customFormat="1" ht="16.5" customHeight="1">
      <c r="A201" s="40"/>
      <c r="B201" s="41"/>
      <c r="C201" s="222" t="s">
        <v>348</v>
      </c>
      <c r="D201" s="222" t="s">
        <v>245</v>
      </c>
      <c r="E201" s="223" t="s">
        <v>1029</v>
      </c>
      <c r="F201" s="224" t="s">
        <v>1030</v>
      </c>
      <c r="G201" s="225" t="s">
        <v>873</v>
      </c>
      <c r="H201" s="226">
        <v>12</v>
      </c>
      <c r="I201" s="227"/>
      <c r="J201" s="228">
        <f>ROUND(I201*H201,2)</f>
        <v>0</v>
      </c>
      <c r="K201" s="224" t="s">
        <v>937</v>
      </c>
      <c r="L201" s="46"/>
      <c r="M201" s="229" t="s">
        <v>1</v>
      </c>
      <c r="N201" s="230" t="s">
        <v>48</v>
      </c>
      <c r="O201" s="93"/>
      <c r="P201" s="231">
        <f>O201*H201</f>
        <v>0</v>
      </c>
      <c r="Q201" s="231">
        <v>0</v>
      </c>
      <c r="R201" s="231">
        <f>Q201*H201</f>
        <v>0</v>
      </c>
      <c r="S201" s="231">
        <v>0</v>
      </c>
      <c r="T201" s="232">
        <f>S201*H201</f>
        <v>0</v>
      </c>
      <c r="U201" s="40"/>
      <c r="V201" s="40"/>
      <c r="W201" s="40"/>
      <c r="X201" s="40"/>
      <c r="Y201" s="40"/>
      <c r="Z201" s="40"/>
      <c r="AA201" s="40"/>
      <c r="AB201" s="40"/>
      <c r="AC201" s="40"/>
      <c r="AD201" s="40"/>
      <c r="AE201" s="40"/>
      <c r="AR201" s="233" t="s">
        <v>123</v>
      </c>
      <c r="AT201" s="233" t="s">
        <v>245</v>
      </c>
      <c r="AU201" s="233" t="s">
        <v>90</v>
      </c>
      <c r="AY201" s="18" t="s">
        <v>244</v>
      </c>
      <c r="BE201" s="234">
        <f>IF(N201="základní",J201,0)</f>
        <v>0</v>
      </c>
      <c r="BF201" s="234">
        <f>IF(N201="snížená",J201,0)</f>
        <v>0</v>
      </c>
      <c r="BG201" s="234">
        <f>IF(N201="zákl. přenesená",J201,0)</f>
        <v>0</v>
      </c>
      <c r="BH201" s="234">
        <f>IF(N201="sníž. přenesená",J201,0)</f>
        <v>0</v>
      </c>
      <c r="BI201" s="234">
        <f>IF(N201="nulová",J201,0)</f>
        <v>0</v>
      </c>
      <c r="BJ201" s="18" t="s">
        <v>90</v>
      </c>
      <c r="BK201" s="234">
        <f>ROUND(I201*H201,2)</f>
        <v>0</v>
      </c>
      <c r="BL201" s="18" t="s">
        <v>123</v>
      </c>
      <c r="BM201" s="233" t="s">
        <v>1031</v>
      </c>
    </row>
    <row r="202" s="2" customFormat="1" ht="16.5" customHeight="1">
      <c r="A202" s="40"/>
      <c r="B202" s="41"/>
      <c r="C202" s="222" t="s">
        <v>738</v>
      </c>
      <c r="D202" s="222" t="s">
        <v>245</v>
      </c>
      <c r="E202" s="223" t="s">
        <v>1032</v>
      </c>
      <c r="F202" s="224" t="s">
        <v>1033</v>
      </c>
      <c r="G202" s="225" t="s">
        <v>942</v>
      </c>
      <c r="H202" s="226">
        <v>15</v>
      </c>
      <c r="I202" s="227"/>
      <c r="J202" s="228">
        <f>ROUND(I202*H202,2)</f>
        <v>0</v>
      </c>
      <c r="K202" s="224" t="s">
        <v>904</v>
      </c>
      <c r="L202" s="46"/>
      <c r="M202" s="229" t="s">
        <v>1</v>
      </c>
      <c r="N202" s="230" t="s">
        <v>48</v>
      </c>
      <c r="O202" s="93"/>
      <c r="P202" s="231">
        <f>O202*H202</f>
        <v>0</v>
      </c>
      <c r="Q202" s="231">
        <v>0</v>
      </c>
      <c r="R202" s="231">
        <f>Q202*H202</f>
        <v>0</v>
      </c>
      <c r="S202" s="231">
        <v>0</v>
      </c>
      <c r="T202" s="232">
        <f>S202*H202</f>
        <v>0</v>
      </c>
      <c r="U202" s="40"/>
      <c r="V202" s="40"/>
      <c r="W202" s="40"/>
      <c r="X202" s="40"/>
      <c r="Y202" s="40"/>
      <c r="Z202" s="40"/>
      <c r="AA202" s="40"/>
      <c r="AB202" s="40"/>
      <c r="AC202" s="40"/>
      <c r="AD202" s="40"/>
      <c r="AE202" s="40"/>
      <c r="AR202" s="233" t="s">
        <v>123</v>
      </c>
      <c r="AT202" s="233" t="s">
        <v>245</v>
      </c>
      <c r="AU202" s="233" t="s">
        <v>90</v>
      </c>
      <c r="AY202" s="18" t="s">
        <v>244</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123</v>
      </c>
      <c r="BM202" s="233" t="s">
        <v>1034</v>
      </c>
    </row>
    <row r="203" s="2" customFormat="1" ht="21.75" customHeight="1">
      <c r="A203" s="40"/>
      <c r="B203" s="41"/>
      <c r="C203" s="222" t="s">
        <v>352</v>
      </c>
      <c r="D203" s="222" t="s">
        <v>245</v>
      </c>
      <c r="E203" s="223" t="s">
        <v>1035</v>
      </c>
      <c r="F203" s="224" t="s">
        <v>1036</v>
      </c>
      <c r="G203" s="225" t="s">
        <v>490</v>
      </c>
      <c r="H203" s="226">
        <v>34</v>
      </c>
      <c r="I203" s="227"/>
      <c r="J203" s="228">
        <f>ROUND(I203*H203,2)</f>
        <v>0</v>
      </c>
      <c r="K203" s="224" t="s">
        <v>937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90</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1037</v>
      </c>
    </row>
    <row r="204" s="2" customFormat="1">
      <c r="A204" s="40"/>
      <c r="B204" s="41"/>
      <c r="C204" s="42"/>
      <c r="D204" s="235" t="s">
        <v>250</v>
      </c>
      <c r="E204" s="42"/>
      <c r="F204" s="236" t="s">
        <v>1038</v>
      </c>
      <c r="G204" s="42"/>
      <c r="H204" s="42"/>
      <c r="I204" s="237"/>
      <c r="J204" s="42"/>
      <c r="K204" s="42"/>
      <c r="L204" s="46"/>
      <c r="M204" s="238"/>
      <c r="N204" s="239"/>
      <c r="O204" s="93"/>
      <c r="P204" s="93"/>
      <c r="Q204" s="93"/>
      <c r="R204" s="93"/>
      <c r="S204" s="93"/>
      <c r="T204" s="94"/>
      <c r="U204" s="40"/>
      <c r="V204" s="40"/>
      <c r="W204" s="40"/>
      <c r="X204" s="40"/>
      <c r="Y204" s="40"/>
      <c r="Z204" s="40"/>
      <c r="AA204" s="40"/>
      <c r="AB204" s="40"/>
      <c r="AC204" s="40"/>
      <c r="AD204" s="40"/>
      <c r="AE204" s="40"/>
      <c r="AT204" s="18" t="s">
        <v>250</v>
      </c>
      <c r="AU204" s="18" t="s">
        <v>90</v>
      </c>
    </row>
    <row r="205" s="2" customFormat="1" ht="21.75" customHeight="1">
      <c r="A205" s="40"/>
      <c r="B205" s="41"/>
      <c r="C205" s="222" t="s">
        <v>746</v>
      </c>
      <c r="D205" s="222" t="s">
        <v>245</v>
      </c>
      <c r="E205" s="223" t="s">
        <v>1039</v>
      </c>
      <c r="F205" s="224" t="s">
        <v>1040</v>
      </c>
      <c r="G205" s="225" t="s">
        <v>490</v>
      </c>
      <c r="H205" s="226">
        <v>23</v>
      </c>
      <c r="I205" s="227"/>
      <c r="J205" s="228">
        <f>ROUND(I205*H205,2)</f>
        <v>0</v>
      </c>
      <c r="K205" s="224" t="s">
        <v>937</v>
      </c>
      <c r="L205" s="46"/>
      <c r="M205" s="229" t="s">
        <v>1</v>
      </c>
      <c r="N205" s="230" t="s">
        <v>48</v>
      </c>
      <c r="O205" s="93"/>
      <c r="P205" s="231">
        <f>O205*H205</f>
        <v>0</v>
      </c>
      <c r="Q205" s="231">
        <v>0</v>
      </c>
      <c r="R205" s="231">
        <f>Q205*H205</f>
        <v>0</v>
      </c>
      <c r="S205" s="231">
        <v>0</v>
      </c>
      <c r="T205" s="232">
        <f>S205*H205</f>
        <v>0</v>
      </c>
      <c r="U205" s="40"/>
      <c r="V205" s="40"/>
      <c r="W205" s="40"/>
      <c r="X205" s="40"/>
      <c r="Y205" s="40"/>
      <c r="Z205" s="40"/>
      <c r="AA205" s="40"/>
      <c r="AB205" s="40"/>
      <c r="AC205" s="40"/>
      <c r="AD205" s="40"/>
      <c r="AE205" s="40"/>
      <c r="AR205" s="233" t="s">
        <v>123</v>
      </c>
      <c r="AT205" s="233" t="s">
        <v>245</v>
      </c>
      <c r="AU205" s="233" t="s">
        <v>90</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1041</v>
      </c>
    </row>
    <row r="206" s="2" customFormat="1">
      <c r="A206" s="40"/>
      <c r="B206" s="41"/>
      <c r="C206" s="42"/>
      <c r="D206" s="235" t="s">
        <v>250</v>
      </c>
      <c r="E206" s="42"/>
      <c r="F206" s="236" t="s">
        <v>1038</v>
      </c>
      <c r="G206" s="42"/>
      <c r="H206" s="42"/>
      <c r="I206" s="237"/>
      <c r="J206" s="42"/>
      <c r="K206" s="42"/>
      <c r="L206" s="46"/>
      <c r="M206" s="238"/>
      <c r="N206" s="239"/>
      <c r="O206" s="93"/>
      <c r="P206" s="93"/>
      <c r="Q206" s="93"/>
      <c r="R206" s="93"/>
      <c r="S206" s="93"/>
      <c r="T206" s="94"/>
      <c r="U206" s="40"/>
      <c r="V206" s="40"/>
      <c r="W206" s="40"/>
      <c r="X206" s="40"/>
      <c r="Y206" s="40"/>
      <c r="Z206" s="40"/>
      <c r="AA206" s="40"/>
      <c r="AB206" s="40"/>
      <c r="AC206" s="40"/>
      <c r="AD206" s="40"/>
      <c r="AE206" s="40"/>
      <c r="AT206" s="18" t="s">
        <v>250</v>
      </c>
      <c r="AU206" s="18" t="s">
        <v>90</v>
      </c>
    </row>
    <row r="207" s="2" customFormat="1" ht="16.5" customHeight="1">
      <c r="A207" s="40"/>
      <c r="B207" s="41"/>
      <c r="C207" s="222" t="s">
        <v>357</v>
      </c>
      <c r="D207" s="222" t="s">
        <v>245</v>
      </c>
      <c r="E207" s="223" t="s">
        <v>1042</v>
      </c>
      <c r="F207" s="224" t="s">
        <v>1043</v>
      </c>
      <c r="G207" s="225" t="s">
        <v>979</v>
      </c>
      <c r="H207" s="226">
        <v>1</v>
      </c>
      <c r="I207" s="227"/>
      <c r="J207" s="228">
        <f>ROUND(I207*H207,2)</f>
        <v>0</v>
      </c>
      <c r="K207" s="224" t="s">
        <v>937</v>
      </c>
      <c r="L207" s="46"/>
      <c r="M207" s="229" t="s">
        <v>1</v>
      </c>
      <c r="N207" s="230" t="s">
        <v>48</v>
      </c>
      <c r="O207" s="93"/>
      <c r="P207" s="231">
        <f>O207*H207</f>
        <v>0</v>
      </c>
      <c r="Q207" s="231">
        <v>0</v>
      </c>
      <c r="R207" s="231">
        <f>Q207*H207</f>
        <v>0</v>
      </c>
      <c r="S207" s="231">
        <v>0</v>
      </c>
      <c r="T207" s="232">
        <f>S207*H207</f>
        <v>0</v>
      </c>
      <c r="U207" s="40"/>
      <c r="V207" s="40"/>
      <c r="W207" s="40"/>
      <c r="X207" s="40"/>
      <c r="Y207" s="40"/>
      <c r="Z207" s="40"/>
      <c r="AA207" s="40"/>
      <c r="AB207" s="40"/>
      <c r="AC207" s="40"/>
      <c r="AD207" s="40"/>
      <c r="AE207" s="40"/>
      <c r="AR207" s="233" t="s">
        <v>123</v>
      </c>
      <c r="AT207" s="233" t="s">
        <v>245</v>
      </c>
      <c r="AU207" s="233" t="s">
        <v>90</v>
      </c>
      <c r="AY207" s="18" t="s">
        <v>244</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1044</v>
      </c>
    </row>
    <row r="208" s="2" customFormat="1">
      <c r="A208" s="40"/>
      <c r="B208" s="41"/>
      <c r="C208" s="42"/>
      <c r="D208" s="235" t="s">
        <v>250</v>
      </c>
      <c r="E208" s="42"/>
      <c r="F208" s="236" t="s">
        <v>1045</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250</v>
      </c>
      <c r="AU208" s="18" t="s">
        <v>90</v>
      </c>
    </row>
    <row r="209" s="2" customFormat="1" ht="16.5" customHeight="1">
      <c r="A209" s="40"/>
      <c r="B209" s="41"/>
      <c r="C209" s="222" t="s">
        <v>756</v>
      </c>
      <c r="D209" s="222" t="s">
        <v>245</v>
      </c>
      <c r="E209" s="223" t="s">
        <v>1046</v>
      </c>
      <c r="F209" s="224" t="s">
        <v>1047</v>
      </c>
      <c r="G209" s="225" t="s">
        <v>979</v>
      </c>
      <c r="H209" s="226">
        <v>10</v>
      </c>
      <c r="I209" s="227"/>
      <c r="J209" s="228">
        <f>ROUND(I209*H209,2)</f>
        <v>0</v>
      </c>
      <c r="K209" s="224" t="s">
        <v>937</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245</v>
      </c>
      <c r="AU209" s="233" t="s">
        <v>90</v>
      </c>
      <c r="AY209" s="18" t="s">
        <v>244</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1048</v>
      </c>
    </row>
    <row r="210" s="2" customFormat="1">
      <c r="A210" s="40"/>
      <c r="B210" s="41"/>
      <c r="C210" s="42"/>
      <c r="D210" s="235" t="s">
        <v>250</v>
      </c>
      <c r="E210" s="42"/>
      <c r="F210" s="236" t="s">
        <v>1045</v>
      </c>
      <c r="G210" s="42"/>
      <c r="H210" s="42"/>
      <c r="I210" s="237"/>
      <c r="J210" s="42"/>
      <c r="K210" s="42"/>
      <c r="L210" s="46"/>
      <c r="M210" s="238"/>
      <c r="N210" s="239"/>
      <c r="O210" s="93"/>
      <c r="P210" s="93"/>
      <c r="Q210" s="93"/>
      <c r="R210" s="93"/>
      <c r="S210" s="93"/>
      <c r="T210" s="94"/>
      <c r="U210" s="40"/>
      <c r="V210" s="40"/>
      <c r="W210" s="40"/>
      <c r="X210" s="40"/>
      <c r="Y210" s="40"/>
      <c r="Z210" s="40"/>
      <c r="AA210" s="40"/>
      <c r="AB210" s="40"/>
      <c r="AC210" s="40"/>
      <c r="AD210" s="40"/>
      <c r="AE210" s="40"/>
      <c r="AT210" s="18" t="s">
        <v>250</v>
      </c>
      <c r="AU210" s="18" t="s">
        <v>90</v>
      </c>
    </row>
    <row r="211" s="2" customFormat="1" ht="16.5" customHeight="1">
      <c r="A211" s="40"/>
      <c r="B211" s="41"/>
      <c r="C211" s="222" t="s">
        <v>361</v>
      </c>
      <c r="D211" s="222" t="s">
        <v>245</v>
      </c>
      <c r="E211" s="223" t="s">
        <v>1049</v>
      </c>
      <c r="F211" s="224" t="s">
        <v>1050</v>
      </c>
      <c r="G211" s="225" t="s">
        <v>979</v>
      </c>
      <c r="H211" s="226">
        <v>1</v>
      </c>
      <c r="I211" s="227"/>
      <c r="J211" s="228">
        <f>ROUND(I211*H211,2)</f>
        <v>0</v>
      </c>
      <c r="K211" s="224" t="s">
        <v>937</v>
      </c>
      <c r="L211" s="46"/>
      <c r="M211" s="229" t="s">
        <v>1</v>
      </c>
      <c r="N211" s="230" t="s">
        <v>48</v>
      </c>
      <c r="O211" s="93"/>
      <c r="P211" s="231">
        <f>O211*H211</f>
        <v>0</v>
      </c>
      <c r="Q211" s="231">
        <v>0</v>
      </c>
      <c r="R211" s="231">
        <f>Q211*H211</f>
        <v>0</v>
      </c>
      <c r="S211" s="231">
        <v>0</v>
      </c>
      <c r="T211" s="232">
        <f>S211*H211</f>
        <v>0</v>
      </c>
      <c r="U211" s="40"/>
      <c r="V211" s="40"/>
      <c r="W211" s="40"/>
      <c r="X211" s="40"/>
      <c r="Y211" s="40"/>
      <c r="Z211" s="40"/>
      <c r="AA211" s="40"/>
      <c r="AB211" s="40"/>
      <c r="AC211" s="40"/>
      <c r="AD211" s="40"/>
      <c r="AE211" s="40"/>
      <c r="AR211" s="233" t="s">
        <v>123</v>
      </c>
      <c r="AT211" s="233" t="s">
        <v>245</v>
      </c>
      <c r="AU211" s="233" t="s">
        <v>90</v>
      </c>
      <c r="AY211" s="18" t="s">
        <v>244</v>
      </c>
      <c r="BE211" s="234">
        <f>IF(N211="základní",J211,0)</f>
        <v>0</v>
      </c>
      <c r="BF211" s="234">
        <f>IF(N211="snížená",J211,0)</f>
        <v>0</v>
      </c>
      <c r="BG211" s="234">
        <f>IF(N211="zákl. přenesená",J211,0)</f>
        <v>0</v>
      </c>
      <c r="BH211" s="234">
        <f>IF(N211="sníž. přenesená",J211,0)</f>
        <v>0</v>
      </c>
      <c r="BI211" s="234">
        <f>IF(N211="nulová",J211,0)</f>
        <v>0</v>
      </c>
      <c r="BJ211" s="18" t="s">
        <v>90</v>
      </c>
      <c r="BK211" s="234">
        <f>ROUND(I211*H211,2)</f>
        <v>0</v>
      </c>
      <c r="BL211" s="18" t="s">
        <v>123</v>
      </c>
      <c r="BM211" s="233" t="s">
        <v>330</v>
      </c>
    </row>
    <row r="212" s="2" customFormat="1" ht="16.5" customHeight="1">
      <c r="A212" s="40"/>
      <c r="B212" s="41"/>
      <c r="C212" s="222" t="s">
        <v>763</v>
      </c>
      <c r="D212" s="222" t="s">
        <v>245</v>
      </c>
      <c r="E212" s="223" t="s">
        <v>1051</v>
      </c>
      <c r="F212" s="224" t="s">
        <v>1052</v>
      </c>
      <c r="G212" s="225" t="s">
        <v>979</v>
      </c>
      <c r="H212" s="226">
        <v>10</v>
      </c>
      <c r="I212" s="227"/>
      <c r="J212" s="228">
        <f>ROUND(I212*H212,2)</f>
        <v>0</v>
      </c>
      <c r="K212" s="224" t="s">
        <v>937</v>
      </c>
      <c r="L212" s="46"/>
      <c r="M212" s="229" t="s">
        <v>1</v>
      </c>
      <c r="N212" s="230" t="s">
        <v>48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123</v>
      </c>
      <c r="AT212" s="233" t="s">
        <v>245</v>
      </c>
      <c r="AU212" s="233" t="s">
        <v>90</v>
      </c>
      <c r="AY212" s="18" t="s">
        <v>244</v>
      </c>
      <c r="BE212" s="234">
        <f>IF(N212="základní",J212,0)</f>
        <v>0</v>
      </c>
      <c r="BF212" s="234">
        <f>IF(N212="snížená",J212,0)</f>
        <v>0</v>
      </c>
      <c r="BG212" s="234">
        <f>IF(N212="zákl. přenesená",J212,0)</f>
        <v>0</v>
      </c>
      <c r="BH212" s="234">
        <f>IF(N212="sníž. přenesená",J212,0)</f>
        <v>0</v>
      </c>
      <c r="BI212" s="234">
        <f>IF(N212="nulová",J212,0)</f>
        <v>0</v>
      </c>
      <c r="BJ212" s="18" t="s">
        <v>90</v>
      </c>
      <c r="BK212" s="234">
        <f>ROUND(I212*H212,2)</f>
        <v>0</v>
      </c>
      <c r="BL212" s="18" t="s">
        <v>123</v>
      </c>
      <c r="BM212" s="233" t="s">
        <v>1053</v>
      </c>
    </row>
    <row r="213" s="2" customFormat="1" ht="16.5" customHeight="1">
      <c r="A213" s="40"/>
      <c r="B213" s="41"/>
      <c r="C213" s="222" t="s">
        <v>366</v>
      </c>
      <c r="D213" s="222" t="s">
        <v>245</v>
      </c>
      <c r="E213" s="223" t="s">
        <v>1054</v>
      </c>
      <c r="F213" s="224" t="s">
        <v>1055</v>
      </c>
      <c r="G213" s="225" t="s">
        <v>979</v>
      </c>
      <c r="H213" s="226">
        <v>4</v>
      </c>
      <c r="I213" s="227"/>
      <c r="J213" s="228">
        <f>ROUND(I213*H213,2)</f>
        <v>0</v>
      </c>
      <c r="K213" s="224" t="s">
        <v>937</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245</v>
      </c>
      <c r="AU213" s="233" t="s">
        <v>90</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1056</v>
      </c>
    </row>
    <row r="214" s="2" customFormat="1" ht="24.15" customHeight="1">
      <c r="A214" s="40"/>
      <c r="B214" s="41"/>
      <c r="C214" s="222" t="s">
        <v>770</v>
      </c>
      <c r="D214" s="222" t="s">
        <v>245</v>
      </c>
      <c r="E214" s="223" t="s">
        <v>1057</v>
      </c>
      <c r="F214" s="224" t="s">
        <v>1058</v>
      </c>
      <c r="G214" s="225" t="s">
        <v>979</v>
      </c>
      <c r="H214" s="226">
        <v>2</v>
      </c>
      <c r="I214" s="227"/>
      <c r="J214" s="228">
        <f>ROUND(I214*H214,2)</f>
        <v>0</v>
      </c>
      <c r="K214" s="224" t="s">
        <v>937</v>
      </c>
      <c r="L214" s="46"/>
      <c r="M214" s="229" t="s">
        <v>1</v>
      </c>
      <c r="N214" s="230" t="s">
        <v>48</v>
      </c>
      <c r="O214" s="93"/>
      <c r="P214" s="231">
        <f>O214*H214</f>
        <v>0</v>
      </c>
      <c r="Q214" s="231">
        <v>0</v>
      </c>
      <c r="R214" s="231">
        <f>Q214*H214</f>
        <v>0</v>
      </c>
      <c r="S214" s="231">
        <v>0</v>
      </c>
      <c r="T214" s="232">
        <f>S214*H214</f>
        <v>0</v>
      </c>
      <c r="U214" s="40"/>
      <c r="V214" s="40"/>
      <c r="W214" s="40"/>
      <c r="X214" s="40"/>
      <c r="Y214" s="40"/>
      <c r="Z214" s="40"/>
      <c r="AA214" s="40"/>
      <c r="AB214" s="40"/>
      <c r="AC214" s="40"/>
      <c r="AD214" s="40"/>
      <c r="AE214" s="40"/>
      <c r="AR214" s="233" t="s">
        <v>123</v>
      </c>
      <c r="AT214" s="233" t="s">
        <v>245</v>
      </c>
      <c r="AU214" s="233" t="s">
        <v>90</v>
      </c>
      <c r="AY214" s="18" t="s">
        <v>244</v>
      </c>
      <c r="BE214" s="234">
        <f>IF(N214="základní",J214,0)</f>
        <v>0</v>
      </c>
      <c r="BF214" s="234">
        <f>IF(N214="snížená",J214,0)</f>
        <v>0</v>
      </c>
      <c r="BG214" s="234">
        <f>IF(N214="zákl. přenesená",J214,0)</f>
        <v>0</v>
      </c>
      <c r="BH214" s="234">
        <f>IF(N214="sníž. přenesená",J214,0)</f>
        <v>0</v>
      </c>
      <c r="BI214" s="234">
        <f>IF(N214="nulová",J214,0)</f>
        <v>0</v>
      </c>
      <c r="BJ214" s="18" t="s">
        <v>90</v>
      </c>
      <c r="BK214" s="234">
        <f>ROUND(I214*H214,2)</f>
        <v>0</v>
      </c>
      <c r="BL214" s="18" t="s">
        <v>123</v>
      </c>
      <c r="BM214" s="233" t="s">
        <v>1059</v>
      </c>
    </row>
    <row r="215" s="2" customFormat="1">
      <c r="A215" s="40"/>
      <c r="B215" s="41"/>
      <c r="C215" s="42"/>
      <c r="D215" s="235" t="s">
        <v>250</v>
      </c>
      <c r="E215" s="42"/>
      <c r="F215" s="236" t="s">
        <v>1038</v>
      </c>
      <c r="G215" s="42"/>
      <c r="H215" s="42"/>
      <c r="I215" s="237"/>
      <c r="J215" s="42"/>
      <c r="K215" s="42"/>
      <c r="L215" s="46"/>
      <c r="M215" s="238"/>
      <c r="N215" s="239"/>
      <c r="O215" s="93"/>
      <c r="P215" s="93"/>
      <c r="Q215" s="93"/>
      <c r="R215" s="93"/>
      <c r="S215" s="93"/>
      <c r="T215" s="94"/>
      <c r="U215" s="40"/>
      <c r="V215" s="40"/>
      <c r="W215" s="40"/>
      <c r="X215" s="40"/>
      <c r="Y215" s="40"/>
      <c r="Z215" s="40"/>
      <c r="AA215" s="40"/>
      <c r="AB215" s="40"/>
      <c r="AC215" s="40"/>
      <c r="AD215" s="40"/>
      <c r="AE215" s="40"/>
      <c r="AT215" s="18" t="s">
        <v>250</v>
      </c>
      <c r="AU215" s="18" t="s">
        <v>90</v>
      </c>
    </row>
    <row r="216" s="2" customFormat="1" ht="24.15" customHeight="1">
      <c r="A216" s="40"/>
      <c r="B216" s="41"/>
      <c r="C216" s="222" t="s">
        <v>369</v>
      </c>
      <c r="D216" s="222" t="s">
        <v>245</v>
      </c>
      <c r="E216" s="223" t="s">
        <v>1060</v>
      </c>
      <c r="F216" s="224" t="s">
        <v>1061</v>
      </c>
      <c r="G216" s="225" t="s">
        <v>979</v>
      </c>
      <c r="H216" s="226">
        <v>1</v>
      </c>
      <c r="I216" s="227"/>
      <c r="J216" s="228">
        <f>ROUND(I216*H216,2)</f>
        <v>0</v>
      </c>
      <c r="K216" s="224" t="s">
        <v>937</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123</v>
      </c>
      <c r="AT216" s="233" t="s">
        <v>245</v>
      </c>
      <c r="AU216" s="233" t="s">
        <v>90</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1062</v>
      </c>
    </row>
    <row r="217" s="2" customFormat="1">
      <c r="A217" s="40"/>
      <c r="B217" s="41"/>
      <c r="C217" s="42"/>
      <c r="D217" s="235" t="s">
        <v>250</v>
      </c>
      <c r="E217" s="42"/>
      <c r="F217" s="236" t="s">
        <v>1038</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8" t="s">
        <v>250</v>
      </c>
      <c r="AU217" s="18" t="s">
        <v>90</v>
      </c>
    </row>
    <row r="218" s="2" customFormat="1" ht="24.15" customHeight="1">
      <c r="A218" s="40"/>
      <c r="B218" s="41"/>
      <c r="C218" s="222" t="s">
        <v>777</v>
      </c>
      <c r="D218" s="222" t="s">
        <v>245</v>
      </c>
      <c r="E218" s="223" t="s">
        <v>1063</v>
      </c>
      <c r="F218" s="224" t="s">
        <v>1064</v>
      </c>
      <c r="G218" s="225" t="s">
        <v>979</v>
      </c>
      <c r="H218" s="226">
        <v>1</v>
      </c>
      <c r="I218" s="227"/>
      <c r="J218" s="228">
        <f>ROUND(I218*H218,2)</f>
        <v>0</v>
      </c>
      <c r="K218" s="224" t="s">
        <v>937</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245</v>
      </c>
      <c r="AU218" s="233" t="s">
        <v>90</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1065</v>
      </c>
    </row>
    <row r="219" s="2" customFormat="1">
      <c r="A219" s="40"/>
      <c r="B219" s="41"/>
      <c r="C219" s="42"/>
      <c r="D219" s="235" t="s">
        <v>250</v>
      </c>
      <c r="E219" s="42"/>
      <c r="F219" s="236" t="s">
        <v>1038</v>
      </c>
      <c r="G219" s="42"/>
      <c r="H219" s="42"/>
      <c r="I219" s="237"/>
      <c r="J219" s="42"/>
      <c r="K219" s="42"/>
      <c r="L219" s="46"/>
      <c r="M219" s="238"/>
      <c r="N219" s="239"/>
      <c r="O219" s="93"/>
      <c r="P219" s="93"/>
      <c r="Q219" s="93"/>
      <c r="R219" s="93"/>
      <c r="S219" s="93"/>
      <c r="T219" s="94"/>
      <c r="U219" s="40"/>
      <c r="V219" s="40"/>
      <c r="W219" s="40"/>
      <c r="X219" s="40"/>
      <c r="Y219" s="40"/>
      <c r="Z219" s="40"/>
      <c r="AA219" s="40"/>
      <c r="AB219" s="40"/>
      <c r="AC219" s="40"/>
      <c r="AD219" s="40"/>
      <c r="AE219" s="40"/>
      <c r="AT219" s="18" t="s">
        <v>250</v>
      </c>
      <c r="AU219" s="18" t="s">
        <v>90</v>
      </c>
    </row>
    <row r="220" s="2" customFormat="1" ht="16.5" customHeight="1">
      <c r="A220" s="40"/>
      <c r="B220" s="41"/>
      <c r="C220" s="222" t="s">
        <v>374</v>
      </c>
      <c r="D220" s="222" t="s">
        <v>245</v>
      </c>
      <c r="E220" s="223" t="s">
        <v>1066</v>
      </c>
      <c r="F220" s="224" t="s">
        <v>1067</v>
      </c>
      <c r="G220" s="225" t="s">
        <v>979</v>
      </c>
      <c r="H220" s="226">
        <v>5</v>
      </c>
      <c r="I220" s="227"/>
      <c r="J220" s="228">
        <f>ROUND(I220*H220,2)</f>
        <v>0</v>
      </c>
      <c r="K220" s="224" t="s">
        <v>937</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245</v>
      </c>
      <c r="AU220" s="233" t="s">
        <v>90</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1068</v>
      </c>
    </row>
    <row r="221" s="2" customFormat="1">
      <c r="A221" s="40"/>
      <c r="B221" s="41"/>
      <c r="C221" s="42"/>
      <c r="D221" s="235" t="s">
        <v>250</v>
      </c>
      <c r="E221" s="42"/>
      <c r="F221" s="236" t="s">
        <v>1045</v>
      </c>
      <c r="G221" s="42"/>
      <c r="H221" s="42"/>
      <c r="I221" s="237"/>
      <c r="J221" s="42"/>
      <c r="K221" s="42"/>
      <c r="L221" s="46"/>
      <c r="M221" s="238"/>
      <c r="N221" s="239"/>
      <c r="O221" s="93"/>
      <c r="P221" s="93"/>
      <c r="Q221" s="93"/>
      <c r="R221" s="93"/>
      <c r="S221" s="93"/>
      <c r="T221" s="94"/>
      <c r="U221" s="40"/>
      <c r="V221" s="40"/>
      <c r="W221" s="40"/>
      <c r="X221" s="40"/>
      <c r="Y221" s="40"/>
      <c r="Z221" s="40"/>
      <c r="AA221" s="40"/>
      <c r="AB221" s="40"/>
      <c r="AC221" s="40"/>
      <c r="AD221" s="40"/>
      <c r="AE221" s="40"/>
      <c r="AT221" s="18" t="s">
        <v>250</v>
      </c>
      <c r="AU221" s="18" t="s">
        <v>90</v>
      </c>
    </row>
    <row r="222" s="2" customFormat="1" ht="16.5" customHeight="1">
      <c r="A222" s="40"/>
      <c r="B222" s="41"/>
      <c r="C222" s="222" t="s">
        <v>785</v>
      </c>
      <c r="D222" s="222" t="s">
        <v>245</v>
      </c>
      <c r="E222" s="223" t="s">
        <v>1069</v>
      </c>
      <c r="F222" s="224" t="s">
        <v>1070</v>
      </c>
      <c r="G222" s="225" t="s">
        <v>979</v>
      </c>
      <c r="H222" s="226">
        <v>5</v>
      </c>
      <c r="I222" s="227"/>
      <c r="J222" s="228">
        <f>ROUND(I222*H222,2)</f>
        <v>0</v>
      </c>
      <c r="K222" s="224" t="s">
        <v>937</v>
      </c>
      <c r="L222" s="46"/>
      <c r="M222" s="229" t="s">
        <v>1</v>
      </c>
      <c r="N222" s="230" t="s">
        <v>48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123</v>
      </c>
      <c r="AT222" s="233" t="s">
        <v>245</v>
      </c>
      <c r="AU222" s="233" t="s">
        <v>90</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1071</v>
      </c>
    </row>
    <row r="223" s="2" customFormat="1" ht="16.5" customHeight="1">
      <c r="A223" s="40"/>
      <c r="B223" s="41"/>
      <c r="C223" s="222" t="s">
        <v>378</v>
      </c>
      <c r="D223" s="222" t="s">
        <v>245</v>
      </c>
      <c r="E223" s="223" t="s">
        <v>1072</v>
      </c>
      <c r="F223" s="224" t="s">
        <v>1073</v>
      </c>
      <c r="G223" s="225" t="s">
        <v>979</v>
      </c>
      <c r="H223" s="226">
        <v>1</v>
      </c>
      <c r="I223" s="227"/>
      <c r="J223" s="228">
        <f>ROUND(I223*H223,2)</f>
        <v>0</v>
      </c>
      <c r="K223" s="224" t="s">
        <v>937</v>
      </c>
      <c r="L223" s="46"/>
      <c r="M223" s="229" t="s">
        <v>1</v>
      </c>
      <c r="N223" s="230" t="s">
        <v>48</v>
      </c>
      <c r="O223" s="93"/>
      <c r="P223" s="231">
        <f>O223*H223</f>
        <v>0</v>
      </c>
      <c r="Q223" s="231">
        <v>0</v>
      </c>
      <c r="R223" s="231">
        <f>Q223*H223</f>
        <v>0</v>
      </c>
      <c r="S223" s="231">
        <v>0</v>
      </c>
      <c r="T223" s="232">
        <f>S223*H223</f>
        <v>0</v>
      </c>
      <c r="U223" s="40"/>
      <c r="V223" s="40"/>
      <c r="W223" s="40"/>
      <c r="X223" s="40"/>
      <c r="Y223" s="40"/>
      <c r="Z223" s="40"/>
      <c r="AA223" s="40"/>
      <c r="AB223" s="40"/>
      <c r="AC223" s="40"/>
      <c r="AD223" s="40"/>
      <c r="AE223" s="40"/>
      <c r="AR223" s="233" t="s">
        <v>123</v>
      </c>
      <c r="AT223" s="233" t="s">
        <v>245</v>
      </c>
      <c r="AU223" s="233" t="s">
        <v>90</v>
      </c>
      <c r="AY223" s="18" t="s">
        <v>244</v>
      </c>
      <c r="BE223" s="234">
        <f>IF(N223="základní",J223,0)</f>
        <v>0</v>
      </c>
      <c r="BF223" s="234">
        <f>IF(N223="snížená",J223,0)</f>
        <v>0</v>
      </c>
      <c r="BG223" s="234">
        <f>IF(N223="zákl. přenesená",J223,0)</f>
        <v>0</v>
      </c>
      <c r="BH223" s="234">
        <f>IF(N223="sníž. přenesená",J223,0)</f>
        <v>0</v>
      </c>
      <c r="BI223" s="234">
        <f>IF(N223="nulová",J223,0)</f>
        <v>0</v>
      </c>
      <c r="BJ223" s="18" t="s">
        <v>90</v>
      </c>
      <c r="BK223" s="234">
        <f>ROUND(I223*H223,2)</f>
        <v>0</v>
      </c>
      <c r="BL223" s="18" t="s">
        <v>123</v>
      </c>
      <c r="BM223" s="233" t="s">
        <v>1074</v>
      </c>
    </row>
    <row r="224" s="2" customFormat="1" ht="16.5" customHeight="1">
      <c r="A224" s="40"/>
      <c r="B224" s="41"/>
      <c r="C224" s="222" t="s">
        <v>794</v>
      </c>
      <c r="D224" s="222" t="s">
        <v>245</v>
      </c>
      <c r="E224" s="223" t="s">
        <v>1075</v>
      </c>
      <c r="F224" s="224" t="s">
        <v>1076</v>
      </c>
      <c r="G224" s="225" t="s">
        <v>979</v>
      </c>
      <c r="H224" s="226">
        <v>2</v>
      </c>
      <c r="I224" s="227"/>
      <c r="J224" s="228">
        <f>ROUND(I224*H224,2)</f>
        <v>0</v>
      </c>
      <c r="K224" s="224" t="s">
        <v>937</v>
      </c>
      <c r="L224" s="46"/>
      <c r="M224" s="229" t="s">
        <v>1</v>
      </c>
      <c r="N224" s="230" t="s">
        <v>48</v>
      </c>
      <c r="O224" s="93"/>
      <c r="P224" s="231">
        <f>O224*H224</f>
        <v>0</v>
      </c>
      <c r="Q224" s="231">
        <v>0</v>
      </c>
      <c r="R224" s="231">
        <f>Q224*H224</f>
        <v>0</v>
      </c>
      <c r="S224" s="231">
        <v>0</v>
      </c>
      <c r="T224" s="232">
        <f>S224*H224</f>
        <v>0</v>
      </c>
      <c r="U224" s="40"/>
      <c r="V224" s="40"/>
      <c r="W224" s="40"/>
      <c r="X224" s="40"/>
      <c r="Y224" s="40"/>
      <c r="Z224" s="40"/>
      <c r="AA224" s="40"/>
      <c r="AB224" s="40"/>
      <c r="AC224" s="40"/>
      <c r="AD224" s="40"/>
      <c r="AE224" s="40"/>
      <c r="AR224" s="233" t="s">
        <v>123</v>
      </c>
      <c r="AT224" s="233" t="s">
        <v>245</v>
      </c>
      <c r="AU224" s="233" t="s">
        <v>90</v>
      </c>
      <c r="AY224" s="18" t="s">
        <v>244</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1077</v>
      </c>
    </row>
    <row r="225" s="2" customFormat="1" ht="21.75" customHeight="1">
      <c r="A225" s="40"/>
      <c r="B225" s="41"/>
      <c r="C225" s="222" t="s">
        <v>382</v>
      </c>
      <c r="D225" s="222" t="s">
        <v>245</v>
      </c>
      <c r="E225" s="223" t="s">
        <v>1078</v>
      </c>
      <c r="F225" s="224" t="s">
        <v>1079</v>
      </c>
      <c r="G225" s="225" t="s">
        <v>979</v>
      </c>
      <c r="H225" s="226">
        <v>2</v>
      </c>
      <c r="I225" s="227"/>
      <c r="J225" s="228">
        <f>ROUND(I225*H225,2)</f>
        <v>0</v>
      </c>
      <c r="K225" s="224" t="s">
        <v>937</v>
      </c>
      <c r="L225" s="46"/>
      <c r="M225" s="229" t="s">
        <v>1</v>
      </c>
      <c r="N225" s="230" t="s">
        <v>48</v>
      </c>
      <c r="O225" s="93"/>
      <c r="P225" s="231">
        <f>O225*H225</f>
        <v>0</v>
      </c>
      <c r="Q225" s="231">
        <v>0</v>
      </c>
      <c r="R225" s="231">
        <f>Q225*H225</f>
        <v>0</v>
      </c>
      <c r="S225" s="231">
        <v>0</v>
      </c>
      <c r="T225" s="232">
        <f>S225*H225</f>
        <v>0</v>
      </c>
      <c r="U225" s="40"/>
      <c r="V225" s="40"/>
      <c r="W225" s="40"/>
      <c r="X225" s="40"/>
      <c r="Y225" s="40"/>
      <c r="Z225" s="40"/>
      <c r="AA225" s="40"/>
      <c r="AB225" s="40"/>
      <c r="AC225" s="40"/>
      <c r="AD225" s="40"/>
      <c r="AE225" s="40"/>
      <c r="AR225" s="233" t="s">
        <v>123</v>
      </c>
      <c r="AT225" s="233" t="s">
        <v>245</v>
      </c>
      <c r="AU225" s="233" t="s">
        <v>90</v>
      </c>
      <c r="AY225" s="18" t="s">
        <v>244</v>
      </c>
      <c r="BE225" s="234">
        <f>IF(N225="základní",J225,0)</f>
        <v>0</v>
      </c>
      <c r="BF225" s="234">
        <f>IF(N225="snížená",J225,0)</f>
        <v>0</v>
      </c>
      <c r="BG225" s="234">
        <f>IF(N225="zákl. přenesená",J225,0)</f>
        <v>0</v>
      </c>
      <c r="BH225" s="234">
        <f>IF(N225="sníž. přenesená",J225,0)</f>
        <v>0</v>
      </c>
      <c r="BI225" s="234">
        <f>IF(N225="nulová",J225,0)</f>
        <v>0</v>
      </c>
      <c r="BJ225" s="18" t="s">
        <v>90</v>
      </c>
      <c r="BK225" s="234">
        <f>ROUND(I225*H225,2)</f>
        <v>0</v>
      </c>
      <c r="BL225" s="18" t="s">
        <v>123</v>
      </c>
      <c r="BM225" s="233" t="s">
        <v>1080</v>
      </c>
    </row>
    <row r="226" s="2" customFormat="1">
      <c r="A226" s="40"/>
      <c r="B226" s="41"/>
      <c r="C226" s="42"/>
      <c r="D226" s="235" t="s">
        <v>250</v>
      </c>
      <c r="E226" s="42"/>
      <c r="F226" s="236" t="s">
        <v>1081</v>
      </c>
      <c r="G226" s="42"/>
      <c r="H226" s="42"/>
      <c r="I226" s="237"/>
      <c r="J226" s="42"/>
      <c r="K226" s="42"/>
      <c r="L226" s="46"/>
      <c r="M226" s="238"/>
      <c r="N226" s="239"/>
      <c r="O226" s="93"/>
      <c r="P226" s="93"/>
      <c r="Q226" s="93"/>
      <c r="R226" s="93"/>
      <c r="S226" s="93"/>
      <c r="T226" s="94"/>
      <c r="U226" s="40"/>
      <c r="V226" s="40"/>
      <c r="W226" s="40"/>
      <c r="X226" s="40"/>
      <c r="Y226" s="40"/>
      <c r="Z226" s="40"/>
      <c r="AA226" s="40"/>
      <c r="AB226" s="40"/>
      <c r="AC226" s="40"/>
      <c r="AD226" s="40"/>
      <c r="AE226" s="40"/>
      <c r="AT226" s="18" t="s">
        <v>250</v>
      </c>
      <c r="AU226" s="18" t="s">
        <v>90</v>
      </c>
    </row>
    <row r="227" s="2" customFormat="1" ht="16.5" customHeight="1">
      <c r="A227" s="40"/>
      <c r="B227" s="41"/>
      <c r="C227" s="222" t="s">
        <v>805</v>
      </c>
      <c r="D227" s="222" t="s">
        <v>245</v>
      </c>
      <c r="E227" s="223" t="s">
        <v>1082</v>
      </c>
      <c r="F227" s="224" t="s">
        <v>1083</v>
      </c>
      <c r="G227" s="225" t="s">
        <v>979</v>
      </c>
      <c r="H227" s="226">
        <v>4</v>
      </c>
      <c r="I227" s="227"/>
      <c r="J227" s="228">
        <f>ROUND(I227*H227,2)</f>
        <v>0</v>
      </c>
      <c r="K227" s="224" t="s">
        <v>937</v>
      </c>
      <c r="L227" s="46"/>
      <c r="M227" s="229" t="s">
        <v>1</v>
      </c>
      <c r="N227" s="230" t="s">
        <v>48</v>
      </c>
      <c r="O227" s="93"/>
      <c r="P227" s="231">
        <f>O227*H227</f>
        <v>0</v>
      </c>
      <c r="Q227" s="231">
        <v>0</v>
      </c>
      <c r="R227" s="231">
        <f>Q227*H227</f>
        <v>0</v>
      </c>
      <c r="S227" s="231">
        <v>0</v>
      </c>
      <c r="T227" s="232">
        <f>S227*H227</f>
        <v>0</v>
      </c>
      <c r="U227" s="40"/>
      <c r="V227" s="40"/>
      <c r="W227" s="40"/>
      <c r="X227" s="40"/>
      <c r="Y227" s="40"/>
      <c r="Z227" s="40"/>
      <c r="AA227" s="40"/>
      <c r="AB227" s="40"/>
      <c r="AC227" s="40"/>
      <c r="AD227" s="40"/>
      <c r="AE227" s="40"/>
      <c r="AR227" s="233" t="s">
        <v>123</v>
      </c>
      <c r="AT227" s="233" t="s">
        <v>245</v>
      </c>
      <c r="AU227" s="233" t="s">
        <v>90</v>
      </c>
      <c r="AY227" s="18" t="s">
        <v>244</v>
      </c>
      <c r="BE227" s="234">
        <f>IF(N227="základní",J227,0)</f>
        <v>0</v>
      </c>
      <c r="BF227" s="234">
        <f>IF(N227="snížená",J227,0)</f>
        <v>0</v>
      </c>
      <c r="BG227" s="234">
        <f>IF(N227="zákl. přenesená",J227,0)</f>
        <v>0</v>
      </c>
      <c r="BH227" s="234">
        <f>IF(N227="sníž. přenesená",J227,0)</f>
        <v>0</v>
      </c>
      <c r="BI227" s="234">
        <f>IF(N227="nulová",J227,0)</f>
        <v>0</v>
      </c>
      <c r="BJ227" s="18" t="s">
        <v>90</v>
      </c>
      <c r="BK227" s="234">
        <f>ROUND(I227*H227,2)</f>
        <v>0</v>
      </c>
      <c r="BL227" s="18" t="s">
        <v>123</v>
      </c>
      <c r="BM227" s="233" t="s">
        <v>1084</v>
      </c>
    </row>
    <row r="228" s="2" customFormat="1" ht="16.5" customHeight="1">
      <c r="A228" s="40"/>
      <c r="B228" s="41"/>
      <c r="C228" s="222" t="s">
        <v>386</v>
      </c>
      <c r="D228" s="222" t="s">
        <v>245</v>
      </c>
      <c r="E228" s="223" t="s">
        <v>1085</v>
      </c>
      <c r="F228" s="224" t="s">
        <v>1086</v>
      </c>
      <c r="G228" s="225" t="s">
        <v>979</v>
      </c>
      <c r="H228" s="226">
        <v>1</v>
      </c>
      <c r="I228" s="227"/>
      <c r="J228" s="228">
        <f>ROUND(I228*H228,2)</f>
        <v>0</v>
      </c>
      <c r="K228" s="224" t="s">
        <v>937</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245</v>
      </c>
      <c r="AU228" s="233" t="s">
        <v>90</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1087</v>
      </c>
    </row>
    <row r="229" s="2" customFormat="1" ht="21.75" customHeight="1">
      <c r="A229" s="40"/>
      <c r="B229" s="41"/>
      <c r="C229" s="222" t="s">
        <v>813</v>
      </c>
      <c r="D229" s="222" t="s">
        <v>245</v>
      </c>
      <c r="E229" s="223" t="s">
        <v>1088</v>
      </c>
      <c r="F229" s="224" t="s">
        <v>1089</v>
      </c>
      <c r="G229" s="225" t="s">
        <v>979</v>
      </c>
      <c r="H229" s="226">
        <v>1</v>
      </c>
      <c r="I229" s="227"/>
      <c r="J229" s="228">
        <f>ROUND(I229*H229,2)</f>
        <v>0</v>
      </c>
      <c r="K229" s="224" t="s">
        <v>937</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245</v>
      </c>
      <c r="AU229" s="233" t="s">
        <v>90</v>
      </c>
      <c r="AY229" s="18" t="s">
        <v>244</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1090</v>
      </c>
    </row>
    <row r="230" s="2" customFormat="1" ht="16.5" customHeight="1">
      <c r="A230" s="40"/>
      <c r="B230" s="41"/>
      <c r="C230" s="222" t="s">
        <v>391</v>
      </c>
      <c r="D230" s="222" t="s">
        <v>245</v>
      </c>
      <c r="E230" s="223" t="s">
        <v>1091</v>
      </c>
      <c r="F230" s="224" t="s">
        <v>1092</v>
      </c>
      <c r="G230" s="225" t="s">
        <v>257</v>
      </c>
      <c r="H230" s="226">
        <v>3</v>
      </c>
      <c r="I230" s="227"/>
      <c r="J230" s="228">
        <f>ROUND(I230*H230,2)</f>
        <v>0</v>
      </c>
      <c r="K230" s="224" t="s">
        <v>937</v>
      </c>
      <c r="L230" s="46"/>
      <c r="M230" s="229" t="s">
        <v>1</v>
      </c>
      <c r="N230" s="230" t="s">
        <v>48</v>
      </c>
      <c r="O230" s="93"/>
      <c r="P230" s="231">
        <f>O230*H230</f>
        <v>0</v>
      </c>
      <c r="Q230" s="231">
        <v>0</v>
      </c>
      <c r="R230" s="231">
        <f>Q230*H230</f>
        <v>0</v>
      </c>
      <c r="S230" s="231">
        <v>0</v>
      </c>
      <c r="T230" s="232">
        <f>S230*H230</f>
        <v>0</v>
      </c>
      <c r="U230" s="40"/>
      <c r="V230" s="40"/>
      <c r="W230" s="40"/>
      <c r="X230" s="40"/>
      <c r="Y230" s="40"/>
      <c r="Z230" s="40"/>
      <c r="AA230" s="40"/>
      <c r="AB230" s="40"/>
      <c r="AC230" s="40"/>
      <c r="AD230" s="40"/>
      <c r="AE230" s="40"/>
      <c r="AR230" s="233" t="s">
        <v>123</v>
      </c>
      <c r="AT230" s="233" t="s">
        <v>245</v>
      </c>
      <c r="AU230" s="233" t="s">
        <v>90</v>
      </c>
      <c r="AY230" s="18" t="s">
        <v>244</v>
      </c>
      <c r="BE230" s="234">
        <f>IF(N230="základní",J230,0)</f>
        <v>0</v>
      </c>
      <c r="BF230" s="234">
        <f>IF(N230="snížená",J230,0)</f>
        <v>0</v>
      </c>
      <c r="BG230" s="234">
        <f>IF(N230="zákl. přenesená",J230,0)</f>
        <v>0</v>
      </c>
      <c r="BH230" s="234">
        <f>IF(N230="sníž. přenesená",J230,0)</f>
        <v>0</v>
      </c>
      <c r="BI230" s="234">
        <f>IF(N230="nulová",J230,0)</f>
        <v>0</v>
      </c>
      <c r="BJ230" s="18" t="s">
        <v>90</v>
      </c>
      <c r="BK230" s="234">
        <f>ROUND(I230*H230,2)</f>
        <v>0</v>
      </c>
      <c r="BL230" s="18" t="s">
        <v>123</v>
      </c>
      <c r="BM230" s="233" t="s">
        <v>1093</v>
      </c>
    </row>
    <row r="231" s="2" customFormat="1">
      <c r="A231" s="40"/>
      <c r="B231" s="41"/>
      <c r="C231" s="42"/>
      <c r="D231" s="235" t="s">
        <v>250</v>
      </c>
      <c r="E231" s="42"/>
      <c r="F231" s="236" t="s">
        <v>1094</v>
      </c>
      <c r="G231" s="42"/>
      <c r="H231" s="42"/>
      <c r="I231" s="237"/>
      <c r="J231" s="42"/>
      <c r="K231" s="42"/>
      <c r="L231" s="46"/>
      <c r="M231" s="238"/>
      <c r="N231" s="239"/>
      <c r="O231" s="93"/>
      <c r="P231" s="93"/>
      <c r="Q231" s="93"/>
      <c r="R231" s="93"/>
      <c r="S231" s="93"/>
      <c r="T231" s="94"/>
      <c r="U231" s="40"/>
      <c r="V231" s="40"/>
      <c r="W231" s="40"/>
      <c r="X231" s="40"/>
      <c r="Y231" s="40"/>
      <c r="Z231" s="40"/>
      <c r="AA231" s="40"/>
      <c r="AB231" s="40"/>
      <c r="AC231" s="40"/>
      <c r="AD231" s="40"/>
      <c r="AE231" s="40"/>
      <c r="AT231" s="18" t="s">
        <v>250</v>
      </c>
      <c r="AU231" s="18" t="s">
        <v>90</v>
      </c>
    </row>
    <row r="232" s="11" customFormat="1" ht="25.92" customHeight="1">
      <c r="A232" s="11"/>
      <c r="B232" s="208"/>
      <c r="C232" s="209"/>
      <c r="D232" s="210" t="s">
        <v>82</v>
      </c>
      <c r="E232" s="211" t="s">
        <v>1095</v>
      </c>
      <c r="F232" s="211" t="s">
        <v>1096</v>
      </c>
      <c r="G232" s="209"/>
      <c r="H232" s="209"/>
      <c r="I232" s="212"/>
      <c r="J232" s="213">
        <f>BK232</f>
        <v>0</v>
      </c>
      <c r="K232" s="209"/>
      <c r="L232" s="214"/>
      <c r="M232" s="215"/>
      <c r="N232" s="216"/>
      <c r="O232" s="216"/>
      <c r="P232" s="217">
        <f>SUM(P233:P234)</f>
        <v>0</v>
      </c>
      <c r="Q232" s="216"/>
      <c r="R232" s="217">
        <f>SUM(R233:R234)</f>
        <v>0</v>
      </c>
      <c r="S232" s="216"/>
      <c r="T232" s="218">
        <f>SUM(T233:T234)</f>
        <v>0</v>
      </c>
      <c r="U232" s="11"/>
      <c r="V232" s="11"/>
      <c r="W232" s="11"/>
      <c r="X232" s="11"/>
      <c r="Y232" s="11"/>
      <c r="Z232" s="11"/>
      <c r="AA232" s="11"/>
      <c r="AB232" s="11"/>
      <c r="AC232" s="11"/>
      <c r="AD232" s="11"/>
      <c r="AE232" s="11"/>
      <c r="AR232" s="219" t="s">
        <v>90</v>
      </c>
      <c r="AT232" s="220" t="s">
        <v>82</v>
      </c>
      <c r="AU232" s="220" t="s">
        <v>83</v>
      </c>
      <c r="AY232" s="219" t="s">
        <v>244</v>
      </c>
      <c r="BK232" s="221">
        <f>SUM(BK233:BK234)</f>
        <v>0</v>
      </c>
    </row>
    <row r="233" s="2" customFormat="1" ht="16.5" customHeight="1">
      <c r="A233" s="40"/>
      <c r="B233" s="41"/>
      <c r="C233" s="222" t="s">
        <v>823</v>
      </c>
      <c r="D233" s="222" t="s">
        <v>245</v>
      </c>
      <c r="E233" s="223" t="s">
        <v>1097</v>
      </c>
      <c r="F233" s="224" t="s">
        <v>1098</v>
      </c>
      <c r="G233" s="225" t="s">
        <v>490</v>
      </c>
      <c r="H233" s="226">
        <v>30</v>
      </c>
      <c r="I233" s="227"/>
      <c r="J233" s="228">
        <f>ROUND(I233*H233,2)</f>
        <v>0</v>
      </c>
      <c r="K233" s="224" t="s">
        <v>904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90</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1099</v>
      </c>
    </row>
    <row r="234" s="2" customFormat="1">
      <c r="A234" s="40"/>
      <c r="B234" s="41"/>
      <c r="C234" s="42"/>
      <c r="D234" s="235" t="s">
        <v>250</v>
      </c>
      <c r="E234" s="42"/>
      <c r="F234" s="236" t="s">
        <v>1100</v>
      </c>
      <c r="G234" s="42"/>
      <c r="H234" s="42"/>
      <c r="I234" s="237"/>
      <c r="J234" s="42"/>
      <c r="K234" s="42"/>
      <c r="L234" s="46"/>
      <c r="M234" s="238"/>
      <c r="N234" s="239"/>
      <c r="O234" s="93"/>
      <c r="P234" s="93"/>
      <c r="Q234" s="93"/>
      <c r="R234" s="93"/>
      <c r="S234" s="93"/>
      <c r="T234" s="94"/>
      <c r="U234" s="40"/>
      <c r="V234" s="40"/>
      <c r="W234" s="40"/>
      <c r="X234" s="40"/>
      <c r="Y234" s="40"/>
      <c r="Z234" s="40"/>
      <c r="AA234" s="40"/>
      <c r="AB234" s="40"/>
      <c r="AC234" s="40"/>
      <c r="AD234" s="40"/>
      <c r="AE234" s="40"/>
      <c r="AT234" s="18" t="s">
        <v>250</v>
      </c>
      <c r="AU234" s="18" t="s">
        <v>90</v>
      </c>
    </row>
    <row r="235" s="11" customFormat="1" ht="25.92" customHeight="1">
      <c r="A235" s="11"/>
      <c r="B235" s="208"/>
      <c r="C235" s="209"/>
      <c r="D235" s="210" t="s">
        <v>82</v>
      </c>
      <c r="E235" s="211" t="s">
        <v>1025</v>
      </c>
      <c r="F235" s="211" t="s">
        <v>1101</v>
      </c>
      <c r="G235" s="209"/>
      <c r="H235" s="209"/>
      <c r="I235" s="212"/>
      <c r="J235" s="213">
        <f>BK235</f>
        <v>0</v>
      </c>
      <c r="K235" s="209"/>
      <c r="L235" s="214"/>
      <c r="M235" s="215"/>
      <c r="N235" s="216"/>
      <c r="O235" s="216"/>
      <c r="P235" s="217">
        <f>SUM(P236:P239)</f>
        <v>0</v>
      </c>
      <c r="Q235" s="216"/>
      <c r="R235" s="217">
        <f>SUM(R236:R239)</f>
        <v>0</v>
      </c>
      <c r="S235" s="216"/>
      <c r="T235" s="218">
        <f>SUM(T236:T239)</f>
        <v>0</v>
      </c>
      <c r="U235" s="11"/>
      <c r="V235" s="11"/>
      <c r="W235" s="11"/>
      <c r="X235" s="11"/>
      <c r="Y235" s="11"/>
      <c r="Z235" s="11"/>
      <c r="AA235" s="11"/>
      <c r="AB235" s="11"/>
      <c r="AC235" s="11"/>
      <c r="AD235" s="11"/>
      <c r="AE235" s="11"/>
      <c r="AR235" s="219" t="s">
        <v>90</v>
      </c>
      <c r="AT235" s="220" t="s">
        <v>82</v>
      </c>
      <c r="AU235" s="220" t="s">
        <v>83</v>
      </c>
      <c r="AY235" s="219" t="s">
        <v>244</v>
      </c>
      <c r="BK235" s="221">
        <f>SUM(BK236:BK239)</f>
        <v>0</v>
      </c>
    </row>
    <row r="236" s="2" customFormat="1" ht="16.5" customHeight="1">
      <c r="A236" s="40"/>
      <c r="B236" s="41"/>
      <c r="C236" s="222" t="s">
        <v>394</v>
      </c>
      <c r="D236" s="222" t="s">
        <v>245</v>
      </c>
      <c r="E236" s="223" t="s">
        <v>1102</v>
      </c>
      <c r="F236" s="224" t="s">
        <v>1103</v>
      </c>
      <c r="G236" s="225" t="s">
        <v>490</v>
      </c>
      <c r="H236" s="226">
        <v>0.29999999999999999</v>
      </c>
      <c r="I236" s="227"/>
      <c r="J236" s="228">
        <f>ROUND(I236*H236,2)</f>
        <v>0</v>
      </c>
      <c r="K236" s="224" t="s">
        <v>904</v>
      </c>
      <c r="L236" s="46"/>
      <c r="M236" s="229" t="s">
        <v>1</v>
      </c>
      <c r="N236" s="230" t="s">
        <v>48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123</v>
      </c>
      <c r="AT236" s="233" t="s">
        <v>245</v>
      </c>
      <c r="AU236" s="233" t="s">
        <v>90</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1104</v>
      </c>
    </row>
    <row r="237" s="2" customFormat="1">
      <c r="A237" s="40"/>
      <c r="B237" s="41"/>
      <c r="C237" s="42"/>
      <c r="D237" s="235" t="s">
        <v>250</v>
      </c>
      <c r="E237" s="42"/>
      <c r="F237" s="236" t="s">
        <v>1105</v>
      </c>
      <c r="G237" s="42"/>
      <c r="H237" s="42"/>
      <c r="I237" s="237"/>
      <c r="J237" s="42"/>
      <c r="K237" s="42"/>
      <c r="L237" s="46"/>
      <c r="M237" s="238"/>
      <c r="N237" s="239"/>
      <c r="O237" s="93"/>
      <c r="P237" s="93"/>
      <c r="Q237" s="93"/>
      <c r="R237" s="93"/>
      <c r="S237" s="93"/>
      <c r="T237" s="94"/>
      <c r="U237" s="40"/>
      <c r="V237" s="40"/>
      <c r="W237" s="40"/>
      <c r="X237" s="40"/>
      <c r="Y237" s="40"/>
      <c r="Z237" s="40"/>
      <c r="AA237" s="40"/>
      <c r="AB237" s="40"/>
      <c r="AC237" s="40"/>
      <c r="AD237" s="40"/>
      <c r="AE237" s="40"/>
      <c r="AT237" s="18" t="s">
        <v>250</v>
      </c>
      <c r="AU237" s="18" t="s">
        <v>90</v>
      </c>
    </row>
    <row r="238" s="2" customFormat="1" ht="16.5" customHeight="1">
      <c r="A238" s="40"/>
      <c r="B238" s="41"/>
      <c r="C238" s="222" t="s">
        <v>831</v>
      </c>
      <c r="D238" s="222" t="s">
        <v>245</v>
      </c>
      <c r="E238" s="223" t="s">
        <v>1106</v>
      </c>
      <c r="F238" s="224" t="s">
        <v>1107</v>
      </c>
      <c r="G238" s="225" t="s">
        <v>490</v>
      </c>
      <c r="H238" s="226">
        <v>1</v>
      </c>
      <c r="I238" s="227"/>
      <c r="J238" s="228">
        <f>ROUND(I238*H238,2)</f>
        <v>0</v>
      </c>
      <c r="K238" s="224" t="s">
        <v>904</v>
      </c>
      <c r="L238" s="46"/>
      <c r="M238" s="229" t="s">
        <v>1</v>
      </c>
      <c r="N238" s="230" t="s">
        <v>48</v>
      </c>
      <c r="O238" s="93"/>
      <c r="P238" s="231">
        <f>O238*H238</f>
        <v>0</v>
      </c>
      <c r="Q238" s="231">
        <v>0</v>
      </c>
      <c r="R238" s="231">
        <f>Q238*H238</f>
        <v>0</v>
      </c>
      <c r="S238" s="231">
        <v>0</v>
      </c>
      <c r="T238" s="232">
        <f>S238*H238</f>
        <v>0</v>
      </c>
      <c r="U238" s="40"/>
      <c r="V238" s="40"/>
      <c r="W238" s="40"/>
      <c r="X238" s="40"/>
      <c r="Y238" s="40"/>
      <c r="Z238" s="40"/>
      <c r="AA238" s="40"/>
      <c r="AB238" s="40"/>
      <c r="AC238" s="40"/>
      <c r="AD238" s="40"/>
      <c r="AE238" s="40"/>
      <c r="AR238" s="233" t="s">
        <v>123</v>
      </c>
      <c r="AT238" s="233" t="s">
        <v>245</v>
      </c>
      <c r="AU238" s="233" t="s">
        <v>90</v>
      </c>
      <c r="AY238" s="18" t="s">
        <v>244</v>
      </c>
      <c r="BE238" s="234">
        <f>IF(N238="základní",J238,0)</f>
        <v>0</v>
      </c>
      <c r="BF238" s="234">
        <f>IF(N238="snížená",J238,0)</f>
        <v>0</v>
      </c>
      <c r="BG238" s="234">
        <f>IF(N238="zákl. přenesená",J238,0)</f>
        <v>0</v>
      </c>
      <c r="BH238" s="234">
        <f>IF(N238="sníž. přenesená",J238,0)</f>
        <v>0</v>
      </c>
      <c r="BI238" s="234">
        <f>IF(N238="nulová",J238,0)</f>
        <v>0</v>
      </c>
      <c r="BJ238" s="18" t="s">
        <v>90</v>
      </c>
      <c r="BK238" s="234">
        <f>ROUND(I238*H238,2)</f>
        <v>0</v>
      </c>
      <c r="BL238" s="18" t="s">
        <v>123</v>
      </c>
      <c r="BM238" s="233" t="s">
        <v>1108</v>
      </c>
    </row>
    <row r="239" s="2" customFormat="1" ht="16.5" customHeight="1">
      <c r="A239" s="40"/>
      <c r="B239" s="41"/>
      <c r="C239" s="222" t="s">
        <v>400</v>
      </c>
      <c r="D239" s="222" t="s">
        <v>245</v>
      </c>
      <c r="E239" s="223" t="s">
        <v>1109</v>
      </c>
      <c r="F239" s="224" t="s">
        <v>1110</v>
      </c>
      <c r="G239" s="225" t="s">
        <v>490</v>
      </c>
      <c r="H239" s="226">
        <v>1</v>
      </c>
      <c r="I239" s="227"/>
      <c r="J239" s="228">
        <f>ROUND(I239*H239,2)</f>
        <v>0</v>
      </c>
      <c r="K239" s="224" t="s">
        <v>904</v>
      </c>
      <c r="L239" s="46"/>
      <c r="M239" s="229" t="s">
        <v>1</v>
      </c>
      <c r="N239" s="230" t="s">
        <v>48</v>
      </c>
      <c r="O239" s="93"/>
      <c r="P239" s="231">
        <f>O239*H239</f>
        <v>0</v>
      </c>
      <c r="Q239" s="231">
        <v>0</v>
      </c>
      <c r="R239" s="231">
        <f>Q239*H239</f>
        <v>0</v>
      </c>
      <c r="S239" s="231">
        <v>0</v>
      </c>
      <c r="T239" s="232">
        <f>S239*H239</f>
        <v>0</v>
      </c>
      <c r="U239" s="40"/>
      <c r="V239" s="40"/>
      <c r="W239" s="40"/>
      <c r="X239" s="40"/>
      <c r="Y239" s="40"/>
      <c r="Z239" s="40"/>
      <c r="AA239" s="40"/>
      <c r="AB239" s="40"/>
      <c r="AC239" s="40"/>
      <c r="AD239" s="40"/>
      <c r="AE239" s="40"/>
      <c r="AR239" s="233" t="s">
        <v>123</v>
      </c>
      <c r="AT239" s="233" t="s">
        <v>245</v>
      </c>
      <c r="AU239" s="233" t="s">
        <v>90</v>
      </c>
      <c r="AY239" s="18" t="s">
        <v>244</v>
      </c>
      <c r="BE239" s="234">
        <f>IF(N239="základní",J239,0)</f>
        <v>0</v>
      </c>
      <c r="BF239" s="234">
        <f>IF(N239="snížená",J239,0)</f>
        <v>0</v>
      </c>
      <c r="BG239" s="234">
        <f>IF(N239="zákl. přenesená",J239,0)</f>
        <v>0</v>
      </c>
      <c r="BH239" s="234">
        <f>IF(N239="sníž. přenesená",J239,0)</f>
        <v>0</v>
      </c>
      <c r="BI239" s="234">
        <f>IF(N239="nulová",J239,0)</f>
        <v>0</v>
      </c>
      <c r="BJ239" s="18" t="s">
        <v>90</v>
      </c>
      <c r="BK239" s="234">
        <f>ROUND(I239*H239,2)</f>
        <v>0</v>
      </c>
      <c r="BL239" s="18" t="s">
        <v>123</v>
      </c>
      <c r="BM239" s="233" t="s">
        <v>1111</v>
      </c>
    </row>
    <row r="240" s="11" customFormat="1" ht="25.92" customHeight="1">
      <c r="A240" s="11"/>
      <c r="B240" s="208"/>
      <c r="C240" s="209"/>
      <c r="D240" s="210" t="s">
        <v>82</v>
      </c>
      <c r="E240" s="211" t="s">
        <v>1112</v>
      </c>
      <c r="F240" s="211" t="s">
        <v>1113</v>
      </c>
      <c r="G240" s="209"/>
      <c r="H240" s="209"/>
      <c r="I240" s="212"/>
      <c r="J240" s="213">
        <f>BK240</f>
        <v>0</v>
      </c>
      <c r="K240" s="209"/>
      <c r="L240" s="214"/>
      <c r="M240" s="215"/>
      <c r="N240" s="216"/>
      <c r="O240" s="216"/>
      <c r="P240" s="217">
        <f>SUM(P241:P246)</f>
        <v>0</v>
      </c>
      <c r="Q240" s="216"/>
      <c r="R240" s="217">
        <f>SUM(R241:R246)</f>
        <v>0</v>
      </c>
      <c r="S240" s="216"/>
      <c r="T240" s="218">
        <f>SUM(T241:T246)</f>
        <v>0</v>
      </c>
      <c r="U240" s="11"/>
      <c r="V240" s="11"/>
      <c r="W240" s="11"/>
      <c r="X240" s="11"/>
      <c r="Y240" s="11"/>
      <c r="Z240" s="11"/>
      <c r="AA240" s="11"/>
      <c r="AB240" s="11"/>
      <c r="AC240" s="11"/>
      <c r="AD240" s="11"/>
      <c r="AE240" s="11"/>
      <c r="AR240" s="219" t="s">
        <v>90</v>
      </c>
      <c r="AT240" s="220" t="s">
        <v>82</v>
      </c>
      <c r="AU240" s="220" t="s">
        <v>83</v>
      </c>
      <c r="AY240" s="219" t="s">
        <v>244</v>
      </c>
      <c r="BK240" s="221">
        <f>SUM(BK241:BK246)</f>
        <v>0</v>
      </c>
    </row>
    <row r="241" s="2" customFormat="1" ht="16.5" customHeight="1">
      <c r="A241" s="40"/>
      <c r="B241" s="41"/>
      <c r="C241" s="222" t="s">
        <v>840</v>
      </c>
      <c r="D241" s="222" t="s">
        <v>245</v>
      </c>
      <c r="E241" s="223" t="s">
        <v>1114</v>
      </c>
      <c r="F241" s="224" t="s">
        <v>1115</v>
      </c>
      <c r="G241" s="225" t="s">
        <v>419</v>
      </c>
      <c r="H241" s="226">
        <v>5</v>
      </c>
      <c r="I241" s="227"/>
      <c r="J241" s="228">
        <f>ROUND(I241*H241,2)</f>
        <v>0</v>
      </c>
      <c r="K241" s="224" t="s">
        <v>904</v>
      </c>
      <c r="L241" s="46"/>
      <c r="M241" s="229" t="s">
        <v>1</v>
      </c>
      <c r="N241" s="230"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123</v>
      </c>
      <c r="AT241" s="233" t="s">
        <v>245</v>
      </c>
      <c r="AU241" s="233" t="s">
        <v>90</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1116</v>
      </c>
    </row>
    <row r="242" s="2" customFormat="1" ht="16.5" customHeight="1">
      <c r="A242" s="40"/>
      <c r="B242" s="41"/>
      <c r="C242" s="222" t="s">
        <v>403</v>
      </c>
      <c r="D242" s="222" t="s">
        <v>245</v>
      </c>
      <c r="E242" s="223" t="s">
        <v>1117</v>
      </c>
      <c r="F242" s="224" t="s">
        <v>1118</v>
      </c>
      <c r="G242" s="225" t="s">
        <v>419</v>
      </c>
      <c r="H242" s="226">
        <v>50</v>
      </c>
      <c r="I242" s="227"/>
      <c r="J242" s="228">
        <f>ROUND(I242*H242,2)</f>
        <v>0</v>
      </c>
      <c r="K242" s="224" t="s">
        <v>904</v>
      </c>
      <c r="L242" s="46"/>
      <c r="M242" s="229" t="s">
        <v>1</v>
      </c>
      <c r="N242" s="230" t="s">
        <v>48</v>
      </c>
      <c r="O242" s="93"/>
      <c r="P242" s="231">
        <f>O242*H242</f>
        <v>0</v>
      </c>
      <c r="Q242" s="231">
        <v>0</v>
      </c>
      <c r="R242" s="231">
        <f>Q242*H242</f>
        <v>0</v>
      </c>
      <c r="S242" s="231">
        <v>0</v>
      </c>
      <c r="T242" s="232">
        <f>S242*H242</f>
        <v>0</v>
      </c>
      <c r="U242" s="40"/>
      <c r="V242" s="40"/>
      <c r="W242" s="40"/>
      <c r="X242" s="40"/>
      <c r="Y242" s="40"/>
      <c r="Z242" s="40"/>
      <c r="AA242" s="40"/>
      <c r="AB242" s="40"/>
      <c r="AC242" s="40"/>
      <c r="AD242" s="40"/>
      <c r="AE242" s="40"/>
      <c r="AR242" s="233" t="s">
        <v>123</v>
      </c>
      <c r="AT242" s="233" t="s">
        <v>245</v>
      </c>
      <c r="AU242" s="233" t="s">
        <v>90</v>
      </c>
      <c r="AY242" s="18" t="s">
        <v>244</v>
      </c>
      <c r="BE242" s="234">
        <f>IF(N242="základní",J242,0)</f>
        <v>0</v>
      </c>
      <c r="BF242" s="234">
        <f>IF(N242="snížená",J242,0)</f>
        <v>0</v>
      </c>
      <c r="BG242" s="234">
        <f>IF(N242="zákl. přenesená",J242,0)</f>
        <v>0</v>
      </c>
      <c r="BH242" s="234">
        <f>IF(N242="sníž. přenesená",J242,0)</f>
        <v>0</v>
      </c>
      <c r="BI242" s="234">
        <f>IF(N242="nulová",J242,0)</f>
        <v>0</v>
      </c>
      <c r="BJ242" s="18" t="s">
        <v>90</v>
      </c>
      <c r="BK242" s="234">
        <f>ROUND(I242*H242,2)</f>
        <v>0</v>
      </c>
      <c r="BL242" s="18" t="s">
        <v>123</v>
      </c>
      <c r="BM242" s="233" t="s">
        <v>1119</v>
      </c>
    </row>
    <row r="243" s="2" customFormat="1">
      <c r="A243" s="40"/>
      <c r="B243" s="41"/>
      <c r="C243" s="42"/>
      <c r="D243" s="235" t="s">
        <v>250</v>
      </c>
      <c r="E243" s="42"/>
      <c r="F243" s="236" t="s">
        <v>1120</v>
      </c>
      <c r="G243" s="42"/>
      <c r="H243" s="42"/>
      <c r="I243" s="237"/>
      <c r="J243" s="42"/>
      <c r="K243" s="42"/>
      <c r="L243" s="46"/>
      <c r="M243" s="238"/>
      <c r="N243" s="239"/>
      <c r="O243" s="93"/>
      <c r="P243" s="93"/>
      <c r="Q243" s="93"/>
      <c r="R243" s="93"/>
      <c r="S243" s="93"/>
      <c r="T243" s="94"/>
      <c r="U243" s="40"/>
      <c r="V243" s="40"/>
      <c r="W243" s="40"/>
      <c r="X243" s="40"/>
      <c r="Y243" s="40"/>
      <c r="Z243" s="40"/>
      <c r="AA243" s="40"/>
      <c r="AB243" s="40"/>
      <c r="AC243" s="40"/>
      <c r="AD243" s="40"/>
      <c r="AE243" s="40"/>
      <c r="AT243" s="18" t="s">
        <v>250</v>
      </c>
      <c r="AU243" s="18" t="s">
        <v>90</v>
      </c>
    </row>
    <row r="244" s="2" customFormat="1" ht="16.5" customHeight="1">
      <c r="A244" s="40"/>
      <c r="B244" s="41"/>
      <c r="C244" s="222" t="s">
        <v>847</v>
      </c>
      <c r="D244" s="222" t="s">
        <v>245</v>
      </c>
      <c r="E244" s="223" t="s">
        <v>1121</v>
      </c>
      <c r="F244" s="224" t="s">
        <v>1122</v>
      </c>
      <c r="G244" s="225" t="s">
        <v>419</v>
      </c>
      <c r="H244" s="226">
        <v>3.5</v>
      </c>
      <c r="I244" s="227"/>
      <c r="J244" s="228">
        <f>ROUND(I244*H244,2)</f>
        <v>0</v>
      </c>
      <c r="K244" s="224" t="s">
        <v>1123</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245</v>
      </c>
      <c r="AU244" s="233" t="s">
        <v>90</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1124</v>
      </c>
    </row>
    <row r="245" s="2" customFormat="1">
      <c r="A245" s="40"/>
      <c r="B245" s="41"/>
      <c r="C245" s="42"/>
      <c r="D245" s="235" t="s">
        <v>250</v>
      </c>
      <c r="E245" s="42"/>
      <c r="F245" s="236" t="s">
        <v>1125</v>
      </c>
      <c r="G245" s="42"/>
      <c r="H245" s="42"/>
      <c r="I245" s="237"/>
      <c r="J245" s="42"/>
      <c r="K245" s="42"/>
      <c r="L245" s="46"/>
      <c r="M245" s="238"/>
      <c r="N245" s="239"/>
      <c r="O245" s="93"/>
      <c r="P245" s="93"/>
      <c r="Q245" s="93"/>
      <c r="R245" s="93"/>
      <c r="S245" s="93"/>
      <c r="T245" s="94"/>
      <c r="U245" s="40"/>
      <c r="V245" s="40"/>
      <c r="W245" s="40"/>
      <c r="X245" s="40"/>
      <c r="Y245" s="40"/>
      <c r="Z245" s="40"/>
      <c r="AA245" s="40"/>
      <c r="AB245" s="40"/>
      <c r="AC245" s="40"/>
      <c r="AD245" s="40"/>
      <c r="AE245" s="40"/>
      <c r="AT245" s="18" t="s">
        <v>250</v>
      </c>
      <c r="AU245" s="18" t="s">
        <v>90</v>
      </c>
    </row>
    <row r="246" s="2" customFormat="1" ht="16.5" customHeight="1">
      <c r="A246" s="40"/>
      <c r="B246" s="41"/>
      <c r="C246" s="222" t="s">
        <v>408</v>
      </c>
      <c r="D246" s="222" t="s">
        <v>245</v>
      </c>
      <c r="E246" s="223" t="s">
        <v>1126</v>
      </c>
      <c r="F246" s="224" t="s">
        <v>1127</v>
      </c>
      <c r="G246" s="225" t="s">
        <v>419</v>
      </c>
      <c r="H246" s="226">
        <v>1.5</v>
      </c>
      <c r="I246" s="227"/>
      <c r="J246" s="228">
        <f>ROUND(I246*H246,2)</f>
        <v>0</v>
      </c>
      <c r="K246" s="224" t="s">
        <v>904</v>
      </c>
      <c r="L246" s="46"/>
      <c r="M246" s="229" t="s">
        <v>1</v>
      </c>
      <c r="N246" s="230" t="s">
        <v>48</v>
      </c>
      <c r="O246" s="93"/>
      <c r="P246" s="231">
        <f>O246*H246</f>
        <v>0</v>
      </c>
      <c r="Q246" s="231">
        <v>0</v>
      </c>
      <c r="R246" s="231">
        <f>Q246*H246</f>
        <v>0</v>
      </c>
      <c r="S246" s="231">
        <v>0</v>
      </c>
      <c r="T246" s="232">
        <f>S246*H246</f>
        <v>0</v>
      </c>
      <c r="U246" s="40"/>
      <c r="V246" s="40"/>
      <c r="W246" s="40"/>
      <c r="X246" s="40"/>
      <c r="Y246" s="40"/>
      <c r="Z246" s="40"/>
      <c r="AA246" s="40"/>
      <c r="AB246" s="40"/>
      <c r="AC246" s="40"/>
      <c r="AD246" s="40"/>
      <c r="AE246" s="40"/>
      <c r="AR246" s="233" t="s">
        <v>123</v>
      </c>
      <c r="AT246" s="233" t="s">
        <v>245</v>
      </c>
      <c r="AU246" s="233" t="s">
        <v>90</v>
      </c>
      <c r="AY246" s="18" t="s">
        <v>244</v>
      </c>
      <c r="BE246" s="234">
        <f>IF(N246="základní",J246,0)</f>
        <v>0</v>
      </c>
      <c r="BF246" s="234">
        <f>IF(N246="snížená",J246,0)</f>
        <v>0</v>
      </c>
      <c r="BG246" s="234">
        <f>IF(N246="zákl. přenesená",J246,0)</f>
        <v>0</v>
      </c>
      <c r="BH246" s="234">
        <f>IF(N246="sníž. přenesená",J246,0)</f>
        <v>0</v>
      </c>
      <c r="BI246" s="234">
        <f>IF(N246="nulová",J246,0)</f>
        <v>0</v>
      </c>
      <c r="BJ246" s="18" t="s">
        <v>90</v>
      </c>
      <c r="BK246" s="234">
        <f>ROUND(I246*H246,2)</f>
        <v>0</v>
      </c>
      <c r="BL246" s="18" t="s">
        <v>123</v>
      </c>
      <c r="BM246" s="233" t="s">
        <v>1128</v>
      </c>
    </row>
    <row r="247" s="11" customFormat="1" ht="25.92" customHeight="1">
      <c r="A247" s="11"/>
      <c r="B247" s="208"/>
      <c r="C247" s="209"/>
      <c r="D247" s="210" t="s">
        <v>82</v>
      </c>
      <c r="E247" s="211" t="s">
        <v>1129</v>
      </c>
      <c r="F247" s="211" t="s">
        <v>1130</v>
      </c>
      <c r="G247" s="209"/>
      <c r="H247" s="209"/>
      <c r="I247" s="212"/>
      <c r="J247" s="213">
        <f>BK247</f>
        <v>0</v>
      </c>
      <c r="K247" s="209"/>
      <c r="L247" s="214"/>
      <c r="M247" s="215"/>
      <c r="N247" s="216"/>
      <c r="O247" s="216"/>
      <c r="P247" s="217">
        <f>SUM(P248:P252)</f>
        <v>0</v>
      </c>
      <c r="Q247" s="216"/>
      <c r="R247" s="217">
        <f>SUM(R248:R252)</f>
        <v>0</v>
      </c>
      <c r="S247" s="216"/>
      <c r="T247" s="218">
        <f>SUM(T248:T252)</f>
        <v>0</v>
      </c>
      <c r="U247" s="11"/>
      <c r="V247" s="11"/>
      <c r="W247" s="11"/>
      <c r="X247" s="11"/>
      <c r="Y247" s="11"/>
      <c r="Z247" s="11"/>
      <c r="AA247" s="11"/>
      <c r="AB247" s="11"/>
      <c r="AC247" s="11"/>
      <c r="AD247" s="11"/>
      <c r="AE247" s="11"/>
      <c r="AR247" s="219" t="s">
        <v>90</v>
      </c>
      <c r="AT247" s="220" t="s">
        <v>82</v>
      </c>
      <c r="AU247" s="220" t="s">
        <v>83</v>
      </c>
      <c r="AY247" s="219" t="s">
        <v>244</v>
      </c>
      <c r="BK247" s="221">
        <f>SUM(BK248:BK252)</f>
        <v>0</v>
      </c>
    </row>
    <row r="248" s="2" customFormat="1" ht="24.15" customHeight="1">
      <c r="A248" s="40"/>
      <c r="B248" s="41"/>
      <c r="C248" s="222" t="s">
        <v>854</v>
      </c>
      <c r="D248" s="222" t="s">
        <v>245</v>
      </c>
      <c r="E248" s="223" t="s">
        <v>1131</v>
      </c>
      <c r="F248" s="224" t="s">
        <v>1132</v>
      </c>
      <c r="G248" s="225" t="s">
        <v>1133</v>
      </c>
      <c r="H248" s="226">
        <v>1</v>
      </c>
      <c r="I248" s="227"/>
      <c r="J248" s="228">
        <f>ROUND(I248*H248,2)</f>
        <v>0</v>
      </c>
      <c r="K248" s="224" t="s">
        <v>904</v>
      </c>
      <c r="L248" s="46"/>
      <c r="M248" s="229" t="s">
        <v>1</v>
      </c>
      <c r="N248" s="230" t="s">
        <v>48</v>
      </c>
      <c r="O248" s="93"/>
      <c r="P248" s="231">
        <f>O248*H248</f>
        <v>0</v>
      </c>
      <c r="Q248" s="231">
        <v>0</v>
      </c>
      <c r="R248" s="231">
        <f>Q248*H248</f>
        <v>0</v>
      </c>
      <c r="S248" s="231">
        <v>0</v>
      </c>
      <c r="T248" s="232">
        <f>S248*H248</f>
        <v>0</v>
      </c>
      <c r="U248" s="40"/>
      <c r="V248" s="40"/>
      <c r="W248" s="40"/>
      <c r="X248" s="40"/>
      <c r="Y248" s="40"/>
      <c r="Z248" s="40"/>
      <c r="AA248" s="40"/>
      <c r="AB248" s="40"/>
      <c r="AC248" s="40"/>
      <c r="AD248" s="40"/>
      <c r="AE248" s="40"/>
      <c r="AR248" s="233" t="s">
        <v>123</v>
      </c>
      <c r="AT248" s="233" t="s">
        <v>245</v>
      </c>
      <c r="AU248" s="233" t="s">
        <v>90</v>
      </c>
      <c r="AY248" s="18" t="s">
        <v>244</v>
      </c>
      <c r="BE248" s="234">
        <f>IF(N248="základní",J248,0)</f>
        <v>0</v>
      </c>
      <c r="BF248" s="234">
        <f>IF(N248="snížená",J248,0)</f>
        <v>0</v>
      </c>
      <c r="BG248" s="234">
        <f>IF(N248="zákl. přenesená",J248,0)</f>
        <v>0</v>
      </c>
      <c r="BH248" s="234">
        <f>IF(N248="sníž. přenesená",J248,0)</f>
        <v>0</v>
      </c>
      <c r="BI248" s="234">
        <f>IF(N248="nulová",J248,0)</f>
        <v>0</v>
      </c>
      <c r="BJ248" s="18" t="s">
        <v>90</v>
      </c>
      <c r="BK248" s="234">
        <f>ROUND(I248*H248,2)</f>
        <v>0</v>
      </c>
      <c r="BL248" s="18" t="s">
        <v>123</v>
      </c>
      <c r="BM248" s="233" t="s">
        <v>1134</v>
      </c>
    </row>
    <row r="249" s="2" customFormat="1">
      <c r="A249" s="40"/>
      <c r="B249" s="41"/>
      <c r="C249" s="42"/>
      <c r="D249" s="235" t="s">
        <v>250</v>
      </c>
      <c r="E249" s="42"/>
      <c r="F249" s="236" t="s">
        <v>1135</v>
      </c>
      <c r="G249" s="42"/>
      <c r="H249" s="42"/>
      <c r="I249" s="237"/>
      <c r="J249" s="42"/>
      <c r="K249" s="42"/>
      <c r="L249" s="46"/>
      <c r="M249" s="238"/>
      <c r="N249" s="239"/>
      <c r="O249" s="93"/>
      <c r="P249" s="93"/>
      <c r="Q249" s="93"/>
      <c r="R249" s="93"/>
      <c r="S249" s="93"/>
      <c r="T249" s="94"/>
      <c r="U249" s="40"/>
      <c r="V249" s="40"/>
      <c r="W249" s="40"/>
      <c r="X249" s="40"/>
      <c r="Y249" s="40"/>
      <c r="Z249" s="40"/>
      <c r="AA249" s="40"/>
      <c r="AB249" s="40"/>
      <c r="AC249" s="40"/>
      <c r="AD249" s="40"/>
      <c r="AE249" s="40"/>
      <c r="AT249" s="18" t="s">
        <v>250</v>
      </c>
      <c r="AU249" s="18" t="s">
        <v>90</v>
      </c>
    </row>
    <row r="250" s="2" customFormat="1" ht="24.15" customHeight="1">
      <c r="A250" s="40"/>
      <c r="B250" s="41"/>
      <c r="C250" s="222" t="s">
        <v>412</v>
      </c>
      <c r="D250" s="222" t="s">
        <v>245</v>
      </c>
      <c r="E250" s="223" t="s">
        <v>1136</v>
      </c>
      <c r="F250" s="224" t="s">
        <v>1137</v>
      </c>
      <c r="G250" s="225" t="s">
        <v>1133</v>
      </c>
      <c r="H250" s="226">
        <v>1</v>
      </c>
      <c r="I250" s="227"/>
      <c r="J250" s="228">
        <f>ROUND(I250*H250,2)</f>
        <v>0</v>
      </c>
      <c r="K250" s="224" t="s">
        <v>904</v>
      </c>
      <c r="L250" s="46"/>
      <c r="M250" s="229" t="s">
        <v>1</v>
      </c>
      <c r="N250" s="230"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123</v>
      </c>
      <c r="AT250" s="233" t="s">
        <v>245</v>
      </c>
      <c r="AU250" s="233" t="s">
        <v>90</v>
      </c>
      <c r="AY250" s="18" t="s">
        <v>244</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1138</v>
      </c>
    </row>
    <row r="251" s="2" customFormat="1">
      <c r="A251" s="40"/>
      <c r="B251" s="41"/>
      <c r="C251" s="42"/>
      <c r="D251" s="235" t="s">
        <v>250</v>
      </c>
      <c r="E251" s="42"/>
      <c r="F251" s="236" t="s">
        <v>1139</v>
      </c>
      <c r="G251" s="42"/>
      <c r="H251" s="42"/>
      <c r="I251" s="237"/>
      <c r="J251" s="42"/>
      <c r="K251" s="42"/>
      <c r="L251" s="46"/>
      <c r="M251" s="238"/>
      <c r="N251" s="239"/>
      <c r="O251" s="93"/>
      <c r="P251" s="93"/>
      <c r="Q251" s="93"/>
      <c r="R251" s="93"/>
      <c r="S251" s="93"/>
      <c r="T251" s="94"/>
      <c r="U251" s="40"/>
      <c r="V251" s="40"/>
      <c r="W251" s="40"/>
      <c r="X251" s="40"/>
      <c r="Y251" s="40"/>
      <c r="Z251" s="40"/>
      <c r="AA251" s="40"/>
      <c r="AB251" s="40"/>
      <c r="AC251" s="40"/>
      <c r="AD251" s="40"/>
      <c r="AE251" s="40"/>
      <c r="AT251" s="18" t="s">
        <v>250</v>
      </c>
      <c r="AU251" s="18" t="s">
        <v>90</v>
      </c>
    </row>
    <row r="252" s="2" customFormat="1" ht="24.15" customHeight="1">
      <c r="A252" s="40"/>
      <c r="B252" s="41"/>
      <c r="C252" s="222" t="s">
        <v>861</v>
      </c>
      <c r="D252" s="222" t="s">
        <v>245</v>
      </c>
      <c r="E252" s="223" t="s">
        <v>1140</v>
      </c>
      <c r="F252" s="224" t="s">
        <v>1141</v>
      </c>
      <c r="G252" s="225" t="s">
        <v>1133</v>
      </c>
      <c r="H252" s="226">
        <v>1</v>
      </c>
      <c r="I252" s="227"/>
      <c r="J252" s="228">
        <f>ROUND(I252*H252,2)</f>
        <v>0</v>
      </c>
      <c r="K252" s="224" t="s">
        <v>904</v>
      </c>
      <c r="L252" s="46"/>
      <c r="M252" s="229" t="s">
        <v>1</v>
      </c>
      <c r="N252" s="230" t="s">
        <v>48</v>
      </c>
      <c r="O252" s="93"/>
      <c r="P252" s="231">
        <f>O252*H252</f>
        <v>0</v>
      </c>
      <c r="Q252" s="231">
        <v>0</v>
      </c>
      <c r="R252" s="231">
        <f>Q252*H252</f>
        <v>0</v>
      </c>
      <c r="S252" s="231">
        <v>0</v>
      </c>
      <c r="T252" s="232">
        <f>S252*H252</f>
        <v>0</v>
      </c>
      <c r="U252" s="40"/>
      <c r="V252" s="40"/>
      <c r="W252" s="40"/>
      <c r="X252" s="40"/>
      <c r="Y252" s="40"/>
      <c r="Z252" s="40"/>
      <c r="AA252" s="40"/>
      <c r="AB252" s="40"/>
      <c r="AC252" s="40"/>
      <c r="AD252" s="40"/>
      <c r="AE252" s="40"/>
      <c r="AR252" s="233" t="s">
        <v>123</v>
      </c>
      <c r="AT252" s="233" t="s">
        <v>245</v>
      </c>
      <c r="AU252" s="233" t="s">
        <v>90</v>
      </c>
      <c r="AY252" s="18" t="s">
        <v>244</v>
      </c>
      <c r="BE252" s="234">
        <f>IF(N252="základní",J252,0)</f>
        <v>0</v>
      </c>
      <c r="BF252" s="234">
        <f>IF(N252="snížená",J252,0)</f>
        <v>0</v>
      </c>
      <c r="BG252" s="234">
        <f>IF(N252="zákl. přenesená",J252,0)</f>
        <v>0</v>
      </c>
      <c r="BH252" s="234">
        <f>IF(N252="sníž. přenesená",J252,0)</f>
        <v>0</v>
      </c>
      <c r="BI252" s="234">
        <f>IF(N252="nulová",J252,0)</f>
        <v>0</v>
      </c>
      <c r="BJ252" s="18" t="s">
        <v>90</v>
      </c>
      <c r="BK252" s="234">
        <f>ROUND(I252*H252,2)</f>
        <v>0</v>
      </c>
      <c r="BL252" s="18" t="s">
        <v>123</v>
      </c>
      <c r="BM252" s="233" t="s">
        <v>1142</v>
      </c>
    </row>
    <row r="253" s="11" customFormat="1" ht="25.92" customHeight="1">
      <c r="A253" s="11"/>
      <c r="B253" s="208"/>
      <c r="C253" s="209"/>
      <c r="D253" s="210" t="s">
        <v>82</v>
      </c>
      <c r="E253" s="211" t="s">
        <v>1143</v>
      </c>
      <c r="F253" s="211" t="s">
        <v>1144</v>
      </c>
      <c r="G253" s="209"/>
      <c r="H253" s="209"/>
      <c r="I253" s="212"/>
      <c r="J253" s="213">
        <f>BK253</f>
        <v>0</v>
      </c>
      <c r="K253" s="209"/>
      <c r="L253" s="214"/>
      <c r="M253" s="215"/>
      <c r="N253" s="216"/>
      <c r="O253" s="216"/>
      <c r="P253" s="217">
        <f>SUM(P254:P255)</f>
        <v>0</v>
      </c>
      <c r="Q253" s="216"/>
      <c r="R253" s="217">
        <f>SUM(R254:R255)</f>
        <v>0</v>
      </c>
      <c r="S253" s="216"/>
      <c r="T253" s="218">
        <f>SUM(T254:T255)</f>
        <v>0</v>
      </c>
      <c r="U253" s="11"/>
      <c r="V253" s="11"/>
      <c r="W253" s="11"/>
      <c r="X253" s="11"/>
      <c r="Y253" s="11"/>
      <c r="Z253" s="11"/>
      <c r="AA253" s="11"/>
      <c r="AB253" s="11"/>
      <c r="AC253" s="11"/>
      <c r="AD253" s="11"/>
      <c r="AE253" s="11"/>
      <c r="AR253" s="219" t="s">
        <v>90</v>
      </c>
      <c r="AT253" s="220" t="s">
        <v>82</v>
      </c>
      <c r="AU253" s="220" t="s">
        <v>83</v>
      </c>
      <c r="AY253" s="219" t="s">
        <v>244</v>
      </c>
      <c r="BK253" s="221">
        <f>SUM(BK254:BK255)</f>
        <v>0</v>
      </c>
    </row>
    <row r="254" s="2" customFormat="1" ht="24.15" customHeight="1">
      <c r="A254" s="40"/>
      <c r="B254" s="41"/>
      <c r="C254" s="222" t="s">
        <v>420</v>
      </c>
      <c r="D254" s="222" t="s">
        <v>245</v>
      </c>
      <c r="E254" s="223" t="s">
        <v>1145</v>
      </c>
      <c r="F254" s="224" t="s">
        <v>1146</v>
      </c>
      <c r="G254" s="225" t="s">
        <v>1133</v>
      </c>
      <c r="H254" s="226">
        <v>1</v>
      </c>
      <c r="I254" s="227"/>
      <c r="J254" s="228">
        <f>ROUND(I254*H254,2)</f>
        <v>0</v>
      </c>
      <c r="K254" s="224" t="s">
        <v>904</v>
      </c>
      <c r="L254" s="46"/>
      <c r="M254" s="229" t="s">
        <v>1</v>
      </c>
      <c r="N254" s="230" t="s">
        <v>48</v>
      </c>
      <c r="O254" s="93"/>
      <c r="P254" s="231">
        <f>O254*H254</f>
        <v>0</v>
      </c>
      <c r="Q254" s="231">
        <v>0</v>
      </c>
      <c r="R254" s="231">
        <f>Q254*H254</f>
        <v>0</v>
      </c>
      <c r="S254" s="231">
        <v>0</v>
      </c>
      <c r="T254" s="232">
        <f>S254*H254</f>
        <v>0</v>
      </c>
      <c r="U254" s="40"/>
      <c r="V254" s="40"/>
      <c r="W254" s="40"/>
      <c r="X254" s="40"/>
      <c r="Y254" s="40"/>
      <c r="Z254" s="40"/>
      <c r="AA254" s="40"/>
      <c r="AB254" s="40"/>
      <c r="AC254" s="40"/>
      <c r="AD254" s="40"/>
      <c r="AE254" s="40"/>
      <c r="AR254" s="233" t="s">
        <v>123</v>
      </c>
      <c r="AT254" s="233" t="s">
        <v>245</v>
      </c>
      <c r="AU254" s="233" t="s">
        <v>90</v>
      </c>
      <c r="AY254" s="18" t="s">
        <v>244</v>
      </c>
      <c r="BE254" s="234">
        <f>IF(N254="základní",J254,0)</f>
        <v>0</v>
      </c>
      <c r="BF254" s="234">
        <f>IF(N254="snížená",J254,0)</f>
        <v>0</v>
      </c>
      <c r="BG254" s="234">
        <f>IF(N254="zákl. přenesená",J254,0)</f>
        <v>0</v>
      </c>
      <c r="BH254" s="234">
        <f>IF(N254="sníž. přenesená",J254,0)</f>
        <v>0</v>
      </c>
      <c r="BI254" s="234">
        <f>IF(N254="nulová",J254,0)</f>
        <v>0</v>
      </c>
      <c r="BJ254" s="18" t="s">
        <v>90</v>
      </c>
      <c r="BK254" s="234">
        <f>ROUND(I254*H254,2)</f>
        <v>0</v>
      </c>
      <c r="BL254" s="18" t="s">
        <v>123</v>
      </c>
      <c r="BM254" s="233" t="s">
        <v>1147</v>
      </c>
    </row>
    <row r="255" s="2" customFormat="1">
      <c r="A255" s="40"/>
      <c r="B255" s="41"/>
      <c r="C255" s="42"/>
      <c r="D255" s="235" t="s">
        <v>250</v>
      </c>
      <c r="E255" s="42"/>
      <c r="F255" s="236" t="s">
        <v>1148</v>
      </c>
      <c r="G255" s="42"/>
      <c r="H255" s="42"/>
      <c r="I255" s="237"/>
      <c r="J255" s="42"/>
      <c r="K255" s="42"/>
      <c r="L255" s="46"/>
      <c r="M255" s="284"/>
      <c r="N255" s="285"/>
      <c r="O255" s="252"/>
      <c r="P255" s="252"/>
      <c r="Q255" s="252"/>
      <c r="R255" s="252"/>
      <c r="S255" s="252"/>
      <c r="T255" s="286"/>
      <c r="U255" s="40"/>
      <c r="V255" s="40"/>
      <c r="W255" s="40"/>
      <c r="X255" s="40"/>
      <c r="Y255" s="40"/>
      <c r="Z255" s="40"/>
      <c r="AA255" s="40"/>
      <c r="AB255" s="40"/>
      <c r="AC255" s="40"/>
      <c r="AD255" s="40"/>
      <c r="AE255" s="40"/>
      <c r="AT255" s="18" t="s">
        <v>250</v>
      </c>
      <c r="AU255" s="18" t="s">
        <v>90</v>
      </c>
    </row>
    <row r="256" s="2" customFormat="1" ht="6.96" customHeight="1">
      <c r="A256" s="40"/>
      <c r="B256" s="68"/>
      <c r="C256" s="69"/>
      <c r="D256" s="69"/>
      <c r="E256" s="69"/>
      <c r="F256" s="69"/>
      <c r="G256" s="69"/>
      <c r="H256" s="69"/>
      <c r="I256" s="69"/>
      <c r="J256" s="69"/>
      <c r="K256" s="69"/>
      <c r="L256" s="46"/>
      <c r="M256" s="40"/>
      <c r="O256" s="40"/>
      <c r="P256" s="40"/>
      <c r="Q256" s="40"/>
      <c r="R256" s="40"/>
      <c r="S256" s="40"/>
      <c r="T256" s="40"/>
      <c r="U256" s="40"/>
      <c r="V256" s="40"/>
      <c r="W256" s="40"/>
      <c r="X256" s="40"/>
      <c r="Y256" s="40"/>
      <c r="Z256" s="40"/>
      <c r="AA256" s="40"/>
      <c r="AB256" s="40"/>
      <c r="AC256" s="40"/>
      <c r="AD256" s="40"/>
      <c r="AE256" s="40"/>
    </row>
  </sheetData>
  <sheetProtection sheet="1" autoFilter="0" formatColumns="0" formatRows="0" objects="1" scenarios="1" spinCount="100000" saltValue="JPmEBnoIatj41P8GTUsbg7qqLlZ+zdC1tNayGImNzigqG8tvh+eR1PLxrxEqfUjEWx/oQ5uT9BSkQBlOSr0C0w==" hashValue="eGE40wYiH9W5//R1aP32I9sBrb5AAuZOWrq4WYuWXUmNOEpk7xesmAGvMhSd+nUOjMiDSX1tTD78Nt+Q+Bj85w==" algorithmName="SHA-512" password="E785"/>
  <autoFilter ref="C130:K255"/>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1149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ROUND((SUM(BE131:BE378)),  2)</f>
        <v>0</v>
      </c>
      <c r="G35" s="40"/>
      <c r="H35" s="40"/>
      <c r="I35" s="167">
        <v>0.20999999999999999</v>
      </c>
      <c r="J35" s="166">
        <f>ROUND(((SUM(BE131:BE378))*I35),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ROUND((SUM(BF131:BF378)),  2)</f>
        <v>0</v>
      </c>
      <c r="G36" s="40"/>
      <c r="H36" s="40"/>
      <c r="I36" s="167">
        <v>0.14999999999999999</v>
      </c>
      <c r="J36" s="166">
        <f>ROUND(((SUM(BF131:BF378))*I36),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ROUND((SUM(BG131:BG378)),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ROUND((SUM(BH131:BH378)),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ROUND((SUM(BI131:BI378)),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02.3 - Přeložky kanalizace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J132</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J133</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425</v>
      </c>
      <c r="E101" s="257"/>
      <c r="F101" s="257"/>
      <c r="G101" s="257"/>
      <c r="H101" s="257"/>
      <c r="I101" s="257"/>
      <c r="J101" s="258">
        <f>J260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537</v>
      </c>
      <c r="E102" s="257"/>
      <c r="F102" s="257"/>
      <c r="G102" s="257"/>
      <c r="H102" s="257"/>
      <c r="I102" s="257"/>
      <c r="J102" s="258">
        <f>J265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538</v>
      </c>
      <c r="E103" s="257"/>
      <c r="F103" s="257"/>
      <c r="G103" s="257"/>
      <c r="H103" s="257"/>
      <c r="I103" s="257"/>
      <c r="J103" s="258">
        <f>J276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539</v>
      </c>
      <c r="E104" s="257"/>
      <c r="F104" s="257"/>
      <c r="G104" s="257"/>
      <c r="H104" s="257"/>
      <c r="I104" s="257"/>
      <c r="J104" s="258">
        <f>J297</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426</v>
      </c>
      <c r="E105" s="257"/>
      <c r="F105" s="257"/>
      <c r="G105" s="257"/>
      <c r="H105" s="257"/>
      <c r="I105" s="257"/>
      <c r="J105" s="258">
        <f>J326</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427</v>
      </c>
      <c r="E106" s="257"/>
      <c r="F106" s="257"/>
      <c r="G106" s="257"/>
      <c r="H106" s="257"/>
      <c r="I106" s="257"/>
      <c r="J106" s="258">
        <f>J346</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428</v>
      </c>
      <c r="E107" s="257"/>
      <c r="F107" s="257"/>
      <c r="G107" s="257"/>
      <c r="H107" s="257"/>
      <c r="I107" s="257"/>
      <c r="J107" s="258">
        <f>J357</f>
        <v>0</v>
      </c>
      <c r="K107" s="135"/>
      <c r="L107" s="259"/>
      <c r="S107" s="12"/>
      <c r="T107" s="12"/>
      <c r="U107" s="12"/>
      <c r="V107" s="12"/>
      <c r="W107" s="12"/>
      <c r="X107" s="12"/>
      <c r="Y107" s="12"/>
      <c r="Z107" s="12"/>
      <c r="AA107" s="12"/>
      <c r="AB107" s="12"/>
      <c r="AC107" s="12"/>
      <c r="AD107" s="12"/>
      <c r="AE107" s="12"/>
    </row>
    <row r="108" s="9" customFormat="1" ht="24.96" customHeight="1">
      <c r="A108" s="9"/>
      <c r="B108" s="191"/>
      <c r="C108" s="192"/>
      <c r="D108" s="193" t="s">
        <v>543</v>
      </c>
      <c r="E108" s="194"/>
      <c r="F108" s="194"/>
      <c r="G108" s="194"/>
      <c r="H108" s="194"/>
      <c r="I108" s="194"/>
      <c r="J108" s="195">
        <f>J359</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544</v>
      </c>
      <c r="E109" s="194"/>
      <c r="F109" s="194"/>
      <c r="G109" s="194"/>
      <c r="H109" s="194"/>
      <c r="I109" s="194"/>
      <c r="J109" s="195">
        <f>J362</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86" t="str">
        <f>E7</f>
        <v>Výstavba nadzemních koridorů , Slezská nemocnice v Opavě, p.o.</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216</v>
      </c>
      <c r="D120" s="23"/>
      <c r="E120" s="23"/>
      <c r="F120" s="23"/>
      <c r="G120" s="23"/>
      <c r="H120" s="23"/>
      <c r="I120" s="23"/>
      <c r="J120" s="23"/>
      <c r="K120" s="23"/>
      <c r="L120" s="21"/>
    </row>
    <row r="121" s="2" customFormat="1" ht="16.5" customHeight="1">
      <c r="A121" s="40"/>
      <c r="B121" s="41"/>
      <c r="C121" s="42"/>
      <c r="D121" s="42"/>
      <c r="E121" s="186" t="s">
        <v>533</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218</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 02.3 - Přeložky kanalizace</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22</v>
      </c>
      <c r="D125" s="42"/>
      <c r="E125" s="42"/>
      <c r="F125" s="28" t="str">
        <f>F14</f>
        <v>Opava</v>
      </c>
      <c r="G125" s="42"/>
      <c r="H125" s="42"/>
      <c r="I125" s="33" t="s">
        <v>24</v>
      </c>
      <c r="J125" s="81" t="str">
        <f>IF(J14="","",J14)</f>
        <v>31. 5. 2022</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15.15" customHeight="1">
      <c r="A127" s="40"/>
      <c r="B127" s="41"/>
      <c r="C127" s="33" t="s">
        <v>30</v>
      </c>
      <c r="D127" s="42"/>
      <c r="E127" s="42"/>
      <c r="F127" s="28" t="str">
        <f>E17</f>
        <v xml:space="preserve"> </v>
      </c>
      <c r="G127" s="42"/>
      <c r="H127" s="42"/>
      <c r="I127" s="33" t="s">
        <v>36</v>
      </c>
      <c r="J127" s="38" t="str">
        <f>E23</f>
        <v>Ing.Petr Kudlík</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34</v>
      </c>
      <c r="D128" s="42"/>
      <c r="E128" s="42"/>
      <c r="F128" s="28" t="str">
        <f>IF(E20="","",E20)</f>
        <v>Vyplň údaj</v>
      </c>
      <c r="G128" s="42"/>
      <c r="H128" s="42"/>
      <c r="I128" s="33" t="s">
        <v>39</v>
      </c>
      <c r="J128" s="38" t="str">
        <f>E26</f>
        <v>Lenka Jugová</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0" customFormat="1" ht="29.28" customHeight="1">
      <c r="A130" s="197"/>
      <c r="B130" s="198"/>
      <c r="C130" s="199" t="s">
        <v>232</v>
      </c>
      <c r="D130" s="200" t="s">
        <v>68</v>
      </c>
      <c r="E130" s="200" t="s">
        <v>64</v>
      </c>
      <c r="F130" s="200" t="s">
        <v>65</v>
      </c>
      <c r="G130" s="200" t="s">
        <v>233</v>
      </c>
      <c r="H130" s="200" t="s">
        <v>234</v>
      </c>
      <c r="I130" s="200" t="s">
        <v>235</v>
      </c>
      <c r="J130" s="200" t="s">
        <v>224</v>
      </c>
      <c r="K130" s="201" t="s">
        <v>236</v>
      </c>
      <c r="L130" s="202"/>
      <c r="M130" s="102" t="s">
        <v>1</v>
      </c>
      <c r="N130" s="103" t="s">
        <v>47</v>
      </c>
      <c r="O130" s="103" t="s">
        <v>237</v>
      </c>
      <c r="P130" s="103" t="s">
        <v>238</v>
      </c>
      <c r="Q130" s="103" t="s">
        <v>239</v>
      </c>
      <c r="R130" s="103" t="s">
        <v>240</v>
      </c>
      <c r="S130" s="103" t="s">
        <v>241</v>
      </c>
      <c r="T130" s="104" t="s">
        <v>242</v>
      </c>
      <c r="U130" s="197"/>
      <c r="V130" s="197"/>
      <c r="W130" s="197"/>
      <c r="X130" s="197"/>
      <c r="Y130" s="197"/>
      <c r="Z130" s="197"/>
      <c r="AA130" s="197"/>
      <c r="AB130" s="197"/>
      <c r="AC130" s="197"/>
      <c r="AD130" s="197"/>
      <c r="AE130" s="197"/>
    </row>
    <row r="131" s="2" customFormat="1" ht="22.8" customHeight="1">
      <c r="A131" s="40"/>
      <c r="B131" s="41"/>
      <c r="C131" s="109" t="s">
        <v>243</v>
      </c>
      <c r="D131" s="42"/>
      <c r="E131" s="42"/>
      <c r="F131" s="42"/>
      <c r="G131" s="42"/>
      <c r="H131" s="42"/>
      <c r="I131" s="42"/>
      <c r="J131" s="203">
        <f>BK131</f>
        <v>0</v>
      </c>
      <c r="K131" s="42"/>
      <c r="L131" s="46"/>
      <c r="M131" s="105"/>
      <c r="N131" s="204"/>
      <c r="O131" s="106"/>
      <c r="P131" s="205">
        <f>P132+P359+P362</f>
        <v>0</v>
      </c>
      <c r="Q131" s="106"/>
      <c r="R131" s="205">
        <f>R132+R359+R362</f>
        <v>8.0973157165000007</v>
      </c>
      <c r="S131" s="106"/>
      <c r="T131" s="206">
        <f>T132+T359+T362</f>
        <v>2.8489500000000003</v>
      </c>
      <c r="U131" s="40"/>
      <c r="V131" s="40"/>
      <c r="W131" s="40"/>
      <c r="X131" s="40"/>
      <c r="Y131" s="40"/>
      <c r="Z131" s="40"/>
      <c r="AA131" s="40"/>
      <c r="AB131" s="40"/>
      <c r="AC131" s="40"/>
      <c r="AD131" s="40"/>
      <c r="AE131" s="40"/>
      <c r="AT131" s="18" t="s">
        <v>82</v>
      </c>
      <c r="AU131" s="18" t="s">
        <v>226</v>
      </c>
      <c r="BK131" s="207">
        <f>BK132+BK359+BK362</f>
        <v>0</v>
      </c>
    </row>
    <row r="132" s="11" customFormat="1" ht="25.92" customHeight="1">
      <c r="A132" s="11"/>
      <c r="B132" s="208"/>
      <c r="C132" s="209"/>
      <c r="D132" s="210" t="s">
        <v>82</v>
      </c>
      <c r="E132" s="211" t="s">
        <v>430</v>
      </c>
      <c r="F132" s="211" t="s">
        <v>431</v>
      </c>
      <c r="G132" s="209"/>
      <c r="H132" s="209"/>
      <c r="I132" s="212"/>
      <c r="J132" s="213">
        <f>BK132</f>
        <v>0</v>
      </c>
      <c r="K132" s="209"/>
      <c r="L132" s="214"/>
      <c r="M132" s="215"/>
      <c r="N132" s="216"/>
      <c r="O132" s="216"/>
      <c r="P132" s="217">
        <f>P133+P260+P265+P276+P297+P326+P346+P357</f>
        <v>0</v>
      </c>
      <c r="Q132" s="216"/>
      <c r="R132" s="217">
        <f>R133+R260+R265+R276+R297+R326+R346+R357</f>
        <v>8.0973157165000007</v>
      </c>
      <c r="S132" s="216"/>
      <c r="T132" s="218">
        <f>T133+T260+T265+T276+T297+T326+T346+T357</f>
        <v>2.8489500000000003</v>
      </c>
      <c r="U132" s="11"/>
      <c r="V132" s="11"/>
      <c r="W132" s="11"/>
      <c r="X132" s="11"/>
      <c r="Y132" s="11"/>
      <c r="Z132" s="11"/>
      <c r="AA132" s="11"/>
      <c r="AB132" s="11"/>
      <c r="AC132" s="11"/>
      <c r="AD132" s="11"/>
      <c r="AE132" s="11"/>
      <c r="AR132" s="219" t="s">
        <v>90</v>
      </c>
      <c r="AT132" s="220" t="s">
        <v>82</v>
      </c>
      <c r="AU132" s="220" t="s">
        <v>83</v>
      </c>
      <c r="AY132" s="219" t="s">
        <v>244</v>
      </c>
      <c r="BK132" s="221">
        <f>BK133+BK260+BK265+BK276+BK297+BK326+BK346+BK357</f>
        <v>0</v>
      </c>
    </row>
    <row r="133" s="11" customFormat="1" ht="22.8" customHeight="1">
      <c r="A133" s="11"/>
      <c r="B133" s="208"/>
      <c r="C133" s="209"/>
      <c r="D133" s="210" t="s">
        <v>82</v>
      </c>
      <c r="E133" s="260" t="s">
        <v>90</v>
      </c>
      <c r="F133" s="260" t="s">
        <v>122</v>
      </c>
      <c r="G133" s="209"/>
      <c r="H133" s="209"/>
      <c r="I133" s="212"/>
      <c r="J133" s="261">
        <f>BK133</f>
        <v>0</v>
      </c>
      <c r="K133" s="209"/>
      <c r="L133" s="214"/>
      <c r="M133" s="215"/>
      <c r="N133" s="216"/>
      <c r="O133" s="216"/>
      <c r="P133" s="217">
        <f>SUM(P134:P259)</f>
        <v>0</v>
      </c>
      <c r="Q133" s="216"/>
      <c r="R133" s="217">
        <f>SUM(R134:R259)</f>
        <v>0.2100707165</v>
      </c>
      <c r="S133" s="216"/>
      <c r="T133" s="218">
        <f>SUM(T134:T259)</f>
        <v>2.7028500000000002</v>
      </c>
      <c r="U133" s="11"/>
      <c r="V133" s="11"/>
      <c r="W133" s="11"/>
      <c r="X133" s="11"/>
      <c r="Y133" s="11"/>
      <c r="Z133" s="11"/>
      <c r="AA133" s="11"/>
      <c r="AB133" s="11"/>
      <c r="AC133" s="11"/>
      <c r="AD133" s="11"/>
      <c r="AE133" s="11"/>
      <c r="AR133" s="219" t="s">
        <v>90</v>
      </c>
      <c r="AT133" s="220" t="s">
        <v>82</v>
      </c>
      <c r="AU133" s="220" t="s">
        <v>90</v>
      </c>
      <c r="AY133" s="219" t="s">
        <v>244</v>
      </c>
      <c r="BK133" s="221">
        <f>SUM(BK134:BK259)</f>
        <v>0</v>
      </c>
    </row>
    <row r="134" s="2" customFormat="1" ht="37.8" customHeight="1">
      <c r="A134" s="40"/>
      <c r="B134" s="41"/>
      <c r="C134" s="222" t="s">
        <v>90</v>
      </c>
      <c r="D134" s="222" t="s">
        <v>245</v>
      </c>
      <c r="E134" s="223" t="s">
        <v>545</v>
      </c>
      <c r="F134" s="224" t="s">
        <v>546</v>
      </c>
      <c r="G134" s="225" t="s">
        <v>248</v>
      </c>
      <c r="H134" s="226">
        <v>4.8700000000000001</v>
      </c>
      <c r="I134" s="227"/>
      <c r="J134" s="228">
        <f>ROUND(I134*H134,2)</f>
        <v>0</v>
      </c>
      <c r="K134" s="224" t="s">
        <v>547</v>
      </c>
      <c r="L134" s="46"/>
      <c r="M134" s="229" t="s">
        <v>1</v>
      </c>
      <c r="N134" s="230" t="s">
        <v>48</v>
      </c>
      <c r="O134" s="93"/>
      <c r="P134" s="231">
        <f>O134*H134</f>
        <v>0</v>
      </c>
      <c r="Q134" s="231">
        <v>0</v>
      </c>
      <c r="R134" s="231">
        <f>Q134*H134</f>
        <v>0</v>
      </c>
      <c r="S134" s="231">
        <v>0.44</v>
      </c>
      <c r="T134" s="232">
        <f>S134*H134</f>
        <v>2.1428000000000003</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1150</v>
      </c>
    </row>
    <row r="135" s="15" customFormat="1">
      <c r="A135" s="15"/>
      <c r="B135" s="287"/>
      <c r="C135" s="288"/>
      <c r="D135" s="235" t="s">
        <v>436</v>
      </c>
      <c r="E135" s="289" t="s">
        <v>1</v>
      </c>
      <c r="F135" s="290" t="s">
        <v>551</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436</v>
      </c>
      <c r="AU135" s="296" t="s">
        <v>92</v>
      </c>
      <c r="AV135" s="15" t="s">
        <v>90</v>
      </c>
      <c r="AW135" s="15" t="s">
        <v>38</v>
      </c>
      <c r="AX135" s="15" t="s">
        <v>83</v>
      </c>
      <c r="AY135" s="296" t="s">
        <v>244</v>
      </c>
    </row>
    <row r="136" s="13" customFormat="1">
      <c r="A136" s="13"/>
      <c r="B136" s="262"/>
      <c r="C136" s="263"/>
      <c r="D136" s="235" t="s">
        <v>436</v>
      </c>
      <c r="E136" s="264" t="s">
        <v>1</v>
      </c>
      <c r="F136" s="265" t="s">
        <v>1151</v>
      </c>
      <c r="G136" s="263"/>
      <c r="H136" s="266">
        <v>4.8700000000000001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4" customFormat="1">
      <c r="A137" s="14"/>
      <c r="B137" s="273"/>
      <c r="C137" s="274"/>
      <c r="D137" s="235" t="s">
        <v>436</v>
      </c>
      <c r="E137" s="275" t="s">
        <v>1</v>
      </c>
      <c r="F137" s="276" t="s">
        <v>438</v>
      </c>
      <c r="G137" s="274"/>
      <c r="H137" s="277">
        <v>4.8700000000000001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436</v>
      </c>
      <c r="AU137" s="283" t="s">
        <v>92</v>
      </c>
      <c r="AV137" s="14" t="s">
        <v>123</v>
      </c>
      <c r="AW137" s="14" t="s">
        <v>38</v>
      </c>
      <c r="AX137" s="14" t="s">
        <v>90</v>
      </c>
      <c r="AY137" s="283" t="s">
        <v>244</v>
      </c>
    </row>
    <row r="138" s="2" customFormat="1" ht="24.15" customHeight="1">
      <c r="A138" s="40"/>
      <c r="B138" s="41"/>
      <c r="C138" s="222" t="s">
        <v>92</v>
      </c>
      <c r="D138" s="222" t="s">
        <v>245</v>
      </c>
      <c r="E138" s="223" t="s">
        <v>553</v>
      </c>
      <c r="F138" s="224" t="s">
        <v>554</v>
      </c>
      <c r="G138" s="225" t="s">
        <v>248</v>
      </c>
      <c r="H138" s="226">
        <v>4.8700000000000001</v>
      </c>
      <c r="I138" s="227"/>
      <c r="J138" s="228">
        <f>ROUND(I138*H138,2)</f>
        <v>0</v>
      </c>
      <c r="K138" s="224" t="s">
        <v>547</v>
      </c>
      <c r="L138" s="46"/>
      <c r="M138" s="229" t="s">
        <v>1</v>
      </c>
      <c r="N138" s="230" t="s">
        <v>48</v>
      </c>
      <c r="O138" s="93"/>
      <c r="P138" s="231">
        <f>O138*H138</f>
        <v>0</v>
      </c>
      <c r="Q138" s="231">
        <v>4.795E-05</v>
      </c>
      <c r="R138" s="231">
        <f>Q138*H138</f>
        <v>0.0002335165</v>
      </c>
      <c r="S138" s="231">
        <v>0.11500000000000001</v>
      </c>
      <c r="T138" s="232">
        <f>S138*H138</f>
        <v>0.56005000000000005</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1152</v>
      </c>
    </row>
    <row r="139" s="15" customFormat="1">
      <c r="A139" s="15"/>
      <c r="B139" s="287"/>
      <c r="C139" s="288"/>
      <c r="D139" s="235" t="s">
        <v>436</v>
      </c>
      <c r="E139" s="289" t="s">
        <v>1</v>
      </c>
      <c r="F139" s="290" t="s">
        <v>551</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1151</v>
      </c>
      <c r="G140" s="263"/>
      <c r="H140" s="266">
        <v>4.8700000000000001</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4.8700000000000001</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22" t="s">
        <v>117</v>
      </c>
      <c r="D142" s="222" t="s">
        <v>245</v>
      </c>
      <c r="E142" s="223" t="s">
        <v>1153</v>
      </c>
      <c r="F142" s="224" t="s">
        <v>1154</v>
      </c>
      <c r="G142" s="225" t="s">
        <v>490</v>
      </c>
      <c r="H142" s="226">
        <v>2.3999999999999999</v>
      </c>
      <c r="I142" s="227"/>
      <c r="J142" s="228">
        <f>ROUND(I142*H142,2)</f>
        <v>0</v>
      </c>
      <c r="K142" s="224" t="s">
        <v>547</v>
      </c>
      <c r="L142" s="46"/>
      <c r="M142" s="229" t="s">
        <v>1</v>
      </c>
      <c r="N142" s="230" t="s">
        <v>48</v>
      </c>
      <c r="O142" s="93"/>
      <c r="P142" s="231">
        <f>O142*H142</f>
        <v>0</v>
      </c>
      <c r="Q142" s="231">
        <v>0.036900000000000002</v>
      </c>
      <c r="R142" s="231">
        <f>Q142*H142</f>
        <v>0.08856</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1155</v>
      </c>
    </row>
    <row r="143" s="13" customFormat="1">
      <c r="A143" s="13"/>
      <c r="B143" s="262"/>
      <c r="C143" s="263"/>
      <c r="D143" s="235" t="s">
        <v>436</v>
      </c>
      <c r="E143" s="264" t="s">
        <v>1</v>
      </c>
      <c r="F143" s="265" t="s">
        <v>1156</v>
      </c>
      <c r="G143" s="263"/>
      <c r="H143" s="266">
        <v>2.3999999999999999</v>
      </c>
      <c r="I143" s="267"/>
      <c r="J143" s="263"/>
      <c r="K143" s="263"/>
      <c r="L143" s="268"/>
      <c r="M143" s="269"/>
      <c r="N143" s="270"/>
      <c r="O143" s="270"/>
      <c r="P143" s="270"/>
      <c r="Q143" s="270"/>
      <c r="R143" s="270"/>
      <c r="S143" s="270"/>
      <c r="T143" s="271"/>
      <c r="U143" s="13"/>
      <c r="V143" s="13"/>
      <c r="W143" s="13"/>
      <c r="X143" s="13"/>
      <c r="Y143" s="13"/>
      <c r="Z143" s="13"/>
      <c r="AA143" s="13"/>
      <c r="AB143" s="13"/>
      <c r="AC143" s="13"/>
      <c r="AD143" s="13"/>
      <c r="AE143" s="13"/>
      <c r="AT143" s="272" t="s">
        <v>436</v>
      </c>
      <c r="AU143" s="272" t="s">
        <v>92</v>
      </c>
      <c r="AV143" s="13" t="s">
        <v>92</v>
      </c>
      <c r="AW143" s="13" t="s">
        <v>38</v>
      </c>
      <c r="AX143" s="13" t="s">
        <v>90</v>
      </c>
      <c r="AY143" s="272" t="s">
        <v>244</v>
      </c>
    </row>
    <row r="144" s="2" customFormat="1" ht="16.5" customHeight="1">
      <c r="A144" s="40"/>
      <c r="B144" s="41"/>
      <c r="C144" s="222" t="s">
        <v>123</v>
      </c>
      <c r="D144" s="222" t="s">
        <v>245</v>
      </c>
      <c r="E144" s="223" t="s">
        <v>556</v>
      </c>
      <c r="F144" s="224" t="s">
        <v>557</v>
      </c>
      <c r="G144" s="225" t="s">
        <v>248</v>
      </c>
      <c r="H144" s="226">
        <v>39.859999999999999</v>
      </c>
      <c r="I144" s="227"/>
      <c r="J144" s="228">
        <f>ROUND(I144*H144,2)</f>
        <v>0</v>
      </c>
      <c r="K144" s="224" t="s">
        <v>547</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1157</v>
      </c>
    </row>
    <row r="145" s="13" customFormat="1">
      <c r="A145" s="13"/>
      <c r="B145" s="262"/>
      <c r="C145" s="263"/>
      <c r="D145" s="235" t="s">
        <v>436</v>
      </c>
      <c r="E145" s="264" t="s">
        <v>1</v>
      </c>
      <c r="F145" s="265" t="s">
        <v>1158</v>
      </c>
      <c r="G145" s="263"/>
      <c r="H145" s="266">
        <v>39.859999999999999</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90</v>
      </c>
      <c r="AY145" s="272" t="s">
        <v>244</v>
      </c>
    </row>
    <row r="146" s="2" customFormat="1" ht="24.15" customHeight="1">
      <c r="A146" s="40"/>
      <c r="B146" s="41"/>
      <c r="C146" s="222" t="s">
        <v>139</v>
      </c>
      <c r="D146" s="222" t="s">
        <v>245</v>
      </c>
      <c r="E146" s="223" t="s">
        <v>560</v>
      </c>
      <c r="F146" s="224" t="s">
        <v>561</v>
      </c>
      <c r="G146" s="225" t="s">
        <v>301</v>
      </c>
      <c r="H146" s="226">
        <v>20.399999999999999</v>
      </c>
      <c r="I146" s="227"/>
      <c r="J146" s="228">
        <f>ROUND(I146*H146,2)</f>
        <v>0</v>
      </c>
      <c r="K146" s="224" t="s">
        <v>547</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1159</v>
      </c>
    </row>
    <row r="147" s="15" customFormat="1">
      <c r="A147" s="15"/>
      <c r="B147" s="287"/>
      <c r="C147" s="288"/>
      <c r="D147" s="235" t="s">
        <v>436</v>
      </c>
      <c r="E147" s="289" t="s">
        <v>1</v>
      </c>
      <c r="F147" s="290" t="s">
        <v>563</v>
      </c>
      <c r="G147" s="288"/>
      <c r="H147" s="289" t="s">
        <v>1</v>
      </c>
      <c r="I147" s="291"/>
      <c r="J147" s="288"/>
      <c r="K147" s="288"/>
      <c r="L147" s="292"/>
      <c r="M147" s="293"/>
      <c r="N147" s="294"/>
      <c r="O147" s="294"/>
      <c r="P147" s="294"/>
      <c r="Q147" s="294"/>
      <c r="R147" s="294"/>
      <c r="S147" s="294"/>
      <c r="T147" s="295"/>
      <c r="U147" s="15"/>
      <c r="V147" s="15"/>
      <c r="W147" s="15"/>
      <c r="X147" s="15"/>
      <c r="Y147" s="15"/>
      <c r="Z147" s="15"/>
      <c r="AA147" s="15"/>
      <c r="AB147" s="15"/>
      <c r="AC147" s="15"/>
      <c r="AD147" s="15"/>
      <c r="AE147" s="15"/>
      <c r="AT147" s="296" t="s">
        <v>436</v>
      </c>
      <c r="AU147" s="296" t="s">
        <v>92</v>
      </c>
      <c r="AV147" s="15" t="s">
        <v>90</v>
      </c>
      <c r="AW147" s="15" t="s">
        <v>38</v>
      </c>
      <c r="AX147" s="15" t="s">
        <v>83</v>
      </c>
      <c r="AY147" s="296" t="s">
        <v>244</v>
      </c>
    </row>
    <row r="148" s="13" customFormat="1">
      <c r="A148" s="13"/>
      <c r="B148" s="262"/>
      <c r="C148" s="263"/>
      <c r="D148" s="235" t="s">
        <v>436</v>
      </c>
      <c r="E148" s="264" t="s">
        <v>1</v>
      </c>
      <c r="F148" s="265" t="s">
        <v>1160</v>
      </c>
      <c r="G148" s="263"/>
      <c r="H148" s="266">
        <v>20.399999999999999</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83</v>
      </c>
      <c r="AY148" s="272" t="s">
        <v>244</v>
      </c>
    </row>
    <row r="149" s="16" customFormat="1">
      <c r="A149" s="16"/>
      <c r="B149" s="297"/>
      <c r="C149" s="298"/>
      <c r="D149" s="235" t="s">
        <v>436</v>
      </c>
      <c r="E149" s="299" t="s">
        <v>1</v>
      </c>
      <c r="F149" s="300" t="s">
        <v>565</v>
      </c>
      <c r="G149" s="298"/>
      <c r="H149" s="301">
        <v>20.399999999999999</v>
      </c>
      <c r="I149" s="302"/>
      <c r="J149" s="298"/>
      <c r="K149" s="298"/>
      <c r="L149" s="303"/>
      <c r="M149" s="304"/>
      <c r="N149" s="305"/>
      <c r="O149" s="305"/>
      <c r="P149" s="305"/>
      <c r="Q149" s="305"/>
      <c r="R149" s="305"/>
      <c r="S149" s="305"/>
      <c r="T149" s="306"/>
      <c r="U149" s="16"/>
      <c r="V149" s="16"/>
      <c r="W149" s="16"/>
      <c r="X149" s="16"/>
      <c r="Y149" s="16"/>
      <c r="Z149" s="16"/>
      <c r="AA149" s="16"/>
      <c r="AB149" s="16"/>
      <c r="AC149" s="16"/>
      <c r="AD149" s="16"/>
      <c r="AE149" s="16"/>
      <c r="AT149" s="307" t="s">
        <v>436</v>
      </c>
      <c r="AU149" s="307" t="s">
        <v>92</v>
      </c>
      <c r="AV149" s="16" t="s">
        <v>117</v>
      </c>
      <c r="AW149" s="16" t="s">
        <v>38</v>
      </c>
      <c r="AX149" s="16" t="s">
        <v>90</v>
      </c>
      <c r="AY149" s="307" t="s">
        <v>244</v>
      </c>
    </row>
    <row r="150" s="2" customFormat="1" ht="24.15" customHeight="1">
      <c r="A150" s="40"/>
      <c r="B150" s="41"/>
      <c r="C150" s="222" t="s">
        <v>258</v>
      </c>
      <c r="D150" s="222" t="s">
        <v>245</v>
      </c>
      <c r="E150" s="223" t="s">
        <v>1161</v>
      </c>
      <c r="F150" s="224" t="s">
        <v>1162</v>
      </c>
      <c r="G150" s="225" t="s">
        <v>301</v>
      </c>
      <c r="H150" s="226">
        <v>94.349999999999994</v>
      </c>
      <c r="I150" s="227"/>
      <c r="J150" s="228">
        <f>ROUND(I150*H150,2)</f>
        <v>0</v>
      </c>
      <c r="K150" s="224" t="s">
        <v>547</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1163</v>
      </c>
    </row>
    <row r="151" s="13" customFormat="1">
      <c r="A151" s="13"/>
      <c r="B151" s="262"/>
      <c r="C151" s="263"/>
      <c r="D151" s="235" t="s">
        <v>436</v>
      </c>
      <c r="E151" s="264" t="s">
        <v>1</v>
      </c>
      <c r="F151" s="265" t="s">
        <v>1164</v>
      </c>
      <c r="G151" s="263"/>
      <c r="H151" s="266">
        <v>38.975999999999999</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38</v>
      </c>
      <c r="AX151" s="13" t="s">
        <v>83</v>
      </c>
      <c r="AY151" s="272" t="s">
        <v>244</v>
      </c>
    </row>
    <row r="152" s="13" customFormat="1">
      <c r="A152" s="13"/>
      <c r="B152" s="262"/>
      <c r="C152" s="263"/>
      <c r="D152" s="235" t="s">
        <v>436</v>
      </c>
      <c r="E152" s="264" t="s">
        <v>1</v>
      </c>
      <c r="F152" s="265" t="s">
        <v>1165</v>
      </c>
      <c r="G152" s="263"/>
      <c r="H152" s="266">
        <v>16.699999999999999</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436</v>
      </c>
      <c r="AU152" s="272" t="s">
        <v>92</v>
      </c>
      <c r="AV152" s="13" t="s">
        <v>92</v>
      </c>
      <c r="AW152" s="13" t="s">
        <v>38</v>
      </c>
      <c r="AX152" s="13" t="s">
        <v>83</v>
      </c>
      <c r="AY152" s="272" t="s">
        <v>244</v>
      </c>
    </row>
    <row r="153" s="13" customFormat="1">
      <c r="A153" s="13"/>
      <c r="B153" s="262"/>
      <c r="C153" s="263"/>
      <c r="D153" s="235" t="s">
        <v>436</v>
      </c>
      <c r="E153" s="264" t="s">
        <v>1</v>
      </c>
      <c r="F153" s="265" t="s">
        <v>1166</v>
      </c>
      <c r="G153" s="263"/>
      <c r="H153" s="266">
        <v>38.668999999999997</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83</v>
      </c>
      <c r="AY153" s="272" t="s">
        <v>244</v>
      </c>
    </row>
    <row r="154" s="14" customFormat="1">
      <c r="A154" s="14"/>
      <c r="B154" s="273"/>
      <c r="C154" s="274"/>
      <c r="D154" s="235" t="s">
        <v>436</v>
      </c>
      <c r="E154" s="275" t="s">
        <v>1</v>
      </c>
      <c r="F154" s="276" t="s">
        <v>438</v>
      </c>
      <c r="G154" s="274"/>
      <c r="H154" s="277">
        <v>94.344999999999999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436</v>
      </c>
      <c r="AU154" s="283" t="s">
        <v>92</v>
      </c>
      <c r="AV154" s="14" t="s">
        <v>123</v>
      </c>
      <c r="AW154" s="14" t="s">
        <v>38</v>
      </c>
      <c r="AX154" s="14" t="s">
        <v>83</v>
      </c>
      <c r="AY154" s="283" t="s">
        <v>244</v>
      </c>
    </row>
    <row r="155" s="13" customFormat="1">
      <c r="A155" s="13"/>
      <c r="B155" s="262"/>
      <c r="C155" s="263"/>
      <c r="D155" s="235" t="s">
        <v>436</v>
      </c>
      <c r="E155" s="264" t="s">
        <v>1</v>
      </c>
      <c r="F155" s="265" t="s">
        <v>1167</v>
      </c>
      <c r="G155" s="263"/>
      <c r="H155" s="266">
        <v>94.349999999999994</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4" customFormat="1">
      <c r="A156" s="14"/>
      <c r="B156" s="273"/>
      <c r="C156" s="274"/>
      <c r="D156" s="235" t="s">
        <v>436</v>
      </c>
      <c r="E156" s="275" t="s">
        <v>1</v>
      </c>
      <c r="F156" s="276" t="s">
        <v>438</v>
      </c>
      <c r="G156" s="274"/>
      <c r="H156" s="277">
        <v>94.349999999999994</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436</v>
      </c>
      <c r="AU156" s="283" t="s">
        <v>92</v>
      </c>
      <c r="AV156" s="14" t="s">
        <v>123</v>
      </c>
      <c r="AW156" s="14" t="s">
        <v>38</v>
      </c>
      <c r="AX156" s="14" t="s">
        <v>90</v>
      </c>
      <c r="AY156" s="283" t="s">
        <v>244</v>
      </c>
    </row>
    <row r="157" s="2" customFormat="1" ht="24.15" customHeight="1">
      <c r="A157" s="40"/>
      <c r="B157" s="41"/>
      <c r="C157" s="222" t="s">
        <v>270</v>
      </c>
      <c r="D157" s="222" t="s">
        <v>245</v>
      </c>
      <c r="E157" s="223" t="s">
        <v>1168</v>
      </c>
      <c r="F157" s="224" t="s">
        <v>1169</v>
      </c>
      <c r="G157" s="225" t="s">
        <v>301</v>
      </c>
      <c r="H157" s="226">
        <v>4.7999999999999998</v>
      </c>
      <c r="I157" s="227"/>
      <c r="J157" s="228">
        <f>ROUND(I157*H157,2)</f>
        <v>0</v>
      </c>
      <c r="K157" s="224" t="s">
        <v>547</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1170</v>
      </c>
    </row>
    <row r="158" s="13" customFormat="1">
      <c r="A158" s="13"/>
      <c r="B158" s="262"/>
      <c r="C158" s="263"/>
      <c r="D158" s="235" t="s">
        <v>436</v>
      </c>
      <c r="E158" s="264" t="s">
        <v>1</v>
      </c>
      <c r="F158" s="265" t="s">
        <v>1171</v>
      </c>
      <c r="G158" s="263"/>
      <c r="H158" s="266">
        <v>4.7999999999999998</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436</v>
      </c>
      <c r="AU158" s="272" t="s">
        <v>92</v>
      </c>
      <c r="AV158" s="13" t="s">
        <v>92</v>
      </c>
      <c r="AW158" s="13" t="s">
        <v>38</v>
      </c>
      <c r="AX158" s="13" t="s">
        <v>90</v>
      </c>
      <c r="AY158" s="272" t="s">
        <v>244</v>
      </c>
    </row>
    <row r="159" s="2" customFormat="1" ht="21.75" customHeight="1">
      <c r="A159" s="40"/>
      <c r="B159" s="41"/>
      <c r="C159" s="222" t="s">
        <v>262</v>
      </c>
      <c r="D159" s="222" t="s">
        <v>245</v>
      </c>
      <c r="E159" s="223" t="s">
        <v>570</v>
      </c>
      <c r="F159" s="224" t="s">
        <v>571</v>
      </c>
      <c r="G159" s="225" t="s">
        <v>248</v>
      </c>
      <c r="H159" s="226">
        <v>77.340000000000003</v>
      </c>
      <c r="I159" s="227"/>
      <c r="J159" s="228">
        <f>ROUND(I159*H159,2)</f>
        <v>0</v>
      </c>
      <c r="K159" s="224" t="s">
        <v>547</v>
      </c>
      <c r="L159" s="46"/>
      <c r="M159" s="229" t="s">
        <v>1</v>
      </c>
      <c r="N159" s="230" t="s">
        <v>48</v>
      </c>
      <c r="O159" s="93"/>
      <c r="P159" s="231">
        <f>O159*H159</f>
        <v>0</v>
      </c>
      <c r="Q159" s="231">
        <v>0.00084000000000000003</v>
      </c>
      <c r="R159" s="231">
        <f>Q159*H159</f>
        <v>0.064965600000000012</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1172</v>
      </c>
    </row>
    <row r="160" s="13" customFormat="1">
      <c r="A160" s="13"/>
      <c r="B160" s="262"/>
      <c r="C160" s="263"/>
      <c r="D160" s="235" t="s">
        <v>436</v>
      </c>
      <c r="E160" s="264" t="s">
        <v>1</v>
      </c>
      <c r="F160" s="265" t="s">
        <v>1173</v>
      </c>
      <c r="G160" s="263"/>
      <c r="H160" s="266">
        <v>77.337999999999994</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4" customFormat="1">
      <c r="A161" s="14"/>
      <c r="B161" s="273"/>
      <c r="C161" s="274"/>
      <c r="D161" s="235" t="s">
        <v>436</v>
      </c>
      <c r="E161" s="275" t="s">
        <v>1</v>
      </c>
      <c r="F161" s="276" t="s">
        <v>438</v>
      </c>
      <c r="G161" s="274"/>
      <c r="H161" s="277">
        <v>77.337999999999994</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436</v>
      </c>
      <c r="AU161" s="283" t="s">
        <v>92</v>
      </c>
      <c r="AV161" s="14" t="s">
        <v>123</v>
      </c>
      <c r="AW161" s="14" t="s">
        <v>38</v>
      </c>
      <c r="AX161" s="14" t="s">
        <v>83</v>
      </c>
      <c r="AY161" s="283" t="s">
        <v>244</v>
      </c>
    </row>
    <row r="162" s="13" customFormat="1">
      <c r="A162" s="13"/>
      <c r="B162" s="262"/>
      <c r="C162" s="263"/>
      <c r="D162" s="235" t="s">
        <v>436</v>
      </c>
      <c r="E162" s="264" t="s">
        <v>1</v>
      </c>
      <c r="F162" s="265" t="s">
        <v>1174</v>
      </c>
      <c r="G162" s="263"/>
      <c r="H162" s="266">
        <v>77.340000000000003</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4" customFormat="1">
      <c r="A163" s="14"/>
      <c r="B163" s="273"/>
      <c r="C163" s="274"/>
      <c r="D163" s="235" t="s">
        <v>436</v>
      </c>
      <c r="E163" s="275" t="s">
        <v>1</v>
      </c>
      <c r="F163" s="276" t="s">
        <v>438</v>
      </c>
      <c r="G163" s="274"/>
      <c r="H163" s="277">
        <v>77.340000000000003</v>
      </c>
      <c r="I163" s="278"/>
      <c r="J163" s="274"/>
      <c r="K163" s="274"/>
      <c r="L163" s="279"/>
      <c r="M163" s="280"/>
      <c r="N163" s="281"/>
      <c r="O163" s="281"/>
      <c r="P163" s="281"/>
      <c r="Q163" s="281"/>
      <c r="R163" s="281"/>
      <c r="S163" s="281"/>
      <c r="T163" s="282"/>
      <c r="U163" s="14"/>
      <c r="V163" s="14"/>
      <c r="W163" s="14"/>
      <c r="X163" s="14"/>
      <c r="Y163" s="14"/>
      <c r="Z163" s="14"/>
      <c r="AA163" s="14"/>
      <c r="AB163" s="14"/>
      <c r="AC163" s="14"/>
      <c r="AD163" s="14"/>
      <c r="AE163" s="14"/>
      <c r="AT163" s="283" t="s">
        <v>436</v>
      </c>
      <c r="AU163" s="283" t="s">
        <v>92</v>
      </c>
      <c r="AV163" s="14" t="s">
        <v>123</v>
      </c>
      <c r="AW163" s="14" t="s">
        <v>38</v>
      </c>
      <c r="AX163" s="14" t="s">
        <v>90</v>
      </c>
      <c r="AY163" s="283" t="s">
        <v>244</v>
      </c>
    </row>
    <row r="164" s="2" customFormat="1" ht="24.15" customHeight="1">
      <c r="A164" s="40"/>
      <c r="B164" s="41"/>
      <c r="C164" s="222" t="s">
        <v>277</v>
      </c>
      <c r="D164" s="222" t="s">
        <v>245</v>
      </c>
      <c r="E164" s="223" t="s">
        <v>574</v>
      </c>
      <c r="F164" s="224" t="s">
        <v>575</v>
      </c>
      <c r="G164" s="225" t="s">
        <v>248</v>
      </c>
      <c r="H164" s="226">
        <v>77.340000000000003</v>
      </c>
      <c r="I164" s="227"/>
      <c r="J164" s="228">
        <f>ROUND(I164*H164,2)</f>
        <v>0</v>
      </c>
      <c r="K164" s="224" t="s">
        <v>547</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1175</v>
      </c>
    </row>
    <row r="165" s="13" customFormat="1">
      <c r="A165" s="13"/>
      <c r="B165" s="262"/>
      <c r="C165" s="263"/>
      <c r="D165" s="235" t="s">
        <v>436</v>
      </c>
      <c r="E165" s="264" t="s">
        <v>1</v>
      </c>
      <c r="F165" s="265" t="s">
        <v>1174</v>
      </c>
      <c r="G165" s="263"/>
      <c r="H165" s="266">
        <v>77.340000000000003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90</v>
      </c>
      <c r="AY165" s="272" t="s">
        <v>244</v>
      </c>
    </row>
    <row r="166" s="2" customFormat="1" ht="24.15" customHeight="1">
      <c r="A166" s="40"/>
      <c r="B166" s="41"/>
      <c r="C166" s="222" t="s">
        <v>266</v>
      </c>
      <c r="D166" s="222" t="s">
        <v>245</v>
      </c>
      <c r="E166" s="223" t="s">
        <v>1176</v>
      </c>
      <c r="F166" s="224" t="s">
        <v>1177</v>
      </c>
      <c r="G166" s="225" t="s">
        <v>248</v>
      </c>
      <c r="H166" s="226">
        <v>95.019999999999996</v>
      </c>
      <c r="I166" s="227"/>
      <c r="J166" s="228">
        <f>ROUND(I166*H166,2)</f>
        <v>0</v>
      </c>
      <c r="K166" s="224" t="s">
        <v>547</v>
      </c>
      <c r="L166" s="46"/>
      <c r="M166" s="229" t="s">
        <v>1</v>
      </c>
      <c r="N166" s="230" t="s">
        <v>48</v>
      </c>
      <c r="O166" s="93"/>
      <c r="P166" s="231">
        <f>O166*H166</f>
        <v>0</v>
      </c>
      <c r="Q166" s="231">
        <v>0.00058</v>
      </c>
      <c r="R166" s="231">
        <f>Q166*H166</f>
        <v>0.055111599999999997</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1178</v>
      </c>
    </row>
    <row r="167" s="13" customFormat="1">
      <c r="A167" s="13"/>
      <c r="B167" s="262"/>
      <c r="C167" s="263"/>
      <c r="D167" s="235" t="s">
        <v>436</v>
      </c>
      <c r="E167" s="264" t="s">
        <v>1</v>
      </c>
      <c r="F167" s="265" t="s">
        <v>1179</v>
      </c>
      <c r="G167" s="263"/>
      <c r="H167" s="266">
        <v>64.959999999999994</v>
      </c>
      <c r="I167" s="267"/>
      <c r="J167" s="263"/>
      <c r="K167" s="263"/>
      <c r="L167" s="268"/>
      <c r="M167" s="269"/>
      <c r="N167" s="270"/>
      <c r="O167" s="270"/>
      <c r="P167" s="270"/>
      <c r="Q167" s="270"/>
      <c r="R167" s="270"/>
      <c r="S167" s="270"/>
      <c r="T167" s="271"/>
      <c r="U167" s="13"/>
      <c r="V167" s="13"/>
      <c r="W167" s="13"/>
      <c r="X167" s="13"/>
      <c r="Y167" s="13"/>
      <c r="Z167" s="13"/>
      <c r="AA167" s="13"/>
      <c r="AB167" s="13"/>
      <c r="AC167" s="13"/>
      <c r="AD167" s="13"/>
      <c r="AE167" s="13"/>
      <c r="AT167" s="272" t="s">
        <v>436</v>
      </c>
      <c r="AU167" s="272" t="s">
        <v>92</v>
      </c>
      <c r="AV167" s="13" t="s">
        <v>92</v>
      </c>
      <c r="AW167" s="13" t="s">
        <v>38</v>
      </c>
      <c r="AX167" s="13" t="s">
        <v>83</v>
      </c>
      <c r="AY167" s="272" t="s">
        <v>244</v>
      </c>
    </row>
    <row r="168" s="13" customFormat="1">
      <c r="A168" s="13"/>
      <c r="B168" s="262"/>
      <c r="C168" s="263"/>
      <c r="D168" s="235" t="s">
        <v>436</v>
      </c>
      <c r="E168" s="264" t="s">
        <v>1</v>
      </c>
      <c r="F168" s="265" t="s">
        <v>1180</v>
      </c>
      <c r="G168" s="263"/>
      <c r="H168" s="266">
        <v>30.059999999999999</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95.019999999999996</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24.15" customHeight="1">
      <c r="A170" s="40"/>
      <c r="B170" s="41"/>
      <c r="C170" s="222" t="s">
        <v>285</v>
      </c>
      <c r="D170" s="222" t="s">
        <v>245</v>
      </c>
      <c r="E170" s="223" t="s">
        <v>1181</v>
      </c>
      <c r="F170" s="224" t="s">
        <v>1182</v>
      </c>
      <c r="G170" s="225" t="s">
        <v>248</v>
      </c>
      <c r="H170" s="226">
        <v>95.019999999999996</v>
      </c>
      <c r="I170" s="227"/>
      <c r="J170" s="228">
        <f>ROUND(I170*H170,2)</f>
        <v>0</v>
      </c>
      <c r="K170" s="224" t="s">
        <v>547</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1183</v>
      </c>
    </row>
    <row r="171" s="13" customFormat="1">
      <c r="A171" s="13"/>
      <c r="B171" s="262"/>
      <c r="C171" s="263"/>
      <c r="D171" s="235" t="s">
        <v>436</v>
      </c>
      <c r="E171" s="264" t="s">
        <v>1</v>
      </c>
      <c r="F171" s="265" t="s">
        <v>1184</v>
      </c>
      <c r="G171" s="263"/>
      <c r="H171" s="266">
        <v>95.019999999999996</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90</v>
      </c>
      <c r="AY171" s="272" t="s">
        <v>244</v>
      </c>
    </row>
    <row r="172" s="2" customFormat="1" ht="33" customHeight="1">
      <c r="A172" s="40"/>
      <c r="B172" s="41"/>
      <c r="C172" s="222" t="s">
        <v>269</v>
      </c>
      <c r="D172" s="222" t="s">
        <v>245</v>
      </c>
      <c r="E172" s="223" t="s">
        <v>578</v>
      </c>
      <c r="F172" s="224" t="s">
        <v>579</v>
      </c>
      <c r="G172" s="225" t="s">
        <v>301</v>
      </c>
      <c r="H172" s="226">
        <v>90.658000000000001</v>
      </c>
      <c r="I172" s="227"/>
      <c r="J172" s="228">
        <f>ROUND(I172*H172,2)</f>
        <v>0</v>
      </c>
      <c r="K172" s="224" t="s">
        <v>547</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1185</v>
      </c>
    </row>
    <row r="173" s="15" customFormat="1">
      <c r="A173" s="15"/>
      <c r="B173" s="287"/>
      <c r="C173" s="288"/>
      <c r="D173" s="235" t="s">
        <v>436</v>
      </c>
      <c r="E173" s="289" t="s">
        <v>1</v>
      </c>
      <c r="F173" s="290" t="s">
        <v>563</v>
      </c>
      <c r="G173" s="288"/>
      <c r="H173" s="289" t="s">
        <v>1</v>
      </c>
      <c r="I173" s="291"/>
      <c r="J173" s="288"/>
      <c r="K173" s="288"/>
      <c r="L173" s="292"/>
      <c r="M173" s="293"/>
      <c r="N173" s="294"/>
      <c r="O173" s="294"/>
      <c r="P173" s="294"/>
      <c r="Q173" s="294"/>
      <c r="R173" s="294"/>
      <c r="S173" s="294"/>
      <c r="T173" s="295"/>
      <c r="U173" s="15"/>
      <c r="V173" s="15"/>
      <c r="W173" s="15"/>
      <c r="X173" s="15"/>
      <c r="Y173" s="15"/>
      <c r="Z173" s="15"/>
      <c r="AA173" s="15"/>
      <c r="AB173" s="15"/>
      <c r="AC173" s="15"/>
      <c r="AD173" s="15"/>
      <c r="AE173" s="15"/>
      <c r="AT173" s="296" t="s">
        <v>436</v>
      </c>
      <c r="AU173" s="296" t="s">
        <v>92</v>
      </c>
      <c r="AV173" s="15" t="s">
        <v>90</v>
      </c>
      <c r="AW173" s="15" t="s">
        <v>38</v>
      </c>
      <c r="AX173" s="15" t="s">
        <v>83</v>
      </c>
      <c r="AY173" s="296" t="s">
        <v>244</v>
      </c>
    </row>
    <row r="174" s="13" customFormat="1">
      <c r="A174" s="13"/>
      <c r="B174" s="262"/>
      <c r="C174" s="263"/>
      <c r="D174" s="235" t="s">
        <v>436</v>
      </c>
      <c r="E174" s="264" t="s">
        <v>1</v>
      </c>
      <c r="F174" s="265" t="s">
        <v>1160</v>
      </c>
      <c r="G174" s="263"/>
      <c r="H174" s="266">
        <v>20.399999999999999</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436</v>
      </c>
      <c r="AU174" s="272" t="s">
        <v>92</v>
      </c>
      <c r="AV174" s="13" t="s">
        <v>92</v>
      </c>
      <c r="AW174" s="13" t="s">
        <v>38</v>
      </c>
      <c r="AX174" s="13" t="s">
        <v>83</v>
      </c>
      <c r="AY174" s="272" t="s">
        <v>244</v>
      </c>
    </row>
    <row r="175" s="16" customFormat="1">
      <c r="A175" s="16"/>
      <c r="B175" s="297"/>
      <c r="C175" s="298"/>
      <c r="D175" s="235" t="s">
        <v>436</v>
      </c>
      <c r="E175" s="299" t="s">
        <v>1</v>
      </c>
      <c r="F175" s="300" t="s">
        <v>565</v>
      </c>
      <c r="G175" s="298"/>
      <c r="H175" s="301">
        <v>20.399999999999999</v>
      </c>
      <c r="I175" s="302"/>
      <c r="J175" s="298"/>
      <c r="K175" s="298"/>
      <c r="L175" s="303"/>
      <c r="M175" s="304"/>
      <c r="N175" s="305"/>
      <c r="O175" s="305"/>
      <c r="P175" s="305"/>
      <c r="Q175" s="305"/>
      <c r="R175" s="305"/>
      <c r="S175" s="305"/>
      <c r="T175" s="306"/>
      <c r="U175" s="16"/>
      <c r="V175" s="16"/>
      <c r="W175" s="16"/>
      <c r="X175" s="16"/>
      <c r="Y175" s="16"/>
      <c r="Z175" s="16"/>
      <c r="AA175" s="16"/>
      <c r="AB175" s="16"/>
      <c r="AC175" s="16"/>
      <c r="AD175" s="16"/>
      <c r="AE175" s="16"/>
      <c r="AT175" s="307" t="s">
        <v>436</v>
      </c>
      <c r="AU175" s="307" t="s">
        <v>92</v>
      </c>
      <c r="AV175" s="16" t="s">
        <v>117</v>
      </c>
      <c r="AW175" s="16" t="s">
        <v>38</v>
      </c>
      <c r="AX175" s="16" t="s">
        <v>83</v>
      </c>
      <c r="AY175" s="307" t="s">
        <v>244</v>
      </c>
    </row>
    <row r="176" s="13" customFormat="1">
      <c r="A176" s="13"/>
      <c r="B176" s="262"/>
      <c r="C176" s="263"/>
      <c r="D176" s="235" t="s">
        <v>436</v>
      </c>
      <c r="E176" s="264" t="s">
        <v>1</v>
      </c>
      <c r="F176" s="265" t="s">
        <v>1186</v>
      </c>
      <c r="G176" s="263"/>
      <c r="H176" s="266">
        <v>16.699999999999999</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436</v>
      </c>
      <c r="AU176" s="272" t="s">
        <v>92</v>
      </c>
      <c r="AV176" s="13" t="s">
        <v>92</v>
      </c>
      <c r="AW176" s="13" t="s">
        <v>38</v>
      </c>
      <c r="AX176" s="13" t="s">
        <v>83</v>
      </c>
      <c r="AY176" s="272" t="s">
        <v>244</v>
      </c>
    </row>
    <row r="177" s="13" customFormat="1">
      <c r="A177" s="13"/>
      <c r="B177" s="262"/>
      <c r="C177" s="263"/>
      <c r="D177" s="235" t="s">
        <v>436</v>
      </c>
      <c r="E177" s="264" t="s">
        <v>1</v>
      </c>
      <c r="F177" s="265" t="s">
        <v>1187</v>
      </c>
      <c r="G177" s="263"/>
      <c r="H177" s="266">
        <v>-0.67100000000000004</v>
      </c>
      <c r="I177" s="267"/>
      <c r="J177" s="263"/>
      <c r="K177" s="263"/>
      <c r="L177" s="268"/>
      <c r="M177" s="269"/>
      <c r="N177" s="270"/>
      <c r="O177" s="270"/>
      <c r="P177" s="270"/>
      <c r="Q177" s="270"/>
      <c r="R177" s="270"/>
      <c r="S177" s="270"/>
      <c r="T177" s="271"/>
      <c r="U177" s="13"/>
      <c r="V177" s="13"/>
      <c r="W177" s="13"/>
      <c r="X177" s="13"/>
      <c r="Y177" s="13"/>
      <c r="Z177" s="13"/>
      <c r="AA177" s="13"/>
      <c r="AB177" s="13"/>
      <c r="AC177" s="13"/>
      <c r="AD177" s="13"/>
      <c r="AE177" s="13"/>
      <c r="AT177" s="272" t="s">
        <v>436</v>
      </c>
      <c r="AU177" s="272" t="s">
        <v>92</v>
      </c>
      <c r="AV177" s="13" t="s">
        <v>92</v>
      </c>
      <c r="AW177" s="13" t="s">
        <v>38</v>
      </c>
      <c r="AX177" s="13" t="s">
        <v>83</v>
      </c>
      <c r="AY177" s="272" t="s">
        <v>244</v>
      </c>
    </row>
    <row r="178" s="13" customFormat="1">
      <c r="A178" s="13"/>
      <c r="B178" s="262"/>
      <c r="C178" s="263"/>
      <c r="D178" s="235" t="s">
        <v>436</v>
      </c>
      <c r="E178" s="264" t="s">
        <v>1</v>
      </c>
      <c r="F178" s="265" t="s">
        <v>1188</v>
      </c>
      <c r="G178" s="263"/>
      <c r="H178" s="266">
        <v>-3.0920000000000001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6" customFormat="1">
      <c r="A179" s="16"/>
      <c r="B179" s="297"/>
      <c r="C179" s="298"/>
      <c r="D179" s="235" t="s">
        <v>436</v>
      </c>
      <c r="E179" s="299" t="s">
        <v>1</v>
      </c>
      <c r="F179" s="300" t="s">
        <v>565</v>
      </c>
      <c r="G179" s="298"/>
      <c r="H179" s="301">
        <v>12.936999999999999</v>
      </c>
      <c r="I179" s="302"/>
      <c r="J179" s="298"/>
      <c r="K179" s="298"/>
      <c r="L179" s="303"/>
      <c r="M179" s="304"/>
      <c r="N179" s="305"/>
      <c r="O179" s="305"/>
      <c r="P179" s="305"/>
      <c r="Q179" s="305"/>
      <c r="R179" s="305"/>
      <c r="S179" s="305"/>
      <c r="T179" s="306"/>
      <c r="U179" s="16"/>
      <c r="V179" s="16"/>
      <c r="W179" s="16"/>
      <c r="X179" s="16"/>
      <c r="Y179" s="16"/>
      <c r="Z179" s="16"/>
      <c r="AA179" s="16"/>
      <c r="AB179" s="16"/>
      <c r="AC179" s="16"/>
      <c r="AD179" s="16"/>
      <c r="AE179" s="16"/>
      <c r="AT179" s="307" t="s">
        <v>436</v>
      </c>
      <c r="AU179" s="307" t="s">
        <v>92</v>
      </c>
      <c r="AV179" s="16" t="s">
        <v>117</v>
      </c>
      <c r="AW179" s="16" t="s">
        <v>38</v>
      </c>
      <c r="AX179" s="16" t="s">
        <v>83</v>
      </c>
      <c r="AY179" s="307" t="s">
        <v>244</v>
      </c>
    </row>
    <row r="180" s="13" customFormat="1">
      <c r="A180" s="13"/>
      <c r="B180" s="262"/>
      <c r="C180" s="263"/>
      <c r="D180" s="235" t="s">
        <v>436</v>
      </c>
      <c r="E180" s="264" t="s">
        <v>1</v>
      </c>
      <c r="F180" s="265" t="s">
        <v>1164</v>
      </c>
      <c r="G180" s="263"/>
      <c r="H180" s="266">
        <v>38.975999999999999</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436</v>
      </c>
      <c r="AU180" s="272" t="s">
        <v>92</v>
      </c>
      <c r="AV180" s="13" t="s">
        <v>92</v>
      </c>
      <c r="AW180" s="13" t="s">
        <v>38</v>
      </c>
      <c r="AX180" s="13" t="s">
        <v>83</v>
      </c>
      <c r="AY180" s="272" t="s">
        <v>244</v>
      </c>
    </row>
    <row r="181" s="13" customFormat="1">
      <c r="A181" s="13"/>
      <c r="B181" s="262"/>
      <c r="C181" s="263"/>
      <c r="D181" s="235" t="s">
        <v>436</v>
      </c>
      <c r="E181" s="264" t="s">
        <v>1</v>
      </c>
      <c r="F181" s="265" t="s">
        <v>1166</v>
      </c>
      <c r="G181" s="263"/>
      <c r="H181" s="266">
        <v>38.668999999999997</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3" customFormat="1">
      <c r="A182" s="13"/>
      <c r="B182" s="262"/>
      <c r="C182" s="263"/>
      <c r="D182" s="235" t="s">
        <v>436</v>
      </c>
      <c r="E182" s="264" t="s">
        <v>1</v>
      </c>
      <c r="F182" s="265" t="s">
        <v>1189</v>
      </c>
      <c r="G182" s="263"/>
      <c r="H182" s="266">
        <v>-6.4770000000000003</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3" customFormat="1">
      <c r="A183" s="13"/>
      <c r="B183" s="262"/>
      <c r="C183" s="263"/>
      <c r="D183" s="235" t="s">
        <v>436</v>
      </c>
      <c r="E183" s="264" t="s">
        <v>1</v>
      </c>
      <c r="F183" s="265" t="s">
        <v>1190</v>
      </c>
      <c r="G183" s="263"/>
      <c r="H183" s="266">
        <v>-13.847</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6" customFormat="1">
      <c r="A184" s="16"/>
      <c r="B184" s="297"/>
      <c r="C184" s="298"/>
      <c r="D184" s="235" t="s">
        <v>436</v>
      </c>
      <c r="E184" s="299" t="s">
        <v>1</v>
      </c>
      <c r="F184" s="300" t="s">
        <v>565</v>
      </c>
      <c r="G184" s="298"/>
      <c r="H184" s="301">
        <v>57.320999999999991</v>
      </c>
      <c r="I184" s="302"/>
      <c r="J184" s="298"/>
      <c r="K184" s="298"/>
      <c r="L184" s="303"/>
      <c r="M184" s="304"/>
      <c r="N184" s="305"/>
      <c r="O184" s="305"/>
      <c r="P184" s="305"/>
      <c r="Q184" s="305"/>
      <c r="R184" s="305"/>
      <c r="S184" s="305"/>
      <c r="T184" s="306"/>
      <c r="U184" s="16"/>
      <c r="V184" s="16"/>
      <c r="W184" s="16"/>
      <c r="X184" s="16"/>
      <c r="Y184" s="16"/>
      <c r="Z184" s="16"/>
      <c r="AA184" s="16"/>
      <c r="AB184" s="16"/>
      <c r="AC184" s="16"/>
      <c r="AD184" s="16"/>
      <c r="AE184" s="16"/>
      <c r="AT184" s="307" t="s">
        <v>436</v>
      </c>
      <c r="AU184" s="307" t="s">
        <v>92</v>
      </c>
      <c r="AV184" s="16" t="s">
        <v>117</v>
      </c>
      <c r="AW184" s="16" t="s">
        <v>38</v>
      </c>
      <c r="AX184" s="16" t="s">
        <v>83</v>
      </c>
      <c r="AY184" s="307" t="s">
        <v>244</v>
      </c>
    </row>
    <row r="185" s="14" customFormat="1">
      <c r="A185" s="14"/>
      <c r="B185" s="273"/>
      <c r="C185" s="274"/>
      <c r="D185" s="235" t="s">
        <v>436</v>
      </c>
      <c r="E185" s="275" t="s">
        <v>1</v>
      </c>
      <c r="F185" s="276" t="s">
        <v>438</v>
      </c>
      <c r="G185" s="274"/>
      <c r="H185" s="277">
        <v>90.657999999999987</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37.8" customHeight="1">
      <c r="A186" s="40"/>
      <c r="B186" s="41"/>
      <c r="C186" s="222" t="s">
        <v>292</v>
      </c>
      <c r="D186" s="222" t="s">
        <v>245</v>
      </c>
      <c r="E186" s="223" t="s">
        <v>444</v>
      </c>
      <c r="F186" s="224" t="s">
        <v>582</v>
      </c>
      <c r="G186" s="225" t="s">
        <v>301</v>
      </c>
      <c r="H186" s="226">
        <v>39.423000000000002</v>
      </c>
      <c r="I186" s="227"/>
      <c r="J186" s="228">
        <f>ROUND(I186*H186,2)</f>
        <v>0</v>
      </c>
      <c r="K186" s="224" t="s">
        <v>547</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1191</v>
      </c>
    </row>
    <row r="187" s="13" customFormat="1">
      <c r="A187" s="13"/>
      <c r="B187" s="262"/>
      <c r="C187" s="263"/>
      <c r="D187" s="235" t="s">
        <v>436</v>
      </c>
      <c r="E187" s="264" t="s">
        <v>1</v>
      </c>
      <c r="F187" s="265" t="s">
        <v>1192</v>
      </c>
      <c r="G187" s="263"/>
      <c r="H187" s="266">
        <v>6.4770000000000003</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436</v>
      </c>
      <c r="AU187" s="272" t="s">
        <v>92</v>
      </c>
      <c r="AV187" s="13" t="s">
        <v>92</v>
      </c>
      <c r="AW187" s="13" t="s">
        <v>38</v>
      </c>
      <c r="AX187" s="13" t="s">
        <v>83</v>
      </c>
      <c r="AY187" s="272" t="s">
        <v>244</v>
      </c>
    </row>
    <row r="188" s="13" customFormat="1">
      <c r="A188" s="13"/>
      <c r="B188" s="262"/>
      <c r="C188" s="263"/>
      <c r="D188" s="235" t="s">
        <v>436</v>
      </c>
      <c r="E188" s="264" t="s">
        <v>1</v>
      </c>
      <c r="F188" s="265" t="s">
        <v>1193</v>
      </c>
      <c r="G188" s="263"/>
      <c r="H188" s="266">
        <v>13.847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3" customFormat="1">
      <c r="A189" s="13"/>
      <c r="B189" s="262"/>
      <c r="C189" s="263"/>
      <c r="D189" s="235" t="s">
        <v>436</v>
      </c>
      <c r="E189" s="264" t="s">
        <v>1</v>
      </c>
      <c r="F189" s="265" t="s">
        <v>1194</v>
      </c>
      <c r="G189" s="263"/>
      <c r="H189" s="266">
        <v>0.67100000000000004</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3" customFormat="1">
      <c r="A190" s="13"/>
      <c r="B190" s="262"/>
      <c r="C190" s="263"/>
      <c r="D190" s="235" t="s">
        <v>436</v>
      </c>
      <c r="E190" s="264" t="s">
        <v>1</v>
      </c>
      <c r="F190" s="265" t="s">
        <v>1195</v>
      </c>
      <c r="G190" s="263"/>
      <c r="H190" s="266">
        <v>3.0920000000000001</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6" customFormat="1">
      <c r="A191" s="16"/>
      <c r="B191" s="297"/>
      <c r="C191" s="298"/>
      <c r="D191" s="235" t="s">
        <v>436</v>
      </c>
      <c r="E191" s="299" t="s">
        <v>1</v>
      </c>
      <c r="F191" s="300" t="s">
        <v>565</v>
      </c>
      <c r="G191" s="298"/>
      <c r="H191" s="301">
        <v>24.086999999999996</v>
      </c>
      <c r="I191" s="302"/>
      <c r="J191" s="298"/>
      <c r="K191" s="298"/>
      <c r="L191" s="303"/>
      <c r="M191" s="304"/>
      <c r="N191" s="305"/>
      <c r="O191" s="305"/>
      <c r="P191" s="305"/>
      <c r="Q191" s="305"/>
      <c r="R191" s="305"/>
      <c r="S191" s="305"/>
      <c r="T191" s="306"/>
      <c r="U191" s="16"/>
      <c r="V191" s="16"/>
      <c r="W191" s="16"/>
      <c r="X191" s="16"/>
      <c r="Y191" s="16"/>
      <c r="Z191" s="16"/>
      <c r="AA191" s="16"/>
      <c r="AB191" s="16"/>
      <c r="AC191" s="16"/>
      <c r="AD191" s="16"/>
      <c r="AE191" s="16"/>
      <c r="AT191" s="307" t="s">
        <v>436</v>
      </c>
      <c r="AU191" s="307" t="s">
        <v>92</v>
      </c>
      <c r="AV191" s="16" t="s">
        <v>117</v>
      </c>
      <c r="AW191" s="16" t="s">
        <v>38</v>
      </c>
      <c r="AX191" s="16" t="s">
        <v>83</v>
      </c>
      <c r="AY191" s="307" t="s">
        <v>244</v>
      </c>
    </row>
    <row r="192" s="13" customFormat="1">
      <c r="A192" s="13"/>
      <c r="B192" s="262"/>
      <c r="C192" s="263"/>
      <c r="D192" s="235" t="s">
        <v>436</v>
      </c>
      <c r="E192" s="264" t="s">
        <v>1</v>
      </c>
      <c r="F192" s="265" t="s">
        <v>1196</v>
      </c>
      <c r="G192" s="263"/>
      <c r="H192" s="266">
        <v>12.305999999999999</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1197</v>
      </c>
      <c r="G193" s="263"/>
      <c r="H193" s="266">
        <v>3.0299999999999998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6" customFormat="1">
      <c r="A194" s="16"/>
      <c r="B194" s="297"/>
      <c r="C194" s="298"/>
      <c r="D194" s="235" t="s">
        <v>436</v>
      </c>
      <c r="E194" s="299" t="s">
        <v>1</v>
      </c>
      <c r="F194" s="300" t="s">
        <v>565</v>
      </c>
      <c r="G194" s="298"/>
      <c r="H194" s="301">
        <v>15.335999999999999</v>
      </c>
      <c r="I194" s="302"/>
      <c r="J194" s="298"/>
      <c r="K194" s="298"/>
      <c r="L194" s="303"/>
      <c r="M194" s="304"/>
      <c r="N194" s="305"/>
      <c r="O194" s="305"/>
      <c r="P194" s="305"/>
      <c r="Q194" s="305"/>
      <c r="R194" s="305"/>
      <c r="S194" s="305"/>
      <c r="T194" s="306"/>
      <c r="U194" s="16"/>
      <c r="V194" s="16"/>
      <c r="W194" s="16"/>
      <c r="X194" s="16"/>
      <c r="Y194" s="16"/>
      <c r="Z194" s="16"/>
      <c r="AA194" s="16"/>
      <c r="AB194" s="16"/>
      <c r="AC194" s="16"/>
      <c r="AD194" s="16"/>
      <c r="AE194" s="16"/>
      <c r="AT194" s="307" t="s">
        <v>436</v>
      </c>
      <c r="AU194" s="307" t="s">
        <v>92</v>
      </c>
      <c r="AV194" s="16" t="s">
        <v>117</v>
      </c>
      <c r="AW194" s="16" t="s">
        <v>38</v>
      </c>
      <c r="AX194" s="16" t="s">
        <v>83</v>
      </c>
      <c r="AY194" s="307" t="s">
        <v>244</v>
      </c>
    </row>
    <row r="195" s="14" customFormat="1">
      <c r="A195" s="14"/>
      <c r="B195" s="273"/>
      <c r="C195" s="274"/>
      <c r="D195" s="235" t="s">
        <v>436</v>
      </c>
      <c r="E195" s="275" t="s">
        <v>1</v>
      </c>
      <c r="F195" s="276" t="s">
        <v>438</v>
      </c>
      <c r="G195" s="274"/>
      <c r="H195" s="277">
        <v>39.422999999999995</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436</v>
      </c>
      <c r="AU195" s="283" t="s">
        <v>92</v>
      </c>
      <c r="AV195" s="14" t="s">
        <v>123</v>
      </c>
      <c r="AW195" s="14" t="s">
        <v>38</v>
      </c>
      <c r="AX195" s="14" t="s">
        <v>90</v>
      </c>
      <c r="AY195" s="283" t="s">
        <v>244</v>
      </c>
    </row>
    <row r="196" s="2" customFormat="1" ht="24.15" customHeight="1">
      <c r="A196" s="40"/>
      <c r="B196" s="41"/>
      <c r="C196" s="222" t="s">
        <v>273</v>
      </c>
      <c r="D196" s="222" t="s">
        <v>245</v>
      </c>
      <c r="E196" s="223" t="s">
        <v>1198</v>
      </c>
      <c r="F196" s="224" t="s">
        <v>1199</v>
      </c>
      <c r="G196" s="225" t="s">
        <v>301</v>
      </c>
      <c r="H196" s="226">
        <v>114.75</v>
      </c>
      <c r="I196" s="227"/>
      <c r="J196" s="228">
        <f>ROUND(I196*H196,2)</f>
        <v>0</v>
      </c>
      <c r="K196" s="224" t="s">
        <v>547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92</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1200</v>
      </c>
    </row>
    <row r="197" s="15" customFormat="1">
      <c r="A197" s="15"/>
      <c r="B197" s="287"/>
      <c r="C197" s="288"/>
      <c r="D197" s="235" t="s">
        <v>436</v>
      </c>
      <c r="E197" s="289" t="s">
        <v>1</v>
      </c>
      <c r="F197" s="290" t="s">
        <v>563</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436</v>
      </c>
      <c r="AU197" s="296" t="s">
        <v>92</v>
      </c>
      <c r="AV197" s="15" t="s">
        <v>90</v>
      </c>
      <c r="AW197" s="15" t="s">
        <v>38</v>
      </c>
      <c r="AX197" s="15" t="s">
        <v>83</v>
      </c>
      <c r="AY197" s="296" t="s">
        <v>244</v>
      </c>
    </row>
    <row r="198" s="13" customFormat="1">
      <c r="A198" s="13"/>
      <c r="B198" s="262"/>
      <c r="C198" s="263"/>
      <c r="D198" s="235" t="s">
        <v>436</v>
      </c>
      <c r="E198" s="264" t="s">
        <v>1</v>
      </c>
      <c r="F198" s="265" t="s">
        <v>1160</v>
      </c>
      <c r="G198" s="263"/>
      <c r="H198" s="266">
        <v>20.399999999999999</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6" customFormat="1">
      <c r="A199" s="16"/>
      <c r="B199" s="297"/>
      <c r="C199" s="298"/>
      <c r="D199" s="235" t="s">
        <v>436</v>
      </c>
      <c r="E199" s="299" t="s">
        <v>1</v>
      </c>
      <c r="F199" s="300" t="s">
        <v>565</v>
      </c>
      <c r="G199" s="298"/>
      <c r="H199" s="301">
        <v>20.399999999999999</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436</v>
      </c>
      <c r="AU199" s="307" t="s">
        <v>92</v>
      </c>
      <c r="AV199" s="16" t="s">
        <v>117</v>
      </c>
      <c r="AW199" s="16" t="s">
        <v>38</v>
      </c>
      <c r="AX199" s="16" t="s">
        <v>83</v>
      </c>
      <c r="AY199" s="307" t="s">
        <v>244</v>
      </c>
    </row>
    <row r="200" s="13" customFormat="1">
      <c r="A200" s="13"/>
      <c r="B200" s="262"/>
      <c r="C200" s="263"/>
      <c r="D200" s="235" t="s">
        <v>436</v>
      </c>
      <c r="E200" s="264" t="s">
        <v>1</v>
      </c>
      <c r="F200" s="265" t="s">
        <v>1167</v>
      </c>
      <c r="G200" s="263"/>
      <c r="H200" s="266">
        <v>94.349999999999994</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6" customFormat="1">
      <c r="A201" s="16"/>
      <c r="B201" s="297"/>
      <c r="C201" s="298"/>
      <c r="D201" s="235" t="s">
        <v>436</v>
      </c>
      <c r="E201" s="299" t="s">
        <v>1</v>
      </c>
      <c r="F201" s="300" t="s">
        <v>565</v>
      </c>
      <c r="G201" s="298"/>
      <c r="H201" s="301">
        <v>94.349999999999994</v>
      </c>
      <c r="I201" s="302"/>
      <c r="J201" s="298"/>
      <c r="K201" s="298"/>
      <c r="L201" s="303"/>
      <c r="M201" s="304"/>
      <c r="N201" s="305"/>
      <c r="O201" s="305"/>
      <c r="P201" s="305"/>
      <c r="Q201" s="305"/>
      <c r="R201" s="305"/>
      <c r="S201" s="305"/>
      <c r="T201" s="306"/>
      <c r="U201" s="16"/>
      <c r="V201" s="16"/>
      <c r="W201" s="16"/>
      <c r="X201" s="16"/>
      <c r="Y201" s="16"/>
      <c r="Z201" s="16"/>
      <c r="AA201" s="16"/>
      <c r="AB201" s="16"/>
      <c r="AC201" s="16"/>
      <c r="AD201" s="16"/>
      <c r="AE201" s="16"/>
      <c r="AT201" s="307" t="s">
        <v>436</v>
      </c>
      <c r="AU201" s="307" t="s">
        <v>92</v>
      </c>
      <c r="AV201" s="16" t="s">
        <v>117</v>
      </c>
      <c r="AW201" s="16" t="s">
        <v>38</v>
      </c>
      <c r="AX201" s="16" t="s">
        <v>83</v>
      </c>
      <c r="AY201" s="307" t="s">
        <v>244</v>
      </c>
    </row>
    <row r="202" s="14" customFormat="1">
      <c r="A202" s="14"/>
      <c r="B202" s="273"/>
      <c r="C202" s="274"/>
      <c r="D202" s="235" t="s">
        <v>436</v>
      </c>
      <c r="E202" s="275" t="s">
        <v>1</v>
      </c>
      <c r="F202" s="276" t="s">
        <v>438</v>
      </c>
      <c r="G202" s="274"/>
      <c r="H202" s="277">
        <v>114.75</v>
      </c>
      <c r="I202" s="278"/>
      <c r="J202" s="274"/>
      <c r="K202" s="274"/>
      <c r="L202" s="279"/>
      <c r="M202" s="280"/>
      <c r="N202" s="281"/>
      <c r="O202" s="281"/>
      <c r="P202" s="281"/>
      <c r="Q202" s="281"/>
      <c r="R202" s="281"/>
      <c r="S202" s="281"/>
      <c r="T202" s="282"/>
      <c r="U202" s="14"/>
      <c r="V202" s="14"/>
      <c r="W202" s="14"/>
      <c r="X202" s="14"/>
      <c r="Y202" s="14"/>
      <c r="Z202" s="14"/>
      <c r="AA202" s="14"/>
      <c r="AB202" s="14"/>
      <c r="AC202" s="14"/>
      <c r="AD202" s="14"/>
      <c r="AE202" s="14"/>
      <c r="AT202" s="283" t="s">
        <v>436</v>
      </c>
      <c r="AU202" s="283" t="s">
        <v>92</v>
      </c>
      <c r="AV202" s="14" t="s">
        <v>123</v>
      </c>
      <c r="AW202" s="14" t="s">
        <v>38</v>
      </c>
      <c r="AX202" s="14" t="s">
        <v>90</v>
      </c>
      <c r="AY202" s="283" t="s">
        <v>244</v>
      </c>
    </row>
    <row r="203" s="2" customFormat="1" ht="24.15" customHeight="1">
      <c r="A203" s="40"/>
      <c r="B203" s="41"/>
      <c r="C203" s="222" t="s">
        <v>8</v>
      </c>
      <c r="D203" s="222" t="s">
        <v>245</v>
      </c>
      <c r="E203" s="223" t="s">
        <v>589</v>
      </c>
      <c r="F203" s="224" t="s">
        <v>590</v>
      </c>
      <c r="G203" s="225" t="s">
        <v>248</v>
      </c>
      <c r="H203" s="226">
        <v>40.770000000000003</v>
      </c>
      <c r="I203" s="227"/>
      <c r="J203" s="228">
        <f>ROUND(I203*H203,2)</f>
        <v>0</v>
      </c>
      <c r="K203" s="224" t="s">
        <v>547</v>
      </c>
      <c r="L203" s="46"/>
      <c r="M203" s="229" t="s">
        <v>1</v>
      </c>
      <c r="N203" s="230" t="s">
        <v>48</v>
      </c>
      <c r="O203" s="93"/>
      <c r="P203" s="231">
        <f>O203*H203</f>
        <v>0</v>
      </c>
      <c r="Q203" s="231">
        <v>0</v>
      </c>
      <c r="R203" s="231">
        <f>Q203*H203</f>
        <v>0</v>
      </c>
      <c r="S203" s="231">
        <v>0</v>
      </c>
      <c r="T203" s="232">
        <f>S203*H203</f>
        <v>0</v>
      </c>
      <c r="U203" s="40"/>
      <c r="V203" s="40"/>
      <c r="W203" s="40"/>
      <c r="X203" s="40"/>
      <c r="Y203" s="40"/>
      <c r="Z203" s="40"/>
      <c r="AA203" s="40"/>
      <c r="AB203" s="40"/>
      <c r="AC203" s="40"/>
      <c r="AD203" s="40"/>
      <c r="AE203" s="40"/>
      <c r="AR203" s="233" t="s">
        <v>123</v>
      </c>
      <c r="AT203" s="233" t="s">
        <v>245</v>
      </c>
      <c r="AU203" s="233" t="s">
        <v>92</v>
      </c>
      <c r="AY203" s="18" t="s">
        <v>244</v>
      </c>
      <c r="BE203" s="234">
        <f>IF(N203="základní",J203,0)</f>
        <v>0</v>
      </c>
      <c r="BF203" s="234">
        <f>IF(N203="snížená",J203,0)</f>
        <v>0</v>
      </c>
      <c r="BG203" s="234">
        <f>IF(N203="zákl. přenesená",J203,0)</f>
        <v>0</v>
      </c>
      <c r="BH203" s="234">
        <f>IF(N203="sníž. přenesená",J203,0)</f>
        <v>0</v>
      </c>
      <c r="BI203" s="234">
        <f>IF(N203="nulová",J203,0)</f>
        <v>0</v>
      </c>
      <c r="BJ203" s="18" t="s">
        <v>90</v>
      </c>
      <c r="BK203" s="234">
        <f>ROUND(I203*H203,2)</f>
        <v>0</v>
      </c>
      <c r="BL203" s="18" t="s">
        <v>123</v>
      </c>
      <c r="BM203" s="233" t="s">
        <v>1201</v>
      </c>
    </row>
    <row r="204" s="13" customFormat="1">
      <c r="A204" s="13"/>
      <c r="B204" s="262"/>
      <c r="C204" s="263"/>
      <c r="D204" s="235" t="s">
        <v>436</v>
      </c>
      <c r="E204" s="264" t="s">
        <v>1</v>
      </c>
      <c r="F204" s="265" t="s">
        <v>1202</v>
      </c>
      <c r="G204" s="263"/>
      <c r="H204" s="266">
        <v>11.135999999999999</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3" customFormat="1">
      <c r="A205" s="13"/>
      <c r="B205" s="262"/>
      <c r="C205" s="263"/>
      <c r="D205" s="235" t="s">
        <v>436</v>
      </c>
      <c r="E205" s="264" t="s">
        <v>1</v>
      </c>
      <c r="F205" s="265" t="s">
        <v>1203</v>
      </c>
      <c r="G205" s="263"/>
      <c r="H205" s="266">
        <v>5</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436</v>
      </c>
      <c r="AU205" s="272" t="s">
        <v>92</v>
      </c>
      <c r="AV205" s="13" t="s">
        <v>92</v>
      </c>
      <c r="AW205" s="13" t="s">
        <v>38</v>
      </c>
      <c r="AX205" s="13" t="s">
        <v>83</v>
      </c>
      <c r="AY205" s="272" t="s">
        <v>244</v>
      </c>
    </row>
    <row r="206" s="13" customFormat="1">
      <c r="A206" s="13"/>
      <c r="B206" s="262"/>
      <c r="C206" s="263"/>
      <c r="D206" s="235" t="s">
        <v>436</v>
      </c>
      <c r="E206" s="264" t="s">
        <v>1</v>
      </c>
      <c r="F206" s="265" t="s">
        <v>1204</v>
      </c>
      <c r="G206" s="263"/>
      <c r="H206" s="266">
        <v>24.629999999999999</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4" customFormat="1">
      <c r="A207" s="14"/>
      <c r="B207" s="273"/>
      <c r="C207" s="274"/>
      <c r="D207" s="235" t="s">
        <v>436</v>
      </c>
      <c r="E207" s="275" t="s">
        <v>1</v>
      </c>
      <c r="F207" s="276" t="s">
        <v>438</v>
      </c>
      <c r="G207" s="274"/>
      <c r="H207" s="277">
        <v>40.765999999999998</v>
      </c>
      <c r="I207" s="278"/>
      <c r="J207" s="274"/>
      <c r="K207" s="274"/>
      <c r="L207" s="279"/>
      <c r="M207" s="280"/>
      <c r="N207" s="281"/>
      <c r="O207" s="281"/>
      <c r="P207" s="281"/>
      <c r="Q207" s="281"/>
      <c r="R207" s="281"/>
      <c r="S207" s="281"/>
      <c r="T207" s="282"/>
      <c r="U207" s="14"/>
      <c r="V207" s="14"/>
      <c r="W207" s="14"/>
      <c r="X207" s="14"/>
      <c r="Y207" s="14"/>
      <c r="Z207" s="14"/>
      <c r="AA207" s="14"/>
      <c r="AB207" s="14"/>
      <c r="AC207" s="14"/>
      <c r="AD207" s="14"/>
      <c r="AE207" s="14"/>
      <c r="AT207" s="283" t="s">
        <v>436</v>
      </c>
      <c r="AU207" s="283" t="s">
        <v>92</v>
      </c>
      <c r="AV207" s="14" t="s">
        <v>123</v>
      </c>
      <c r="AW207" s="14" t="s">
        <v>38</v>
      </c>
      <c r="AX207" s="14" t="s">
        <v>83</v>
      </c>
      <c r="AY207" s="283" t="s">
        <v>244</v>
      </c>
    </row>
    <row r="208" s="13" customFormat="1">
      <c r="A208" s="13"/>
      <c r="B208" s="262"/>
      <c r="C208" s="263"/>
      <c r="D208" s="235" t="s">
        <v>436</v>
      </c>
      <c r="E208" s="264" t="s">
        <v>1</v>
      </c>
      <c r="F208" s="265" t="s">
        <v>1205</v>
      </c>
      <c r="G208" s="263"/>
      <c r="H208" s="266">
        <v>40.770000000000003</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4" customFormat="1">
      <c r="A209" s="14"/>
      <c r="B209" s="273"/>
      <c r="C209" s="274"/>
      <c r="D209" s="235" t="s">
        <v>436</v>
      </c>
      <c r="E209" s="275" t="s">
        <v>1</v>
      </c>
      <c r="F209" s="276" t="s">
        <v>438</v>
      </c>
      <c r="G209" s="274"/>
      <c r="H209" s="277">
        <v>40.770000000000003</v>
      </c>
      <c r="I209" s="278"/>
      <c r="J209" s="274"/>
      <c r="K209" s="274"/>
      <c r="L209" s="279"/>
      <c r="M209" s="280"/>
      <c r="N209" s="281"/>
      <c r="O209" s="281"/>
      <c r="P209" s="281"/>
      <c r="Q209" s="281"/>
      <c r="R209" s="281"/>
      <c r="S209" s="281"/>
      <c r="T209" s="282"/>
      <c r="U209" s="14"/>
      <c r="V209" s="14"/>
      <c r="W209" s="14"/>
      <c r="X209" s="14"/>
      <c r="Y209" s="14"/>
      <c r="Z209" s="14"/>
      <c r="AA209" s="14"/>
      <c r="AB209" s="14"/>
      <c r="AC209" s="14"/>
      <c r="AD209" s="14"/>
      <c r="AE209" s="14"/>
      <c r="AT209" s="283" t="s">
        <v>436</v>
      </c>
      <c r="AU209" s="283" t="s">
        <v>92</v>
      </c>
      <c r="AV209" s="14" t="s">
        <v>123</v>
      </c>
      <c r="AW209" s="14" t="s">
        <v>38</v>
      </c>
      <c r="AX209" s="14" t="s">
        <v>90</v>
      </c>
      <c r="AY209" s="283" t="s">
        <v>244</v>
      </c>
    </row>
    <row r="210" s="2" customFormat="1" ht="24.15" customHeight="1">
      <c r="A210" s="40"/>
      <c r="B210" s="41"/>
      <c r="C210" s="222" t="s">
        <v>276</v>
      </c>
      <c r="D210" s="222" t="s">
        <v>245</v>
      </c>
      <c r="E210" s="223" t="s">
        <v>593</v>
      </c>
      <c r="F210" s="224" t="s">
        <v>594</v>
      </c>
      <c r="G210" s="225" t="s">
        <v>419</v>
      </c>
      <c r="H210" s="226">
        <v>68.989999999999995</v>
      </c>
      <c r="I210" s="227"/>
      <c r="J210" s="228">
        <f>ROUND(I210*H210,2)</f>
        <v>0</v>
      </c>
      <c r="K210" s="224" t="s">
        <v>547</v>
      </c>
      <c r="L210" s="46"/>
      <c r="M210" s="229" t="s">
        <v>1</v>
      </c>
      <c r="N210" s="230" t="s">
        <v>48</v>
      </c>
      <c r="O210" s="93"/>
      <c r="P210" s="231">
        <f>O210*H210</f>
        <v>0</v>
      </c>
      <c r="Q210" s="231">
        <v>0</v>
      </c>
      <c r="R210" s="231">
        <f>Q210*H210</f>
        <v>0</v>
      </c>
      <c r="S210" s="231">
        <v>0</v>
      </c>
      <c r="T210" s="232">
        <f>S210*H210</f>
        <v>0</v>
      </c>
      <c r="U210" s="40"/>
      <c r="V210" s="40"/>
      <c r="W210" s="40"/>
      <c r="X210" s="40"/>
      <c r="Y210" s="40"/>
      <c r="Z210" s="40"/>
      <c r="AA210" s="40"/>
      <c r="AB210" s="40"/>
      <c r="AC210" s="40"/>
      <c r="AD210" s="40"/>
      <c r="AE210" s="40"/>
      <c r="AR210" s="233" t="s">
        <v>123</v>
      </c>
      <c r="AT210" s="233" t="s">
        <v>245</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1206</v>
      </c>
    </row>
    <row r="211" s="13" customFormat="1">
      <c r="A211" s="13"/>
      <c r="B211" s="262"/>
      <c r="C211" s="263"/>
      <c r="D211" s="235" t="s">
        <v>436</v>
      </c>
      <c r="E211" s="264" t="s">
        <v>1</v>
      </c>
      <c r="F211" s="265" t="s">
        <v>1207</v>
      </c>
      <c r="G211" s="263"/>
      <c r="H211" s="266">
        <v>39.423000000000002</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3" customFormat="1">
      <c r="A212" s="13"/>
      <c r="B212" s="262"/>
      <c r="C212" s="263"/>
      <c r="D212" s="235" t="s">
        <v>436</v>
      </c>
      <c r="E212" s="264" t="s">
        <v>1</v>
      </c>
      <c r="F212" s="265" t="s">
        <v>1208</v>
      </c>
      <c r="G212" s="263"/>
      <c r="H212" s="266">
        <v>68.989999999999995</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2" customFormat="1" ht="24.15" customHeight="1">
      <c r="A213" s="40"/>
      <c r="B213" s="41"/>
      <c r="C213" s="222" t="s">
        <v>308</v>
      </c>
      <c r="D213" s="222" t="s">
        <v>245</v>
      </c>
      <c r="E213" s="223" t="s">
        <v>598</v>
      </c>
      <c r="F213" s="224" t="s">
        <v>599</v>
      </c>
      <c r="G213" s="225" t="s">
        <v>301</v>
      </c>
      <c r="H213" s="226">
        <v>114.75</v>
      </c>
      <c r="I213" s="227"/>
      <c r="J213" s="228">
        <f>ROUND(I213*H213,2)</f>
        <v>0</v>
      </c>
      <c r="K213" s="224" t="s">
        <v>547</v>
      </c>
      <c r="L213" s="46"/>
      <c r="M213" s="229" t="s">
        <v>1</v>
      </c>
      <c r="N213" s="230" t="s">
        <v>48</v>
      </c>
      <c r="O213" s="93"/>
      <c r="P213" s="231">
        <f>O213*H213</f>
        <v>0</v>
      </c>
      <c r="Q213" s="231">
        <v>0</v>
      </c>
      <c r="R213" s="231">
        <f>Q213*H213</f>
        <v>0</v>
      </c>
      <c r="S213" s="231">
        <v>0</v>
      </c>
      <c r="T213" s="232">
        <f>S213*H213</f>
        <v>0</v>
      </c>
      <c r="U213" s="40"/>
      <c r="V213" s="40"/>
      <c r="W213" s="40"/>
      <c r="X213" s="40"/>
      <c r="Y213" s="40"/>
      <c r="Z213" s="40"/>
      <c r="AA213" s="40"/>
      <c r="AB213" s="40"/>
      <c r="AC213" s="40"/>
      <c r="AD213" s="40"/>
      <c r="AE213" s="40"/>
      <c r="AR213" s="233" t="s">
        <v>123</v>
      </c>
      <c r="AT213" s="233" t="s">
        <v>245</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1209</v>
      </c>
    </row>
    <row r="214" s="15" customFormat="1">
      <c r="A214" s="15"/>
      <c r="B214" s="287"/>
      <c r="C214" s="288"/>
      <c r="D214" s="235" t="s">
        <v>436</v>
      </c>
      <c r="E214" s="289" t="s">
        <v>1</v>
      </c>
      <c r="F214" s="290" t="s">
        <v>563</v>
      </c>
      <c r="G214" s="288"/>
      <c r="H214" s="289" t="s">
        <v>1</v>
      </c>
      <c r="I214" s="291"/>
      <c r="J214" s="288"/>
      <c r="K214" s="288"/>
      <c r="L214" s="292"/>
      <c r="M214" s="293"/>
      <c r="N214" s="294"/>
      <c r="O214" s="294"/>
      <c r="P214" s="294"/>
      <c r="Q214" s="294"/>
      <c r="R214" s="294"/>
      <c r="S214" s="294"/>
      <c r="T214" s="295"/>
      <c r="U214" s="15"/>
      <c r="V214" s="15"/>
      <c r="W214" s="15"/>
      <c r="X214" s="15"/>
      <c r="Y214" s="15"/>
      <c r="Z214" s="15"/>
      <c r="AA214" s="15"/>
      <c r="AB214" s="15"/>
      <c r="AC214" s="15"/>
      <c r="AD214" s="15"/>
      <c r="AE214" s="15"/>
      <c r="AT214" s="296" t="s">
        <v>436</v>
      </c>
      <c r="AU214" s="296" t="s">
        <v>92</v>
      </c>
      <c r="AV214" s="15" t="s">
        <v>90</v>
      </c>
      <c r="AW214" s="15" t="s">
        <v>38</v>
      </c>
      <c r="AX214" s="15" t="s">
        <v>83</v>
      </c>
      <c r="AY214" s="296" t="s">
        <v>244</v>
      </c>
    </row>
    <row r="215" s="13" customFormat="1">
      <c r="A215" s="13"/>
      <c r="B215" s="262"/>
      <c r="C215" s="263"/>
      <c r="D215" s="235" t="s">
        <v>436</v>
      </c>
      <c r="E215" s="264" t="s">
        <v>1</v>
      </c>
      <c r="F215" s="265" t="s">
        <v>1160</v>
      </c>
      <c r="G215" s="263"/>
      <c r="H215" s="266">
        <v>20.399999999999999</v>
      </c>
      <c r="I215" s="267"/>
      <c r="J215" s="263"/>
      <c r="K215" s="263"/>
      <c r="L215" s="268"/>
      <c r="M215" s="269"/>
      <c r="N215" s="270"/>
      <c r="O215" s="270"/>
      <c r="P215" s="270"/>
      <c r="Q215" s="270"/>
      <c r="R215" s="270"/>
      <c r="S215" s="270"/>
      <c r="T215" s="271"/>
      <c r="U215" s="13"/>
      <c r="V215" s="13"/>
      <c r="W215" s="13"/>
      <c r="X215" s="13"/>
      <c r="Y215" s="13"/>
      <c r="Z215" s="13"/>
      <c r="AA215" s="13"/>
      <c r="AB215" s="13"/>
      <c r="AC215" s="13"/>
      <c r="AD215" s="13"/>
      <c r="AE215" s="13"/>
      <c r="AT215" s="272" t="s">
        <v>436</v>
      </c>
      <c r="AU215" s="272" t="s">
        <v>92</v>
      </c>
      <c r="AV215" s="13" t="s">
        <v>92</v>
      </c>
      <c r="AW215" s="13" t="s">
        <v>38</v>
      </c>
      <c r="AX215" s="13" t="s">
        <v>83</v>
      </c>
      <c r="AY215" s="272" t="s">
        <v>244</v>
      </c>
    </row>
    <row r="216" s="16" customFormat="1">
      <c r="A216" s="16"/>
      <c r="B216" s="297"/>
      <c r="C216" s="298"/>
      <c r="D216" s="235" t="s">
        <v>436</v>
      </c>
      <c r="E216" s="299" t="s">
        <v>1</v>
      </c>
      <c r="F216" s="300" t="s">
        <v>565</v>
      </c>
      <c r="G216" s="298"/>
      <c r="H216" s="301">
        <v>20.399999999999999</v>
      </c>
      <c r="I216" s="302"/>
      <c r="J216" s="298"/>
      <c r="K216" s="298"/>
      <c r="L216" s="303"/>
      <c r="M216" s="304"/>
      <c r="N216" s="305"/>
      <c r="O216" s="305"/>
      <c r="P216" s="305"/>
      <c r="Q216" s="305"/>
      <c r="R216" s="305"/>
      <c r="S216" s="305"/>
      <c r="T216" s="306"/>
      <c r="U216" s="16"/>
      <c r="V216" s="16"/>
      <c r="W216" s="16"/>
      <c r="X216" s="16"/>
      <c r="Y216" s="16"/>
      <c r="Z216" s="16"/>
      <c r="AA216" s="16"/>
      <c r="AB216" s="16"/>
      <c r="AC216" s="16"/>
      <c r="AD216" s="16"/>
      <c r="AE216" s="16"/>
      <c r="AT216" s="307" t="s">
        <v>436</v>
      </c>
      <c r="AU216" s="307" t="s">
        <v>92</v>
      </c>
      <c r="AV216" s="16" t="s">
        <v>117</v>
      </c>
      <c r="AW216" s="16" t="s">
        <v>38</v>
      </c>
      <c r="AX216" s="16" t="s">
        <v>83</v>
      </c>
      <c r="AY216" s="307" t="s">
        <v>244</v>
      </c>
    </row>
    <row r="217" s="13" customFormat="1">
      <c r="A217" s="13"/>
      <c r="B217" s="262"/>
      <c r="C217" s="263"/>
      <c r="D217" s="235" t="s">
        <v>436</v>
      </c>
      <c r="E217" s="264" t="s">
        <v>1</v>
      </c>
      <c r="F217" s="265" t="s">
        <v>1167</v>
      </c>
      <c r="G217" s="263"/>
      <c r="H217" s="266">
        <v>94.349999999999994</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436</v>
      </c>
      <c r="AU217" s="272" t="s">
        <v>92</v>
      </c>
      <c r="AV217" s="13" t="s">
        <v>92</v>
      </c>
      <c r="AW217" s="13" t="s">
        <v>38</v>
      </c>
      <c r="AX217" s="13" t="s">
        <v>83</v>
      </c>
      <c r="AY217" s="272" t="s">
        <v>244</v>
      </c>
    </row>
    <row r="218" s="16" customFormat="1">
      <c r="A218" s="16"/>
      <c r="B218" s="297"/>
      <c r="C218" s="298"/>
      <c r="D218" s="235" t="s">
        <v>436</v>
      </c>
      <c r="E218" s="299" t="s">
        <v>1</v>
      </c>
      <c r="F218" s="300" t="s">
        <v>565</v>
      </c>
      <c r="G218" s="298"/>
      <c r="H218" s="301">
        <v>94.349999999999994</v>
      </c>
      <c r="I218" s="302"/>
      <c r="J218" s="298"/>
      <c r="K218" s="298"/>
      <c r="L218" s="303"/>
      <c r="M218" s="304"/>
      <c r="N218" s="305"/>
      <c r="O218" s="305"/>
      <c r="P218" s="305"/>
      <c r="Q218" s="305"/>
      <c r="R218" s="305"/>
      <c r="S218" s="305"/>
      <c r="T218" s="306"/>
      <c r="U218" s="16"/>
      <c r="V218" s="16"/>
      <c r="W218" s="16"/>
      <c r="X218" s="16"/>
      <c r="Y218" s="16"/>
      <c r="Z218" s="16"/>
      <c r="AA218" s="16"/>
      <c r="AB218" s="16"/>
      <c r="AC218" s="16"/>
      <c r="AD218" s="16"/>
      <c r="AE218" s="16"/>
      <c r="AT218" s="307" t="s">
        <v>436</v>
      </c>
      <c r="AU218" s="307" t="s">
        <v>92</v>
      </c>
      <c r="AV218" s="16" t="s">
        <v>117</v>
      </c>
      <c r="AW218" s="16" t="s">
        <v>38</v>
      </c>
      <c r="AX218" s="16" t="s">
        <v>83</v>
      </c>
      <c r="AY218" s="307" t="s">
        <v>244</v>
      </c>
    </row>
    <row r="219" s="14" customFormat="1">
      <c r="A219" s="14"/>
      <c r="B219" s="273"/>
      <c r="C219" s="274"/>
      <c r="D219" s="235" t="s">
        <v>436</v>
      </c>
      <c r="E219" s="275" t="s">
        <v>1</v>
      </c>
      <c r="F219" s="276" t="s">
        <v>438</v>
      </c>
      <c r="G219" s="274"/>
      <c r="H219" s="277">
        <v>114.75</v>
      </c>
      <c r="I219" s="278"/>
      <c r="J219" s="274"/>
      <c r="K219" s="274"/>
      <c r="L219" s="279"/>
      <c r="M219" s="280"/>
      <c r="N219" s="281"/>
      <c r="O219" s="281"/>
      <c r="P219" s="281"/>
      <c r="Q219" s="281"/>
      <c r="R219" s="281"/>
      <c r="S219" s="281"/>
      <c r="T219" s="282"/>
      <c r="U219" s="14"/>
      <c r="V219" s="14"/>
      <c r="W219" s="14"/>
      <c r="X219" s="14"/>
      <c r="Y219" s="14"/>
      <c r="Z219" s="14"/>
      <c r="AA219" s="14"/>
      <c r="AB219" s="14"/>
      <c r="AC219" s="14"/>
      <c r="AD219" s="14"/>
      <c r="AE219" s="14"/>
      <c r="AT219" s="283" t="s">
        <v>436</v>
      </c>
      <c r="AU219" s="283" t="s">
        <v>92</v>
      </c>
      <c r="AV219" s="14" t="s">
        <v>123</v>
      </c>
      <c r="AW219" s="14" t="s">
        <v>38</v>
      </c>
      <c r="AX219" s="14" t="s">
        <v>90</v>
      </c>
      <c r="AY219" s="283" t="s">
        <v>244</v>
      </c>
    </row>
    <row r="220" s="2" customFormat="1" ht="24.15" customHeight="1">
      <c r="A220" s="40"/>
      <c r="B220" s="41"/>
      <c r="C220" s="222" t="s">
        <v>280</v>
      </c>
      <c r="D220" s="222" t="s">
        <v>245</v>
      </c>
      <c r="E220" s="223" t="s">
        <v>457</v>
      </c>
      <c r="F220" s="224" t="s">
        <v>601</v>
      </c>
      <c r="G220" s="225" t="s">
        <v>301</v>
      </c>
      <c r="H220" s="226">
        <v>86.5</v>
      </c>
      <c r="I220" s="227"/>
      <c r="J220" s="228">
        <f>ROUND(I220*H220,2)</f>
        <v>0</v>
      </c>
      <c r="K220" s="224" t="s">
        <v>547</v>
      </c>
      <c r="L220" s="46"/>
      <c r="M220" s="229" t="s">
        <v>1</v>
      </c>
      <c r="N220" s="230" t="s">
        <v>48</v>
      </c>
      <c r="O220" s="93"/>
      <c r="P220" s="231">
        <f>O220*H220</f>
        <v>0</v>
      </c>
      <c r="Q220" s="231">
        <v>0</v>
      </c>
      <c r="R220" s="231">
        <f>Q220*H220</f>
        <v>0</v>
      </c>
      <c r="S220" s="231">
        <v>0</v>
      </c>
      <c r="T220" s="232">
        <f>S220*H220</f>
        <v>0</v>
      </c>
      <c r="U220" s="40"/>
      <c r="V220" s="40"/>
      <c r="W220" s="40"/>
      <c r="X220" s="40"/>
      <c r="Y220" s="40"/>
      <c r="Z220" s="40"/>
      <c r="AA220" s="40"/>
      <c r="AB220" s="40"/>
      <c r="AC220" s="40"/>
      <c r="AD220" s="40"/>
      <c r="AE220" s="40"/>
      <c r="AR220" s="233" t="s">
        <v>123</v>
      </c>
      <c r="AT220" s="233" t="s">
        <v>245</v>
      </c>
      <c r="AU220" s="233" t="s">
        <v>92</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1210</v>
      </c>
    </row>
    <row r="221" s="15" customFormat="1">
      <c r="A221" s="15"/>
      <c r="B221" s="287"/>
      <c r="C221" s="288"/>
      <c r="D221" s="235" t="s">
        <v>436</v>
      </c>
      <c r="E221" s="289" t="s">
        <v>1</v>
      </c>
      <c r="F221" s="290" t="s">
        <v>563</v>
      </c>
      <c r="G221" s="288"/>
      <c r="H221" s="289" t="s">
        <v>1</v>
      </c>
      <c r="I221" s="291"/>
      <c r="J221" s="288"/>
      <c r="K221" s="288"/>
      <c r="L221" s="292"/>
      <c r="M221" s="293"/>
      <c r="N221" s="294"/>
      <c r="O221" s="294"/>
      <c r="P221" s="294"/>
      <c r="Q221" s="294"/>
      <c r="R221" s="294"/>
      <c r="S221" s="294"/>
      <c r="T221" s="295"/>
      <c r="U221" s="15"/>
      <c r="V221" s="15"/>
      <c r="W221" s="15"/>
      <c r="X221" s="15"/>
      <c r="Y221" s="15"/>
      <c r="Z221" s="15"/>
      <c r="AA221" s="15"/>
      <c r="AB221" s="15"/>
      <c r="AC221" s="15"/>
      <c r="AD221" s="15"/>
      <c r="AE221" s="15"/>
      <c r="AT221" s="296" t="s">
        <v>436</v>
      </c>
      <c r="AU221" s="296" t="s">
        <v>92</v>
      </c>
      <c r="AV221" s="15" t="s">
        <v>90</v>
      </c>
      <c r="AW221" s="15" t="s">
        <v>38</v>
      </c>
      <c r="AX221" s="15" t="s">
        <v>83</v>
      </c>
      <c r="AY221" s="296" t="s">
        <v>244</v>
      </c>
    </row>
    <row r="222" s="13" customFormat="1">
      <c r="A222" s="13"/>
      <c r="B222" s="262"/>
      <c r="C222" s="263"/>
      <c r="D222" s="235" t="s">
        <v>436</v>
      </c>
      <c r="E222" s="264" t="s">
        <v>1</v>
      </c>
      <c r="F222" s="265" t="s">
        <v>1160</v>
      </c>
      <c r="G222" s="263"/>
      <c r="H222" s="266">
        <v>20.399999999999999</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436</v>
      </c>
      <c r="AU222" s="272" t="s">
        <v>92</v>
      </c>
      <c r="AV222" s="13" t="s">
        <v>92</v>
      </c>
      <c r="AW222" s="13" t="s">
        <v>38</v>
      </c>
      <c r="AX222" s="13" t="s">
        <v>83</v>
      </c>
      <c r="AY222" s="272" t="s">
        <v>244</v>
      </c>
    </row>
    <row r="223" s="16" customFormat="1">
      <c r="A223" s="16"/>
      <c r="B223" s="297"/>
      <c r="C223" s="298"/>
      <c r="D223" s="235" t="s">
        <v>436</v>
      </c>
      <c r="E223" s="299" t="s">
        <v>1</v>
      </c>
      <c r="F223" s="300" t="s">
        <v>565</v>
      </c>
      <c r="G223" s="298"/>
      <c r="H223" s="301">
        <v>20.399999999999999</v>
      </c>
      <c r="I223" s="302"/>
      <c r="J223" s="298"/>
      <c r="K223" s="298"/>
      <c r="L223" s="303"/>
      <c r="M223" s="304"/>
      <c r="N223" s="305"/>
      <c r="O223" s="305"/>
      <c r="P223" s="305"/>
      <c r="Q223" s="305"/>
      <c r="R223" s="305"/>
      <c r="S223" s="305"/>
      <c r="T223" s="306"/>
      <c r="U223" s="16"/>
      <c r="V223" s="16"/>
      <c r="W223" s="16"/>
      <c r="X223" s="16"/>
      <c r="Y223" s="16"/>
      <c r="Z223" s="16"/>
      <c r="AA223" s="16"/>
      <c r="AB223" s="16"/>
      <c r="AC223" s="16"/>
      <c r="AD223" s="16"/>
      <c r="AE223" s="16"/>
      <c r="AT223" s="307" t="s">
        <v>436</v>
      </c>
      <c r="AU223" s="307" t="s">
        <v>92</v>
      </c>
      <c r="AV223" s="16" t="s">
        <v>117</v>
      </c>
      <c r="AW223" s="16" t="s">
        <v>38</v>
      </c>
      <c r="AX223" s="16" t="s">
        <v>83</v>
      </c>
      <c r="AY223" s="307" t="s">
        <v>244</v>
      </c>
    </row>
    <row r="224" s="13" customFormat="1">
      <c r="A224" s="13"/>
      <c r="B224" s="262"/>
      <c r="C224" s="263"/>
      <c r="D224" s="235" t="s">
        <v>436</v>
      </c>
      <c r="E224" s="264" t="s">
        <v>1</v>
      </c>
      <c r="F224" s="265" t="s">
        <v>1186</v>
      </c>
      <c r="G224" s="263"/>
      <c r="H224" s="266">
        <v>16.699999999999999</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3" customFormat="1">
      <c r="A225" s="13"/>
      <c r="B225" s="262"/>
      <c r="C225" s="263"/>
      <c r="D225" s="235" t="s">
        <v>436</v>
      </c>
      <c r="E225" s="264" t="s">
        <v>1</v>
      </c>
      <c r="F225" s="265" t="s">
        <v>1187</v>
      </c>
      <c r="G225" s="263"/>
      <c r="H225" s="266">
        <v>-0.67100000000000004</v>
      </c>
      <c r="I225" s="267"/>
      <c r="J225" s="263"/>
      <c r="K225" s="263"/>
      <c r="L225" s="268"/>
      <c r="M225" s="269"/>
      <c r="N225" s="270"/>
      <c r="O225" s="270"/>
      <c r="P225" s="270"/>
      <c r="Q225" s="270"/>
      <c r="R225" s="270"/>
      <c r="S225" s="270"/>
      <c r="T225" s="271"/>
      <c r="U225" s="13"/>
      <c r="V225" s="13"/>
      <c r="W225" s="13"/>
      <c r="X225" s="13"/>
      <c r="Y225" s="13"/>
      <c r="Z225" s="13"/>
      <c r="AA225" s="13"/>
      <c r="AB225" s="13"/>
      <c r="AC225" s="13"/>
      <c r="AD225" s="13"/>
      <c r="AE225" s="13"/>
      <c r="AT225" s="272" t="s">
        <v>436</v>
      </c>
      <c r="AU225" s="272" t="s">
        <v>92</v>
      </c>
      <c r="AV225" s="13" t="s">
        <v>92</v>
      </c>
      <c r="AW225" s="13" t="s">
        <v>38</v>
      </c>
      <c r="AX225" s="13" t="s">
        <v>83</v>
      </c>
      <c r="AY225" s="272" t="s">
        <v>244</v>
      </c>
    </row>
    <row r="226" s="13" customFormat="1">
      <c r="A226" s="13"/>
      <c r="B226" s="262"/>
      <c r="C226" s="263"/>
      <c r="D226" s="235" t="s">
        <v>436</v>
      </c>
      <c r="E226" s="264" t="s">
        <v>1</v>
      </c>
      <c r="F226" s="265" t="s">
        <v>1188</v>
      </c>
      <c r="G226" s="263"/>
      <c r="H226" s="266">
        <v>-3.0920000000000001</v>
      </c>
      <c r="I226" s="267"/>
      <c r="J226" s="263"/>
      <c r="K226" s="263"/>
      <c r="L226" s="268"/>
      <c r="M226" s="269"/>
      <c r="N226" s="270"/>
      <c r="O226" s="270"/>
      <c r="P226" s="270"/>
      <c r="Q226" s="270"/>
      <c r="R226" s="270"/>
      <c r="S226" s="270"/>
      <c r="T226" s="271"/>
      <c r="U226" s="13"/>
      <c r="V226" s="13"/>
      <c r="W226" s="13"/>
      <c r="X226" s="13"/>
      <c r="Y226" s="13"/>
      <c r="Z226" s="13"/>
      <c r="AA226" s="13"/>
      <c r="AB226" s="13"/>
      <c r="AC226" s="13"/>
      <c r="AD226" s="13"/>
      <c r="AE226" s="13"/>
      <c r="AT226" s="272" t="s">
        <v>436</v>
      </c>
      <c r="AU226" s="272" t="s">
        <v>92</v>
      </c>
      <c r="AV226" s="13" t="s">
        <v>92</v>
      </c>
      <c r="AW226" s="13" t="s">
        <v>38</v>
      </c>
      <c r="AX226" s="13" t="s">
        <v>83</v>
      </c>
      <c r="AY226" s="272" t="s">
        <v>244</v>
      </c>
    </row>
    <row r="227" s="16" customFormat="1">
      <c r="A227" s="16"/>
      <c r="B227" s="297"/>
      <c r="C227" s="298"/>
      <c r="D227" s="235" t="s">
        <v>436</v>
      </c>
      <c r="E227" s="299" t="s">
        <v>1</v>
      </c>
      <c r="F227" s="300" t="s">
        <v>565</v>
      </c>
      <c r="G227" s="298"/>
      <c r="H227" s="301">
        <v>12.936999999999999</v>
      </c>
      <c r="I227" s="302"/>
      <c r="J227" s="298"/>
      <c r="K227" s="298"/>
      <c r="L227" s="303"/>
      <c r="M227" s="304"/>
      <c r="N227" s="305"/>
      <c r="O227" s="305"/>
      <c r="P227" s="305"/>
      <c r="Q227" s="305"/>
      <c r="R227" s="305"/>
      <c r="S227" s="305"/>
      <c r="T227" s="306"/>
      <c r="U227" s="16"/>
      <c r="V227" s="16"/>
      <c r="W227" s="16"/>
      <c r="X227" s="16"/>
      <c r="Y227" s="16"/>
      <c r="Z227" s="16"/>
      <c r="AA227" s="16"/>
      <c r="AB227" s="16"/>
      <c r="AC227" s="16"/>
      <c r="AD227" s="16"/>
      <c r="AE227" s="16"/>
      <c r="AT227" s="307" t="s">
        <v>436</v>
      </c>
      <c r="AU227" s="307" t="s">
        <v>92</v>
      </c>
      <c r="AV227" s="16" t="s">
        <v>117</v>
      </c>
      <c r="AW227" s="16" t="s">
        <v>38</v>
      </c>
      <c r="AX227" s="16" t="s">
        <v>83</v>
      </c>
      <c r="AY227" s="307" t="s">
        <v>244</v>
      </c>
    </row>
    <row r="228" s="13" customFormat="1">
      <c r="A228" s="13"/>
      <c r="B228" s="262"/>
      <c r="C228" s="263"/>
      <c r="D228" s="235" t="s">
        <v>436</v>
      </c>
      <c r="E228" s="264" t="s">
        <v>1</v>
      </c>
      <c r="F228" s="265" t="s">
        <v>1211</v>
      </c>
      <c r="G228" s="263"/>
      <c r="H228" s="266">
        <v>26.670000000000002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3" customFormat="1">
      <c r="A229" s="13"/>
      <c r="B229" s="262"/>
      <c r="C229" s="263"/>
      <c r="D229" s="235" t="s">
        <v>436</v>
      </c>
      <c r="E229" s="264" t="s">
        <v>1</v>
      </c>
      <c r="F229" s="265" t="s">
        <v>1212</v>
      </c>
      <c r="G229" s="263"/>
      <c r="H229" s="266">
        <v>35.639000000000003</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436</v>
      </c>
      <c r="AU229" s="272" t="s">
        <v>92</v>
      </c>
      <c r="AV229" s="13" t="s">
        <v>92</v>
      </c>
      <c r="AW229" s="13" t="s">
        <v>38</v>
      </c>
      <c r="AX229" s="13" t="s">
        <v>83</v>
      </c>
      <c r="AY229" s="272" t="s">
        <v>244</v>
      </c>
    </row>
    <row r="230" s="13" customFormat="1">
      <c r="A230" s="13"/>
      <c r="B230" s="262"/>
      <c r="C230" s="263"/>
      <c r="D230" s="235" t="s">
        <v>436</v>
      </c>
      <c r="E230" s="264" t="s">
        <v>1</v>
      </c>
      <c r="F230" s="265" t="s">
        <v>1189</v>
      </c>
      <c r="G230" s="263"/>
      <c r="H230" s="266">
        <v>-6.4770000000000003</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3" customFormat="1">
      <c r="A231" s="13"/>
      <c r="B231" s="262"/>
      <c r="C231" s="263"/>
      <c r="D231" s="235" t="s">
        <v>436</v>
      </c>
      <c r="E231" s="264" t="s">
        <v>1</v>
      </c>
      <c r="F231" s="265" t="s">
        <v>1190</v>
      </c>
      <c r="G231" s="263"/>
      <c r="H231" s="266">
        <v>-13.847</v>
      </c>
      <c r="I231" s="267"/>
      <c r="J231" s="263"/>
      <c r="K231" s="263"/>
      <c r="L231" s="268"/>
      <c r="M231" s="269"/>
      <c r="N231" s="270"/>
      <c r="O231" s="270"/>
      <c r="P231" s="270"/>
      <c r="Q231" s="270"/>
      <c r="R231" s="270"/>
      <c r="S231" s="270"/>
      <c r="T231" s="271"/>
      <c r="U231" s="13"/>
      <c r="V231" s="13"/>
      <c r="W231" s="13"/>
      <c r="X231" s="13"/>
      <c r="Y231" s="13"/>
      <c r="Z231" s="13"/>
      <c r="AA231" s="13"/>
      <c r="AB231" s="13"/>
      <c r="AC231" s="13"/>
      <c r="AD231" s="13"/>
      <c r="AE231" s="13"/>
      <c r="AT231" s="272" t="s">
        <v>436</v>
      </c>
      <c r="AU231" s="272" t="s">
        <v>92</v>
      </c>
      <c r="AV231" s="13" t="s">
        <v>92</v>
      </c>
      <c r="AW231" s="13" t="s">
        <v>38</v>
      </c>
      <c r="AX231" s="13" t="s">
        <v>83</v>
      </c>
      <c r="AY231" s="272" t="s">
        <v>244</v>
      </c>
    </row>
    <row r="232" s="16" customFormat="1">
      <c r="A232" s="16"/>
      <c r="B232" s="297"/>
      <c r="C232" s="298"/>
      <c r="D232" s="235" t="s">
        <v>436</v>
      </c>
      <c r="E232" s="299" t="s">
        <v>1</v>
      </c>
      <c r="F232" s="300" t="s">
        <v>565</v>
      </c>
      <c r="G232" s="298"/>
      <c r="H232" s="301">
        <v>41.985000000000007</v>
      </c>
      <c r="I232" s="302"/>
      <c r="J232" s="298"/>
      <c r="K232" s="298"/>
      <c r="L232" s="303"/>
      <c r="M232" s="304"/>
      <c r="N232" s="305"/>
      <c r="O232" s="305"/>
      <c r="P232" s="305"/>
      <c r="Q232" s="305"/>
      <c r="R232" s="305"/>
      <c r="S232" s="305"/>
      <c r="T232" s="306"/>
      <c r="U232" s="16"/>
      <c r="V232" s="16"/>
      <c r="W232" s="16"/>
      <c r="X232" s="16"/>
      <c r="Y232" s="16"/>
      <c r="Z232" s="16"/>
      <c r="AA232" s="16"/>
      <c r="AB232" s="16"/>
      <c r="AC232" s="16"/>
      <c r="AD232" s="16"/>
      <c r="AE232" s="16"/>
      <c r="AT232" s="307" t="s">
        <v>436</v>
      </c>
      <c r="AU232" s="307" t="s">
        <v>92</v>
      </c>
      <c r="AV232" s="16" t="s">
        <v>117</v>
      </c>
      <c r="AW232" s="16" t="s">
        <v>38</v>
      </c>
      <c r="AX232" s="16" t="s">
        <v>83</v>
      </c>
      <c r="AY232" s="307" t="s">
        <v>244</v>
      </c>
    </row>
    <row r="233" s="13" customFormat="1">
      <c r="A233" s="13"/>
      <c r="B233" s="262"/>
      <c r="C233" s="263"/>
      <c r="D233" s="235" t="s">
        <v>436</v>
      </c>
      <c r="E233" s="264" t="s">
        <v>1</v>
      </c>
      <c r="F233" s="265" t="s">
        <v>1196</v>
      </c>
      <c r="G233" s="263"/>
      <c r="H233" s="266">
        <v>12.305999999999999</v>
      </c>
      <c r="I233" s="267"/>
      <c r="J233" s="263"/>
      <c r="K233" s="263"/>
      <c r="L233" s="268"/>
      <c r="M233" s="269"/>
      <c r="N233" s="270"/>
      <c r="O233" s="270"/>
      <c r="P233" s="270"/>
      <c r="Q233" s="270"/>
      <c r="R233" s="270"/>
      <c r="S233" s="270"/>
      <c r="T233" s="271"/>
      <c r="U233" s="13"/>
      <c r="V233" s="13"/>
      <c r="W233" s="13"/>
      <c r="X233" s="13"/>
      <c r="Y233" s="13"/>
      <c r="Z233" s="13"/>
      <c r="AA233" s="13"/>
      <c r="AB233" s="13"/>
      <c r="AC233" s="13"/>
      <c r="AD233" s="13"/>
      <c r="AE233" s="13"/>
      <c r="AT233" s="272" t="s">
        <v>436</v>
      </c>
      <c r="AU233" s="272" t="s">
        <v>92</v>
      </c>
      <c r="AV233" s="13" t="s">
        <v>92</v>
      </c>
      <c r="AW233" s="13" t="s">
        <v>38</v>
      </c>
      <c r="AX233" s="13" t="s">
        <v>83</v>
      </c>
      <c r="AY233" s="272" t="s">
        <v>244</v>
      </c>
    </row>
    <row r="234" s="13" customFormat="1">
      <c r="A234" s="13"/>
      <c r="B234" s="262"/>
      <c r="C234" s="263"/>
      <c r="D234" s="235" t="s">
        <v>436</v>
      </c>
      <c r="E234" s="264" t="s">
        <v>1</v>
      </c>
      <c r="F234" s="265" t="s">
        <v>1197</v>
      </c>
      <c r="G234" s="263"/>
      <c r="H234" s="266">
        <v>3.0299999999999998</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38</v>
      </c>
      <c r="AX234" s="13" t="s">
        <v>83</v>
      </c>
      <c r="AY234" s="272" t="s">
        <v>244</v>
      </c>
    </row>
    <row r="235" s="13" customFormat="1">
      <c r="A235" s="13"/>
      <c r="B235" s="262"/>
      <c r="C235" s="263"/>
      <c r="D235" s="235" t="s">
        <v>436</v>
      </c>
      <c r="E235" s="264" t="s">
        <v>1</v>
      </c>
      <c r="F235" s="265" t="s">
        <v>1213</v>
      </c>
      <c r="G235" s="263"/>
      <c r="H235" s="266">
        <v>-2.9889999999999999</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436</v>
      </c>
      <c r="AU235" s="272" t="s">
        <v>92</v>
      </c>
      <c r="AV235" s="13" t="s">
        <v>92</v>
      </c>
      <c r="AW235" s="13" t="s">
        <v>38</v>
      </c>
      <c r="AX235" s="13" t="s">
        <v>83</v>
      </c>
      <c r="AY235" s="272" t="s">
        <v>244</v>
      </c>
    </row>
    <row r="236" s="13" customFormat="1">
      <c r="A236" s="13"/>
      <c r="B236" s="262"/>
      <c r="C236" s="263"/>
      <c r="D236" s="235" t="s">
        <v>436</v>
      </c>
      <c r="E236" s="264" t="s">
        <v>1</v>
      </c>
      <c r="F236" s="265" t="s">
        <v>1214</v>
      </c>
      <c r="G236" s="263"/>
      <c r="H236" s="266">
        <v>-1.1770000000000001</v>
      </c>
      <c r="I236" s="267"/>
      <c r="J236" s="263"/>
      <c r="K236" s="263"/>
      <c r="L236" s="268"/>
      <c r="M236" s="269"/>
      <c r="N236" s="270"/>
      <c r="O236" s="270"/>
      <c r="P236" s="270"/>
      <c r="Q236" s="270"/>
      <c r="R236" s="270"/>
      <c r="S236" s="270"/>
      <c r="T236" s="271"/>
      <c r="U236" s="13"/>
      <c r="V236" s="13"/>
      <c r="W236" s="13"/>
      <c r="X236" s="13"/>
      <c r="Y236" s="13"/>
      <c r="Z236" s="13"/>
      <c r="AA236" s="13"/>
      <c r="AB236" s="13"/>
      <c r="AC236" s="13"/>
      <c r="AD236" s="13"/>
      <c r="AE236" s="13"/>
      <c r="AT236" s="272" t="s">
        <v>436</v>
      </c>
      <c r="AU236" s="272" t="s">
        <v>92</v>
      </c>
      <c r="AV236" s="13" t="s">
        <v>92</v>
      </c>
      <c r="AW236" s="13" t="s">
        <v>38</v>
      </c>
      <c r="AX236" s="13" t="s">
        <v>83</v>
      </c>
      <c r="AY236" s="272" t="s">
        <v>244</v>
      </c>
    </row>
    <row r="237" s="16" customFormat="1">
      <c r="A237" s="16"/>
      <c r="B237" s="297"/>
      <c r="C237" s="298"/>
      <c r="D237" s="235" t="s">
        <v>436</v>
      </c>
      <c r="E237" s="299" t="s">
        <v>1</v>
      </c>
      <c r="F237" s="300" t="s">
        <v>565</v>
      </c>
      <c r="G237" s="298"/>
      <c r="H237" s="301">
        <v>11.169999999999998</v>
      </c>
      <c r="I237" s="302"/>
      <c r="J237" s="298"/>
      <c r="K237" s="298"/>
      <c r="L237" s="303"/>
      <c r="M237" s="304"/>
      <c r="N237" s="305"/>
      <c r="O237" s="305"/>
      <c r="P237" s="305"/>
      <c r="Q237" s="305"/>
      <c r="R237" s="305"/>
      <c r="S237" s="305"/>
      <c r="T237" s="306"/>
      <c r="U237" s="16"/>
      <c r="V237" s="16"/>
      <c r="W237" s="16"/>
      <c r="X237" s="16"/>
      <c r="Y237" s="16"/>
      <c r="Z237" s="16"/>
      <c r="AA237" s="16"/>
      <c r="AB237" s="16"/>
      <c r="AC237" s="16"/>
      <c r="AD237" s="16"/>
      <c r="AE237" s="16"/>
      <c r="AT237" s="307" t="s">
        <v>436</v>
      </c>
      <c r="AU237" s="307" t="s">
        <v>92</v>
      </c>
      <c r="AV237" s="16" t="s">
        <v>117</v>
      </c>
      <c r="AW237" s="16" t="s">
        <v>38</v>
      </c>
      <c r="AX237" s="16" t="s">
        <v>83</v>
      </c>
      <c r="AY237" s="307" t="s">
        <v>244</v>
      </c>
    </row>
    <row r="238" s="14" customFormat="1">
      <c r="A238" s="14"/>
      <c r="B238" s="273"/>
      <c r="C238" s="274"/>
      <c r="D238" s="235" t="s">
        <v>436</v>
      </c>
      <c r="E238" s="275" t="s">
        <v>1</v>
      </c>
      <c r="F238" s="276" t="s">
        <v>438</v>
      </c>
      <c r="G238" s="274"/>
      <c r="H238" s="277">
        <v>86.49199999999999</v>
      </c>
      <c r="I238" s="278"/>
      <c r="J238" s="274"/>
      <c r="K238" s="274"/>
      <c r="L238" s="279"/>
      <c r="M238" s="280"/>
      <c r="N238" s="281"/>
      <c r="O238" s="281"/>
      <c r="P238" s="281"/>
      <c r="Q238" s="281"/>
      <c r="R238" s="281"/>
      <c r="S238" s="281"/>
      <c r="T238" s="282"/>
      <c r="U238" s="14"/>
      <c r="V238" s="14"/>
      <c r="W238" s="14"/>
      <c r="X238" s="14"/>
      <c r="Y238" s="14"/>
      <c r="Z238" s="14"/>
      <c r="AA238" s="14"/>
      <c r="AB238" s="14"/>
      <c r="AC238" s="14"/>
      <c r="AD238" s="14"/>
      <c r="AE238" s="14"/>
      <c r="AT238" s="283" t="s">
        <v>436</v>
      </c>
      <c r="AU238" s="283" t="s">
        <v>92</v>
      </c>
      <c r="AV238" s="14" t="s">
        <v>123</v>
      </c>
      <c r="AW238" s="14" t="s">
        <v>38</v>
      </c>
      <c r="AX238" s="14" t="s">
        <v>83</v>
      </c>
      <c r="AY238" s="283" t="s">
        <v>244</v>
      </c>
    </row>
    <row r="239" s="13" customFormat="1">
      <c r="A239" s="13"/>
      <c r="B239" s="262"/>
      <c r="C239" s="263"/>
      <c r="D239" s="235" t="s">
        <v>436</v>
      </c>
      <c r="E239" s="264" t="s">
        <v>1</v>
      </c>
      <c r="F239" s="265" t="s">
        <v>1215</v>
      </c>
      <c r="G239" s="263"/>
      <c r="H239" s="266">
        <v>86.5</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436</v>
      </c>
      <c r="AU239" s="272" t="s">
        <v>92</v>
      </c>
      <c r="AV239" s="13" t="s">
        <v>92</v>
      </c>
      <c r="AW239" s="13" t="s">
        <v>38</v>
      </c>
      <c r="AX239" s="13" t="s">
        <v>83</v>
      </c>
      <c r="AY239" s="272" t="s">
        <v>244</v>
      </c>
    </row>
    <row r="240" s="14" customFormat="1">
      <c r="A240" s="14"/>
      <c r="B240" s="273"/>
      <c r="C240" s="274"/>
      <c r="D240" s="235" t="s">
        <v>436</v>
      </c>
      <c r="E240" s="275" t="s">
        <v>1</v>
      </c>
      <c r="F240" s="276" t="s">
        <v>438</v>
      </c>
      <c r="G240" s="274"/>
      <c r="H240" s="277">
        <v>86.5</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436</v>
      </c>
      <c r="AU240" s="283" t="s">
        <v>92</v>
      </c>
      <c r="AV240" s="14" t="s">
        <v>123</v>
      </c>
      <c r="AW240" s="14" t="s">
        <v>38</v>
      </c>
      <c r="AX240" s="14" t="s">
        <v>90</v>
      </c>
      <c r="AY240" s="283" t="s">
        <v>244</v>
      </c>
    </row>
    <row r="241" s="2" customFormat="1" ht="16.5" customHeight="1">
      <c r="A241" s="40"/>
      <c r="B241" s="41"/>
      <c r="C241" s="240" t="s">
        <v>317</v>
      </c>
      <c r="D241" s="240" t="s">
        <v>397</v>
      </c>
      <c r="E241" s="241" t="s">
        <v>1216</v>
      </c>
      <c r="F241" s="242" t="s">
        <v>1217</v>
      </c>
      <c r="G241" s="243" t="s">
        <v>419</v>
      </c>
      <c r="H241" s="244">
        <v>22.34</v>
      </c>
      <c r="I241" s="245"/>
      <c r="J241" s="246">
        <f>ROUND(I241*H241,2)</f>
        <v>0</v>
      </c>
      <c r="K241" s="242" t="s">
        <v>547</v>
      </c>
      <c r="L241" s="247"/>
      <c r="M241" s="248" t="s">
        <v>1</v>
      </c>
      <c r="N241" s="249" t="s">
        <v>48</v>
      </c>
      <c r="O241" s="93"/>
      <c r="P241" s="231">
        <f>O241*H241</f>
        <v>0</v>
      </c>
      <c r="Q241" s="231">
        <v>0</v>
      </c>
      <c r="R241" s="231">
        <f>Q241*H241</f>
        <v>0</v>
      </c>
      <c r="S241" s="231">
        <v>0</v>
      </c>
      <c r="T241" s="232">
        <f>S241*H241</f>
        <v>0</v>
      </c>
      <c r="U241" s="40"/>
      <c r="V241" s="40"/>
      <c r="W241" s="40"/>
      <c r="X241" s="40"/>
      <c r="Y241" s="40"/>
      <c r="Z241" s="40"/>
      <c r="AA241" s="40"/>
      <c r="AB241" s="40"/>
      <c r="AC241" s="40"/>
      <c r="AD241" s="40"/>
      <c r="AE241" s="40"/>
      <c r="AR241" s="233" t="s">
        <v>262</v>
      </c>
      <c r="AT241" s="233" t="s">
        <v>397</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1218</v>
      </c>
    </row>
    <row r="242" s="13" customFormat="1">
      <c r="A242" s="13"/>
      <c r="B242" s="262"/>
      <c r="C242" s="263"/>
      <c r="D242" s="235" t="s">
        <v>436</v>
      </c>
      <c r="E242" s="264" t="s">
        <v>1</v>
      </c>
      <c r="F242" s="265" t="s">
        <v>1219</v>
      </c>
      <c r="G242" s="263"/>
      <c r="H242" s="266">
        <v>11.17</v>
      </c>
      <c r="I242" s="267"/>
      <c r="J242" s="263"/>
      <c r="K242" s="263"/>
      <c r="L242" s="268"/>
      <c r="M242" s="269"/>
      <c r="N242" s="270"/>
      <c r="O242" s="270"/>
      <c r="P242" s="270"/>
      <c r="Q242" s="270"/>
      <c r="R242" s="270"/>
      <c r="S242" s="270"/>
      <c r="T242" s="271"/>
      <c r="U242" s="13"/>
      <c r="V242" s="13"/>
      <c r="W242" s="13"/>
      <c r="X242" s="13"/>
      <c r="Y242" s="13"/>
      <c r="Z242" s="13"/>
      <c r="AA242" s="13"/>
      <c r="AB242" s="13"/>
      <c r="AC242" s="13"/>
      <c r="AD242" s="13"/>
      <c r="AE242" s="13"/>
      <c r="AT242" s="272" t="s">
        <v>436</v>
      </c>
      <c r="AU242" s="272" t="s">
        <v>92</v>
      </c>
      <c r="AV242" s="13" t="s">
        <v>92</v>
      </c>
      <c r="AW242" s="13" t="s">
        <v>38</v>
      </c>
      <c r="AX242" s="13" t="s">
        <v>83</v>
      </c>
      <c r="AY242" s="272" t="s">
        <v>244</v>
      </c>
    </row>
    <row r="243" s="13" customFormat="1">
      <c r="A243" s="13"/>
      <c r="B243" s="262"/>
      <c r="C243" s="263"/>
      <c r="D243" s="235" t="s">
        <v>436</v>
      </c>
      <c r="E243" s="264" t="s">
        <v>1</v>
      </c>
      <c r="F243" s="265" t="s">
        <v>1220</v>
      </c>
      <c r="G243" s="263"/>
      <c r="H243" s="266">
        <v>22.34</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436</v>
      </c>
      <c r="AU243" s="272" t="s">
        <v>92</v>
      </c>
      <c r="AV243" s="13" t="s">
        <v>92</v>
      </c>
      <c r="AW243" s="13" t="s">
        <v>38</v>
      </c>
      <c r="AX243" s="13" t="s">
        <v>90</v>
      </c>
      <c r="AY243" s="272" t="s">
        <v>244</v>
      </c>
    </row>
    <row r="244" s="2" customFormat="1" ht="37.8" customHeight="1">
      <c r="A244" s="40"/>
      <c r="B244" s="41"/>
      <c r="C244" s="222" t="s">
        <v>283</v>
      </c>
      <c r="D244" s="222" t="s">
        <v>245</v>
      </c>
      <c r="E244" s="223" t="s">
        <v>609</v>
      </c>
      <c r="F244" s="224" t="s">
        <v>610</v>
      </c>
      <c r="G244" s="225" t="s">
        <v>301</v>
      </c>
      <c r="H244" s="226">
        <v>19.129999999999999</v>
      </c>
      <c r="I244" s="227"/>
      <c r="J244" s="228">
        <f>ROUND(I244*H244,2)</f>
        <v>0</v>
      </c>
      <c r="K244" s="224" t="s">
        <v>547</v>
      </c>
      <c r="L244" s="46"/>
      <c r="M244" s="229" t="s">
        <v>1</v>
      </c>
      <c r="N244" s="230" t="s">
        <v>48</v>
      </c>
      <c r="O244" s="93"/>
      <c r="P244" s="231">
        <f>O244*H244</f>
        <v>0</v>
      </c>
      <c r="Q244" s="231">
        <v>0</v>
      </c>
      <c r="R244" s="231">
        <f>Q244*H244</f>
        <v>0</v>
      </c>
      <c r="S244" s="231">
        <v>0</v>
      </c>
      <c r="T244" s="232">
        <f>S244*H244</f>
        <v>0</v>
      </c>
      <c r="U244" s="40"/>
      <c r="V244" s="40"/>
      <c r="W244" s="40"/>
      <c r="X244" s="40"/>
      <c r="Y244" s="40"/>
      <c r="Z244" s="40"/>
      <c r="AA244" s="40"/>
      <c r="AB244" s="40"/>
      <c r="AC244" s="40"/>
      <c r="AD244" s="40"/>
      <c r="AE244" s="40"/>
      <c r="AR244" s="233" t="s">
        <v>123</v>
      </c>
      <c r="AT244" s="233" t="s">
        <v>245</v>
      </c>
      <c r="AU244" s="233" t="s">
        <v>92</v>
      </c>
      <c r="AY244" s="18" t="s">
        <v>244</v>
      </c>
      <c r="BE244" s="234">
        <f>IF(N244="základní",J244,0)</f>
        <v>0</v>
      </c>
      <c r="BF244" s="234">
        <f>IF(N244="snížená",J244,0)</f>
        <v>0</v>
      </c>
      <c r="BG244" s="234">
        <f>IF(N244="zákl. přenesená",J244,0)</f>
        <v>0</v>
      </c>
      <c r="BH244" s="234">
        <f>IF(N244="sníž. přenesená",J244,0)</f>
        <v>0</v>
      </c>
      <c r="BI244" s="234">
        <f>IF(N244="nulová",J244,0)</f>
        <v>0</v>
      </c>
      <c r="BJ244" s="18" t="s">
        <v>90</v>
      </c>
      <c r="BK244" s="234">
        <f>ROUND(I244*H244,2)</f>
        <v>0</v>
      </c>
      <c r="BL244" s="18" t="s">
        <v>123</v>
      </c>
      <c r="BM244" s="233" t="s">
        <v>1221</v>
      </c>
    </row>
    <row r="245" s="13" customFormat="1">
      <c r="A245" s="13"/>
      <c r="B245" s="262"/>
      <c r="C245" s="263"/>
      <c r="D245" s="235" t="s">
        <v>436</v>
      </c>
      <c r="E245" s="264" t="s">
        <v>1</v>
      </c>
      <c r="F245" s="265" t="s">
        <v>1222</v>
      </c>
      <c r="G245" s="263"/>
      <c r="H245" s="266">
        <v>7.7949999999999999</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3" customFormat="1">
      <c r="A246" s="13"/>
      <c r="B246" s="262"/>
      <c r="C246" s="263"/>
      <c r="D246" s="235" t="s">
        <v>436</v>
      </c>
      <c r="E246" s="264" t="s">
        <v>1</v>
      </c>
      <c r="F246" s="265" t="s">
        <v>1223</v>
      </c>
      <c r="G246" s="263"/>
      <c r="H246" s="266">
        <v>11.33</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4" customFormat="1">
      <c r="A247" s="14"/>
      <c r="B247" s="273"/>
      <c r="C247" s="274"/>
      <c r="D247" s="235" t="s">
        <v>436</v>
      </c>
      <c r="E247" s="275" t="s">
        <v>1</v>
      </c>
      <c r="F247" s="276" t="s">
        <v>438</v>
      </c>
      <c r="G247" s="274"/>
      <c r="H247" s="277">
        <v>19.125</v>
      </c>
      <c r="I247" s="278"/>
      <c r="J247" s="274"/>
      <c r="K247" s="274"/>
      <c r="L247" s="279"/>
      <c r="M247" s="280"/>
      <c r="N247" s="281"/>
      <c r="O247" s="281"/>
      <c r="P247" s="281"/>
      <c r="Q247" s="281"/>
      <c r="R247" s="281"/>
      <c r="S247" s="281"/>
      <c r="T247" s="282"/>
      <c r="U247" s="14"/>
      <c r="V247" s="14"/>
      <c r="W247" s="14"/>
      <c r="X247" s="14"/>
      <c r="Y247" s="14"/>
      <c r="Z247" s="14"/>
      <c r="AA247" s="14"/>
      <c r="AB247" s="14"/>
      <c r="AC247" s="14"/>
      <c r="AD247" s="14"/>
      <c r="AE247" s="14"/>
      <c r="AT247" s="283" t="s">
        <v>436</v>
      </c>
      <c r="AU247" s="283" t="s">
        <v>92</v>
      </c>
      <c r="AV247" s="14" t="s">
        <v>123</v>
      </c>
      <c r="AW247" s="14" t="s">
        <v>38</v>
      </c>
      <c r="AX247" s="14" t="s">
        <v>83</v>
      </c>
      <c r="AY247" s="283" t="s">
        <v>244</v>
      </c>
    </row>
    <row r="248" s="13" customFormat="1">
      <c r="A248" s="13"/>
      <c r="B248" s="262"/>
      <c r="C248" s="263"/>
      <c r="D248" s="235" t="s">
        <v>436</v>
      </c>
      <c r="E248" s="264" t="s">
        <v>1</v>
      </c>
      <c r="F248" s="265" t="s">
        <v>1224</v>
      </c>
      <c r="G248" s="263"/>
      <c r="H248" s="266">
        <v>19.129999999999999</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436</v>
      </c>
      <c r="AU248" s="272" t="s">
        <v>92</v>
      </c>
      <c r="AV248" s="13" t="s">
        <v>92</v>
      </c>
      <c r="AW248" s="13" t="s">
        <v>38</v>
      </c>
      <c r="AX248" s="13" t="s">
        <v>83</v>
      </c>
      <c r="AY248" s="272" t="s">
        <v>244</v>
      </c>
    </row>
    <row r="249" s="14" customFormat="1">
      <c r="A249" s="14"/>
      <c r="B249" s="273"/>
      <c r="C249" s="274"/>
      <c r="D249" s="235" t="s">
        <v>436</v>
      </c>
      <c r="E249" s="275" t="s">
        <v>1</v>
      </c>
      <c r="F249" s="276" t="s">
        <v>438</v>
      </c>
      <c r="G249" s="274"/>
      <c r="H249" s="277">
        <v>19.129999999999999</v>
      </c>
      <c r="I249" s="278"/>
      <c r="J249" s="274"/>
      <c r="K249" s="274"/>
      <c r="L249" s="279"/>
      <c r="M249" s="280"/>
      <c r="N249" s="281"/>
      <c r="O249" s="281"/>
      <c r="P249" s="281"/>
      <c r="Q249" s="281"/>
      <c r="R249" s="281"/>
      <c r="S249" s="281"/>
      <c r="T249" s="282"/>
      <c r="U249" s="14"/>
      <c r="V249" s="14"/>
      <c r="W249" s="14"/>
      <c r="X249" s="14"/>
      <c r="Y249" s="14"/>
      <c r="Z249" s="14"/>
      <c r="AA249" s="14"/>
      <c r="AB249" s="14"/>
      <c r="AC249" s="14"/>
      <c r="AD249" s="14"/>
      <c r="AE249" s="14"/>
      <c r="AT249" s="283" t="s">
        <v>436</v>
      </c>
      <c r="AU249" s="283" t="s">
        <v>92</v>
      </c>
      <c r="AV249" s="14" t="s">
        <v>123</v>
      </c>
      <c r="AW249" s="14" t="s">
        <v>38</v>
      </c>
      <c r="AX249" s="14" t="s">
        <v>90</v>
      </c>
      <c r="AY249" s="283" t="s">
        <v>244</v>
      </c>
    </row>
    <row r="250" s="2" customFormat="1" ht="16.5" customHeight="1">
      <c r="A250" s="40"/>
      <c r="B250" s="41"/>
      <c r="C250" s="240" t="s">
        <v>7</v>
      </c>
      <c r="D250" s="240" t="s">
        <v>397</v>
      </c>
      <c r="E250" s="241" t="s">
        <v>613</v>
      </c>
      <c r="F250" s="242" t="s">
        <v>614</v>
      </c>
      <c r="G250" s="243" t="s">
        <v>419</v>
      </c>
      <c r="H250" s="244">
        <v>33.478000000000002</v>
      </c>
      <c r="I250" s="245"/>
      <c r="J250" s="246">
        <f>ROUND(I250*H250,2)</f>
        <v>0</v>
      </c>
      <c r="K250" s="242" t="s">
        <v>547</v>
      </c>
      <c r="L250" s="247"/>
      <c r="M250" s="248" t="s">
        <v>1</v>
      </c>
      <c r="N250" s="249" t="s">
        <v>48</v>
      </c>
      <c r="O250" s="93"/>
      <c r="P250" s="231">
        <f>O250*H250</f>
        <v>0</v>
      </c>
      <c r="Q250" s="231">
        <v>0</v>
      </c>
      <c r="R250" s="231">
        <f>Q250*H250</f>
        <v>0</v>
      </c>
      <c r="S250" s="231">
        <v>0</v>
      </c>
      <c r="T250" s="232">
        <f>S250*H250</f>
        <v>0</v>
      </c>
      <c r="U250" s="40"/>
      <c r="V250" s="40"/>
      <c r="W250" s="40"/>
      <c r="X250" s="40"/>
      <c r="Y250" s="40"/>
      <c r="Z250" s="40"/>
      <c r="AA250" s="40"/>
      <c r="AB250" s="40"/>
      <c r="AC250" s="40"/>
      <c r="AD250" s="40"/>
      <c r="AE250" s="40"/>
      <c r="AR250" s="233" t="s">
        <v>262</v>
      </c>
      <c r="AT250" s="233" t="s">
        <v>397</v>
      </c>
      <c r="AU250" s="233" t="s">
        <v>92</v>
      </c>
      <c r="AY250" s="18" t="s">
        <v>244</v>
      </c>
      <c r="BE250" s="234">
        <f>IF(N250="základní",J250,0)</f>
        <v>0</v>
      </c>
      <c r="BF250" s="234">
        <f>IF(N250="snížená",J250,0)</f>
        <v>0</v>
      </c>
      <c r="BG250" s="234">
        <f>IF(N250="zákl. přenesená",J250,0)</f>
        <v>0</v>
      </c>
      <c r="BH250" s="234">
        <f>IF(N250="sníž. přenesená",J250,0)</f>
        <v>0</v>
      </c>
      <c r="BI250" s="234">
        <f>IF(N250="nulová",J250,0)</f>
        <v>0</v>
      </c>
      <c r="BJ250" s="18" t="s">
        <v>90</v>
      </c>
      <c r="BK250" s="234">
        <f>ROUND(I250*H250,2)</f>
        <v>0</v>
      </c>
      <c r="BL250" s="18" t="s">
        <v>123</v>
      </c>
      <c r="BM250" s="233" t="s">
        <v>1225</v>
      </c>
    </row>
    <row r="251" s="13" customFormat="1">
      <c r="A251" s="13"/>
      <c r="B251" s="262"/>
      <c r="C251" s="263"/>
      <c r="D251" s="235" t="s">
        <v>436</v>
      </c>
      <c r="E251" s="264" t="s">
        <v>1</v>
      </c>
      <c r="F251" s="265" t="s">
        <v>1224</v>
      </c>
      <c r="G251" s="263"/>
      <c r="H251" s="266">
        <v>19.129999999999999</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436</v>
      </c>
      <c r="AU251" s="272" t="s">
        <v>92</v>
      </c>
      <c r="AV251" s="13" t="s">
        <v>92</v>
      </c>
      <c r="AW251" s="13" t="s">
        <v>38</v>
      </c>
      <c r="AX251" s="13" t="s">
        <v>83</v>
      </c>
      <c r="AY251" s="272" t="s">
        <v>244</v>
      </c>
    </row>
    <row r="252" s="13" customFormat="1">
      <c r="A252" s="13"/>
      <c r="B252" s="262"/>
      <c r="C252" s="263"/>
      <c r="D252" s="235" t="s">
        <v>436</v>
      </c>
      <c r="E252" s="264" t="s">
        <v>1</v>
      </c>
      <c r="F252" s="265" t="s">
        <v>1226</v>
      </c>
      <c r="G252" s="263"/>
      <c r="H252" s="266">
        <v>33.478000000000002</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436</v>
      </c>
      <c r="AU252" s="272" t="s">
        <v>92</v>
      </c>
      <c r="AV252" s="13" t="s">
        <v>92</v>
      </c>
      <c r="AW252" s="13" t="s">
        <v>38</v>
      </c>
      <c r="AX252" s="13" t="s">
        <v>90</v>
      </c>
      <c r="AY252" s="272" t="s">
        <v>244</v>
      </c>
    </row>
    <row r="253" s="2" customFormat="1" ht="24.15" customHeight="1">
      <c r="A253" s="40"/>
      <c r="B253" s="41"/>
      <c r="C253" s="222" t="s">
        <v>288</v>
      </c>
      <c r="D253" s="222" t="s">
        <v>245</v>
      </c>
      <c r="E253" s="223" t="s">
        <v>618</v>
      </c>
      <c r="F253" s="224" t="s">
        <v>619</v>
      </c>
      <c r="G253" s="225" t="s">
        <v>248</v>
      </c>
      <c r="H253" s="226">
        <v>39.859999999999999</v>
      </c>
      <c r="I253" s="227"/>
      <c r="J253" s="228">
        <f>ROUND(I253*H253,2)</f>
        <v>0</v>
      </c>
      <c r="K253" s="224" t="s">
        <v>547</v>
      </c>
      <c r="L253" s="46"/>
      <c r="M253" s="229" t="s">
        <v>1</v>
      </c>
      <c r="N253" s="230" t="s">
        <v>48</v>
      </c>
      <c r="O253" s="93"/>
      <c r="P253" s="231">
        <f>O253*H253</f>
        <v>0</v>
      </c>
      <c r="Q253" s="231">
        <v>0</v>
      </c>
      <c r="R253" s="231">
        <f>Q253*H253</f>
        <v>0</v>
      </c>
      <c r="S253" s="231">
        <v>0</v>
      </c>
      <c r="T253" s="232">
        <f>S253*H253</f>
        <v>0</v>
      </c>
      <c r="U253" s="40"/>
      <c r="V253" s="40"/>
      <c r="W253" s="40"/>
      <c r="X253" s="40"/>
      <c r="Y253" s="40"/>
      <c r="Z253" s="40"/>
      <c r="AA253" s="40"/>
      <c r="AB253" s="40"/>
      <c r="AC253" s="40"/>
      <c r="AD253" s="40"/>
      <c r="AE253" s="40"/>
      <c r="AR253" s="233" t="s">
        <v>123</v>
      </c>
      <c r="AT253" s="233" t="s">
        <v>245</v>
      </c>
      <c r="AU253" s="233" t="s">
        <v>92</v>
      </c>
      <c r="AY253" s="18" t="s">
        <v>244</v>
      </c>
      <c r="BE253" s="234">
        <f>IF(N253="základní",J253,0)</f>
        <v>0</v>
      </c>
      <c r="BF253" s="234">
        <f>IF(N253="snížená",J253,0)</f>
        <v>0</v>
      </c>
      <c r="BG253" s="234">
        <f>IF(N253="zákl. přenesená",J253,0)</f>
        <v>0</v>
      </c>
      <c r="BH253" s="234">
        <f>IF(N253="sníž. přenesená",J253,0)</f>
        <v>0</v>
      </c>
      <c r="BI253" s="234">
        <f>IF(N253="nulová",J253,0)</f>
        <v>0</v>
      </c>
      <c r="BJ253" s="18" t="s">
        <v>90</v>
      </c>
      <c r="BK253" s="234">
        <f>ROUND(I253*H253,2)</f>
        <v>0</v>
      </c>
      <c r="BL253" s="18" t="s">
        <v>123</v>
      </c>
      <c r="BM253" s="233" t="s">
        <v>1227</v>
      </c>
    </row>
    <row r="254" s="13" customFormat="1">
      <c r="A254" s="13"/>
      <c r="B254" s="262"/>
      <c r="C254" s="263"/>
      <c r="D254" s="235" t="s">
        <v>436</v>
      </c>
      <c r="E254" s="264" t="s">
        <v>1</v>
      </c>
      <c r="F254" s="265" t="s">
        <v>1228</v>
      </c>
      <c r="G254" s="263"/>
      <c r="H254" s="266">
        <v>39.859999999999999</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436</v>
      </c>
      <c r="AU254" s="272" t="s">
        <v>92</v>
      </c>
      <c r="AV254" s="13" t="s">
        <v>92</v>
      </c>
      <c r="AW254" s="13" t="s">
        <v>38</v>
      </c>
      <c r="AX254" s="13" t="s">
        <v>90</v>
      </c>
      <c r="AY254" s="272" t="s">
        <v>244</v>
      </c>
    </row>
    <row r="255" s="2" customFormat="1" ht="16.5" customHeight="1">
      <c r="A255" s="40"/>
      <c r="B255" s="41"/>
      <c r="C255" s="240" t="s">
        <v>336</v>
      </c>
      <c r="D255" s="240" t="s">
        <v>397</v>
      </c>
      <c r="E255" s="241" t="s">
        <v>621</v>
      </c>
      <c r="F255" s="242" t="s">
        <v>622</v>
      </c>
      <c r="G255" s="243" t="s">
        <v>476</v>
      </c>
      <c r="H255" s="244">
        <v>1.2</v>
      </c>
      <c r="I255" s="245"/>
      <c r="J255" s="246">
        <f>ROUND(I255*H255,2)</f>
        <v>0</v>
      </c>
      <c r="K255" s="242" t="s">
        <v>547</v>
      </c>
      <c r="L255" s="247"/>
      <c r="M255" s="248" t="s">
        <v>1</v>
      </c>
      <c r="N255" s="249" t="s">
        <v>48</v>
      </c>
      <c r="O255" s="93"/>
      <c r="P255" s="231">
        <f>O255*H255</f>
        <v>0</v>
      </c>
      <c r="Q255" s="231">
        <v>0.001</v>
      </c>
      <c r="R255" s="231">
        <f>Q255*H255</f>
        <v>0.0011999999999999999</v>
      </c>
      <c r="S255" s="231">
        <v>0</v>
      </c>
      <c r="T255" s="232">
        <f>S255*H255</f>
        <v>0</v>
      </c>
      <c r="U255" s="40"/>
      <c r="V255" s="40"/>
      <c r="W255" s="40"/>
      <c r="X255" s="40"/>
      <c r="Y255" s="40"/>
      <c r="Z255" s="40"/>
      <c r="AA255" s="40"/>
      <c r="AB255" s="40"/>
      <c r="AC255" s="40"/>
      <c r="AD255" s="40"/>
      <c r="AE255" s="40"/>
      <c r="AR255" s="233" t="s">
        <v>262</v>
      </c>
      <c r="AT255" s="233" t="s">
        <v>397</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1229</v>
      </c>
    </row>
    <row r="256" s="13" customFormat="1">
      <c r="A256" s="13"/>
      <c r="B256" s="262"/>
      <c r="C256" s="263"/>
      <c r="D256" s="235" t="s">
        <v>436</v>
      </c>
      <c r="E256" s="264" t="s">
        <v>1</v>
      </c>
      <c r="F256" s="265" t="s">
        <v>1230</v>
      </c>
      <c r="G256" s="263"/>
      <c r="H256" s="266">
        <v>1.196</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83</v>
      </c>
      <c r="AY256" s="272" t="s">
        <v>244</v>
      </c>
    </row>
    <row r="257" s="14" customFormat="1">
      <c r="A257" s="14"/>
      <c r="B257" s="273"/>
      <c r="C257" s="274"/>
      <c r="D257" s="235" t="s">
        <v>436</v>
      </c>
      <c r="E257" s="275" t="s">
        <v>1</v>
      </c>
      <c r="F257" s="276" t="s">
        <v>438</v>
      </c>
      <c r="G257" s="274"/>
      <c r="H257" s="277">
        <v>1.196</v>
      </c>
      <c r="I257" s="278"/>
      <c r="J257" s="274"/>
      <c r="K257" s="274"/>
      <c r="L257" s="279"/>
      <c r="M257" s="280"/>
      <c r="N257" s="281"/>
      <c r="O257" s="281"/>
      <c r="P257" s="281"/>
      <c r="Q257" s="281"/>
      <c r="R257" s="281"/>
      <c r="S257" s="281"/>
      <c r="T257" s="282"/>
      <c r="U257" s="14"/>
      <c r="V257" s="14"/>
      <c r="W257" s="14"/>
      <c r="X257" s="14"/>
      <c r="Y257" s="14"/>
      <c r="Z257" s="14"/>
      <c r="AA257" s="14"/>
      <c r="AB257" s="14"/>
      <c r="AC257" s="14"/>
      <c r="AD257" s="14"/>
      <c r="AE257" s="14"/>
      <c r="AT257" s="283" t="s">
        <v>436</v>
      </c>
      <c r="AU257" s="283" t="s">
        <v>92</v>
      </c>
      <c r="AV257" s="14" t="s">
        <v>123</v>
      </c>
      <c r="AW257" s="14" t="s">
        <v>38</v>
      </c>
      <c r="AX257" s="14" t="s">
        <v>83</v>
      </c>
      <c r="AY257" s="283" t="s">
        <v>244</v>
      </c>
    </row>
    <row r="258" s="13" customFormat="1">
      <c r="A258" s="13"/>
      <c r="B258" s="262"/>
      <c r="C258" s="263"/>
      <c r="D258" s="235" t="s">
        <v>436</v>
      </c>
      <c r="E258" s="264" t="s">
        <v>1</v>
      </c>
      <c r="F258" s="265" t="s">
        <v>1231</v>
      </c>
      <c r="G258" s="263"/>
      <c r="H258" s="266">
        <v>1.2</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436</v>
      </c>
      <c r="AU258" s="272" t="s">
        <v>92</v>
      </c>
      <c r="AV258" s="13" t="s">
        <v>92</v>
      </c>
      <c r="AW258" s="13" t="s">
        <v>38</v>
      </c>
      <c r="AX258" s="13" t="s">
        <v>83</v>
      </c>
      <c r="AY258" s="272" t="s">
        <v>244</v>
      </c>
    </row>
    <row r="259" s="14" customFormat="1">
      <c r="A259" s="14"/>
      <c r="B259" s="273"/>
      <c r="C259" s="274"/>
      <c r="D259" s="235" t="s">
        <v>436</v>
      </c>
      <c r="E259" s="275" t="s">
        <v>1</v>
      </c>
      <c r="F259" s="276" t="s">
        <v>438</v>
      </c>
      <c r="G259" s="274"/>
      <c r="H259" s="277">
        <v>1.2</v>
      </c>
      <c r="I259" s="278"/>
      <c r="J259" s="274"/>
      <c r="K259" s="274"/>
      <c r="L259" s="279"/>
      <c r="M259" s="280"/>
      <c r="N259" s="281"/>
      <c r="O259" s="281"/>
      <c r="P259" s="281"/>
      <c r="Q259" s="281"/>
      <c r="R259" s="281"/>
      <c r="S259" s="281"/>
      <c r="T259" s="282"/>
      <c r="U259" s="14"/>
      <c r="V259" s="14"/>
      <c r="W259" s="14"/>
      <c r="X259" s="14"/>
      <c r="Y259" s="14"/>
      <c r="Z259" s="14"/>
      <c r="AA259" s="14"/>
      <c r="AB259" s="14"/>
      <c r="AC259" s="14"/>
      <c r="AD259" s="14"/>
      <c r="AE259" s="14"/>
      <c r="AT259" s="283" t="s">
        <v>436</v>
      </c>
      <c r="AU259" s="283" t="s">
        <v>92</v>
      </c>
      <c r="AV259" s="14" t="s">
        <v>123</v>
      </c>
      <c r="AW259" s="14" t="s">
        <v>38</v>
      </c>
      <c r="AX259" s="14" t="s">
        <v>90</v>
      </c>
      <c r="AY259" s="283" t="s">
        <v>244</v>
      </c>
    </row>
    <row r="260" s="11" customFormat="1" ht="22.8" customHeight="1">
      <c r="A260" s="11"/>
      <c r="B260" s="208"/>
      <c r="C260" s="209"/>
      <c r="D260" s="210" t="s">
        <v>82</v>
      </c>
      <c r="E260" s="260" t="s">
        <v>117</v>
      </c>
      <c r="F260" s="260" t="s">
        <v>483</v>
      </c>
      <c r="G260" s="209"/>
      <c r="H260" s="209"/>
      <c r="I260" s="212"/>
      <c r="J260" s="261">
        <f>BK260</f>
        <v>0</v>
      </c>
      <c r="K260" s="209"/>
      <c r="L260" s="214"/>
      <c r="M260" s="215"/>
      <c r="N260" s="216"/>
      <c r="O260" s="216"/>
      <c r="P260" s="217">
        <f>SUM(P261:P264)</f>
        <v>0</v>
      </c>
      <c r="Q260" s="216"/>
      <c r="R260" s="217">
        <f>SUM(R261:R264)</f>
        <v>0</v>
      </c>
      <c r="S260" s="216"/>
      <c r="T260" s="218">
        <f>SUM(T261:T264)</f>
        <v>0</v>
      </c>
      <c r="U260" s="11"/>
      <c r="V260" s="11"/>
      <c r="W260" s="11"/>
      <c r="X260" s="11"/>
      <c r="Y260" s="11"/>
      <c r="Z260" s="11"/>
      <c r="AA260" s="11"/>
      <c r="AB260" s="11"/>
      <c r="AC260" s="11"/>
      <c r="AD260" s="11"/>
      <c r="AE260" s="11"/>
      <c r="AR260" s="219" t="s">
        <v>90</v>
      </c>
      <c r="AT260" s="220" t="s">
        <v>82</v>
      </c>
      <c r="AU260" s="220" t="s">
        <v>90</v>
      </c>
      <c r="AY260" s="219" t="s">
        <v>244</v>
      </c>
      <c r="BK260" s="221">
        <f>SUM(BK261:BK264)</f>
        <v>0</v>
      </c>
    </row>
    <row r="261" s="2" customFormat="1" ht="16.5" customHeight="1">
      <c r="A261" s="40"/>
      <c r="B261" s="41"/>
      <c r="C261" s="222" t="s">
        <v>291</v>
      </c>
      <c r="D261" s="222" t="s">
        <v>245</v>
      </c>
      <c r="E261" s="223" t="s">
        <v>1232</v>
      </c>
      <c r="F261" s="224" t="s">
        <v>1233</v>
      </c>
      <c r="G261" s="225" t="s">
        <v>490</v>
      </c>
      <c r="H261" s="226">
        <v>35</v>
      </c>
      <c r="I261" s="227"/>
      <c r="J261" s="228">
        <f>ROUND(I261*H261,2)</f>
        <v>0</v>
      </c>
      <c r="K261" s="224" t="s">
        <v>547</v>
      </c>
      <c r="L261" s="46"/>
      <c r="M261" s="229" t="s">
        <v>1</v>
      </c>
      <c r="N261" s="230" t="s">
        <v>48</v>
      </c>
      <c r="O261" s="93"/>
      <c r="P261" s="231">
        <f>O261*H261</f>
        <v>0</v>
      </c>
      <c r="Q261" s="231">
        <v>0</v>
      </c>
      <c r="R261" s="231">
        <f>Q261*H261</f>
        <v>0</v>
      </c>
      <c r="S261" s="231">
        <v>0</v>
      </c>
      <c r="T261" s="232">
        <f>S261*H261</f>
        <v>0</v>
      </c>
      <c r="U261" s="40"/>
      <c r="V261" s="40"/>
      <c r="W261" s="40"/>
      <c r="X261" s="40"/>
      <c r="Y261" s="40"/>
      <c r="Z261" s="40"/>
      <c r="AA261" s="40"/>
      <c r="AB261" s="40"/>
      <c r="AC261" s="40"/>
      <c r="AD261" s="40"/>
      <c r="AE261" s="40"/>
      <c r="AR261" s="233" t="s">
        <v>123</v>
      </c>
      <c r="AT261" s="233" t="s">
        <v>245</v>
      </c>
      <c r="AU261" s="233" t="s">
        <v>92</v>
      </c>
      <c r="AY261" s="18" t="s">
        <v>244</v>
      </c>
      <c r="BE261" s="234">
        <f>IF(N261="základní",J261,0)</f>
        <v>0</v>
      </c>
      <c r="BF261" s="234">
        <f>IF(N261="snížená",J261,0)</f>
        <v>0</v>
      </c>
      <c r="BG261" s="234">
        <f>IF(N261="zákl. přenesená",J261,0)</f>
        <v>0</v>
      </c>
      <c r="BH261" s="234">
        <f>IF(N261="sníž. přenesená",J261,0)</f>
        <v>0</v>
      </c>
      <c r="BI261" s="234">
        <f>IF(N261="nulová",J261,0)</f>
        <v>0</v>
      </c>
      <c r="BJ261" s="18" t="s">
        <v>90</v>
      </c>
      <c r="BK261" s="234">
        <f>ROUND(I261*H261,2)</f>
        <v>0</v>
      </c>
      <c r="BL261" s="18" t="s">
        <v>123</v>
      </c>
      <c r="BM261" s="233" t="s">
        <v>1234</v>
      </c>
    </row>
    <row r="262" s="13" customFormat="1">
      <c r="A262" s="13"/>
      <c r="B262" s="262"/>
      <c r="C262" s="263"/>
      <c r="D262" s="235" t="s">
        <v>436</v>
      </c>
      <c r="E262" s="264" t="s">
        <v>1</v>
      </c>
      <c r="F262" s="265" t="s">
        <v>388</v>
      </c>
      <c r="G262" s="263"/>
      <c r="H262" s="266">
        <v>35</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436</v>
      </c>
      <c r="AU262" s="272" t="s">
        <v>92</v>
      </c>
      <c r="AV262" s="13" t="s">
        <v>92</v>
      </c>
      <c r="AW262" s="13" t="s">
        <v>38</v>
      </c>
      <c r="AX262" s="13" t="s">
        <v>90</v>
      </c>
      <c r="AY262" s="272" t="s">
        <v>244</v>
      </c>
    </row>
    <row r="263" s="2" customFormat="1" ht="16.5" customHeight="1">
      <c r="A263" s="40"/>
      <c r="B263" s="41"/>
      <c r="C263" s="222" t="s">
        <v>345</v>
      </c>
      <c r="D263" s="222" t="s">
        <v>245</v>
      </c>
      <c r="E263" s="223" t="s">
        <v>1235</v>
      </c>
      <c r="F263" s="224" t="s">
        <v>1236</v>
      </c>
      <c r="G263" s="225" t="s">
        <v>490</v>
      </c>
      <c r="H263" s="226">
        <v>30</v>
      </c>
      <c r="I263" s="227"/>
      <c r="J263" s="228">
        <f>ROUND(I263*H263,2)</f>
        <v>0</v>
      </c>
      <c r="K263" s="224" t="s">
        <v>547</v>
      </c>
      <c r="L263" s="46"/>
      <c r="M263" s="229" t="s">
        <v>1</v>
      </c>
      <c r="N263" s="230" t="s">
        <v>48</v>
      </c>
      <c r="O263" s="93"/>
      <c r="P263" s="231">
        <f>O263*H263</f>
        <v>0</v>
      </c>
      <c r="Q263" s="231">
        <v>0</v>
      </c>
      <c r="R263" s="231">
        <f>Q263*H263</f>
        <v>0</v>
      </c>
      <c r="S263" s="231">
        <v>0</v>
      </c>
      <c r="T263" s="232">
        <f>S263*H263</f>
        <v>0</v>
      </c>
      <c r="U263" s="40"/>
      <c r="V263" s="40"/>
      <c r="W263" s="40"/>
      <c r="X263" s="40"/>
      <c r="Y263" s="40"/>
      <c r="Z263" s="40"/>
      <c r="AA263" s="40"/>
      <c r="AB263" s="40"/>
      <c r="AC263" s="40"/>
      <c r="AD263" s="40"/>
      <c r="AE263" s="40"/>
      <c r="AR263" s="233" t="s">
        <v>123</v>
      </c>
      <c r="AT263" s="233" t="s">
        <v>245</v>
      </c>
      <c r="AU263" s="233" t="s">
        <v>92</v>
      </c>
      <c r="AY263" s="18" t="s">
        <v>244</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1237</v>
      </c>
    </row>
    <row r="264" s="13" customFormat="1">
      <c r="A264" s="13"/>
      <c r="B264" s="262"/>
      <c r="C264" s="263"/>
      <c r="D264" s="235" t="s">
        <v>436</v>
      </c>
      <c r="E264" s="264" t="s">
        <v>1</v>
      </c>
      <c r="F264" s="265" t="s">
        <v>302</v>
      </c>
      <c r="G264" s="263"/>
      <c r="H264" s="266">
        <v>30</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436</v>
      </c>
      <c r="AU264" s="272" t="s">
        <v>92</v>
      </c>
      <c r="AV264" s="13" t="s">
        <v>92</v>
      </c>
      <c r="AW264" s="13" t="s">
        <v>38</v>
      </c>
      <c r="AX264" s="13" t="s">
        <v>90</v>
      </c>
      <c r="AY264" s="272" t="s">
        <v>244</v>
      </c>
    </row>
    <row r="265" s="11" customFormat="1" ht="22.8" customHeight="1">
      <c r="A265" s="11"/>
      <c r="B265" s="208"/>
      <c r="C265" s="209"/>
      <c r="D265" s="210" t="s">
        <v>82</v>
      </c>
      <c r="E265" s="260" t="s">
        <v>123</v>
      </c>
      <c r="F265" s="260" t="s">
        <v>626</v>
      </c>
      <c r="G265" s="209"/>
      <c r="H265" s="209"/>
      <c r="I265" s="212"/>
      <c r="J265" s="261">
        <f>BK265</f>
        <v>0</v>
      </c>
      <c r="K265" s="209"/>
      <c r="L265" s="214"/>
      <c r="M265" s="215"/>
      <c r="N265" s="216"/>
      <c r="O265" s="216"/>
      <c r="P265" s="217">
        <f>SUM(P266:P275)</f>
        <v>0</v>
      </c>
      <c r="Q265" s="216"/>
      <c r="R265" s="217">
        <f>SUM(R266:R275)</f>
        <v>0.0085320000000000014</v>
      </c>
      <c r="S265" s="216"/>
      <c r="T265" s="218">
        <f>SUM(T266:T275)</f>
        <v>0</v>
      </c>
      <c r="U265" s="11"/>
      <c r="V265" s="11"/>
      <c r="W265" s="11"/>
      <c r="X265" s="11"/>
      <c r="Y265" s="11"/>
      <c r="Z265" s="11"/>
      <c r="AA265" s="11"/>
      <c r="AB265" s="11"/>
      <c r="AC265" s="11"/>
      <c r="AD265" s="11"/>
      <c r="AE265" s="11"/>
      <c r="AR265" s="219" t="s">
        <v>90</v>
      </c>
      <c r="AT265" s="220" t="s">
        <v>82</v>
      </c>
      <c r="AU265" s="220" t="s">
        <v>90</v>
      </c>
      <c r="AY265" s="219" t="s">
        <v>244</v>
      </c>
      <c r="BK265" s="221">
        <f>SUM(BK266:BK275)</f>
        <v>0</v>
      </c>
    </row>
    <row r="266" s="2" customFormat="1" ht="16.5" customHeight="1">
      <c r="A266" s="40"/>
      <c r="B266" s="41"/>
      <c r="C266" s="222" t="s">
        <v>295</v>
      </c>
      <c r="D266" s="222" t="s">
        <v>245</v>
      </c>
      <c r="E266" s="223" t="s">
        <v>627</v>
      </c>
      <c r="F266" s="224" t="s">
        <v>628</v>
      </c>
      <c r="G266" s="225" t="s">
        <v>301</v>
      </c>
      <c r="H266" s="226">
        <v>5.4000000000000004</v>
      </c>
      <c r="I266" s="227"/>
      <c r="J266" s="228">
        <f>ROUND(I266*H266,2)</f>
        <v>0</v>
      </c>
      <c r="K266" s="224" t="s">
        <v>547</v>
      </c>
      <c r="L266" s="46"/>
      <c r="M266" s="229" t="s">
        <v>1</v>
      </c>
      <c r="N266" s="230" t="s">
        <v>48</v>
      </c>
      <c r="O266" s="93"/>
      <c r="P266" s="231">
        <f>O266*H266</f>
        <v>0</v>
      </c>
      <c r="Q266" s="231">
        <v>0</v>
      </c>
      <c r="R266" s="231">
        <f>Q266*H266</f>
        <v>0</v>
      </c>
      <c r="S266" s="231">
        <v>0</v>
      </c>
      <c r="T266" s="232">
        <f>S266*H266</f>
        <v>0</v>
      </c>
      <c r="U266" s="40"/>
      <c r="V266" s="40"/>
      <c r="W266" s="40"/>
      <c r="X266" s="40"/>
      <c r="Y266" s="40"/>
      <c r="Z266" s="40"/>
      <c r="AA266" s="40"/>
      <c r="AB266" s="40"/>
      <c r="AC266" s="40"/>
      <c r="AD266" s="40"/>
      <c r="AE266" s="40"/>
      <c r="AR266" s="233" t="s">
        <v>123</v>
      </c>
      <c r="AT266" s="233" t="s">
        <v>245</v>
      </c>
      <c r="AU266" s="233" t="s">
        <v>92</v>
      </c>
      <c r="AY266" s="18" t="s">
        <v>244</v>
      </c>
      <c r="BE266" s="234">
        <f>IF(N266="základní",J266,0)</f>
        <v>0</v>
      </c>
      <c r="BF266" s="234">
        <f>IF(N266="snížená",J266,0)</f>
        <v>0</v>
      </c>
      <c r="BG266" s="234">
        <f>IF(N266="zákl. přenesená",J266,0)</f>
        <v>0</v>
      </c>
      <c r="BH266" s="234">
        <f>IF(N266="sníž. přenesená",J266,0)</f>
        <v>0</v>
      </c>
      <c r="BI266" s="234">
        <f>IF(N266="nulová",J266,0)</f>
        <v>0</v>
      </c>
      <c r="BJ266" s="18" t="s">
        <v>90</v>
      </c>
      <c r="BK266" s="234">
        <f>ROUND(I266*H266,2)</f>
        <v>0</v>
      </c>
      <c r="BL266" s="18" t="s">
        <v>123</v>
      </c>
      <c r="BM266" s="233" t="s">
        <v>1238</v>
      </c>
    </row>
    <row r="267" s="13" customFormat="1">
      <c r="A267" s="13"/>
      <c r="B267" s="262"/>
      <c r="C267" s="263"/>
      <c r="D267" s="235" t="s">
        <v>436</v>
      </c>
      <c r="E267" s="264" t="s">
        <v>1</v>
      </c>
      <c r="F267" s="265" t="s">
        <v>1239</v>
      </c>
      <c r="G267" s="263"/>
      <c r="H267" s="266">
        <v>1.6699999999999999</v>
      </c>
      <c r="I267" s="267"/>
      <c r="J267" s="263"/>
      <c r="K267" s="263"/>
      <c r="L267" s="268"/>
      <c r="M267" s="269"/>
      <c r="N267" s="270"/>
      <c r="O267" s="270"/>
      <c r="P267" s="270"/>
      <c r="Q267" s="270"/>
      <c r="R267" s="270"/>
      <c r="S267" s="270"/>
      <c r="T267" s="271"/>
      <c r="U267" s="13"/>
      <c r="V267" s="13"/>
      <c r="W267" s="13"/>
      <c r="X267" s="13"/>
      <c r="Y267" s="13"/>
      <c r="Z267" s="13"/>
      <c r="AA267" s="13"/>
      <c r="AB267" s="13"/>
      <c r="AC267" s="13"/>
      <c r="AD267" s="13"/>
      <c r="AE267" s="13"/>
      <c r="AT267" s="272" t="s">
        <v>436</v>
      </c>
      <c r="AU267" s="272" t="s">
        <v>92</v>
      </c>
      <c r="AV267" s="13" t="s">
        <v>92</v>
      </c>
      <c r="AW267" s="13" t="s">
        <v>38</v>
      </c>
      <c r="AX267" s="13" t="s">
        <v>83</v>
      </c>
      <c r="AY267" s="272" t="s">
        <v>244</v>
      </c>
    </row>
    <row r="268" s="13" customFormat="1">
      <c r="A268" s="13"/>
      <c r="B268" s="262"/>
      <c r="C268" s="263"/>
      <c r="D268" s="235" t="s">
        <v>436</v>
      </c>
      <c r="E268" s="264" t="s">
        <v>1</v>
      </c>
      <c r="F268" s="265" t="s">
        <v>1240</v>
      </c>
      <c r="G268" s="263"/>
      <c r="H268" s="266">
        <v>3.6949999999999998</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4" customFormat="1">
      <c r="A269" s="14"/>
      <c r="B269" s="273"/>
      <c r="C269" s="274"/>
      <c r="D269" s="235" t="s">
        <v>436</v>
      </c>
      <c r="E269" s="275" t="s">
        <v>1</v>
      </c>
      <c r="F269" s="276" t="s">
        <v>438</v>
      </c>
      <c r="G269" s="274"/>
      <c r="H269" s="277">
        <v>5.3650000000000002</v>
      </c>
      <c r="I269" s="278"/>
      <c r="J269" s="274"/>
      <c r="K269" s="274"/>
      <c r="L269" s="279"/>
      <c r="M269" s="280"/>
      <c r="N269" s="281"/>
      <c r="O269" s="281"/>
      <c r="P269" s="281"/>
      <c r="Q269" s="281"/>
      <c r="R269" s="281"/>
      <c r="S269" s="281"/>
      <c r="T269" s="282"/>
      <c r="U269" s="14"/>
      <c r="V269" s="14"/>
      <c r="W269" s="14"/>
      <c r="X269" s="14"/>
      <c r="Y269" s="14"/>
      <c r="Z269" s="14"/>
      <c r="AA269" s="14"/>
      <c r="AB269" s="14"/>
      <c r="AC269" s="14"/>
      <c r="AD269" s="14"/>
      <c r="AE269" s="14"/>
      <c r="AT269" s="283" t="s">
        <v>436</v>
      </c>
      <c r="AU269" s="283" t="s">
        <v>92</v>
      </c>
      <c r="AV269" s="14" t="s">
        <v>123</v>
      </c>
      <c r="AW269" s="14" t="s">
        <v>38</v>
      </c>
      <c r="AX269" s="14" t="s">
        <v>83</v>
      </c>
      <c r="AY269" s="283" t="s">
        <v>244</v>
      </c>
    </row>
    <row r="270" s="13" customFormat="1">
      <c r="A270" s="13"/>
      <c r="B270" s="262"/>
      <c r="C270" s="263"/>
      <c r="D270" s="235" t="s">
        <v>436</v>
      </c>
      <c r="E270" s="264" t="s">
        <v>1</v>
      </c>
      <c r="F270" s="265" t="s">
        <v>1241</v>
      </c>
      <c r="G270" s="263"/>
      <c r="H270" s="266">
        <v>5.4000000000000004</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436</v>
      </c>
      <c r="AU270" s="272" t="s">
        <v>92</v>
      </c>
      <c r="AV270" s="13" t="s">
        <v>92</v>
      </c>
      <c r="AW270" s="13" t="s">
        <v>38</v>
      </c>
      <c r="AX270" s="13" t="s">
        <v>83</v>
      </c>
      <c r="AY270" s="272" t="s">
        <v>244</v>
      </c>
    </row>
    <row r="271" s="14" customFormat="1">
      <c r="A271" s="14"/>
      <c r="B271" s="273"/>
      <c r="C271" s="274"/>
      <c r="D271" s="235" t="s">
        <v>436</v>
      </c>
      <c r="E271" s="275" t="s">
        <v>1</v>
      </c>
      <c r="F271" s="276" t="s">
        <v>438</v>
      </c>
      <c r="G271" s="274"/>
      <c r="H271" s="277">
        <v>5.4000000000000004</v>
      </c>
      <c r="I271" s="278"/>
      <c r="J271" s="274"/>
      <c r="K271" s="274"/>
      <c r="L271" s="279"/>
      <c r="M271" s="280"/>
      <c r="N271" s="281"/>
      <c r="O271" s="281"/>
      <c r="P271" s="281"/>
      <c r="Q271" s="281"/>
      <c r="R271" s="281"/>
      <c r="S271" s="281"/>
      <c r="T271" s="282"/>
      <c r="U271" s="14"/>
      <c r="V271" s="14"/>
      <c r="W271" s="14"/>
      <c r="X271" s="14"/>
      <c r="Y271" s="14"/>
      <c r="Z271" s="14"/>
      <c r="AA271" s="14"/>
      <c r="AB271" s="14"/>
      <c r="AC271" s="14"/>
      <c r="AD271" s="14"/>
      <c r="AE271" s="14"/>
      <c r="AT271" s="283" t="s">
        <v>436</v>
      </c>
      <c r="AU271" s="283" t="s">
        <v>92</v>
      </c>
      <c r="AV271" s="14" t="s">
        <v>123</v>
      </c>
      <c r="AW271" s="14" t="s">
        <v>38</v>
      </c>
      <c r="AX271" s="14" t="s">
        <v>90</v>
      </c>
      <c r="AY271" s="283" t="s">
        <v>244</v>
      </c>
    </row>
    <row r="272" s="2" customFormat="1" ht="24.15" customHeight="1">
      <c r="A272" s="40"/>
      <c r="B272" s="41"/>
      <c r="C272" s="222" t="s">
        <v>354</v>
      </c>
      <c r="D272" s="222" t="s">
        <v>245</v>
      </c>
      <c r="E272" s="223" t="s">
        <v>1242</v>
      </c>
      <c r="F272" s="224" t="s">
        <v>1243</v>
      </c>
      <c r="G272" s="225" t="s">
        <v>301</v>
      </c>
      <c r="H272" s="226">
        <v>0.75</v>
      </c>
      <c r="I272" s="227"/>
      <c r="J272" s="228">
        <f>ROUND(I272*H272,2)</f>
        <v>0</v>
      </c>
      <c r="K272" s="224" t="s">
        <v>547</v>
      </c>
      <c r="L272" s="46"/>
      <c r="M272" s="229" t="s">
        <v>1</v>
      </c>
      <c r="N272" s="230" t="s">
        <v>48</v>
      </c>
      <c r="O272" s="93"/>
      <c r="P272" s="231">
        <f>O272*H272</f>
        <v>0</v>
      </c>
      <c r="Q272" s="231">
        <v>0</v>
      </c>
      <c r="R272" s="231">
        <f>Q272*H272</f>
        <v>0</v>
      </c>
      <c r="S272" s="231">
        <v>0</v>
      </c>
      <c r="T272" s="232">
        <f>S272*H272</f>
        <v>0</v>
      </c>
      <c r="U272" s="40"/>
      <c r="V272" s="40"/>
      <c r="W272" s="40"/>
      <c r="X272" s="40"/>
      <c r="Y272" s="40"/>
      <c r="Z272" s="40"/>
      <c r="AA272" s="40"/>
      <c r="AB272" s="40"/>
      <c r="AC272" s="40"/>
      <c r="AD272" s="40"/>
      <c r="AE272" s="40"/>
      <c r="AR272" s="233" t="s">
        <v>123</v>
      </c>
      <c r="AT272" s="233" t="s">
        <v>245</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1244</v>
      </c>
    </row>
    <row r="273" s="13" customFormat="1">
      <c r="A273" s="13"/>
      <c r="B273" s="262"/>
      <c r="C273" s="263"/>
      <c r="D273" s="235" t="s">
        <v>436</v>
      </c>
      <c r="E273" s="264" t="s">
        <v>1</v>
      </c>
      <c r="F273" s="265" t="s">
        <v>1245</v>
      </c>
      <c r="G273" s="263"/>
      <c r="H273" s="266">
        <v>0.75</v>
      </c>
      <c r="I273" s="267"/>
      <c r="J273" s="263"/>
      <c r="K273" s="263"/>
      <c r="L273" s="268"/>
      <c r="M273" s="269"/>
      <c r="N273" s="270"/>
      <c r="O273" s="270"/>
      <c r="P273" s="270"/>
      <c r="Q273" s="270"/>
      <c r="R273" s="270"/>
      <c r="S273" s="270"/>
      <c r="T273" s="271"/>
      <c r="U273" s="13"/>
      <c r="V273" s="13"/>
      <c r="W273" s="13"/>
      <c r="X273" s="13"/>
      <c r="Y273" s="13"/>
      <c r="Z273" s="13"/>
      <c r="AA273" s="13"/>
      <c r="AB273" s="13"/>
      <c r="AC273" s="13"/>
      <c r="AD273" s="13"/>
      <c r="AE273" s="13"/>
      <c r="AT273" s="272" t="s">
        <v>436</v>
      </c>
      <c r="AU273" s="272" t="s">
        <v>92</v>
      </c>
      <c r="AV273" s="13" t="s">
        <v>92</v>
      </c>
      <c r="AW273" s="13" t="s">
        <v>38</v>
      </c>
      <c r="AX273" s="13" t="s">
        <v>90</v>
      </c>
      <c r="AY273" s="272" t="s">
        <v>244</v>
      </c>
    </row>
    <row r="274" s="2" customFormat="1" ht="24.15" customHeight="1">
      <c r="A274" s="40"/>
      <c r="B274" s="41"/>
      <c r="C274" s="222" t="s">
        <v>298</v>
      </c>
      <c r="D274" s="222" t="s">
        <v>245</v>
      </c>
      <c r="E274" s="223" t="s">
        <v>1246</v>
      </c>
      <c r="F274" s="224" t="s">
        <v>1247</v>
      </c>
      <c r="G274" s="225" t="s">
        <v>248</v>
      </c>
      <c r="H274" s="226">
        <v>1.3500000000000001</v>
      </c>
      <c r="I274" s="227"/>
      <c r="J274" s="228">
        <f>ROUND(I274*H274,2)</f>
        <v>0</v>
      </c>
      <c r="K274" s="224" t="s">
        <v>547</v>
      </c>
      <c r="L274" s="46"/>
      <c r="M274" s="229" t="s">
        <v>1</v>
      </c>
      <c r="N274" s="230" t="s">
        <v>48</v>
      </c>
      <c r="O274" s="93"/>
      <c r="P274" s="231">
        <f>O274*H274</f>
        <v>0</v>
      </c>
      <c r="Q274" s="231">
        <v>0.0063200000000000001</v>
      </c>
      <c r="R274" s="231">
        <f>Q274*H274</f>
        <v>0.0085320000000000014</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1248</v>
      </c>
    </row>
    <row r="275" s="13" customFormat="1">
      <c r="A275" s="13"/>
      <c r="B275" s="262"/>
      <c r="C275" s="263"/>
      <c r="D275" s="235" t="s">
        <v>436</v>
      </c>
      <c r="E275" s="264" t="s">
        <v>1</v>
      </c>
      <c r="F275" s="265" t="s">
        <v>1249</v>
      </c>
      <c r="G275" s="263"/>
      <c r="H275" s="266">
        <v>1.3500000000000001</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11" customFormat="1" ht="22.8" customHeight="1">
      <c r="A276" s="11"/>
      <c r="B276" s="208"/>
      <c r="C276" s="209"/>
      <c r="D276" s="210" t="s">
        <v>82</v>
      </c>
      <c r="E276" s="260" t="s">
        <v>139</v>
      </c>
      <c r="F276" s="260" t="s">
        <v>631</v>
      </c>
      <c r="G276" s="209"/>
      <c r="H276" s="209"/>
      <c r="I276" s="212"/>
      <c r="J276" s="261">
        <f>BK276</f>
        <v>0</v>
      </c>
      <c r="K276" s="209"/>
      <c r="L276" s="214"/>
      <c r="M276" s="215"/>
      <c r="N276" s="216"/>
      <c r="O276" s="216"/>
      <c r="P276" s="217">
        <f>SUM(P277:P296)</f>
        <v>0</v>
      </c>
      <c r="Q276" s="216"/>
      <c r="R276" s="217">
        <f>SUM(R277:R296)</f>
        <v>6.992833000000001</v>
      </c>
      <c r="S276" s="216"/>
      <c r="T276" s="218">
        <f>SUM(T277:T296)</f>
        <v>0</v>
      </c>
      <c r="U276" s="11"/>
      <c r="V276" s="11"/>
      <c r="W276" s="11"/>
      <c r="X276" s="11"/>
      <c r="Y276" s="11"/>
      <c r="Z276" s="11"/>
      <c r="AA276" s="11"/>
      <c r="AB276" s="11"/>
      <c r="AC276" s="11"/>
      <c r="AD276" s="11"/>
      <c r="AE276" s="11"/>
      <c r="AR276" s="219" t="s">
        <v>90</v>
      </c>
      <c r="AT276" s="220" t="s">
        <v>82</v>
      </c>
      <c r="AU276" s="220" t="s">
        <v>90</v>
      </c>
      <c r="AY276" s="219" t="s">
        <v>244</v>
      </c>
      <c r="BK276" s="221">
        <f>SUM(BK277:BK296)</f>
        <v>0</v>
      </c>
    </row>
    <row r="277" s="2" customFormat="1" ht="24.15" customHeight="1">
      <c r="A277" s="40"/>
      <c r="B277" s="41"/>
      <c r="C277" s="222" t="s">
        <v>363</v>
      </c>
      <c r="D277" s="222" t="s">
        <v>245</v>
      </c>
      <c r="E277" s="223" t="s">
        <v>632</v>
      </c>
      <c r="F277" s="224" t="s">
        <v>633</v>
      </c>
      <c r="G277" s="225" t="s">
        <v>248</v>
      </c>
      <c r="H277" s="226">
        <v>4.8700000000000001</v>
      </c>
      <c r="I277" s="227"/>
      <c r="J277" s="228">
        <f>ROUND(I277*H277,2)</f>
        <v>0</v>
      </c>
      <c r="K277" s="224" t="s">
        <v>547</v>
      </c>
      <c r="L277" s="46"/>
      <c r="M277" s="229" t="s">
        <v>1</v>
      </c>
      <c r="N277" s="230" t="s">
        <v>48</v>
      </c>
      <c r="O277" s="93"/>
      <c r="P277" s="231">
        <f>O277*H277</f>
        <v>0</v>
      </c>
      <c r="Q277" s="231">
        <v>0.46000000000000002</v>
      </c>
      <c r="R277" s="231">
        <f>Q277*H277</f>
        <v>2.2402000000000002</v>
      </c>
      <c r="S277" s="231">
        <v>0</v>
      </c>
      <c r="T277" s="232">
        <f>S277*H277</f>
        <v>0</v>
      </c>
      <c r="U277" s="40"/>
      <c r="V277" s="40"/>
      <c r="W277" s="40"/>
      <c r="X277" s="40"/>
      <c r="Y277" s="40"/>
      <c r="Z277" s="40"/>
      <c r="AA277" s="40"/>
      <c r="AB277" s="40"/>
      <c r="AC277" s="40"/>
      <c r="AD277" s="40"/>
      <c r="AE277" s="40"/>
      <c r="AR277" s="233" t="s">
        <v>123</v>
      </c>
      <c r="AT277" s="233" t="s">
        <v>245</v>
      </c>
      <c r="AU277" s="233" t="s">
        <v>92</v>
      </c>
      <c r="AY277" s="18" t="s">
        <v>244</v>
      </c>
      <c r="BE277" s="234">
        <f>IF(N277="základní",J277,0)</f>
        <v>0</v>
      </c>
      <c r="BF277" s="234">
        <f>IF(N277="snížená",J277,0)</f>
        <v>0</v>
      </c>
      <c r="BG277" s="234">
        <f>IF(N277="zákl. přenesená",J277,0)</f>
        <v>0</v>
      </c>
      <c r="BH277" s="234">
        <f>IF(N277="sníž. přenesená",J277,0)</f>
        <v>0</v>
      </c>
      <c r="BI277" s="234">
        <f>IF(N277="nulová",J277,0)</f>
        <v>0</v>
      </c>
      <c r="BJ277" s="18" t="s">
        <v>90</v>
      </c>
      <c r="BK277" s="234">
        <f>ROUND(I277*H277,2)</f>
        <v>0</v>
      </c>
      <c r="BL277" s="18" t="s">
        <v>123</v>
      </c>
      <c r="BM277" s="233" t="s">
        <v>1250</v>
      </c>
    </row>
    <row r="278" s="15" customFormat="1">
      <c r="A278" s="15"/>
      <c r="B278" s="287"/>
      <c r="C278" s="288"/>
      <c r="D278" s="235" t="s">
        <v>436</v>
      </c>
      <c r="E278" s="289" t="s">
        <v>1</v>
      </c>
      <c r="F278" s="290" t="s">
        <v>551</v>
      </c>
      <c r="G278" s="288"/>
      <c r="H278" s="289" t="s">
        <v>1</v>
      </c>
      <c r="I278" s="291"/>
      <c r="J278" s="288"/>
      <c r="K278" s="288"/>
      <c r="L278" s="292"/>
      <c r="M278" s="293"/>
      <c r="N278" s="294"/>
      <c r="O278" s="294"/>
      <c r="P278" s="294"/>
      <c r="Q278" s="294"/>
      <c r="R278" s="294"/>
      <c r="S278" s="294"/>
      <c r="T278" s="295"/>
      <c r="U278" s="15"/>
      <c r="V278" s="15"/>
      <c r="W278" s="15"/>
      <c r="X278" s="15"/>
      <c r="Y278" s="15"/>
      <c r="Z278" s="15"/>
      <c r="AA278" s="15"/>
      <c r="AB278" s="15"/>
      <c r="AC278" s="15"/>
      <c r="AD278" s="15"/>
      <c r="AE278" s="15"/>
      <c r="AT278" s="296" t="s">
        <v>436</v>
      </c>
      <c r="AU278" s="296" t="s">
        <v>92</v>
      </c>
      <c r="AV278" s="15" t="s">
        <v>90</v>
      </c>
      <c r="AW278" s="15" t="s">
        <v>38</v>
      </c>
      <c r="AX278" s="15" t="s">
        <v>83</v>
      </c>
      <c r="AY278" s="296" t="s">
        <v>244</v>
      </c>
    </row>
    <row r="279" s="13" customFormat="1">
      <c r="A279" s="13"/>
      <c r="B279" s="262"/>
      <c r="C279" s="263"/>
      <c r="D279" s="235" t="s">
        <v>436</v>
      </c>
      <c r="E279" s="264" t="s">
        <v>1</v>
      </c>
      <c r="F279" s="265" t="s">
        <v>1151</v>
      </c>
      <c r="G279" s="263"/>
      <c r="H279" s="266">
        <v>4.8700000000000001</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83</v>
      </c>
      <c r="AY279" s="272" t="s">
        <v>244</v>
      </c>
    </row>
    <row r="280" s="14" customFormat="1">
      <c r="A280" s="14"/>
      <c r="B280" s="273"/>
      <c r="C280" s="274"/>
      <c r="D280" s="235" t="s">
        <v>436</v>
      </c>
      <c r="E280" s="275" t="s">
        <v>1</v>
      </c>
      <c r="F280" s="276" t="s">
        <v>438</v>
      </c>
      <c r="G280" s="274"/>
      <c r="H280" s="277">
        <v>4.8700000000000001</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436</v>
      </c>
      <c r="AU280" s="283" t="s">
        <v>92</v>
      </c>
      <c r="AV280" s="14" t="s">
        <v>123</v>
      </c>
      <c r="AW280" s="14" t="s">
        <v>38</v>
      </c>
      <c r="AX280" s="14" t="s">
        <v>90</v>
      </c>
      <c r="AY280" s="283" t="s">
        <v>244</v>
      </c>
    </row>
    <row r="281" s="2" customFormat="1" ht="24.15" customHeight="1">
      <c r="A281" s="40"/>
      <c r="B281" s="41"/>
      <c r="C281" s="222" t="s">
        <v>302</v>
      </c>
      <c r="D281" s="222" t="s">
        <v>245</v>
      </c>
      <c r="E281" s="223" t="s">
        <v>638</v>
      </c>
      <c r="F281" s="224" t="s">
        <v>639</v>
      </c>
      <c r="G281" s="225" t="s">
        <v>248</v>
      </c>
      <c r="H281" s="226">
        <v>4.8700000000000001</v>
      </c>
      <c r="I281" s="227"/>
      <c r="J281" s="228">
        <f>ROUND(I281*H281,2)</f>
        <v>0</v>
      </c>
      <c r="K281" s="224" t="s">
        <v>547</v>
      </c>
      <c r="L281" s="46"/>
      <c r="M281" s="229" t="s">
        <v>1</v>
      </c>
      <c r="N281" s="230" t="s">
        <v>48</v>
      </c>
      <c r="O281" s="93"/>
      <c r="P281" s="231">
        <f>O281*H281</f>
        <v>0</v>
      </c>
      <c r="Q281" s="231">
        <v>0.48081000000000002</v>
      </c>
      <c r="R281" s="231">
        <f>Q281*H281</f>
        <v>2.3415447</v>
      </c>
      <c r="S281" s="231">
        <v>0</v>
      </c>
      <c r="T281" s="232">
        <f>S281*H281</f>
        <v>0</v>
      </c>
      <c r="U281" s="40"/>
      <c r="V281" s="40"/>
      <c r="W281" s="40"/>
      <c r="X281" s="40"/>
      <c r="Y281" s="40"/>
      <c r="Z281" s="40"/>
      <c r="AA281" s="40"/>
      <c r="AB281" s="40"/>
      <c r="AC281" s="40"/>
      <c r="AD281" s="40"/>
      <c r="AE281" s="40"/>
      <c r="AR281" s="233" t="s">
        <v>123</v>
      </c>
      <c r="AT281" s="233" t="s">
        <v>245</v>
      </c>
      <c r="AU281" s="233" t="s">
        <v>92</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1251</v>
      </c>
    </row>
    <row r="282" s="15" customFormat="1">
      <c r="A282" s="15"/>
      <c r="B282" s="287"/>
      <c r="C282" s="288"/>
      <c r="D282" s="235" t="s">
        <v>436</v>
      </c>
      <c r="E282" s="289" t="s">
        <v>1</v>
      </c>
      <c r="F282" s="290" t="s">
        <v>551</v>
      </c>
      <c r="G282" s="288"/>
      <c r="H282" s="289" t="s">
        <v>1</v>
      </c>
      <c r="I282" s="291"/>
      <c r="J282" s="288"/>
      <c r="K282" s="288"/>
      <c r="L282" s="292"/>
      <c r="M282" s="293"/>
      <c r="N282" s="294"/>
      <c r="O282" s="294"/>
      <c r="P282" s="294"/>
      <c r="Q282" s="294"/>
      <c r="R282" s="294"/>
      <c r="S282" s="294"/>
      <c r="T282" s="295"/>
      <c r="U282" s="15"/>
      <c r="V282" s="15"/>
      <c r="W282" s="15"/>
      <c r="X282" s="15"/>
      <c r="Y282" s="15"/>
      <c r="Z282" s="15"/>
      <c r="AA282" s="15"/>
      <c r="AB282" s="15"/>
      <c r="AC282" s="15"/>
      <c r="AD282" s="15"/>
      <c r="AE282" s="15"/>
      <c r="AT282" s="296" t="s">
        <v>436</v>
      </c>
      <c r="AU282" s="296" t="s">
        <v>92</v>
      </c>
      <c r="AV282" s="15" t="s">
        <v>90</v>
      </c>
      <c r="AW282" s="15" t="s">
        <v>38</v>
      </c>
      <c r="AX282" s="15" t="s">
        <v>83</v>
      </c>
      <c r="AY282" s="296" t="s">
        <v>244</v>
      </c>
    </row>
    <row r="283" s="13" customFormat="1">
      <c r="A283" s="13"/>
      <c r="B283" s="262"/>
      <c r="C283" s="263"/>
      <c r="D283" s="235" t="s">
        <v>436</v>
      </c>
      <c r="E283" s="264" t="s">
        <v>1</v>
      </c>
      <c r="F283" s="265" t="s">
        <v>1151</v>
      </c>
      <c r="G283" s="263"/>
      <c r="H283" s="266">
        <v>4.8700000000000001</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92</v>
      </c>
      <c r="AV283" s="13" t="s">
        <v>92</v>
      </c>
      <c r="AW283" s="13" t="s">
        <v>38</v>
      </c>
      <c r="AX283" s="13" t="s">
        <v>83</v>
      </c>
      <c r="AY283" s="272" t="s">
        <v>244</v>
      </c>
    </row>
    <row r="284" s="14" customFormat="1">
      <c r="A284" s="14"/>
      <c r="B284" s="273"/>
      <c r="C284" s="274"/>
      <c r="D284" s="235" t="s">
        <v>436</v>
      </c>
      <c r="E284" s="275" t="s">
        <v>1</v>
      </c>
      <c r="F284" s="276" t="s">
        <v>438</v>
      </c>
      <c r="G284" s="274"/>
      <c r="H284" s="277">
        <v>4.8700000000000001</v>
      </c>
      <c r="I284" s="278"/>
      <c r="J284" s="274"/>
      <c r="K284" s="274"/>
      <c r="L284" s="279"/>
      <c r="M284" s="280"/>
      <c r="N284" s="281"/>
      <c r="O284" s="281"/>
      <c r="P284" s="281"/>
      <c r="Q284" s="281"/>
      <c r="R284" s="281"/>
      <c r="S284" s="281"/>
      <c r="T284" s="282"/>
      <c r="U284" s="14"/>
      <c r="V284" s="14"/>
      <c r="W284" s="14"/>
      <c r="X284" s="14"/>
      <c r="Y284" s="14"/>
      <c r="Z284" s="14"/>
      <c r="AA284" s="14"/>
      <c r="AB284" s="14"/>
      <c r="AC284" s="14"/>
      <c r="AD284" s="14"/>
      <c r="AE284" s="14"/>
      <c r="AT284" s="283" t="s">
        <v>436</v>
      </c>
      <c r="AU284" s="283" t="s">
        <v>92</v>
      </c>
      <c r="AV284" s="14" t="s">
        <v>123</v>
      </c>
      <c r="AW284" s="14" t="s">
        <v>38</v>
      </c>
      <c r="AX284" s="14" t="s">
        <v>90</v>
      </c>
      <c r="AY284" s="283" t="s">
        <v>244</v>
      </c>
    </row>
    <row r="285" s="2" customFormat="1" ht="24.15" customHeight="1">
      <c r="A285" s="40"/>
      <c r="B285" s="41"/>
      <c r="C285" s="222" t="s">
        <v>371</v>
      </c>
      <c r="D285" s="222" t="s">
        <v>245</v>
      </c>
      <c r="E285" s="223" t="s">
        <v>641</v>
      </c>
      <c r="F285" s="224" t="s">
        <v>642</v>
      </c>
      <c r="G285" s="225" t="s">
        <v>248</v>
      </c>
      <c r="H285" s="226">
        <v>4.8700000000000001</v>
      </c>
      <c r="I285" s="227"/>
      <c r="J285" s="228">
        <f>ROUND(I285*H285,2)</f>
        <v>0</v>
      </c>
      <c r="K285" s="224" t="s">
        <v>547</v>
      </c>
      <c r="L285" s="46"/>
      <c r="M285" s="229" t="s">
        <v>1</v>
      </c>
      <c r="N285" s="230" t="s">
        <v>48</v>
      </c>
      <c r="O285" s="93"/>
      <c r="P285" s="231">
        <f>O285*H285</f>
        <v>0</v>
      </c>
      <c r="Q285" s="231">
        <v>0.39561000000000002</v>
      </c>
      <c r="R285" s="231">
        <f>Q285*H285</f>
        <v>1.9266207000000002</v>
      </c>
      <c r="S285" s="231">
        <v>0</v>
      </c>
      <c r="T285" s="232">
        <f>S285*H285</f>
        <v>0</v>
      </c>
      <c r="U285" s="40"/>
      <c r="V285" s="40"/>
      <c r="W285" s="40"/>
      <c r="X285" s="40"/>
      <c r="Y285" s="40"/>
      <c r="Z285" s="40"/>
      <c r="AA285" s="40"/>
      <c r="AB285" s="40"/>
      <c r="AC285" s="40"/>
      <c r="AD285" s="40"/>
      <c r="AE285" s="40"/>
      <c r="AR285" s="233" t="s">
        <v>123</v>
      </c>
      <c r="AT285" s="233" t="s">
        <v>245</v>
      </c>
      <c r="AU285" s="233" t="s">
        <v>92</v>
      </c>
      <c r="AY285" s="18" t="s">
        <v>244</v>
      </c>
      <c r="BE285" s="234">
        <f>IF(N285="základní",J285,0)</f>
        <v>0</v>
      </c>
      <c r="BF285" s="234">
        <f>IF(N285="snížená",J285,0)</f>
        <v>0</v>
      </c>
      <c r="BG285" s="234">
        <f>IF(N285="zákl. přenesená",J285,0)</f>
        <v>0</v>
      </c>
      <c r="BH285" s="234">
        <f>IF(N285="sníž. přenesená",J285,0)</f>
        <v>0</v>
      </c>
      <c r="BI285" s="234">
        <f>IF(N285="nulová",J285,0)</f>
        <v>0</v>
      </c>
      <c r="BJ285" s="18" t="s">
        <v>90</v>
      </c>
      <c r="BK285" s="234">
        <f>ROUND(I285*H285,2)</f>
        <v>0</v>
      </c>
      <c r="BL285" s="18" t="s">
        <v>123</v>
      </c>
      <c r="BM285" s="233" t="s">
        <v>1252</v>
      </c>
    </row>
    <row r="286" s="15" customFormat="1">
      <c r="A286" s="15"/>
      <c r="B286" s="287"/>
      <c r="C286" s="288"/>
      <c r="D286" s="235" t="s">
        <v>436</v>
      </c>
      <c r="E286" s="289" t="s">
        <v>1</v>
      </c>
      <c r="F286" s="290" t="s">
        <v>551</v>
      </c>
      <c r="G286" s="288"/>
      <c r="H286" s="289" t="s">
        <v>1</v>
      </c>
      <c r="I286" s="291"/>
      <c r="J286" s="288"/>
      <c r="K286" s="288"/>
      <c r="L286" s="292"/>
      <c r="M286" s="293"/>
      <c r="N286" s="294"/>
      <c r="O286" s="294"/>
      <c r="P286" s="294"/>
      <c r="Q286" s="294"/>
      <c r="R286" s="294"/>
      <c r="S286" s="294"/>
      <c r="T286" s="295"/>
      <c r="U286" s="15"/>
      <c r="V286" s="15"/>
      <c r="W286" s="15"/>
      <c r="X286" s="15"/>
      <c r="Y286" s="15"/>
      <c r="Z286" s="15"/>
      <c r="AA286" s="15"/>
      <c r="AB286" s="15"/>
      <c r="AC286" s="15"/>
      <c r="AD286" s="15"/>
      <c r="AE286" s="15"/>
      <c r="AT286" s="296" t="s">
        <v>436</v>
      </c>
      <c r="AU286" s="296" t="s">
        <v>92</v>
      </c>
      <c r="AV286" s="15" t="s">
        <v>90</v>
      </c>
      <c r="AW286" s="15" t="s">
        <v>38</v>
      </c>
      <c r="AX286" s="15" t="s">
        <v>83</v>
      </c>
      <c r="AY286" s="296" t="s">
        <v>244</v>
      </c>
    </row>
    <row r="287" s="13" customFormat="1">
      <c r="A287" s="13"/>
      <c r="B287" s="262"/>
      <c r="C287" s="263"/>
      <c r="D287" s="235" t="s">
        <v>436</v>
      </c>
      <c r="E287" s="264" t="s">
        <v>1</v>
      </c>
      <c r="F287" s="265" t="s">
        <v>1151</v>
      </c>
      <c r="G287" s="263"/>
      <c r="H287" s="266">
        <v>4.8700000000000001</v>
      </c>
      <c r="I287" s="267"/>
      <c r="J287" s="263"/>
      <c r="K287" s="263"/>
      <c r="L287" s="268"/>
      <c r="M287" s="269"/>
      <c r="N287" s="270"/>
      <c r="O287" s="270"/>
      <c r="P287" s="270"/>
      <c r="Q287" s="270"/>
      <c r="R287" s="270"/>
      <c r="S287" s="270"/>
      <c r="T287" s="271"/>
      <c r="U287" s="13"/>
      <c r="V287" s="13"/>
      <c r="W287" s="13"/>
      <c r="X287" s="13"/>
      <c r="Y287" s="13"/>
      <c r="Z287" s="13"/>
      <c r="AA287" s="13"/>
      <c r="AB287" s="13"/>
      <c r="AC287" s="13"/>
      <c r="AD287" s="13"/>
      <c r="AE287" s="13"/>
      <c r="AT287" s="272" t="s">
        <v>436</v>
      </c>
      <c r="AU287" s="272" t="s">
        <v>92</v>
      </c>
      <c r="AV287" s="13" t="s">
        <v>92</v>
      </c>
      <c r="AW287" s="13" t="s">
        <v>38</v>
      </c>
      <c r="AX287" s="13" t="s">
        <v>83</v>
      </c>
      <c r="AY287" s="272" t="s">
        <v>244</v>
      </c>
    </row>
    <row r="288" s="14" customFormat="1">
      <c r="A288" s="14"/>
      <c r="B288" s="273"/>
      <c r="C288" s="274"/>
      <c r="D288" s="235" t="s">
        <v>436</v>
      </c>
      <c r="E288" s="275" t="s">
        <v>1</v>
      </c>
      <c r="F288" s="276" t="s">
        <v>438</v>
      </c>
      <c r="G288" s="274"/>
      <c r="H288" s="277">
        <v>4.8700000000000001</v>
      </c>
      <c r="I288" s="278"/>
      <c r="J288" s="274"/>
      <c r="K288" s="274"/>
      <c r="L288" s="279"/>
      <c r="M288" s="280"/>
      <c r="N288" s="281"/>
      <c r="O288" s="281"/>
      <c r="P288" s="281"/>
      <c r="Q288" s="281"/>
      <c r="R288" s="281"/>
      <c r="S288" s="281"/>
      <c r="T288" s="282"/>
      <c r="U288" s="14"/>
      <c r="V288" s="14"/>
      <c r="W288" s="14"/>
      <c r="X288" s="14"/>
      <c r="Y288" s="14"/>
      <c r="Z288" s="14"/>
      <c r="AA288" s="14"/>
      <c r="AB288" s="14"/>
      <c r="AC288" s="14"/>
      <c r="AD288" s="14"/>
      <c r="AE288" s="14"/>
      <c r="AT288" s="283" t="s">
        <v>436</v>
      </c>
      <c r="AU288" s="283" t="s">
        <v>92</v>
      </c>
      <c r="AV288" s="14" t="s">
        <v>123</v>
      </c>
      <c r="AW288" s="14" t="s">
        <v>38</v>
      </c>
      <c r="AX288" s="14" t="s">
        <v>90</v>
      </c>
      <c r="AY288" s="283" t="s">
        <v>244</v>
      </c>
    </row>
    <row r="289" s="2" customFormat="1" ht="24.15" customHeight="1">
      <c r="A289" s="40"/>
      <c r="B289" s="41"/>
      <c r="C289" s="222" t="s">
        <v>306</v>
      </c>
      <c r="D289" s="222" t="s">
        <v>245</v>
      </c>
      <c r="E289" s="223" t="s">
        <v>650</v>
      </c>
      <c r="F289" s="224" t="s">
        <v>651</v>
      </c>
      <c r="G289" s="225" t="s">
        <v>248</v>
      </c>
      <c r="H289" s="226">
        <v>4.8700000000000001</v>
      </c>
      <c r="I289" s="227"/>
      <c r="J289" s="228">
        <f>ROUND(I289*H289,2)</f>
        <v>0</v>
      </c>
      <c r="K289" s="224" t="s">
        <v>547</v>
      </c>
      <c r="L289" s="46"/>
      <c r="M289" s="229" t="s">
        <v>1</v>
      </c>
      <c r="N289" s="230" t="s">
        <v>48</v>
      </c>
      <c r="O289" s="93"/>
      <c r="P289" s="231">
        <f>O289*H289</f>
        <v>0</v>
      </c>
      <c r="Q289" s="231">
        <v>0.097919999999999993</v>
      </c>
      <c r="R289" s="231">
        <f>Q289*H289</f>
        <v>0.47687039999999997</v>
      </c>
      <c r="S289" s="231">
        <v>0</v>
      </c>
      <c r="T289" s="232">
        <f>S289*H289</f>
        <v>0</v>
      </c>
      <c r="U289" s="40"/>
      <c r="V289" s="40"/>
      <c r="W289" s="40"/>
      <c r="X289" s="40"/>
      <c r="Y289" s="40"/>
      <c r="Z289" s="40"/>
      <c r="AA289" s="40"/>
      <c r="AB289" s="40"/>
      <c r="AC289" s="40"/>
      <c r="AD289" s="40"/>
      <c r="AE289" s="40"/>
      <c r="AR289" s="233" t="s">
        <v>123</v>
      </c>
      <c r="AT289" s="233" t="s">
        <v>245</v>
      </c>
      <c r="AU289" s="233" t="s">
        <v>92</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1253</v>
      </c>
    </row>
    <row r="290" s="15" customFormat="1">
      <c r="A290" s="15"/>
      <c r="B290" s="287"/>
      <c r="C290" s="288"/>
      <c r="D290" s="235" t="s">
        <v>436</v>
      </c>
      <c r="E290" s="289" t="s">
        <v>1</v>
      </c>
      <c r="F290" s="290" t="s">
        <v>551</v>
      </c>
      <c r="G290" s="288"/>
      <c r="H290" s="289" t="s">
        <v>1</v>
      </c>
      <c r="I290" s="291"/>
      <c r="J290" s="288"/>
      <c r="K290" s="288"/>
      <c r="L290" s="292"/>
      <c r="M290" s="293"/>
      <c r="N290" s="294"/>
      <c r="O290" s="294"/>
      <c r="P290" s="294"/>
      <c r="Q290" s="294"/>
      <c r="R290" s="294"/>
      <c r="S290" s="294"/>
      <c r="T290" s="295"/>
      <c r="U290" s="15"/>
      <c r="V290" s="15"/>
      <c r="W290" s="15"/>
      <c r="X290" s="15"/>
      <c r="Y290" s="15"/>
      <c r="Z290" s="15"/>
      <c r="AA290" s="15"/>
      <c r="AB290" s="15"/>
      <c r="AC290" s="15"/>
      <c r="AD290" s="15"/>
      <c r="AE290" s="15"/>
      <c r="AT290" s="296" t="s">
        <v>436</v>
      </c>
      <c r="AU290" s="296" t="s">
        <v>92</v>
      </c>
      <c r="AV290" s="15" t="s">
        <v>90</v>
      </c>
      <c r="AW290" s="15" t="s">
        <v>38</v>
      </c>
      <c r="AX290" s="15" t="s">
        <v>83</v>
      </c>
      <c r="AY290" s="296" t="s">
        <v>244</v>
      </c>
    </row>
    <row r="291" s="13" customFormat="1">
      <c r="A291" s="13"/>
      <c r="B291" s="262"/>
      <c r="C291" s="263"/>
      <c r="D291" s="235" t="s">
        <v>436</v>
      </c>
      <c r="E291" s="264" t="s">
        <v>1</v>
      </c>
      <c r="F291" s="265" t="s">
        <v>1151</v>
      </c>
      <c r="G291" s="263"/>
      <c r="H291" s="266">
        <v>4.8700000000000001</v>
      </c>
      <c r="I291" s="267"/>
      <c r="J291" s="263"/>
      <c r="K291" s="263"/>
      <c r="L291" s="268"/>
      <c r="M291" s="269"/>
      <c r="N291" s="270"/>
      <c r="O291" s="270"/>
      <c r="P291" s="270"/>
      <c r="Q291" s="270"/>
      <c r="R291" s="270"/>
      <c r="S291" s="270"/>
      <c r="T291" s="271"/>
      <c r="U291" s="13"/>
      <c r="V291" s="13"/>
      <c r="W291" s="13"/>
      <c r="X291" s="13"/>
      <c r="Y291" s="13"/>
      <c r="Z291" s="13"/>
      <c r="AA291" s="13"/>
      <c r="AB291" s="13"/>
      <c r="AC291" s="13"/>
      <c r="AD291" s="13"/>
      <c r="AE291" s="13"/>
      <c r="AT291" s="272" t="s">
        <v>436</v>
      </c>
      <c r="AU291" s="272" t="s">
        <v>92</v>
      </c>
      <c r="AV291" s="13" t="s">
        <v>92</v>
      </c>
      <c r="AW291" s="13" t="s">
        <v>38</v>
      </c>
      <c r="AX291" s="13" t="s">
        <v>83</v>
      </c>
      <c r="AY291" s="272" t="s">
        <v>244</v>
      </c>
    </row>
    <row r="292" s="14" customFormat="1">
      <c r="A292" s="14"/>
      <c r="B292" s="273"/>
      <c r="C292" s="274"/>
      <c r="D292" s="235" t="s">
        <v>436</v>
      </c>
      <c r="E292" s="275" t="s">
        <v>1</v>
      </c>
      <c r="F292" s="276" t="s">
        <v>438</v>
      </c>
      <c r="G292" s="274"/>
      <c r="H292" s="277">
        <v>4.8700000000000001</v>
      </c>
      <c r="I292" s="278"/>
      <c r="J292" s="274"/>
      <c r="K292" s="274"/>
      <c r="L292" s="279"/>
      <c r="M292" s="280"/>
      <c r="N292" s="281"/>
      <c r="O292" s="281"/>
      <c r="P292" s="281"/>
      <c r="Q292" s="281"/>
      <c r="R292" s="281"/>
      <c r="S292" s="281"/>
      <c r="T292" s="282"/>
      <c r="U292" s="14"/>
      <c r="V292" s="14"/>
      <c r="W292" s="14"/>
      <c r="X292" s="14"/>
      <c r="Y292" s="14"/>
      <c r="Z292" s="14"/>
      <c r="AA292" s="14"/>
      <c r="AB292" s="14"/>
      <c r="AC292" s="14"/>
      <c r="AD292" s="14"/>
      <c r="AE292" s="14"/>
      <c r="AT292" s="283" t="s">
        <v>436</v>
      </c>
      <c r="AU292" s="283" t="s">
        <v>92</v>
      </c>
      <c r="AV292" s="14" t="s">
        <v>123</v>
      </c>
      <c r="AW292" s="14" t="s">
        <v>38</v>
      </c>
      <c r="AX292" s="14" t="s">
        <v>90</v>
      </c>
      <c r="AY292" s="283" t="s">
        <v>244</v>
      </c>
    </row>
    <row r="293" s="2" customFormat="1" ht="16.5" customHeight="1">
      <c r="A293" s="40"/>
      <c r="B293" s="41"/>
      <c r="C293" s="222" t="s">
        <v>379</v>
      </c>
      <c r="D293" s="222" t="s">
        <v>245</v>
      </c>
      <c r="E293" s="223" t="s">
        <v>653</v>
      </c>
      <c r="F293" s="224" t="s">
        <v>654</v>
      </c>
      <c r="G293" s="225" t="s">
        <v>248</v>
      </c>
      <c r="H293" s="226">
        <v>9.7400000000000002</v>
      </c>
      <c r="I293" s="227"/>
      <c r="J293" s="228">
        <f>ROUND(I293*H293,2)</f>
        <v>0</v>
      </c>
      <c r="K293" s="224" t="s">
        <v>547</v>
      </c>
      <c r="L293" s="46"/>
      <c r="M293" s="229" t="s">
        <v>1</v>
      </c>
      <c r="N293" s="230" t="s">
        <v>48</v>
      </c>
      <c r="O293" s="93"/>
      <c r="P293" s="231">
        <f>O293*H293</f>
        <v>0</v>
      </c>
      <c r="Q293" s="231">
        <v>0.00077999999999999999</v>
      </c>
      <c r="R293" s="231">
        <f>Q293*H293</f>
        <v>0.0075972000000000001</v>
      </c>
      <c r="S293" s="231">
        <v>0</v>
      </c>
      <c r="T293" s="232">
        <f>S293*H293</f>
        <v>0</v>
      </c>
      <c r="U293" s="40"/>
      <c r="V293" s="40"/>
      <c r="W293" s="40"/>
      <c r="X293" s="40"/>
      <c r="Y293" s="40"/>
      <c r="Z293" s="40"/>
      <c r="AA293" s="40"/>
      <c r="AB293" s="40"/>
      <c r="AC293" s="40"/>
      <c r="AD293" s="40"/>
      <c r="AE293" s="40"/>
      <c r="AR293" s="233" t="s">
        <v>123</v>
      </c>
      <c r="AT293" s="233" t="s">
        <v>245</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1254</v>
      </c>
    </row>
    <row r="294" s="15" customFormat="1">
      <c r="A294" s="15"/>
      <c r="B294" s="287"/>
      <c r="C294" s="288"/>
      <c r="D294" s="235" t="s">
        <v>436</v>
      </c>
      <c r="E294" s="289" t="s">
        <v>1</v>
      </c>
      <c r="F294" s="290" t="s">
        <v>551</v>
      </c>
      <c r="G294" s="288"/>
      <c r="H294" s="289" t="s">
        <v>1</v>
      </c>
      <c r="I294" s="291"/>
      <c r="J294" s="288"/>
      <c r="K294" s="288"/>
      <c r="L294" s="292"/>
      <c r="M294" s="293"/>
      <c r="N294" s="294"/>
      <c r="O294" s="294"/>
      <c r="P294" s="294"/>
      <c r="Q294" s="294"/>
      <c r="R294" s="294"/>
      <c r="S294" s="294"/>
      <c r="T294" s="295"/>
      <c r="U294" s="15"/>
      <c r="V294" s="15"/>
      <c r="W294" s="15"/>
      <c r="X294" s="15"/>
      <c r="Y294" s="15"/>
      <c r="Z294" s="15"/>
      <c r="AA294" s="15"/>
      <c r="AB294" s="15"/>
      <c r="AC294" s="15"/>
      <c r="AD294" s="15"/>
      <c r="AE294" s="15"/>
      <c r="AT294" s="296" t="s">
        <v>436</v>
      </c>
      <c r="AU294" s="296" t="s">
        <v>92</v>
      </c>
      <c r="AV294" s="15" t="s">
        <v>90</v>
      </c>
      <c r="AW294" s="15" t="s">
        <v>38</v>
      </c>
      <c r="AX294" s="15" t="s">
        <v>83</v>
      </c>
      <c r="AY294" s="296" t="s">
        <v>244</v>
      </c>
    </row>
    <row r="295" s="13" customFormat="1">
      <c r="A295" s="13"/>
      <c r="B295" s="262"/>
      <c r="C295" s="263"/>
      <c r="D295" s="235" t="s">
        <v>436</v>
      </c>
      <c r="E295" s="264" t="s">
        <v>1</v>
      </c>
      <c r="F295" s="265" t="s">
        <v>1255</v>
      </c>
      <c r="G295" s="263"/>
      <c r="H295" s="266">
        <v>9.7400000000000002</v>
      </c>
      <c r="I295" s="267"/>
      <c r="J295" s="263"/>
      <c r="K295" s="263"/>
      <c r="L295" s="268"/>
      <c r="M295" s="269"/>
      <c r="N295" s="270"/>
      <c r="O295" s="270"/>
      <c r="P295" s="270"/>
      <c r="Q295" s="270"/>
      <c r="R295" s="270"/>
      <c r="S295" s="270"/>
      <c r="T295" s="271"/>
      <c r="U295" s="13"/>
      <c r="V295" s="13"/>
      <c r="W295" s="13"/>
      <c r="X295" s="13"/>
      <c r="Y295" s="13"/>
      <c r="Z295" s="13"/>
      <c r="AA295" s="13"/>
      <c r="AB295" s="13"/>
      <c r="AC295" s="13"/>
      <c r="AD295" s="13"/>
      <c r="AE295" s="13"/>
      <c r="AT295" s="272" t="s">
        <v>436</v>
      </c>
      <c r="AU295" s="272" t="s">
        <v>92</v>
      </c>
      <c r="AV295" s="13" t="s">
        <v>92</v>
      </c>
      <c r="AW295" s="13" t="s">
        <v>38</v>
      </c>
      <c r="AX295" s="13" t="s">
        <v>83</v>
      </c>
      <c r="AY295" s="272" t="s">
        <v>244</v>
      </c>
    </row>
    <row r="296" s="14" customFormat="1">
      <c r="A296" s="14"/>
      <c r="B296" s="273"/>
      <c r="C296" s="274"/>
      <c r="D296" s="235" t="s">
        <v>436</v>
      </c>
      <c r="E296" s="275" t="s">
        <v>1</v>
      </c>
      <c r="F296" s="276" t="s">
        <v>438</v>
      </c>
      <c r="G296" s="274"/>
      <c r="H296" s="277">
        <v>9.7400000000000002</v>
      </c>
      <c r="I296" s="278"/>
      <c r="J296" s="274"/>
      <c r="K296" s="274"/>
      <c r="L296" s="279"/>
      <c r="M296" s="280"/>
      <c r="N296" s="281"/>
      <c r="O296" s="281"/>
      <c r="P296" s="281"/>
      <c r="Q296" s="281"/>
      <c r="R296" s="281"/>
      <c r="S296" s="281"/>
      <c r="T296" s="282"/>
      <c r="U296" s="14"/>
      <c r="V296" s="14"/>
      <c r="W296" s="14"/>
      <c r="X296" s="14"/>
      <c r="Y296" s="14"/>
      <c r="Z296" s="14"/>
      <c r="AA296" s="14"/>
      <c r="AB296" s="14"/>
      <c r="AC296" s="14"/>
      <c r="AD296" s="14"/>
      <c r="AE296" s="14"/>
      <c r="AT296" s="283" t="s">
        <v>436</v>
      </c>
      <c r="AU296" s="283" t="s">
        <v>92</v>
      </c>
      <c r="AV296" s="14" t="s">
        <v>123</v>
      </c>
      <c r="AW296" s="14" t="s">
        <v>38</v>
      </c>
      <c r="AX296" s="14" t="s">
        <v>90</v>
      </c>
      <c r="AY296" s="283" t="s">
        <v>244</v>
      </c>
    </row>
    <row r="297" s="11" customFormat="1" ht="22.8" customHeight="1">
      <c r="A297" s="11"/>
      <c r="B297" s="208"/>
      <c r="C297" s="209"/>
      <c r="D297" s="210" t="s">
        <v>82</v>
      </c>
      <c r="E297" s="260" t="s">
        <v>262</v>
      </c>
      <c r="F297" s="260" t="s">
        <v>664</v>
      </c>
      <c r="G297" s="209"/>
      <c r="H297" s="209"/>
      <c r="I297" s="212"/>
      <c r="J297" s="261">
        <f>BK297</f>
        <v>0</v>
      </c>
      <c r="K297" s="209"/>
      <c r="L297" s="214"/>
      <c r="M297" s="215"/>
      <c r="N297" s="216"/>
      <c r="O297" s="216"/>
      <c r="P297" s="217">
        <f>SUM(P298:P325)</f>
        <v>0</v>
      </c>
      <c r="Q297" s="216"/>
      <c r="R297" s="217">
        <f>SUM(R298:R325)</f>
        <v>0.36991999999999997</v>
      </c>
      <c r="S297" s="216"/>
      <c r="T297" s="218">
        <f>SUM(T298:T325)</f>
        <v>0</v>
      </c>
      <c r="U297" s="11"/>
      <c r="V297" s="11"/>
      <c r="W297" s="11"/>
      <c r="X297" s="11"/>
      <c r="Y297" s="11"/>
      <c r="Z297" s="11"/>
      <c r="AA297" s="11"/>
      <c r="AB297" s="11"/>
      <c r="AC297" s="11"/>
      <c r="AD297" s="11"/>
      <c r="AE297" s="11"/>
      <c r="AR297" s="219" t="s">
        <v>90</v>
      </c>
      <c r="AT297" s="220" t="s">
        <v>82</v>
      </c>
      <c r="AU297" s="220" t="s">
        <v>90</v>
      </c>
      <c r="AY297" s="219" t="s">
        <v>244</v>
      </c>
      <c r="BK297" s="221">
        <f>SUM(BK298:BK325)</f>
        <v>0</v>
      </c>
    </row>
    <row r="298" s="2" customFormat="1" ht="24.15" customHeight="1">
      <c r="A298" s="40"/>
      <c r="B298" s="41"/>
      <c r="C298" s="222" t="s">
        <v>311</v>
      </c>
      <c r="D298" s="222" t="s">
        <v>245</v>
      </c>
      <c r="E298" s="223" t="s">
        <v>1256</v>
      </c>
      <c r="F298" s="224" t="s">
        <v>1257</v>
      </c>
      <c r="G298" s="225" t="s">
        <v>490</v>
      </c>
      <c r="H298" s="226">
        <v>29</v>
      </c>
      <c r="I298" s="227"/>
      <c r="J298" s="228">
        <f>ROUND(I298*H298,2)</f>
        <v>0</v>
      </c>
      <c r="K298" s="224" t="s">
        <v>547</v>
      </c>
      <c r="L298" s="46"/>
      <c r="M298" s="229" t="s">
        <v>1</v>
      </c>
      <c r="N298" s="230" t="s">
        <v>48</v>
      </c>
      <c r="O298" s="93"/>
      <c r="P298" s="231">
        <f>O298*H298</f>
        <v>0</v>
      </c>
      <c r="Q298" s="231">
        <v>0.0027599999999999999</v>
      </c>
      <c r="R298" s="231">
        <f>Q298*H298</f>
        <v>0.08004</v>
      </c>
      <c r="S298" s="231">
        <v>0</v>
      </c>
      <c r="T298" s="232">
        <f>S298*H298</f>
        <v>0</v>
      </c>
      <c r="U298" s="40"/>
      <c r="V298" s="40"/>
      <c r="W298" s="40"/>
      <c r="X298" s="40"/>
      <c r="Y298" s="40"/>
      <c r="Z298" s="40"/>
      <c r="AA298" s="40"/>
      <c r="AB298" s="40"/>
      <c r="AC298" s="40"/>
      <c r="AD298" s="40"/>
      <c r="AE298" s="40"/>
      <c r="AR298" s="233" t="s">
        <v>123</v>
      </c>
      <c r="AT298" s="233" t="s">
        <v>245</v>
      </c>
      <c r="AU298" s="233" t="s">
        <v>92</v>
      </c>
      <c r="AY298" s="18" t="s">
        <v>244</v>
      </c>
      <c r="BE298" s="234">
        <f>IF(N298="základní",J298,0)</f>
        <v>0</v>
      </c>
      <c r="BF298" s="234">
        <f>IF(N298="snížená",J298,0)</f>
        <v>0</v>
      </c>
      <c r="BG298" s="234">
        <f>IF(N298="zákl. přenesená",J298,0)</f>
        <v>0</v>
      </c>
      <c r="BH298" s="234">
        <f>IF(N298="sníž. přenesená",J298,0)</f>
        <v>0</v>
      </c>
      <c r="BI298" s="234">
        <f>IF(N298="nulová",J298,0)</f>
        <v>0</v>
      </c>
      <c r="BJ298" s="18" t="s">
        <v>90</v>
      </c>
      <c r="BK298" s="234">
        <f>ROUND(I298*H298,2)</f>
        <v>0</v>
      </c>
      <c r="BL298" s="18" t="s">
        <v>123</v>
      </c>
      <c r="BM298" s="233" t="s">
        <v>1258</v>
      </c>
    </row>
    <row r="299" s="13" customFormat="1">
      <c r="A299" s="13"/>
      <c r="B299" s="262"/>
      <c r="C299" s="263"/>
      <c r="D299" s="235" t="s">
        <v>436</v>
      </c>
      <c r="E299" s="264" t="s">
        <v>1</v>
      </c>
      <c r="F299" s="265" t="s">
        <v>1259</v>
      </c>
      <c r="G299" s="263"/>
      <c r="H299" s="266">
        <v>28.588999999999999</v>
      </c>
      <c r="I299" s="267"/>
      <c r="J299" s="263"/>
      <c r="K299" s="263"/>
      <c r="L299" s="268"/>
      <c r="M299" s="269"/>
      <c r="N299" s="270"/>
      <c r="O299" s="270"/>
      <c r="P299" s="270"/>
      <c r="Q299" s="270"/>
      <c r="R299" s="270"/>
      <c r="S299" s="270"/>
      <c r="T299" s="271"/>
      <c r="U299" s="13"/>
      <c r="V299" s="13"/>
      <c r="W299" s="13"/>
      <c r="X299" s="13"/>
      <c r="Y299" s="13"/>
      <c r="Z299" s="13"/>
      <c r="AA299" s="13"/>
      <c r="AB299" s="13"/>
      <c r="AC299" s="13"/>
      <c r="AD299" s="13"/>
      <c r="AE299" s="13"/>
      <c r="AT299" s="272" t="s">
        <v>436</v>
      </c>
      <c r="AU299" s="272" t="s">
        <v>92</v>
      </c>
      <c r="AV299" s="13" t="s">
        <v>92</v>
      </c>
      <c r="AW299" s="13" t="s">
        <v>38</v>
      </c>
      <c r="AX299" s="13" t="s">
        <v>83</v>
      </c>
      <c r="AY299" s="272" t="s">
        <v>244</v>
      </c>
    </row>
    <row r="300" s="14" customFormat="1">
      <c r="A300" s="14"/>
      <c r="B300" s="273"/>
      <c r="C300" s="274"/>
      <c r="D300" s="235" t="s">
        <v>436</v>
      </c>
      <c r="E300" s="275" t="s">
        <v>1</v>
      </c>
      <c r="F300" s="276" t="s">
        <v>438</v>
      </c>
      <c r="G300" s="274"/>
      <c r="H300" s="277">
        <v>28.588999999999999</v>
      </c>
      <c r="I300" s="278"/>
      <c r="J300" s="274"/>
      <c r="K300" s="274"/>
      <c r="L300" s="279"/>
      <c r="M300" s="280"/>
      <c r="N300" s="281"/>
      <c r="O300" s="281"/>
      <c r="P300" s="281"/>
      <c r="Q300" s="281"/>
      <c r="R300" s="281"/>
      <c r="S300" s="281"/>
      <c r="T300" s="282"/>
      <c r="U300" s="14"/>
      <c r="V300" s="14"/>
      <c r="W300" s="14"/>
      <c r="X300" s="14"/>
      <c r="Y300" s="14"/>
      <c r="Z300" s="14"/>
      <c r="AA300" s="14"/>
      <c r="AB300" s="14"/>
      <c r="AC300" s="14"/>
      <c r="AD300" s="14"/>
      <c r="AE300" s="14"/>
      <c r="AT300" s="283" t="s">
        <v>436</v>
      </c>
      <c r="AU300" s="283" t="s">
        <v>92</v>
      </c>
      <c r="AV300" s="14" t="s">
        <v>123</v>
      </c>
      <c r="AW300" s="14" t="s">
        <v>38</v>
      </c>
      <c r="AX300" s="14" t="s">
        <v>83</v>
      </c>
      <c r="AY300" s="283" t="s">
        <v>244</v>
      </c>
    </row>
    <row r="301" s="13" customFormat="1">
      <c r="A301" s="13"/>
      <c r="B301" s="262"/>
      <c r="C301" s="263"/>
      <c r="D301" s="235" t="s">
        <v>436</v>
      </c>
      <c r="E301" s="264" t="s">
        <v>1</v>
      </c>
      <c r="F301" s="265" t="s">
        <v>363</v>
      </c>
      <c r="G301" s="263"/>
      <c r="H301" s="266">
        <v>29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4" customFormat="1">
      <c r="A302" s="14"/>
      <c r="B302" s="273"/>
      <c r="C302" s="274"/>
      <c r="D302" s="235" t="s">
        <v>436</v>
      </c>
      <c r="E302" s="275" t="s">
        <v>1</v>
      </c>
      <c r="F302" s="276" t="s">
        <v>438</v>
      </c>
      <c r="G302" s="274"/>
      <c r="H302" s="277">
        <v>29</v>
      </c>
      <c r="I302" s="278"/>
      <c r="J302" s="274"/>
      <c r="K302" s="274"/>
      <c r="L302" s="279"/>
      <c r="M302" s="280"/>
      <c r="N302" s="281"/>
      <c r="O302" s="281"/>
      <c r="P302" s="281"/>
      <c r="Q302" s="281"/>
      <c r="R302" s="281"/>
      <c r="S302" s="281"/>
      <c r="T302" s="282"/>
      <c r="U302" s="14"/>
      <c r="V302" s="14"/>
      <c r="W302" s="14"/>
      <c r="X302" s="14"/>
      <c r="Y302" s="14"/>
      <c r="Z302" s="14"/>
      <c r="AA302" s="14"/>
      <c r="AB302" s="14"/>
      <c r="AC302" s="14"/>
      <c r="AD302" s="14"/>
      <c r="AE302" s="14"/>
      <c r="AT302" s="283" t="s">
        <v>436</v>
      </c>
      <c r="AU302" s="283" t="s">
        <v>92</v>
      </c>
      <c r="AV302" s="14" t="s">
        <v>123</v>
      </c>
      <c r="AW302" s="14" t="s">
        <v>38</v>
      </c>
      <c r="AX302" s="14" t="s">
        <v>90</v>
      </c>
      <c r="AY302" s="283" t="s">
        <v>244</v>
      </c>
    </row>
    <row r="303" s="2" customFormat="1" ht="24.15" customHeight="1">
      <c r="A303" s="40"/>
      <c r="B303" s="41"/>
      <c r="C303" s="222" t="s">
        <v>388</v>
      </c>
      <c r="D303" s="222" t="s">
        <v>245</v>
      </c>
      <c r="E303" s="223" t="s">
        <v>1260</v>
      </c>
      <c r="F303" s="224" t="s">
        <v>1261</v>
      </c>
      <c r="G303" s="225" t="s">
        <v>490</v>
      </c>
      <c r="H303" s="226">
        <v>10.5</v>
      </c>
      <c r="I303" s="227"/>
      <c r="J303" s="228">
        <f>ROUND(I303*H303,2)</f>
        <v>0</v>
      </c>
      <c r="K303" s="224" t="s">
        <v>547</v>
      </c>
      <c r="L303" s="46"/>
      <c r="M303" s="229" t="s">
        <v>1</v>
      </c>
      <c r="N303" s="230" t="s">
        <v>48</v>
      </c>
      <c r="O303" s="93"/>
      <c r="P303" s="231">
        <f>O303*H303</f>
        <v>0</v>
      </c>
      <c r="Q303" s="231">
        <v>0.0264</v>
      </c>
      <c r="R303" s="231">
        <f>Q303*H303</f>
        <v>0.2772</v>
      </c>
      <c r="S303" s="231">
        <v>0</v>
      </c>
      <c r="T303" s="232">
        <f>S303*H303</f>
        <v>0</v>
      </c>
      <c r="U303" s="40"/>
      <c r="V303" s="40"/>
      <c r="W303" s="40"/>
      <c r="X303" s="40"/>
      <c r="Y303" s="40"/>
      <c r="Z303" s="40"/>
      <c r="AA303" s="40"/>
      <c r="AB303" s="40"/>
      <c r="AC303" s="40"/>
      <c r="AD303" s="40"/>
      <c r="AE303" s="40"/>
      <c r="AR303" s="233" t="s">
        <v>123</v>
      </c>
      <c r="AT303" s="233" t="s">
        <v>245</v>
      </c>
      <c r="AU303" s="233" t="s">
        <v>92</v>
      </c>
      <c r="AY303" s="18" t="s">
        <v>244</v>
      </c>
      <c r="BE303" s="234">
        <f>IF(N303="základní",J303,0)</f>
        <v>0</v>
      </c>
      <c r="BF303" s="234">
        <f>IF(N303="snížená",J303,0)</f>
        <v>0</v>
      </c>
      <c r="BG303" s="234">
        <f>IF(N303="zákl. přenesená",J303,0)</f>
        <v>0</v>
      </c>
      <c r="BH303" s="234">
        <f>IF(N303="sníž. přenesená",J303,0)</f>
        <v>0</v>
      </c>
      <c r="BI303" s="234">
        <f>IF(N303="nulová",J303,0)</f>
        <v>0</v>
      </c>
      <c r="BJ303" s="18" t="s">
        <v>90</v>
      </c>
      <c r="BK303" s="234">
        <f>ROUND(I303*H303,2)</f>
        <v>0</v>
      </c>
      <c r="BL303" s="18" t="s">
        <v>123</v>
      </c>
      <c r="BM303" s="233" t="s">
        <v>1262</v>
      </c>
    </row>
    <row r="304" s="13" customFormat="1">
      <c r="A304" s="13"/>
      <c r="B304" s="262"/>
      <c r="C304" s="263"/>
      <c r="D304" s="235" t="s">
        <v>436</v>
      </c>
      <c r="E304" s="264" t="s">
        <v>1</v>
      </c>
      <c r="F304" s="265" t="s">
        <v>1263</v>
      </c>
      <c r="G304" s="263"/>
      <c r="H304" s="266">
        <v>10.208</v>
      </c>
      <c r="I304" s="267"/>
      <c r="J304" s="263"/>
      <c r="K304" s="263"/>
      <c r="L304" s="268"/>
      <c r="M304" s="269"/>
      <c r="N304" s="270"/>
      <c r="O304" s="270"/>
      <c r="P304" s="270"/>
      <c r="Q304" s="270"/>
      <c r="R304" s="270"/>
      <c r="S304" s="270"/>
      <c r="T304" s="271"/>
      <c r="U304" s="13"/>
      <c r="V304" s="13"/>
      <c r="W304" s="13"/>
      <c r="X304" s="13"/>
      <c r="Y304" s="13"/>
      <c r="Z304" s="13"/>
      <c r="AA304" s="13"/>
      <c r="AB304" s="13"/>
      <c r="AC304" s="13"/>
      <c r="AD304" s="13"/>
      <c r="AE304" s="13"/>
      <c r="AT304" s="272" t="s">
        <v>436</v>
      </c>
      <c r="AU304" s="272" t="s">
        <v>92</v>
      </c>
      <c r="AV304" s="13" t="s">
        <v>92</v>
      </c>
      <c r="AW304" s="13" t="s">
        <v>38</v>
      </c>
      <c r="AX304" s="13" t="s">
        <v>83</v>
      </c>
      <c r="AY304" s="272" t="s">
        <v>244</v>
      </c>
    </row>
    <row r="305" s="14" customFormat="1">
      <c r="A305" s="14"/>
      <c r="B305" s="273"/>
      <c r="C305" s="274"/>
      <c r="D305" s="235" t="s">
        <v>436</v>
      </c>
      <c r="E305" s="275" t="s">
        <v>1</v>
      </c>
      <c r="F305" s="276" t="s">
        <v>438</v>
      </c>
      <c r="G305" s="274"/>
      <c r="H305" s="277">
        <v>10.208</v>
      </c>
      <c r="I305" s="278"/>
      <c r="J305" s="274"/>
      <c r="K305" s="274"/>
      <c r="L305" s="279"/>
      <c r="M305" s="280"/>
      <c r="N305" s="281"/>
      <c r="O305" s="281"/>
      <c r="P305" s="281"/>
      <c r="Q305" s="281"/>
      <c r="R305" s="281"/>
      <c r="S305" s="281"/>
      <c r="T305" s="282"/>
      <c r="U305" s="14"/>
      <c r="V305" s="14"/>
      <c r="W305" s="14"/>
      <c r="X305" s="14"/>
      <c r="Y305" s="14"/>
      <c r="Z305" s="14"/>
      <c r="AA305" s="14"/>
      <c r="AB305" s="14"/>
      <c r="AC305" s="14"/>
      <c r="AD305" s="14"/>
      <c r="AE305" s="14"/>
      <c r="AT305" s="283" t="s">
        <v>436</v>
      </c>
      <c r="AU305" s="283" t="s">
        <v>92</v>
      </c>
      <c r="AV305" s="14" t="s">
        <v>123</v>
      </c>
      <c r="AW305" s="14" t="s">
        <v>38</v>
      </c>
      <c r="AX305" s="14" t="s">
        <v>83</v>
      </c>
      <c r="AY305" s="283" t="s">
        <v>244</v>
      </c>
    </row>
    <row r="306" s="13" customFormat="1">
      <c r="A306" s="13"/>
      <c r="B306" s="262"/>
      <c r="C306" s="263"/>
      <c r="D306" s="235" t="s">
        <v>436</v>
      </c>
      <c r="E306" s="264" t="s">
        <v>1</v>
      </c>
      <c r="F306" s="265" t="s">
        <v>1264</v>
      </c>
      <c r="G306" s="263"/>
      <c r="H306" s="266">
        <v>10.5</v>
      </c>
      <c r="I306" s="267"/>
      <c r="J306" s="263"/>
      <c r="K306" s="263"/>
      <c r="L306" s="268"/>
      <c r="M306" s="269"/>
      <c r="N306" s="270"/>
      <c r="O306" s="270"/>
      <c r="P306" s="270"/>
      <c r="Q306" s="270"/>
      <c r="R306" s="270"/>
      <c r="S306" s="270"/>
      <c r="T306" s="271"/>
      <c r="U306" s="13"/>
      <c r="V306" s="13"/>
      <c r="W306" s="13"/>
      <c r="X306" s="13"/>
      <c r="Y306" s="13"/>
      <c r="Z306" s="13"/>
      <c r="AA306" s="13"/>
      <c r="AB306" s="13"/>
      <c r="AC306" s="13"/>
      <c r="AD306" s="13"/>
      <c r="AE306" s="13"/>
      <c r="AT306" s="272" t="s">
        <v>436</v>
      </c>
      <c r="AU306" s="272" t="s">
        <v>92</v>
      </c>
      <c r="AV306" s="13" t="s">
        <v>92</v>
      </c>
      <c r="AW306" s="13" t="s">
        <v>38</v>
      </c>
      <c r="AX306" s="13" t="s">
        <v>83</v>
      </c>
      <c r="AY306" s="272" t="s">
        <v>244</v>
      </c>
    </row>
    <row r="307" s="14" customFormat="1">
      <c r="A307" s="14"/>
      <c r="B307" s="273"/>
      <c r="C307" s="274"/>
      <c r="D307" s="235" t="s">
        <v>436</v>
      </c>
      <c r="E307" s="275" t="s">
        <v>1</v>
      </c>
      <c r="F307" s="276" t="s">
        <v>438</v>
      </c>
      <c r="G307" s="274"/>
      <c r="H307" s="277">
        <v>10.5</v>
      </c>
      <c r="I307" s="278"/>
      <c r="J307" s="274"/>
      <c r="K307" s="274"/>
      <c r="L307" s="279"/>
      <c r="M307" s="280"/>
      <c r="N307" s="281"/>
      <c r="O307" s="281"/>
      <c r="P307" s="281"/>
      <c r="Q307" s="281"/>
      <c r="R307" s="281"/>
      <c r="S307" s="281"/>
      <c r="T307" s="282"/>
      <c r="U307" s="14"/>
      <c r="V307" s="14"/>
      <c r="W307" s="14"/>
      <c r="X307" s="14"/>
      <c r="Y307" s="14"/>
      <c r="Z307" s="14"/>
      <c r="AA307" s="14"/>
      <c r="AB307" s="14"/>
      <c r="AC307" s="14"/>
      <c r="AD307" s="14"/>
      <c r="AE307" s="14"/>
      <c r="AT307" s="283" t="s">
        <v>436</v>
      </c>
      <c r="AU307" s="283" t="s">
        <v>92</v>
      </c>
      <c r="AV307" s="14" t="s">
        <v>123</v>
      </c>
      <c r="AW307" s="14" t="s">
        <v>38</v>
      </c>
      <c r="AX307" s="14" t="s">
        <v>90</v>
      </c>
      <c r="AY307" s="283" t="s">
        <v>244</v>
      </c>
    </row>
    <row r="308" s="2" customFormat="1" ht="24.15" customHeight="1">
      <c r="A308" s="40"/>
      <c r="B308" s="41"/>
      <c r="C308" s="222" t="s">
        <v>315</v>
      </c>
      <c r="D308" s="222" t="s">
        <v>245</v>
      </c>
      <c r="E308" s="223" t="s">
        <v>1265</v>
      </c>
      <c r="F308" s="224" t="s">
        <v>1266</v>
      </c>
      <c r="G308" s="225" t="s">
        <v>257</v>
      </c>
      <c r="H308" s="226">
        <v>2</v>
      </c>
      <c r="I308" s="227"/>
      <c r="J308" s="228">
        <f>ROUND(I308*H308,2)</f>
        <v>0</v>
      </c>
      <c r="K308" s="224" t="s">
        <v>547</v>
      </c>
      <c r="L308" s="46"/>
      <c r="M308" s="229" t="s">
        <v>1</v>
      </c>
      <c r="N308" s="230" t="s">
        <v>48</v>
      </c>
      <c r="O308" s="93"/>
      <c r="P308" s="231">
        <f>O308*H308</f>
        <v>0</v>
      </c>
      <c r="Q308" s="231">
        <v>0</v>
      </c>
      <c r="R308" s="231">
        <f>Q308*H308</f>
        <v>0</v>
      </c>
      <c r="S308" s="231">
        <v>0</v>
      </c>
      <c r="T308" s="232">
        <f>S308*H308</f>
        <v>0</v>
      </c>
      <c r="U308" s="40"/>
      <c r="V308" s="40"/>
      <c r="W308" s="40"/>
      <c r="X308" s="40"/>
      <c r="Y308" s="40"/>
      <c r="Z308" s="40"/>
      <c r="AA308" s="40"/>
      <c r="AB308" s="40"/>
      <c r="AC308" s="40"/>
      <c r="AD308" s="40"/>
      <c r="AE308" s="40"/>
      <c r="AR308" s="233" t="s">
        <v>123</v>
      </c>
      <c r="AT308" s="233" t="s">
        <v>245</v>
      </c>
      <c r="AU308" s="233" t="s">
        <v>92</v>
      </c>
      <c r="AY308" s="18" t="s">
        <v>244</v>
      </c>
      <c r="BE308" s="234">
        <f>IF(N308="základní",J308,0)</f>
        <v>0</v>
      </c>
      <c r="BF308" s="234">
        <f>IF(N308="snížená",J308,0)</f>
        <v>0</v>
      </c>
      <c r="BG308" s="234">
        <f>IF(N308="zákl. přenesená",J308,0)</f>
        <v>0</v>
      </c>
      <c r="BH308" s="234">
        <f>IF(N308="sníž. přenesená",J308,0)</f>
        <v>0</v>
      </c>
      <c r="BI308" s="234">
        <f>IF(N308="nulová",J308,0)</f>
        <v>0</v>
      </c>
      <c r="BJ308" s="18" t="s">
        <v>90</v>
      </c>
      <c r="BK308" s="234">
        <f>ROUND(I308*H308,2)</f>
        <v>0</v>
      </c>
      <c r="BL308" s="18" t="s">
        <v>123</v>
      </c>
      <c r="BM308" s="233" t="s">
        <v>1267</v>
      </c>
    </row>
    <row r="309" s="13" customFormat="1">
      <c r="A309" s="13"/>
      <c r="B309" s="262"/>
      <c r="C309" s="263"/>
      <c r="D309" s="235" t="s">
        <v>436</v>
      </c>
      <c r="E309" s="264" t="s">
        <v>1</v>
      </c>
      <c r="F309" s="265" t="s">
        <v>92</v>
      </c>
      <c r="G309" s="263"/>
      <c r="H309" s="266">
        <v>2</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436</v>
      </c>
      <c r="AU309" s="272" t="s">
        <v>92</v>
      </c>
      <c r="AV309" s="13" t="s">
        <v>92</v>
      </c>
      <c r="AW309" s="13" t="s">
        <v>38</v>
      </c>
      <c r="AX309" s="13" t="s">
        <v>90</v>
      </c>
      <c r="AY309" s="272" t="s">
        <v>244</v>
      </c>
    </row>
    <row r="310" s="2" customFormat="1" ht="16.5" customHeight="1">
      <c r="A310" s="40"/>
      <c r="B310" s="41"/>
      <c r="C310" s="240" t="s">
        <v>396</v>
      </c>
      <c r="D310" s="240" t="s">
        <v>397</v>
      </c>
      <c r="E310" s="241" t="s">
        <v>1268</v>
      </c>
      <c r="F310" s="242" t="s">
        <v>1269</v>
      </c>
      <c r="G310" s="243" t="s">
        <v>257</v>
      </c>
      <c r="H310" s="244">
        <v>2</v>
      </c>
      <c r="I310" s="245"/>
      <c r="J310" s="246">
        <f>ROUND(I310*H310,2)</f>
        <v>0</v>
      </c>
      <c r="K310" s="242" t="s">
        <v>547</v>
      </c>
      <c r="L310" s="247"/>
      <c r="M310" s="248" t="s">
        <v>1</v>
      </c>
      <c r="N310" s="249" t="s">
        <v>48</v>
      </c>
      <c r="O310" s="93"/>
      <c r="P310" s="231">
        <f>O310*H310</f>
        <v>0</v>
      </c>
      <c r="Q310" s="231">
        <v>0.00064999999999999997</v>
      </c>
      <c r="R310" s="231">
        <f>Q310*H310</f>
        <v>0.0012999999999999999</v>
      </c>
      <c r="S310" s="231">
        <v>0</v>
      </c>
      <c r="T310" s="232">
        <f>S310*H310</f>
        <v>0</v>
      </c>
      <c r="U310" s="40"/>
      <c r="V310" s="40"/>
      <c r="W310" s="40"/>
      <c r="X310" s="40"/>
      <c r="Y310" s="40"/>
      <c r="Z310" s="40"/>
      <c r="AA310" s="40"/>
      <c r="AB310" s="40"/>
      <c r="AC310" s="40"/>
      <c r="AD310" s="40"/>
      <c r="AE310" s="40"/>
      <c r="AR310" s="233" t="s">
        <v>262</v>
      </c>
      <c r="AT310" s="233" t="s">
        <v>397</v>
      </c>
      <c r="AU310" s="233" t="s">
        <v>92</v>
      </c>
      <c r="AY310" s="18" t="s">
        <v>244</v>
      </c>
      <c r="BE310" s="234">
        <f>IF(N310="základní",J310,0)</f>
        <v>0</v>
      </c>
      <c r="BF310" s="234">
        <f>IF(N310="snížená",J310,0)</f>
        <v>0</v>
      </c>
      <c r="BG310" s="234">
        <f>IF(N310="zákl. přenesená",J310,0)</f>
        <v>0</v>
      </c>
      <c r="BH310" s="234">
        <f>IF(N310="sníž. přenesená",J310,0)</f>
        <v>0</v>
      </c>
      <c r="BI310" s="234">
        <f>IF(N310="nulová",J310,0)</f>
        <v>0</v>
      </c>
      <c r="BJ310" s="18" t="s">
        <v>90</v>
      </c>
      <c r="BK310" s="234">
        <f>ROUND(I310*H310,2)</f>
        <v>0</v>
      </c>
      <c r="BL310" s="18" t="s">
        <v>123</v>
      </c>
      <c r="BM310" s="233" t="s">
        <v>1270</v>
      </c>
    </row>
    <row r="311" s="13" customFormat="1">
      <c r="A311" s="13"/>
      <c r="B311" s="262"/>
      <c r="C311" s="263"/>
      <c r="D311" s="235" t="s">
        <v>436</v>
      </c>
      <c r="E311" s="264" t="s">
        <v>1</v>
      </c>
      <c r="F311" s="265" t="s">
        <v>92</v>
      </c>
      <c r="G311" s="263"/>
      <c r="H311" s="266">
        <v>2</v>
      </c>
      <c r="I311" s="267"/>
      <c r="J311" s="263"/>
      <c r="K311" s="263"/>
      <c r="L311" s="268"/>
      <c r="M311" s="269"/>
      <c r="N311" s="270"/>
      <c r="O311" s="270"/>
      <c r="P311" s="270"/>
      <c r="Q311" s="270"/>
      <c r="R311" s="270"/>
      <c r="S311" s="270"/>
      <c r="T311" s="271"/>
      <c r="U311" s="13"/>
      <c r="V311" s="13"/>
      <c r="W311" s="13"/>
      <c r="X311" s="13"/>
      <c r="Y311" s="13"/>
      <c r="Z311" s="13"/>
      <c r="AA311" s="13"/>
      <c r="AB311" s="13"/>
      <c r="AC311" s="13"/>
      <c r="AD311" s="13"/>
      <c r="AE311" s="13"/>
      <c r="AT311" s="272" t="s">
        <v>436</v>
      </c>
      <c r="AU311" s="272" t="s">
        <v>92</v>
      </c>
      <c r="AV311" s="13" t="s">
        <v>92</v>
      </c>
      <c r="AW311" s="13" t="s">
        <v>38</v>
      </c>
      <c r="AX311" s="13" t="s">
        <v>90</v>
      </c>
      <c r="AY311" s="272" t="s">
        <v>244</v>
      </c>
    </row>
    <row r="312" s="2" customFormat="1" ht="24.15" customHeight="1">
      <c r="A312" s="40"/>
      <c r="B312" s="41"/>
      <c r="C312" s="222" t="s">
        <v>321</v>
      </c>
      <c r="D312" s="222" t="s">
        <v>245</v>
      </c>
      <c r="E312" s="223" t="s">
        <v>1271</v>
      </c>
      <c r="F312" s="224" t="s">
        <v>1272</v>
      </c>
      <c r="G312" s="225" t="s">
        <v>257</v>
      </c>
      <c r="H312" s="226">
        <v>1</v>
      </c>
      <c r="I312" s="227"/>
      <c r="J312" s="228">
        <f>ROUND(I312*H312,2)</f>
        <v>0</v>
      </c>
      <c r="K312" s="224" t="s">
        <v>547</v>
      </c>
      <c r="L312" s="46"/>
      <c r="M312" s="229" t="s">
        <v>1</v>
      </c>
      <c r="N312" s="230" t="s">
        <v>48</v>
      </c>
      <c r="O312" s="93"/>
      <c r="P312" s="231">
        <f>O312*H312</f>
        <v>0</v>
      </c>
      <c r="Q312" s="231">
        <v>1.0000000000000001E-05</v>
      </c>
      <c r="R312" s="231">
        <f>Q312*H312</f>
        <v>1.0000000000000001E-05</v>
      </c>
      <c r="S312" s="231">
        <v>0</v>
      </c>
      <c r="T312" s="232">
        <f>S312*H312</f>
        <v>0</v>
      </c>
      <c r="U312" s="40"/>
      <c r="V312" s="40"/>
      <c r="W312" s="40"/>
      <c r="X312" s="40"/>
      <c r="Y312" s="40"/>
      <c r="Z312" s="40"/>
      <c r="AA312" s="40"/>
      <c r="AB312" s="40"/>
      <c r="AC312" s="40"/>
      <c r="AD312" s="40"/>
      <c r="AE312" s="40"/>
      <c r="AR312" s="233" t="s">
        <v>123</v>
      </c>
      <c r="AT312" s="233" t="s">
        <v>245</v>
      </c>
      <c r="AU312" s="233" t="s">
        <v>92</v>
      </c>
      <c r="AY312" s="18" t="s">
        <v>244</v>
      </c>
      <c r="BE312" s="234">
        <f>IF(N312="základní",J312,0)</f>
        <v>0</v>
      </c>
      <c r="BF312" s="234">
        <f>IF(N312="snížená",J312,0)</f>
        <v>0</v>
      </c>
      <c r="BG312" s="234">
        <f>IF(N312="zákl. přenesená",J312,0)</f>
        <v>0</v>
      </c>
      <c r="BH312" s="234">
        <f>IF(N312="sníž. přenesená",J312,0)</f>
        <v>0</v>
      </c>
      <c r="BI312" s="234">
        <f>IF(N312="nulová",J312,0)</f>
        <v>0</v>
      </c>
      <c r="BJ312" s="18" t="s">
        <v>90</v>
      </c>
      <c r="BK312" s="234">
        <f>ROUND(I312*H312,2)</f>
        <v>0</v>
      </c>
      <c r="BL312" s="18" t="s">
        <v>123</v>
      </c>
      <c r="BM312" s="233" t="s">
        <v>1273</v>
      </c>
    </row>
    <row r="313" s="13" customFormat="1">
      <c r="A313" s="13"/>
      <c r="B313" s="262"/>
      <c r="C313" s="263"/>
      <c r="D313" s="235" t="s">
        <v>436</v>
      </c>
      <c r="E313" s="264" t="s">
        <v>1</v>
      </c>
      <c r="F313" s="265" t="s">
        <v>90</v>
      </c>
      <c r="G313" s="263"/>
      <c r="H313" s="266">
        <v>1</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436</v>
      </c>
      <c r="AU313" s="272" t="s">
        <v>92</v>
      </c>
      <c r="AV313" s="13" t="s">
        <v>92</v>
      </c>
      <c r="AW313" s="13" t="s">
        <v>38</v>
      </c>
      <c r="AX313" s="13" t="s">
        <v>90</v>
      </c>
      <c r="AY313" s="272" t="s">
        <v>244</v>
      </c>
    </row>
    <row r="314" s="2" customFormat="1" ht="16.5" customHeight="1">
      <c r="A314" s="40"/>
      <c r="B314" s="41"/>
      <c r="C314" s="240" t="s">
        <v>405</v>
      </c>
      <c r="D314" s="240" t="s">
        <v>397</v>
      </c>
      <c r="E314" s="241" t="s">
        <v>1274</v>
      </c>
      <c r="F314" s="242" t="s">
        <v>1275</v>
      </c>
      <c r="G314" s="243" t="s">
        <v>257</v>
      </c>
      <c r="H314" s="244">
        <v>1</v>
      </c>
      <c r="I314" s="245"/>
      <c r="J314" s="246">
        <f>ROUND(I314*H314,2)</f>
        <v>0</v>
      </c>
      <c r="K314" s="242" t="s">
        <v>547</v>
      </c>
      <c r="L314" s="247"/>
      <c r="M314" s="248" t="s">
        <v>1</v>
      </c>
      <c r="N314" s="249" t="s">
        <v>48</v>
      </c>
      <c r="O314" s="93"/>
      <c r="P314" s="231">
        <f>O314*H314</f>
        <v>0</v>
      </c>
      <c r="Q314" s="231">
        <v>0.00125</v>
      </c>
      <c r="R314" s="231">
        <f>Q314*H314</f>
        <v>0.00125</v>
      </c>
      <c r="S314" s="231">
        <v>0</v>
      </c>
      <c r="T314" s="232">
        <f>S314*H314</f>
        <v>0</v>
      </c>
      <c r="U314" s="40"/>
      <c r="V314" s="40"/>
      <c r="W314" s="40"/>
      <c r="X314" s="40"/>
      <c r="Y314" s="40"/>
      <c r="Z314" s="40"/>
      <c r="AA314" s="40"/>
      <c r="AB314" s="40"/>
      <c r="AC314" s="40"/>
      <c r="AD314" s="40"/>
      <c r="AE314" s="40"/>
      <c r="AR314" s="233" t="s">
        <v>262</v>
      </c>
      <c r="AT314" s="233" t="s">
        <v>397</v>
      </c>
      <c r="AU314" s="233" t="s">
        <v>92</v>
      </c>
      <c r="AY314" s="18" t="s">
        <v>244</v>
      </c>
      <c r="BE314" s="234">
        <f>IF(N314="základní",J314,0)</f>
        <v>0</v>
      </c>
      <c r="BF314" s="234">
        <f>IF(N314="snížená",J314,0)</f>
        <v>0</v>
      </c>
      <c r="BG314" s="234">
        <f>IF(N314="zákl. přenesená",J314,0)</f>
        <v>0</v>
      </c>
      <c r="BH314" s="234">
        <f>IF(N314="sníž. přenesená",J314,0)</f>
        <v>0</v>
      </c>
      <c r="BI314" s="234">
        <f>IF(N314="nulová",J314,0)</f>
        <v>0</v>
      </c>
      <c r="BJ314" s="18" t="s">
        <v>90</v>
      </c>
      <c r="BK314" s="234">
        <f>ROUND(I314*H314,2)</f>
        <v>0</v>
      </c>
      <c r="BL314" s="18" t="s">
        <v>123</v>
      </c>
      <c r="BM314" s="233" t="s">
        <v>1276</v>
      </c>
    </row>
    <row r="315" s="13" customFormat="1">
      <c r="A315" s="13"/>
      <c r="B315" s="262"/>
      <c r="C315" s="263"/>
      <c r="D315" s="235" t="s">
        <v>436</v>
      </c>
      <c r="E315" s="264" t="s">
        <v>1</v>
      </c>
      <c r="F315" s="265" t="s">
        <v>90</v>
      </c>
      <c r="G315" s="263"/>
      <c r="H315" s="266">
        <v>1</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436</v>
      </c>
      <c r="AU315" s="272" t="s">
        <v>92</v>
      </c>
      <c r="AV315" s="13" t="s">
        <v>92</v>
      </c>
      <c r="AW315" s="13" t="s">
        <v>38</v>
      </c>
      <c r="AX315" s="13" t="s">
        <v>90</v>
      </c>
      <c r="AY315" s="272" t="s">
        <v>244</v>
      </c>
    </row>
    <row r="316" s="2" customFormat="1" ht="24.15" customHeight="1">
      <c r="A316" s="40"/>
      <c r="B316" s="41"/>
      <c r="C316" s="222" t="s">
        <v>325</v>
      </c>
      <c r="D316" s="222" t="s">
        <v>245</v>
      </c>
      <c r="E316" s="223" t="s">
        <v>1277</v>
      </c>
      <c r="F316" s="224" t="s">
        <v>1278</v>
      </c>
      <c r="G316" s="225" t="s">
        <v>257</v>
      </c>
      <c r="H316" s="226">
        <v>1</v>
      </c>
      <c r="I316" s="227"/>
      <c r="J316" s="228">
        <f>ROUND(I316*H316,2)</f>
        <v>0</v>
      </c>
      <c r="K316" s="224" t="s">
        <v>547</v>
      </c>
      <c r="L316" s="46"/>
      <c r="M316" s="229" t="s">
        <v>1</v>
      </c>
      <c r="N316" s="230" t="s">
        <v>48</v>
      </c>
      <c r="O316" s="93"/>
      <c r="P316" s="231">
        <f>O316*H316</f>
        <v>0</v>
      </c>
      <c r="Q316" s="231">
        <v>2.0000000000000002E-05</v>
      </c>
      <c r="R316" s="231">
        <f>Q316*H316</f>
        <v>2.0000000000000002E-05</v>
      </c>
      <c r="S316" s="231">
        <v>0</v>
      </c>
      <c r="T316" s="232">
        <f>S316*H316</f>
        <v>0</v>
      </c>
      <c r="U316" s="40"/>
      <c r="V316" s="40"/>
      <c r="W316" s="40"/>
      <c r="X316" s="40"/>
      <c r="Y316" s="40"/>
      <c r="Z316" s="40"/>
      <c r="AA316" s="40"/>
      <c r="AB316" s="40"/>
      <c r="AC316" s="40"/>
      <c r="AD316" s="40"/>
      <c r="AE316" s="40"/>
      <c r="AR316" s="233" t="s">
        <v>123</v>
      </c>
      <c r="AT316" s="233" t="s">
        <v>245</v>
      </c>
      <c r="AU316" s="233" t="s">
        <v>92</v>
      </c>
      <c r="AY316" s="18" t="s">
        <v>244</v>
      </c>
      <c r="BE316" s="234">
        <f>IF(N316="základní",J316,0)</f>
        <v>0</v>
      </c>
      <c r="BF316" s="234">
        <f>IF(N316="snížená",J316,0)</f>
        <v>0</v>
      </c>
      <c r="BG316" s="234">
        <f>IF(N316="zákl. přenesená",J316,0)</f>
        <v>0</v>
      </c>
      <c r="BH316" s="234">
        <f>IF(N316="sníž. přenesená",J316,0)</f>
        <v>0</v>
      </c>
      <c r="BI316" s="234">
        <f>IF(N316="nulová",J316,0)</f>
        <v>0</v>
      </c>
      <c r="BJ316" s="18" t="s">
        <v>90</v>
      </c>
      <c r="BK316" s="234">
        <f>ROUND(I316*H316,2)</f>
        <v>0</v>
      </c>
      <c r="BL316" s="18" t="s">
        <v>123</v>
      </c>
      <c r="BM316" s="233" t="s">
        <v>1279</v>
      </c>
    </row>
    <row r="317" s="13" customFormat="1">
      <c r="A317" s="13"/>
      <c r="B317" s="262"/>
      <c r="C317" s="263"/>
      <c r="D317" s="235" t="s">
        <v>436</v>
      </c>
      <c r="E317" s="264" t="s">
        <v>1</v>
      </c>
      <c r="F317" s="265" t="s">
        <v>90</v>
      </c>
      <c r="G317" s="263"/>
      <c r="H317" s="266">
        <v>1</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90</v>
      </c>
      <c r="AY317" s="272" t="s">
        <v>244</v>
      </c>
    </row>
    <row r="318" s="2" customFormat="1" ht="16.5" customHeight="1">
      <c r="A318" s="40"/>
      <c r="B318" s="41"/>
      <c r="C318" s="240" t="s">
        <v>416</v>
      </c>
      <c r="D318" s="240" t="s">
        <v>397</v>
      </c>
      <c r="E318" s="241" t="s">
        <v>1280</v>
      </c>
      <c r="F318" s="242" t="s">
        <v>1281</v>
      </c>
      <c r="G318" s="243" t="s">
        <v>257</v>
      </c>
      <c r="H318" s="244">
        <v>1</v>
      </c>
      <c r="I318" s="245"/>
      <c r="J318" s="246">
        <f>ROUND(I318*H318,2)</f>
        <v>0</v>
      </c>
      <c r="K318" s="242" t="s">
        <v>547</v>
      </c>
      <c r="L318" s="247"/>
      <c r="M318" s="248" t="s">
        <v>1</v>
      </c>
      <c r="N318" s="249" t="s">
        <v>48</v>
      </c>
      <c r="O318" s="93"/>
      <c r="P318" s="231">
        <f>O318*H318</f>
        <v>0</v>
      </c>
      <c r="Q318" s="231">
        <v>0.0099399999999999992</v>
      </c>
      <c r="R318" s="231">
        <f>Q318*H318</f>
        <v>0.0099399999999999992</v>
      </c>
      <c r="S318" s="231">
        <v>0</v>
      </c>
      <c r="T318" s="232">
        <f>S318*H318</f>
        <v>0</v>
      </c>
      <c r="U318" s="40"/>
      <c r="V318" s="40"/>
      <c r="W318" s="40"/>
      <c r="X318" s="40"/>
      <c r="Y318" s="40"/>
      <c r="Z318" s="40"/>
      <c r="AA318" s="40"/>
      <c r="AB318" s="40"/>
      <c r="AC318" s="40"/>
      <c r="AD318" s="40"/>
      <c r="AE318" s="40"/>
      <c r="AR318" s="233" t="s">
        <v>262</v>
      </c>
      <c r="AT318" s="233" t="s">
        <v>397</v>
      </c>
      <c r="AU318" s="233" t="s">
        <v>92</v>
      </c>
      <c r="AY318" s="18" t="s">
        <v>244</v>
      </c>
      <c r="BE318" s="234">
        <f>IF(N318="základní",J318,0)</f>
        <v>0</v>
      </c>
      <c r="BF318" s="234">
        <f>IF(N318="snížená",J318,0)</f>
        <v>0</v>
      </c>
      <c r="BG318" s="234">
        <f>IF(N318="zákl. přenesená",J318,0)</f>
        <v>0</v>
      </c>
      <c r="BH318" s="234">
        <f>IF(N318="sníž. přenesená",J318,0)</f>
        <v>0</v>
      </c>
      <c r="BI318" s="234">
        <f>IF(N318="nulová",J318,0)</f>
        <v>0</v>
      </c>
      <c r="BJ318" s="18" t="s">
        <v>90</v>
      </c>
      <c r="BK318" s="234">
        <f>ROUND(I318*H318,2)</f>
        <v>0</v>
      </c>
      <c r="BL318" s="18" t="s">
        <v>123</v>
      </c>
      <c r="BM318" s="233" t="s">
        <v>1282</v>
      </c>
    </row>
    <row r="319" s="13" customFormat="1">
      <c r="A319" s="13"/>
      <c r="B319" s="262"/>
      <c r="C319" s="263"/>
      <c r="D319" s="235" t="s">
        <v>436</v>
      </c>
      <c r="E319" s="264" t="s">
        <v>1</v>
      </c>
      <c r="F319" s="265" t="s">
        <v>90</v>
      </c>
      <c r="G319" s="263"/>
      <c r="H319" s="266">
        <v>1</v>
      </c>
      <c r="I319" s="267"/>
      <c r="J319" s="263"/>
      <c r="K319" s="263"/>
      <c r="L319" s="268"/>
      <c r="M319" s="269"/>
      <c r="N319" s="270"/>
      <c r="O319" s="270"/>
      <c r="P319" s="270"/>
      <c r="Q319" s="270"/>
      <c r="R319" s="270"/>
      <c r="S319" s="270"/>
      <c r="T319" s="271"/>
      <c r="U319" s="13"/>
      <c r="V319" s="13"/>
      <c r="W319" s="13"/>
      <c r="X319" s="13"/>
      <c r="Y319" s="13"/>
      <c r="Z319" s="13"/>
      <c r="AA319" s="13"/>
      <c r="AB319" s="13"/>
      <c r="AC319" s="13"/>
      <c r="AD319" s="13"/>
      <c r="AE319" s="13"/>
      <c r="AT319" s="272" t="s">
        <v>436</v>
      </c>
      <c r="AU319" s="272" t="s">
        <v>92</v>
      </c>
      <c r="AV319" s="13" t="s">
        <v>92</v>
      </c>
      <c r="AW319" s="13" t="s">
        <v>38</v>
      </c>
      <c r="AX319" s="13" t="s">
        <v>90</v>
      </c>
      <c r="AY319" s="272" t="s">
        <v>244</v>
      </c>
    </row>
    <row r="320" s="2" customFormat="1" ht="16.5" customHeight="1">
      <c r="A320" s="40"/>
      <c r="B320" s="41"/>
      <c r="C320" s="222" t="s">
        <v>329</v>
      </c>
      <c r="D320" s="222" t="s">
        <v>245</v>
      </c>
      <c r="E320" s="223" t="s">
        <v>1283</v>
      </c>
      <c r="F320" s="224" t="s">
        <v>1284</v>
      </c>
      <c r="G320" s="225" t="s">
        <v>490</v>
      </c>
      <c r="H320" s="226">
        <v>29</v>
      </c>
      <c r="I320" s="227"/>
      <c r="J320" s="228">
        <f>ROUND(I320*H320,2)</f>
        <v>0</v>
      </c>
      <c r="K320" s="224" t="s">
        <v>547</v>
      </c>
      <c r="L320" s="46"/>
      <c r="M320" s="229" t="s">
        <v>1</v>
      </c>
      <c r="N320" s="230" t="s">
        <v>48</v>
      </c>
      <c r="O320" s="93"/>
      <c r="P320" s="231">
        <f>O320*H320</f>
        <v>0</v>
      </c>
      <c r="Q320" s="231">
        <v>0</v>
      </c>
      <c r="R320" s="231">
        <f>Q320*H320</f>
        <v>0</v>
      </c>
      <c r="S320" s="231">
        <v>0</v>
      </c>
      <c r="T320" s="232">
        <f>S320*H320</f>
        <v>0</v>
      </c>
      <c r="U320" s="40"/>
      <c r="V320" s="40"/>
      <c r="W320" s="40"/>
      <c r="X320" s="40"/>
      <c r="Y320" s="40"/>
      <c r="Z320" s="40"/>
      <c r="AA320" s="40"/>
      <c r="AB320" s="40"/>
      <c r="AC320" s="40"/>
      <c r="AD320" s="40"/>
      <c r="AE320" s="40"/>
      <c r="AR320" s="233" t="s">
        <v>123</v>
      </c>
      <c r="AT320" s="233" t="s">
        <v>245</v>
      </c>
      <c r="AU320" s="233" t="s">
        <v>92</v>
      </c>
      <c r="AY320" s="18" t="s">
        <v>244</v>
      </c>
      <c r="BE320" s="234">
        <f>IF(N320="základní",J320,0)</f>
        <v>0</v>
      </c>
      <c r="BF320" s="234">
        <f>IF(N320="snížená",J320,0)</f>
        <v>0</v>
      </c>
      <c r="BG320" s="234">
        <f>IF(N320="zákl. přenesená",J320,0)</f>
        <v>0</v>
      </c>
      <c r="BH320" s="234">
        <f>IF(N320="sníž. přenesená",J320,0)</f>
        <v>0</v>
      </c>
      <c r="BI320" s="234">
        <f>IF(N320="nulová",J320,0)</f>
        <v>0</v>
      </c>
      <c r="BJ320" s="18" t="s">
        <v>90</v>
      </c>
      <c r="BK320" s="234">
        <f>ROUND(I320*H320,2)</f>
        <v>0</v>
      </c>
      <c r="BL320" s="18" t="s">
        <v>123</v>
      </c>
      <c r="BM320" s="233" t="s">
        <v>1285</v>
      </c>
    </row>
    <row r="321" s="13" customFormat="1">
      <c r="A321" s="13"/>
      <c r="B321" s="262"/>
      <c r="C321" s="263"/>
      <c r="D321" s="235" t="s">
        <v>436</v>
      </c>
      <c r="E321" s="264" t="s">
        <v>1</v>
      </c>
      <c r="F321" s="265" t="s">
        <v>363</v>
      </c>
      <c r="G321" s="263"/>
      <c r="H321" s="266">
        <v>29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90</v>
      </c>
      <c r="AY321" s="272" t="s">
        <v>244</v>
      </c>
    </row>
    <row r="322" s="2" customFormat="1" ht="16.5" customHeight="1">
      <c r="A322" s="40"/>
      <c r="B322" s="41"/>
      <c r="C322" s="222" t="s">
        <v>702</v>
      </c>
      <c r="D322" s="222" t="s">
        <v>245</v>
      </c>
      <c r="E322" s="223" t="s">
        <v>1286</v>
      </c>
      <c r="F322" s="224" t="s">
        <v>1287</v>
      </c>
      <c r="G322" s="225" t="s">
        <v>490</v>
      </c>
      <c r="H322" s="226">
        <v>10.5</v>
      </c>
      <c r="I322" s="227"/>
      <c r="J322" s="228">
        <f>ROUND(I322*H322,2)</f>
        <v>0</v>
      </c>
      <c r="K322" s="224" t="s">
        <v>547</v>
      </c>
      <c r="L322" s="46"/>
      <c r="M322" s="229" t="s">
        <v>1</v>
      </c>
      <c r="N322" s="230" t="s">
        <v>48</v>
      </c>
      <c r="O322" s="93"/>
      <c r="P322" s="231">
        <f>O322*H322</f>
        <v>0</v>
      </c>
      <c r="Q322" s="231">
        <v>0</v>
      </c>
      <c r="R322" s="231">
        <f>Q322*H322</f>
        <v>0</v>
      </c>
      <c r="S322" s="231">
        <v>0</v>
      </c>
      <c r="T322" s="232">
        <f>S322*H322</f>
        <v>0</v>
      </c>
      <c r="U322" s="40"/>
      <c r="V322" s="40"/>
      <c r="W322" s="40"/>
      <c r="X322" s="40"/>
      <c r="Y322" s="40"/>
      <c r="Z322" s="40"/>
      <c r="AA322" s="40"/>
      <c r="AB322" s="40"/>
      <c r="AC322" s="40"/>
      <c r="AD322" s="40"/>
      <c r="AE322" s="40"/>
      <c r="AR322" s="233" t="s">
        <v>123</v>
      </c>
      <c r="AT322" s="233" t="s">
        <v>245</v>
      </c>
      <c r="AU322" s="233" t="s">
        <v>92</v>
      </c>
      <c r="AY322" s="18" t="s">
        <v>244</v>
      </c>
      <c r="BE322" s="234">
        <f>IF(N322="základní",J322,0)</f>
        <v>0</v>
      </c>
      <c r="BF322" s="234">
        <f>IF(N322="snížená",J322,0)</f>
        <v>0</v>
      </c>
      <c r="BG322" s="234">
        <f>IF(N322="zákl. přenesená",J322,0)</f>
        <v>0</v>
      </c>
      <c r="BH322" s="234">
        <f>IF(N322="sníž. přenesená",J322,0)</f>
        <v>0</v>
      </c>
      <c r="BI322" s="234">
        <f>IF(N322="nulová",J322,0)</f>
        <v>0</v>
      </c>
      <c r="BJ322" s="18" t="s">
        <v>90</v>
      </c>
      <c r="BK322" s="234">
        <f>ROUND(I322*H322,2)</f>
        <v>0</v>
      </c>
      <c r="BL322" s="18" t="s">
        <v>123</v>
      </c>
      <c r="BM322" s="233" t="s">
        <v>1288</v>
      </c>
    </row>
    <row r="323" s="13" customFormat="1">
      <c r="A323" s="13"/>
      <c r="B323" s="262"/>
      <c r="C323" s="263"/>
      <c r="D323" s="235" t="s">
        <v>436</v>
      </c>
      <c r="E323" s="264" t="s">
        <v>1</v>
      </c>
      <c r="F323" s="265" t="s">
        <v>1264</v>
      </c>
      <c r="G323" s="263"/>
      <c r="H323" s="266">
        <v>10.5</v>
      </c>
      <c r="I323" s="267"/>
      <c r="J323" s="263"/>
      <c r="K323" s="263"/>
      <c r="L323" s="268"/>
      <c r="M323" s="269"/>
      <c r="N323" s="270"/>
      <c r="O323" s="270"/>
      <c r="P323" s="270"/>
      <c r="Q323" s="270"/>
      <c r="R323" s="270"/>
      <c r="S323" s="270"/>
      <c r="T323" s="271"/>
      <c r="U323" s="13"/>
      <c r="V323" s="13"/>
      <c r="W323" s="13"/>
      <c r="X323" s="13"/>
      <c r="Y323" s="13"/>
      <c r="Z323" s="13"/>
      <c r="AA323" s="13"/>
      <c r="AB323" s="13"/>
      <c r="AC323" s="13"/>
      <c r="AD323" s="13"/>
      <c r="AE323" s="13"/>
      <c r="AT323" s="272" t="s">
        <v>436</v>
      </c>
      <c r="AU323" s="272" t="s">
        <v>92</v>
      </c>
      <c r="AV323" s="13" t="s">
        <v>92</v>
      </c>
      <c r="AW323" s="13" t="s">
        <v>38</v>
      </c>
      <c r="AX323" s="13" t="s">
        <v>90</v>
      </c>
      <c r="AY323" s="272" t="s">
        <v>244</v>
      </c>
    </row>
    <row r="324" s="2" customFormat="1" ht="16.5" customHeight="1">
      <c r="A324" s="40"/>
      <c r="B324" s="41"/>
      <c r="C324" s="222" t="s">
        <v>334</v>
      </c>
      <c r="D324" s="222" t="s">
        <v>245</v>
      </c>
      <c r="E324" s="223" t="s">
        <v>1289</v>
      </c>
      <c r="F324" s="224" t="s">
        <v>1290</v>
      </c>
      <c r="G324" s="225" t="s">
        <v>257</v>
      </c>
      <c r="H324" s="226">
        <v>1</v>
      </c>
      <c r="I324" s="227"/>
      <c r="J324" s="228">
        <f>ROUND(I324*H324,2)</f>
        <v>0</v>
      </c>
      <c r="K324" s="224" t="s">
        <v>547</v>
      </c>
      <c r="L324" s="46"/>
      <c r="M324" s="229" t="s">
        <v>1</v>
      </c>
      <c r="N324" s="230" t="s">
        <v>48</v>
      </c>
      <c r="O324" s="93"/>
      <c r="P324" s="231">
        <f>O324*H324</f>
        <v>0</v>
      </c>
      <c r="Q324" s="231">
        <v>0.00016000000000000001</v>
      </c>
      <c r="R324" s="231">
        <f>Q324*H324</f>
        <v>0.00016000000000000001</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1291</v>
      </c>
    </row>
    <row r="325" s="13" customFormat="1">
      <c r="A325" s="13"/>
      <c r="B325" s="262"/>
      <c r="C325" s="263"/>
      <c r="D325" s="235" t="s">
        <v>436</v>
      </c>
      <c r="E325" s="264" t="s">
        <v>1</v>
      </c>
      <c r="F325" s="265" t="s">
        <v>90</v>
      </c>
      <c r="G325" s="263"/>
      <c r="H325" s="266">
        <v>1</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436</v>
      </c>
      <c r="AU325" s="272" t="s">
        <v>92</v>
      </c>
      <c r="AV325" s="13" t="s">
        <v>92</v>
      </c>
      <c r="AW325" s="13" t="s">
        <v>38</v>
      </c>
      <c r="AX325" s="13" t="s">
        <v>90</v>
      </c>
      <c r="AY325" s="272" t="s">
        <v>244</v>
      </c>
    </row>
    <row r="326" s="11" customFormat="1" ht="22.8" customHeight="1">
      <c r="A326" s="11"/>
      <c r="B326" s="208"/>
      <c r="C326" s="209"/>
      <c r="D326" s="210" t="s">
        <v>82</v>
      </c>
      <c r="E326" s="260" t="s">
        <v>277</v>
      </c>
      <c r="F326" s="260" t="s">
        <v>496</v>
      </c>
      <c r="G326" s="209"/>
      <c r="H326" s="209"/>
      <c r="I326" s="212"/>
      <c r="J326" s="261">
        <f>BK326</f>
        <v>0</v>
      </c>
      <c r="K326" s="209"/>
      <c r="L326" s="214"/>
      <c r="M326" s="215"/>
      <c r="N326" s="216"/>
      <c r="O326" s="216"/>
      <c r="P326" s="217">
        <f>SUM(P327:P345)</f>
        <v>0</v>
      </c>
      <c r="Q326" s="216"/>
      <c r="R326" s="217">
        <f>SUM(R327:R345)</f>
        <v>0.51595999999999997</v>
      </c>
      <c r="S326" s="216"/>
      <c r="T326" s="218">
        <f>SUM(T327:T345)</f>
        <v>0.14610000000000001</v>
      </c>
      <c r="U326" s="11"/>
      <c r="V326" s="11"/>
      <c r="W326" s="11"/>
      <c r="X326" s="11"/>
      <c r="Y326" s="11"/>
      <c r="Z326" s="11"/>
      <c r="AA326" s="11"/>
      <c r="AB326" s="11"/>
      <c r="AC326" s="11"/>
      <c r="AD326" s="11"/>
      <c r="AE326" s="11"/>
      <c r="AR326" s="219" t="s">
        <v>90</v>
      </c>
      <c r="AT326" s="220" t="s">
        <v>82</v>
      </c>
      <c r="AU326" s="220" t="s">
        <v>90</v>
      </c>
      <c r="AY326" s="219" t="s">
        <v>244</v>
      </c>
      <c r="BK326" s="221">
        <f>SUM(BK327:BK345)</f>
        <v>0</v>
      </c>
    </row>
    <row r="327" s="2" customFormat="1" ht="24.15" customHeight="1">
      <c r="A327" s="40"/>
      <c r="B327" s="41"/>
      <c r="C327" s="222" t="s">
        <v>709</v>
      </c>
      <c r="D327" s="222" t="s">
        <v>245</v>
      </c>
      <c r="E327" s="223" t="s">
        <v>743</v>
      </c>
      <c r="F327" s="224" t="s">
        <v>744</v>
      </c>
      <c r="G327" s="225" t="s">
        <v>490</v>
      </c>
      <c r="H327" s="226">
        <v>4</v>
      </c>
      <c r="I327" s="227"/>
      <c r="J327" s="228">
        <f>ROUND(I327*H327,2)</f>
        <v>0</v>
      </c>
      <c r="K327" s="224" t="s">
        <v>547</v>
      </c>
      <c r="L327" s="46"/>
      <c r="M327" s="229" t="s">
        <v>1</v>
      </c>
      <c r="N327" s="230" t="s">
        <v>48</v>
      </c>
      <c r="O327" s="93"/>
      <c r="P327" s="231">
        <f>O327*H327</f>
        <v>0</v>
      </c>
      <c r="Q327" s="231">
        <v>0.072870000000000004</v>
      </c>
      <c r="R327" s="231">
        <f>Q327*H327</f>
        <v>0.29148000000000002</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1292</v>
      </c>
    </row>
    <row r="328" s="13" customFormat="1">
      <c r="A328" s="13"/>
      <c r="B328" s="262"/>
      <c r="C328" s="263"/>
      <c r="D328" s="235" t="s">
        <v>436</v>
      </c>
      <c r="E328" s="264" t="s">
        <v>1</v>
      </c>
      <c r="F328" s="265" t="s">
        <v>123</v>
      </c>
      <c r="G328" s="263"/>
      <c r="H328" s="266">
        <v>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436</v>
      </c>
      <c r="AU328" s="272" t="s">
        <v>92</v>
      </c>
      <c r="AV328" s="13" t="s">
        <v>92</v>
      </c>
      <c r="AW328" s="13" t="s">
        <v>38</v>
      </c>
      <c r="AX328" s="13" t="s">
        <v>90</v>
      </c>
      <c r="AY328" s="272" t="s">
        <v>244</v>
      </c>
    </row>
    <row r="329" s="2" customFormat="1" ht="16.5" customHeight="1">
      <c r="A329" s="40"/>
      <c r="B329" s="41"/>
      <c r="C329" s="240" t="s">
        <v>339</v>
      </c>
      <c r="D329" s="240" t="s">
        <v>397</v>
      </c>
      <c r="E329" s="241" t="s">
        <v>747</v>
      </c>
      <c r="F329" s="242" t="s">
        <v>748</v>
      </c>
      <c r="G329" s="243" t="s">
        <v>490</v>
      </c>
      <c r="H329" s="244">
        <v>4</v>
      </c>
      <c r="I329" s="245"/>
      <c r="J329" s="246">
        <f>ROUND(I329*H329,2)</f>
        <v>0</v>
      </c>
      <c r="K329" s="242" t="s">
        <v>547</v>
      </c>
      <c r="L329" s="247"/>
      <c r="M329" s="248" t="s">
        <v>1</v>
      </c>
      <c r="N329" s="249" t="s">
        <v>48</v>
      </c>
      <c r="O329" s="93"/>
      <c r="P329" s="231">
        <f>O329*H329</f>
        <v>0</v>
      </c>
      <c r="Q329" s="231">
        <v>0.056120000000000003</v>
      </c>
      <c r="R329" s="231">
        <f>Q329*H329</f>
        <v>0.22448000000000001</v>
      </c>
      <c r="S329" s="231">
        <v>0</v>
      </c>
      <c r="T329" s="232">
        <f>S329*H329</f>
        <v>0</v>
      </c>
      <c r="U329" s="40"/>
      <c r="V329" s="40"/>
      <c r="W329" s="40"/>
      <c r="X329" s="40"/>
      <c r="Y329" s="40"/>
      <c r="Z329" s="40"/>
      <c r="AA329" s="40"/>
      <c r="AB329" s="40"/>
      <c r="AC329" s="40"/>
      <c r="AD329" s="40"/>
      <c r="AE329" s="40"/>
      <c r="AR329" s="233" t="s">
        <v>262</v>
      </c>
      <c r="AT329" s="233" t="s">
        <v>397</v>
      </c>
      <c r="AU329" s="233" t="s">
        <v>92</v>
      </c>
      <c r="AY329" s="18" t="s">
        <v>244</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1293</v>
      </c>
    </row>
    <row r="330" s="13" customFormat="1">
      <c r="A330" s="13"/>
      <c r="B330" s="262"/>
      <c r="C330" s="263"/>
      <c r="D330" s="235" t="s">
        <v>436</v>
      </c>
      <c r="E330" s="264" t="s">
        <v>1</v>
      </c>
      <c r="F330" s="265" t="s">
        <v>123</v>
      </c>
      <c r="G330" s="263"/>
      <c r="H330" s="266">
        <v>4</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90</v>
      </c>
      <c r="AY330" s="272" t="s">
        <v>244</v>
      </c>
    </row>
    <row r="331" s="2" customFormat="1" ht="24.15" customHeight="1">
      <c r="A331" s="40"/>
      <c r="B331" s="41"/>
      <c r="C331" s="222" t="s">
        <v>717</v>
      </c>
      <c r="D331" s="222" t="s">
        <v>245</v>
      </c>
      <c r="E331" s="223" t="s">
        <v>751</v>
      </c>
      <c r="F331" s="224" t="s">
        <v>752</v>
      </c>
      <c r="G331" s="225" t="s">
        <v>490</v>
      </c>
      <c r="H331" s="226">
        <v>11.74</v>
      </c>
      <c r="I331" s="227"/>
      <c r="J331" s="228">
        <f>ROUND(I331*H331,2)</f>
        <v>0</v>
      </c>
      <c r="K331" s="224" t="s">
        <v>753</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1294</v>
      </c>
    </row>
    <row r="332" s="15" customFormat="1">
      <c r="A332" s="15"/>
      <c r="B332" s="287"/>
      <c r="C332" s="288"/>
      <c r="D332" s="235" t="s">
        <v>436</v>
      </c>
      <c r="E332" s="289" t="s">
        <v>1</v>
      </c>
      <c r="F332" s="290" t="s">
        <v>551</v>
      </c>
      <c r="G332" s="288"/>
      <c r="H332" s="289" t="s">
        <v>1</v>
      </c>
      <c r="I332" s="291"/>
      <c r="J332" s="288"/>
      <c r="K332" s="288"/>
      <c r="L332" s="292"/>
      <c r="M332" s="293"/>
      <c r="N332" s="294"/>
      <c r="O332" s="294"/>
      <c r="P332" s="294"/>
      <c r="Q332" s="294"/>
      <c r="R332" s="294"/>
      <c r="S332" s="294"/>
      <c r="T332" s="295"/>
      <c r="U332" s="15"/>
      <c r="V332" s="15"/>
      <c r="W332" s="15"/>
      <c r="X332" s="15"/>
      <c r="Y332" s="15"/>
      <c r="Z332" s="15"/>
      <c r="AA332" s="15"/>
      <c r="AB332" s="15"/>
      <c r="AC332" s="15"/>
      <c r="AD332" s="15"/>
      <c r="AE332" s="15"/>
      <c r="AT332" s="296" t="s">
        <v>436</v>
      </c>
      <c r="AU332" s="296" t="s">
        <v>92</v>
      </c>
      <c r="AV332" s="15" t="s">
        <v>90</v>
      </c>
      <c r="AW332" s="15" t="s">
        <v>38</v>
      </c>
      <c r="AX332" s="15" t="s">
        <v>83</v>
      </c>
      <c r="AY332" s="296" t="s">
        <v>244</v>
      </c>
    </row>
    <row r="333" s="13" customFormat="1">
      <c r="A333" s="13"/>
      <c r="B333" s="262"/>
      <c r="C333" s="263"/>
      <c r="D333" s="235" t="s">
        <v>436</v>
      </c>
      <c r="E333" s="264" t="s">
        <v>1</v>
      </c>
      <c r="F333" s="265" t="s">
        <v>1295</v>
      </c>
      <c r="G333" s="263"/>
      <c r="H333" s="266">
        <v>11.74</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4" customFormat="1">
      <c r="A334" s="14"/>
      <c r="B334" s="273"/>
      <c r="C334" s="274"/>
      <c r="D334" s="235" t="s">
        <v>436</v>
      </c>
      <c r="E334" s="275" t="s">
        <v>1</v>
      </c>
      <c r="F334" s="276" t="s">
        <v>438</v>
      </c>
      <c r="G334" s="274"/>
      <c r="H334" s="277">
        <v>11.74</v>
      </c>
      <c r="I334" s="278"/>
      <c r="J334" s="274"/>
      <c r="K334" s="274"/>
      <c r="L334" s="279"/>
      <c r="M334" s="280"/>
      <c r="N334" s="281"/>
      <c r="O334" s="281"/>
      <c r="P334" s="281"/>
      <c r="Q334" s="281"/>
      <c r="R334" s="281"/>
      <c r="S334" s="281"/>
      <c r="T334" s="282"/>
      <c r="U334" s="14"/>
      <c r="V334" s="14"/>
      <c r="W334" s="14"/>
      <c r="X334" s="14"/>
      <c r="Y334" s="14"/>
      <c r="Z334" s="14"/>
      <c r="AA334" s="14"/>
      <c r="AB334" s="14"/>
      <c r="AC334" s="14"/>
      <c r="AD334" s="14"/>
      <c r="AE334" s="14"/>
      <c r="AT334" s="283" t="s">
        <v>436</v>
      </c>
      <c r="AU334" s="283" t="s">
        <v>92</v>
      </c>
      <c r="AV334" s="14" t="s">
        <v>123</v>
      </c>
      <c r="AW334" s="14" t="s">
        <v>38</v>
      </c>
      <c r="AX334" s="14" t="s">
        <v>90</v>
      </c>
      <c r="AY334" s="283" t="s">
        <v>244</v>
      </c>
    </row>
    <row r="335" s="2" customFormat="1" ht="21.75" customHeight="1">
      <c r="A335" s="40"/>
      <c r="B335" s="41"/>
      <c r="C335" s="222" t="s">
        <v>343</v>
      </c>
      <c r="D335" s="222" t="s">
        <v>245</v>
      </c>
      <c r="E335" s="223" t="s">
        <v>757</v>
      </c>
      <c r="F335" s="224" t="s">
        <v>758</v>
      </c>
      <c r="G335" s="225" t="s">
        <v>248</v>
      </c>
      <c r="H335" s="226">
        <v>4.8700000000000001</v>
      </c>
      <c r="I335" s="227"/>
      <c r="J335" s="228">
        <f>ROUND(I335*H335,2)</f>
        <v>0</v>
      </c>
      <c r="K335" s="224" t="s">
        <v>547</v>
      </c>
      <c r="L335" s="46"/>
      <c r="M335" s="229" t="s">
        <v>1</v>
      </c>
      <c r="N335" s="230" t="s">
        <v>48</v>
      </c>
      <c r="O335" s="93"/>
      <c r="P335" s="231">
        <f>O335*H335</f>
        <v>0</v>
      </c>
      <c r="Q335" s="231">
        <v>0</v>
      </c>
      <c r="R335" s="231">
        <f>Q335*H335</f>
        <v>0</v>
      </c>
      <c r="S335" s="231">
        <v>0.01</v>
      </c>
      <c r="T335" s="232">
        <f>S335*H335</f>
        <v>0.0487</v>
      </c>
      <c r="U335" s="40"/>
      <c r="V335" s="40"/>
      <c r="W335" s="40"/>
      <c r="X335" s="40"/>
      <c r="Y335" s="40"/>
      <c r="Z335" s="40"/>
      <c r="AA335" s="40"/>
      <c r="AB335" s="40"/>
      <c r="AC335" s="40"/>
      <c r="AD335" s="40"/>
      <c r="AE335" s="40"/>
      <c r="AR335" s="233" t="s">
        <v>123</v>
      </c>
      <c r="AT335" s="233" t="s">
        <v>245</v>
      </c>
      <c r="AU335" s="233" t="s">
        <v>92</v>
      </c>
      <c r="AY335" s="18" t="s">
        <v>244</v>
      </c>
      <c r="BE335" s="234">
        <f>IF(N335="základní",J335,0)</f>
        <v>0</v>
      </c>
      <c r="BF335" s="234">
        <f>IF(N335="snížená",J335,0)</f>
        <v>0</v>
      </c>
      <c r="BG335" s="234">
        <f>IF(N335="zákl. přenesená",J335,0)</f>
        <v>0</v>
      </c>
      <c r="BH335" s="234">
        <f>IF(N335="sníž. přenesená",J335,0)</f>
        <v>0</v>
      </c>
      <c r="BI335" s="234">
        <f>IF(N335="nulová",J335,0)</f>
        <v>0</v>
      </c>
      <c r="BJ335" s="18" t="s">
        <v>90</v>
      </c>
      <c r="BK335" s="234">
        <f>ROUND(I335*H335,2)</f>
        <v>0</v>
      </c>
      <c r="BL335" s="18" t="s">
        <v>123</v>
      </c>
      <c r="BM335" s="233" t="s">
        <v>1296</v>
      </c>
    </row>
    <row r="336" s="15" customFormat="1">
      <c r="A336" s="15"/>
      <c r="B336" s="287"/>
      <c r="C336" s="288"/>
      <c r="D336" s="235" t="s">
        <v>436</v>
      </c>
      <c r="E336" s="289" t="s">
        <v>1</v>
      </c>
      <c r="F336" s="290" t="s">
        <v>551</v>
      </c>
      <c r="G336" s="288"/>
      <c r="H336" s="289" t="s">
        <v>1</v>
      </c>
      <c r="I336" s="291"/>
      <c r="J336" s="288"/>
      <c r="K336" s="288"/>
      <c r="L336" s="292"/>
      <c r="M336" s="293"/>
      <c r="N336" s="294"/>
      <c r="O336" s="294"/>
      <c r="P336" s="294"/>
      <c r="Q336" s="294"/>
      <c r="R336" s="294"/>
      <c r="S336" s="294"/>
      <c r="T336" s="295"/>
      <c r="U336" s="15"/>
      <c r="V336" s="15"/>
      <c r="W336" s="15"/>
      <c r="X336" s="15"/>
      <c r="Y336" s="15"/>
      <c r="Z336" s="15"/>
      <c r="AA336" s="15"/>
      <c r="AB336" s="15"/>
      <c r="AC336" s="15"/>
      <c r="AD336" s="15"/>
      <c r="AE336" s="15"/>
      <c r="AT336" s="296" t="s">
        <v>436</v>
      </c>
      <c r="AU336" s="296" t="s">
        <v>92</v>
      </c>
      <c r="AV336" s="15" t="s">
        <v>90</v>
      </c>
      <c r="AW336" s="15" t="s">
        <v>38</v>
      </c>
      <c r="AX336" s="15" t="s">
        <v>83</v>
      </c>
      <c r="AY336" s="296" t="s">
        <v>244</v>
      </c>
    </row>
    <row r="337" s="13" customFormat="1">
      <c r="A337" s="13"/>
      <c r="B337" s="262"/>
      <c r="C337" s="263"/>
      <c r="D337" s="235" t="s">
        <v>436</v>
      </c>
      <c r="E337" s="264" t="s">
        <v>1</v>
      </c>
      <c r="F337" s="265" t="s">
        <v>1151</v>
      </c>
      <c r="G337" s="263"/>
      <c r="H337" s="266">
        <v>4.8700000000000001</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4" customFormat="1">
      <c r="A338" s="14"/>
      <c r="B338" s="273"/>
      <c r="C338" s="274"/>
      <c r="D338" s="235" t="s">
        <v>436</v>
      </c>
      <c r="E338" s="275" t="s">
        <v>1</v>
      </c>
      <c r="F338" s="276" t="s">
        <v>438</v>
      </c>
      <c r="G338" s="274"/>
      <c r="H338" s="277">
        <v>4.8700000000000001</v>
      </c>
      <c r="I338" s="278"/>
      <c r="J338" s="274"/>
      <c r="K338" s="274"/>
      <c r="L338" s="279"/>
      <c r="M338" s="280"/>
      <c r="N338" s="281"/>
      <c r="O338" s="281"/>
      <c r="P338" s="281"/>
      <c r="Q338" s="281"/>
      <c r="R338" s="281"/>
      <c r="S338" s="281"/>
      <c r="T338" s="282"/>
      <c r="U338" s="14"/>
      <c r="V338" s="14"/>
      <c r="W338" s="14"/>
      <c r="X338" s="14"/>
      <c r="Y338" s="14"/>
      <c r="Z338" s="14"/>
      <c r="AA338" s="14"/>
      <c r="AB338" s="14"/>
      <c r="AC338" s="14"/>
      <c r="AD338" s="14"/>
      <c r="AE338" s="14"/>
      <c r="AT338" s="283" t="s">
        <v>436</v>
      </c>
      <c r="AU338" s="283" t="s">
        <v>92</v>
      </c>
      <c r="AV338" s="14" t="s">
        <v>123</v>
      </c>
      <c r="AW338" s="14" t="s">
        <v>38</v>
      </c>
      <c r="AX338" s="14" t="s">
        <v>90</v>
      </c>
      <c r="AY338" s="283" t="s">
        <v>244</v>
      </c>
    </row>
    <row r="339" s="2" customFormat="1" ht="33" customHeight="1">
      <c r="A339" s="40"/>
      <c r="B339" s="41"/>
      <c r="C339" s="222" t="s">
        <v>729</v>
      </c>
      <c r="D339" s="222" t="s">
        <v>245</v>
      </c>
      <c r="E339" s="223" t="s">
        <v>760</v>
      </c>
      <c r="F339" s="224" t="s">
        <v>761</v>
      </c>
      <c r="G339" s="225" t="s">
        <v>248</v>
      </c>
      <c r="H339" s="226">
        <v>4.8700000000000001</v>
      </c>
      <c r="I339" s="227"/>
      <c r="J339" s="228">
        <f>ROUND(I339*H339,2)</f>
        <v>0</v>
      </c>
      <c r="K339" s="224" t="s">
        <v>547</v>
      </c>
      <c r="L339" s="46"/>
      <c r="M339" s="229" t="s">
        <v>1</v>
      </c>
      <c r="N339" s="230" t="s">
        <v>48</v>
      </c>
      <c r="O339" s="93"/>
      <c r="P339" s="231">
        <f>O339*H339</f>
        <v>0</v>
      </c>
      <c r="Q339" s="231">
        <v>0</v>
      </c>
      <c r="R339" s="231">
        <f>Q339*H339</f>
        <v>0</v>
      </c>
      <c r="S339" s="231">
        <v>0.02</v>
      </c>
      <c r="T339" s="232">
        <f>S339*H339</f>
        <v>0.0974</v>
      </c>
      <c r="U339" s="40"/>
      <c r="V339" s="40"/>
      <c r="W339" s="40"/>
      <c r="X339" s="40"/>
      <c r="Y339" s="40"/>
      <c r="Z339" s="40"/>
      <c r="AA339" s="40"/>
      <c r="AB339" s="40"/>
      <c r="AC339" s="40"/>
      <c r="AD339" s="40"/>
      <c r="AE339" s="40"/>
      <c r="AR339" s="233" t="s">
        <v>123</v>
      </c>
      <c r="AT339" s="233" t="s">
        <v>245</v>
      </c>
      <c r="AU339" s="233" t="s">
        <v>92</v>
      </c>
      <c r="AY339" s="18" t="s">
        <v>244</v>
      </c>
      <c r="BE339" s="234">
        <f>IF(N339="základní",J339,0)</f>
        <v>0</v>
      </c>
      <c r="BF339" s="234">
        <f>IF(N339="snížená",J339,0)</f>
        <v>0</v>
      </c>
      <c r="BG339" s="234">
        <f>IF(N339="zákl. přenesená",J339,0)</f>
        <v>0</v>
      </c>
      <c r="BH339" s="234">
        <f>IF(N339="sníž. přenesená",J339,0)</f>
        <v>0</v>
      </c>
      <c r="BI339" s="234">
        <f>IF(N339="nulová",J339,0)</f>
        <v>0</v>
      </c>
      <c r="BJ339" s="18" t="s">
        <v>90</v>
      </c>
      <c r="BK339" s="234">
        <f>ROUND(I339*H339,2)</f>
        <v>0</v>
      </c>
      <c r="BL339" s="18" t="s">
        <v>123</v>
      </c>
      <c r="BM339" s="233" t="s">
        <v>1297</v>
      </c>
    </row>
    <row r="340" s="15" customFormat="1">
      <c r="A340" s="15"/>
      <c r="B340" s="287"/>
      <c r="C340" s="288"/>
      <c r="D340" s="235" t="s">
        <v>436</v>
      </c>
      <c r="E340" s="289" t="s">
        <v>1</v>
      </c>
      <c r="F340" s="290" t="s">
        <v>551</v>
      </c>
      <c r="G340" s="288"/>
      <c r="H340" s="289" t="s">
        <v>1</v>
      </c>
      <c r="I340" s="291"/>
      <c r="J340" s="288"/>
      <c r="K340" s="288"/>
      <c r="L340" s="292"/>
      <c r="M340" s="293"/>
      <c r="N340" s="294"/>
      <c r="O340" s="294"/>
      <c r="P340" s="294"/>
      <c r="Q340" s="294"/>
      <c r="R340" s="294"/>
      <c r="S340" s="294"/>
      <c r="T340" s="295"/>
      <c r="U340" s="15"/>
      <c r="V340" s="15"/>
      <c r="W340" s="15"/>
      <c r="X340" s="15"/>
      <c r="Y340" s="15"/>
      <c r="Z340" s="15"/>
      <c r="AA340" s="15"/>
      <c r="AB340" s="15"/>
      <c r="AC340" s="15"/>
      <c r="AD340" s="15"/>
      <c r="AE340" s="15"/>
      <c r="AT340" s="296" t="s">
        <v>436</v>
      </c>
      <c r="AU340" s="296" t="s">
        <v>92</v>
      </c>
      <c r="AV340" s="15" t="s">
        <v>90</v>
      </c>
      <c r="AW340" s="15" t="s">
        <v>38</v>
      </c>
      <c r="AX340" s="15" t="s">
        <v>83</v>
      </c>
      <c r="AY340" s="296" t="s">
        <v>244</v>
      </c>
    </row>
    <row r="341" s="13" customFormat="1">
      <c r="A341" s="13"/>
      <c r="B341" s="262"/>
      <c r="C341" s="263"/>
      <c r="D341" s="235" t="s">
        <v>436</v>
      </c>
      <c r="E341" s="264" t="s">
        <v>1</v>
      </c>
      <c r="F341" s="265" t="s">
        <v>1151</v>
      </c>
      <c r="G341" s="263"/>
      <c r="H341" s="266">
        <v>4.8700000000000001</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4" customFormat="1">
      <c r="A342" s="14"/>
      <c r="B342" s="273"/>
      <c r="C342" s="274"/>
      <c r="D342" s="235" t="s">
        <v>436</v>
      </c>
      <c r="E342" s="275" t="s">
        <v>1</v>
      </c>
      <c r="F342" s="276" t="s">
        <v>438</v>
      </c>
      <c r="G342" s="274"/>
      <c r="H342" s="277">
        <v>4.8700000000000001</v>
      </c>
      <c r="I342" s="278"/>
      <c r="J342" s="274"/>
      <c r="K342" s="274"/>
      <c r="L342" s="279"/>
      <c r="M342" s="280"/>
      <c r="N342" s="281"/>
      <c r="O342" s="281"/>
      <c r="P342" s="281"/>
      <c r="Q342" s="281"/>
      <c r="R342" s="281"/>
      <c r="S342" s="281"/>
      <c r="T342" s="282"/>
      <c r="U342" s="14"/>
      <c r="V342" s="14"/>
      <c r="W342" s="14"/>
      <c r="X342" s="14"/>
      <c r="Y342" s="14"/>
      <c r="Z342" s="14"/>
      <c r="AA342" s="14"/>
      <c r="AB342" s="14"/>
      <c r="AC342" s="14"/>
      <c r="AD342" s="14"/>
      <c r="AE342" s="14"/>
      <c r="AT342" s="283" t="s">
        <v>436</v>
      </c>
      <c r="AU342" s="283" t="s">
        <v>92</v>
      </c>
      <c r="AV342" s="14" t="s">
        <v>123</v>
      </c>
      <c r="AW342" s="14" t="s">
        <v>38</v>
      </c>
      <c r="AX342" s="14" t="s">
        <v>90</v>
      </c>
      <c r="AY342" s="283" t="s">
        <v>244</v>
      </c>
    </row>
    <row r="343" s="2" customFormat="1" ht="16.5" customHeight="1">
      <c r="A343" s="40"/>
      <c r="B343" s="41"/>
      <c r="C343" s="222" t="s">
        <v>348</v>
      </c>
      <c r="D343" s="222" t="s">
        <v>245</v>
      </c>
      <c r="E343" s="223" t="s">
        <v>764</v>
      </c>
      <c r="F343" s="224" t="s">
        <v>765</v>
      </c>
      <c r="G343" s="225" t="s">
        <v>490</v>
      </c>
      <c r="H343" s="226">
        <v>4</v>
      </c>
      <c r="I343" s="227"/>
      <c r="J343" s="228">
        <f>ROUND(I343*H343,2)</f>
        <v>0</v>
      </c>
      <c r="K343" s="224" t="s">
        <v>547</v>
      </c>
      <c r="L343" s="46"/>
      <c r="M343" s="229" t="s">
        <v>1</v>
      </c>
      <c r="N343" s="230" t="s">
        <v>48</v>
      </c>
      <c r="O343" s="93"/>
      <c r="P343" s="231">
        <f>O343*H343</f>
        <v>0</v>
      </c>
      <c r="Q343" s="231">
        <v>0</v>
      </c>
      <c r="R343" s="231">
        <f>Q343*H343</f>
        <v>0</v>
      </c>
      <c r="S343" s="231">
        <v>0</v>
      </c>
      <c r="T343" s="232">
        <f>S343*H343</f>
        <v>0</v>
      </c>
      <c r="U343" s="40"/>
      <c r="V343" s="40"/>
      <c r="W343" s="40"/>
      <c r="X343" s="40"/>
      <c r="Y343" s="40"/>
      <c r="Z343" s="40"/>
      <c r="AA343" s="40"/>
      <c r="AB343" s="40"/>
      <c r="AC343" s="40"/>
      <c r="AD343" s="40"/>
      <c r="AE343" s="40"/>
      <c r="AR343" s="233" t="s">
        <v>123</v>
      </c>
      <c r="AT343" s="233" t="s">
        <v>245</v>
      </c>
      <c r="AU343" s="233" t="s">
        <v>92</v>
      </c>
      <c r="AY343" s="18" t="s">
        <v>244</v>
      </c>
      <c r="BE343" s="234">
        <f>IF(N343="základní",J343,0)</f>
        <v>0</v>
      </c>
      <c r="BF343" s="234">
        <f>IF(N343="snížená",J343,0)</f>
        <v>0</v>
      </c>
      <c r="BG343" s="234">
        <f>IF(N343="zákl. přenesená",J343,0)</f>
        <v>0</v>
      </c>
      <c r="BH343" s="234">
        <f>IF(N343="sníž. přenesená",J343,0)</f>
        <v>0</v>
      </c>
      <c r="BI343" s="234">
        <f>IF(N343="nulová",J343,0)</f>
        <v>0</v>
      </c>
      <c r="BJ343" s="18" t="s">
        <v>90</v>
      </c>
      <c r="BK343" s="234">
        <f>ROUND(I343*H343,2)</f>
        <v>0</v>
      </c>
      <c r="BL343" s="18" t="s">
        <v>123</v>
      </c>
      <c r="BM343" s="233" t="s">
        <v>1298</v>
      </c>
    </row>
    <row r="344" s="13" customFormat="1">
      <c r="A344" s="13"/>
      <c r="B344" s="262"/>
      <c r="C344" s="263"/>
      <c r="D344" s="235" t="s">
        <v>436</v>
      </c>
      <c r="E344" s="264" t="s">
        <v>1</v>
      </c>
      <c r="F344" s="265" t="s">
        <v>123</v>
      </c>
      <c r="G344" s="263"/>
      <c r="H344" s="266">
        <v>4</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436</v>
      </c>
      <c r="AU344" s="272" t="s">
        <v>92</v>
      </c>
      <c r="AV344" s="13" t="s">
        <v>92</v>
      </c>
      <c r="AW344" s="13" t="s">
        <v>38</v>
      </c>
      <c r="AX344" s="13" t="s">
        <v>83</v>
      </c>
      <c r="AY344" s="272" t="s">
        <v>244</v>
      </c>
    </row>
    <row r="345" s="14" customFormat="1">
      <c r="A345" s="14"/>
      <c r="B345" s="273"/>
      <c r="C345" s="274"/>
      <c r="D345" s="235" t="s">
        <v>436</v>
      </c>
      <c r="E345" s="275" t="s">
        <v>1</v>
      </c>
      <c r="F345" s="276" t="s">
        <v>438</v>
      </c>
      <c r="G345" s="274"/>
      <c r="H345" s="277">
        <v>4</v>
      </c>
      <c r="I345" s="278"/>
      <c r="J345" s="274"/>
      <c r="K345" s="274"/>
      <c r="L345" s="279"/>
      <c r="M345" s="280"/>
      <c r="N345" s="281"/>
      <c r="O345" s="281"/>
      <c r="P345" s="281"/>
      <c r="Q345" s="281"/>
      <c r="R345" s="281"/>
      <c r="S345" s="281"/>
      <c r="T345" s="282"/>
      <c r="U345" s="14"/>
      <c r="V345" s="14"/>
      <c r="W345" s="14"/>
      <c r="X345" s="14"/>
      <c r="Y345" s="14"/>
      <c r="Z345" s="14"/>
      <c r="AA345" s="14"/>
      <c r="AB345" s="14"/>
      <c r="AC345" s="14"/>
      <c r="AD345" s="14"/>
      <c r="AE345" s="14"/>
      <c r="AT345" s="283" t="s">
        <v>436</v>
      </c>
      <c r="AU345" s="283" t="s">
        <v>92</v>
      </c>
      <c r="AV345" s="14" t="s">
        <v>123</v>
      </c>
      <c r="AW345" s="14" t="s">
        <v>38</v>
      </c>
      <c r="AX345" s="14" t="s">
        <v>90</v>
      </c>
      <c r="AY345" s="283" t="s">
        <v>244</v>
      </c>
    </row>
    <row r="346" s="11" customFormat="1" ht="22.8" customHeight="1">
      <c r="A346" s="11"/>
      <c r="B346" s="208"/>
      <c r="C346" s="209"/>
      <c r="D346" s="210" t="s">
        <v>82</v>
      </c>
      <c r="E346" s="260" t="s">
        <v>506</v>
      </c>
      <c r="F346" s="260" t="s">
        <v>507</v>
      </c>
      <c r="G346" s="209"/>
      <c r="H346" s="209"/>
      <c r="I346" s="212"/>
      <c r="J346" s="261">
        <f>BK346</f>
        <v>0</v>
      </c>
      <c r="K346" s="209"/>
      <c r="L346" s="214"/>
      <c r="M346" s="215"/>
      <c r="N346" s="216"/>
      <c r="O346" s="216"/>
      <c r="P346" s="217">
        <f>SUM(P347:P356)</f>
        <v>0</v>
      </c>
      <c r="Q346" s="216"/>
      <c r="R346" s="217">
        <f>SUM(R347:R356)</f>
        <v>0</v>
      </c>
      <c r="S346" s="216"/>
      <c r="T346" s="218">
        <f>SUM(T347:T356)</f>
        <v>0</v>
      </c>
      <c r="U346" s="11"/>
      <c r="V346" s="11"/>
      <c r="W346" s="11"/>
      <c r="X346" s="11"/>
      <c r="Y346" s="11"/>
      <c r="Z346" s="11"/>
      <c r="AA346" s="11"/>
      <c r="AB346" s="11"/>
      <c r="AC346" s="11"/>
      <c r="AD346" s="11"/>
      <c r="AE346" s="11"/>
      <c r="AR346" s="219" t="s">
        <v>90</v>
      </c>
      <c r="AT346" s="220" t="s">
        <v>82</v>
      </c>
      <c r="AU346" s="220" t="s">
        <v>90</v>
      </c>
      <c r="AY346" s="219" t="s">
        <v>244</v>
      </c>
      <c r="BK346" s="221">
        <f>SUM(BK347:BK356)</f>
        <v>0</v>
      </c>
    </row>
    <row r="347" s="2" customFormat="1" ht="24.15" customHeight="1">
      <c r="A347" s="40"/>
      <c r="B347" s="41"/>
      <c r="C347" s="222" t="s">
        <v>738</v>
      </c>
      <c r="D347" s="222" t="s">
        <v>245</v>
      </c>
      <c r="E347" s="223" t="s">
        <v>774</v>
      </c>
      <c r="F347" s="224" t="s">
        <v>775</v>
      </c>
      <c r="G347" s="225" t="s">
        <v>419</v>
      </c>
      <c r="H347" s="226">
        <v>2.8490000000000002</v>
      </c>
      <c r="I347" s="227"/>
      <c r="J347" s="228">
        <f>ROUND(I347*H347,2)</f>
        <v>0</v>
      </c>
      <c r="K347" s="224" t="s">
        <v>753</v>
      </c>
      <c r="L347" s="46"/>
      <c r="M347" s="229" t="s">
        <v>1</v>
      </c>
      <c r="N347" s="230" t="s">
        <v>48</v>
      </c>
      <c r="O347" s="93"/>
      <c r="P347" s="231">
        <f>O347*H347</f>
        <v>0</v>
      </c>
      <c r="Q347" s="231">
        <v>0</v>
      </c>
      <c r="R347" s="231">
        <f>Q347*H347</f>
        <v>0</v>
      </c>
      <c r="S347" s="231">
        <v>0</v>
      </c>
      <c r="T347" s="232">
        <f>S347*H347</f>
        <v>0</v>
      </c>
      <c r="U347" s="40"/>
      <c r="V347" s="40"/>
      <c r="W347" s="40"/>
      <c r="X347" s="40"/>
      <c r="Y347" s="40"/>
      <c r="Z347" s="40"/>
      <c r="AA347" s="40"/>
      <c r="AB347" s="40"/>
      <c r="AC347" s="40"/>
      <c r="AD347" s="40"/>
      <c r="AE347" s="40"/>
      <c r="AR347" s="233" t="s">
        <v>123</v>
      </c>
      <c r="AT347" s="233" t="s">
        <v>245</v>
      </c>
      <c r="AU347" s="233" t="s">
        <v>92</v>
      </c>
      <c r="AY347" s="18" t="s">
        <v>244</v>
      </c>
      <c r="BE347" s="234">
        <f>IF(N347="základní",J347,0)</f>
        <v>0</v>
      </c>
      <c r="BF347" s="234">
        <f>IF(N347="snížená",J347,0)</f>
        <v>0</v>
      </c>
      <c r="BG347" s="234">
        <f>IF(N347="zákl. přenesená",J347,0)</f>
        <v>0</v>
      </c>
      <c r="BH347" s="234">
        <f>IF(N347="sníž. přenesená",J347,0)</f>
        <v>0</v>
      </c>
      <c r="BI347" s="234">
        <f>IF(N347="nulová",J347,0)</f>
        <v>0</v>
      </c>
      <c r="BJ347" s="18" t="s">
        <v>90</v>
      </c>
      <c r="BK347" s="234">
        <f>ROUND(I347*H347,2)</f>
        <v>0</v>
      </c>
      <c r="BL347" s="18" t="s">
        <v>123</v>
      </c>
      <c r="BM347" s="233" t="s">
        <v>1299</v>
      </c>
    </row>
    <row r="348" s="2" customFormat="1" ht="24.15" customHeight="1">
      <c r="A348" s="40"/>
      <c r="B348" s="41"/>
      <c r="C348" s="222" t="s">
        <v>352</v>
      </c>
      <c r="D348" s="222" t="s">
        <v>245</v>
      </c>
      <c r="E348" s="223" t="s">
        <v>778</v>
      </c>
      <c r="F348" s="224" t="s">
        <v>779</v>
      </c>
      <c r="G348" s="225" t="s">
        <v>419</v>
      </c>
      <c r="H348" s="226">
        <v>25.640999999999998</v>
      </c>
      <c r="I348" s="227"/>
      <c r="J348" s="228">
        <f>ROUND(I348*H348,2)</f>
        <v>0</v>
      </c>
      <c r="K348" s="224" t="s">
        <v>753</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123</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123</v>
      </c>
      <c r="BM348" s="233" t="s">
        <v>1300</v>
      </c>
    </row>
    <row r="349" s="13" customFormat="1">
      <c r="A349" s="13"/>
      <c r="B349" s="262"/>
      <c r="C349" s="263"/>
      <c r="D349" s="235" t="s">
        <v>436</v>
      </c>
      <c r="E349" s="264" t="s">
        <v>1</v>
      </c>
      <c r="F349" s="265" t="s">
        <v>1301</v>
      </c>
      <c r="G349" s="263"/>
      <c r="H349" s="266">
        <v>25.640999999999998</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90</v>
      </c>
      <c r="AY349" s="272" t="s">
        <v>244</v>
      </c>
    </row>
    <row r="350" s="2" customFormat="1" ht="16.5" customHeight="1">
      <c r="A350" s="40"/>
      <c r="B350" s="41"/>
      <c r="C350" s="222" t="s">
        <v>746</v>
      </c>
      <c r="D350" s="222" t="s">
        <v>245</v>
      </c>
      <c r="E350" s="223" t="s">
        <v>782</v>
      </c>
      <c r="F350" s="224" t="s">
        <v>783</v>
      </c>
      <c r="G350" s="225" t="s">
        <v>419</v>
      </c>
      <c r="H350" s="226">
        <v>2.8490000000000002</v>
      </c>
      <c r="I350" s="227"/>
      <c r="J350" s="228">
        <f>ROUND(I350*H350,2)</f>
        <v>0</v>
      </c>
      <c r="K350" s="224" t="s">
        <v>753</v>
      </c>
      <c r="L350" s="46"/>
      <c r="M350" s="229" t="s">
        <v>1</v>
      </c>
      <c r="N350" s="230" t="s">
        <v>48</v>
      </c>
      <c r="O350" s="93"/>
      <c r="P350" s="231">
        <f>O350*H350</f>
        <v>0</v>
      </c>
      <c r="Q350" s="231">
        <v>0</v>
      </c>
      <c r="R350" s="231">
        <f>Q350*H350</f>
        <v>0</v>
      </c>
      <c r="S350" s="231">
        <v>0</v>
      </c>
      <c r="T350" s="232">
        <f>S350*H350</f>
        <v>0</v>
      </c>
      <c r="U350" s="40"/>
      <c r="V350" s="40"/>
      <c r="W350" s="40"/>
      <c r="X350" s="40"/>
      <c r="Y350" s="40"/>
      <c r="Z350" s="40"/>
      <c r="AA350" s="40"/>
      <c r="AB350" s="40"/>
      <c r="AC350" s="40"/>
      <c r="AD350" s="40"/>
      <c r="AE350" s="40"/>
      <c r="AR350" s="233" t="s">
        <v>123</v>
      </c>
      <c r="AT350" s="233" t="s">
        <v>245</v>
      </c>
      <c r="AU350" s="233" t="s">
        <v>92</v>
      </c>
      <c r="AY350" s="18" t="s">
        <v>244</v>
      </c>
      <c r="BE350" s="234">
        <f>IF(N350="základní",J350,0)</f>
        <v>0</v>
      </c>
      <c r="BF350" s="234">
        <f>IF(N350="snížená",J350,0)</f>
        <v>0</v>
      </c>
      <c r="BG350" s="234">
        <f>IF(N350="zákl. přenesená",J350,0)</f>
        <v>0</v>
      </c>
      <c r="BH350" s="234">
        <f>IF(N350="sníž. přenesená",J350,0)</f>
        <v>0</v>
      </c>
      <c r="BI350" s="234">
        <f>IF(N350="nulová",J350,0)</f>
        <v>0</v>
      </c>
      <c r="BJ350" s="18" t="s">
        <v>90</v>
      </c>
      <c r="BK350" s="234">
        <f>ROUND(I350*H350,2)</f>
        <v>0</v>
      </c>
      <c r="BL350" s="18" t="s">
        <v>123</v>
      </c>
      <c r="BM350" s="233" t="s">
        <v>1302</v>
      </c>
    </row>
    <row r="351" s="2" customFormat="1" ht="24.15" customHeight="1">
      <c r="A351" s="40"/>
      <c r="B351" s="41"/>
      <c r="C351" s="222" t="s">
        <v>357</v>
      </c>
      <c r="D351" s="222" t="s">
        <v>245</v>
      </c>
      <c r="E351" s="223" t="s">
        <v>786</v>
      </c>
      <c r="F351" s="224" t="s">
        <v>787</v>
      </c>
      <c r="G351" s="225" t="s">
        <v>419</v>
      </c>
      <c r="H351" s="226">
        <v>0.14599999999999999</v>
      </c>
      <c r="I351" s="227"/>
      <c r="J351" s="228">
        <f>ROUND(I351*H351,2)</f>
        <v>0</v>
      </c>
      <c r="K351" s="224" t="s">
        <v>547</v>
      </c>
      <c r="L351" s="46"/>
      <c r="M351" s="229" t="s">
        <v>1</v>
      </c>
      <c r="N351" s="230" t="s">
        <v>48</v>
      </c>
      <c r="O351" s="93"/>
      <c r="P351" s="231">
        <f>O351*H351</f>
        <v>0</v>
      </c>
      <c r="Q351" s="231">
        <v>0</v>
      </c>
      <c r="R351" s="231">
        <f>Q351*H351</f>
        <v>0</v>
      </c>
      <c r="S351" s="231">
        <v>0</v>
      </c>
      <c r="T351" s="232">
        <f>S351*H351</f>
        <v>0</v>
      </c>
      <c r="U351" s="40"/>
      <c r="V351" s="40"/>
      <c r="W351" s="40"/>
      <c r="X351" s="40"/>
      <c r="Y351" s="40"/>
      <c r="Z351" s="40"/>
      <c r="AA351" s="40"/>
      <c r="AB351" s="40"/>
      <c r="AC351" s="40"/>
      <c r="AD351" s="40"/>
      <c r="AE351" s="40"/>
      <c r="AR351" s="233" t="s">
        <v>123</v>
      </c>
      <c r="AT351" s="233" t="s">
        <v>245</v>
      </c>
      <c r="AU351" s="233" t="s">
        <v>92</v>
      </c>
      <c r="AY351" s="18" t="s">
        <v>244</v>
      </c>
      <c r="BE351" s="234">
        <f>IF(N351="základní",J351,0)</f>
        <v>0</v>
      </c>
      <c r="BF351" s="234">
        <f>IF(N351="snížená",J351,0)</f>
        <v>0</v>
      </c>
      <c r="BG351" s="234">
        <f>IF(N351="zákl. přenesená",J351,0)</f>
        <v>0</v>
      </c>
      <c r="BH351" s="234">
        <f>IF(N351="sníž. přenesená",J351,0)</f>
        <v>0</v>
      </c>
      <c r="BI351" s="234">
        <f>IF(N351="nulová",J351,0)</f>
        <v>0</v>
      </c>
      <c r="BJ351" s="18" t="s">
        <v>90</v>
      </c>
      <c r="BK351" s="234">
        <f>ROUND(I351*H351,2)</f>
        <v>0</v>
      </c>
      <c r="BL351" s="18" t="s">
        <v>123</v>
      </c>
      <c r="BM351" s="233" t="s">
        <v>1303</v>
      </c>
    </row>
    <row r="352" s="13" customFormat="1">
      <c r="A352" s="13"/>
      <c r="B352" s="262"/>
      <c r="C352" s="263"/>
      <c r="D352" s="235" t="s">
        <v>436</v>
      </c>
      <c r="E352" s="264" t="s">
        <v>1</v>
      </c>
      <c r="F352" s="265" t="s">
        <v>1304</v>
      </c>
      <c r="G352" s="263"/>
      <c r="H352" s="266">
        <v>0.14599999999999999</v>
      </c>
      <c r="I352" s="267"/>
      <c r="J352" s="263"/>
      <c r="K352" s="263"/>
      <c r="L352" s="268"/>
      <c r="M352" s="269"/>
      <c r="N352" s="270"/>
      <c r="O352" s="270"/>
      <c r="P352" s="270"/>
      <c r="Q352" s="270"/>
      <c r="R352" s="270"/>
      <c r="S352" s="270"/>
      <c r="T352" s="271"/>
      <c r="U352" s="13"/>
      <c r="V352" s="13"/>
      <c r="W352" s="13"/>
      <c r="X352" s="13"/>
      <c r="Y352" s="13"/>
      <c r="Z352" s="13"/>
      <c r="AA352" s="13"/>
      <c r="AB352" s="13"/>
      <c r="AC352" s="13"/>
      <c r="AD352" s="13"/>
      <c r="AE352" s="13"/>
      <c r="AT352" s="272" t="s">
        <v>436</v>
      </c>
      <c r="AU352" s="272" t="s">
        <v>92</v>
      </c>
      <c r="AV352" s="13" t="s">
        <v>92</v>
      </c>
      <c r="AW352" s="13" t="s">
        <v>38</v>
      </c>
      <c r="AX352" s="13" t="s">
        <v>90</v>
      </c>
      <c r="AY352" s="272" t="s">
        <v>244</v>
      </c>
    </row>
    <row r="353" s="2" customFormat="1" ht="24.15" customHeight="1">
      <c r="A353" s="40"/>
      <c r="B353" s="41"/>
      <c r="C353" s="222" t="s">
        <v>756</v>
      </c>
      <c r="D353" s="222" t="s">
        <v>245</v>
      </c>
      <c r="E353" s="223" t="s">
        <v>790</v>
      </c>
      <c r="F353" s="224" t="s">
        <v>791</v>
      </c>
      <c r="G353" s="225" t="s">
        <v>419</v>
      </c>
      <c r="H353" s="226">
        <v>0.56000000000000005</v>
      </c>
      <c r="I353" s="227"/>
      <c r="J353" s="228">
        <f>ROUND(I353*H353,2)</f>
        <v>0</v>
      </c>
      <c r="K353" s="224" t="s">
        <v>753</v>
      </c>
      <c r="L353" s="46"/>
      <c r="M353" s="229" t="s">
        <v>1</v>
      </c>
      <c r="N353" s="230" t="s">
        <v>48</v>
      </c>
      <c r="O353" s="93"/>
      <c r="P353" s="231">
        <f>O353*H353</f>
        <v>0</v>
      </c>
      <c r="Q353" s="231">
        <v>0</v>
      </c>
      <c r="R353" s="231">
        <f>Q353*H353</f>
        <v>0</v>
      </c>
      <c r="S353" s="231">
        <v>0</v>
      </c>
      <c r="T353" s="232">
        <f>S353*H353</f>
        <v>0</v>
      </c>
      <c r="U353" s="40"/>
      <c r="V353" s="40"/>
      <c r="W353" s="40"/>
      <c r="X353" s="40"/>
      <c r="Y353" s="40"/>
      <c r="Z353" s="40"/>
      <c r="AA353" s="40"/>
      <c r="AB353" s="40"/>
      <c r="AC353" s="40"/>
      <c r="AD353" s="40"/>
      <c r="AE353" s="40"/>
      <c r="AR353" s="233" t="s">
        <v>123</v>
      </c>
      <c r="AT353" s="233" t="s">
        <v>245</v>
      </c>
      <c r="AU353" s="233" t="s">
        <v>92</v>
      </c>
      <c r="AY353" s="18" t="s">
        <v>244</v>
      </c>
      <c r="BE353" s="234">
        <f>IF(N353="základní",J353,0)</f>
        <v>0</v>
      </c>
      <c r="BF353" s="234">
        <f>IF(N353="snížená",J353,0)</f>
        <v>0</v>
      </c>
      <c r="BG353" s="234">
        <f>IF(N353="zákl. přenesená",J353,0)</f>
        <v>0</v>
      </c>
      <c r="BH353" s="234">
        <f>IF(N353="sníž. přenesená",J353,0)</f>
        <v>0</v>
      </c>
      <c r="BI353" s="234">
        <f>IF(N353="nulová",J353,0)</f>
        <v>0</v>
      </c>
      <c r="BJ353" s="18" t="s">
        <v>90</v>
      </c>
      <c r="BK353" s="234">
        <f>ROUND(I353*H353,2)</f>
        <v>0</v>
      </c>
      <c r="BL353" s="18" t="s">
        <v>123</v>
      </c>
      <c r="BM353" s="233" t="s">
        <v>1305</v>
      </c>
    </row>
    <row r="354" s="13" customFormat="1">
      <c r="A354" s="13"/>
      <c r="B354" s="262"/>
      <c r="C354" s="263"/>
      <c r="D354" s="235" t="s">
        <v>436</v>
      </c>
      <c r="E354" s="264" t="s">
        <v>1</v>
      </c>
      <c r="F354" s="265" t="s">
        <v>1306</v>
      </c>
      <c r="G354" s="263"/>
      <c r="H354" s="266">
        <v>0.56000000000000005</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436</v>
      </c>
      <c r="AU354" s="272" t="s">
        <v>92</v>
      </c>
      <c r="AV354" s="13" t="s">
        <v>92</v>
      </c>
      <c r="AW354" s="13" t="s">
        <v>38</v>
      </c>
      <c r="AX354" s="13" t="s">
        <v>90</v>
      </c>
      <c r="AY354" s="272" t="s">
        <v>244</v>
      </c>
    </row>
    <row r="355" s="2" customFormat="1" ht="24.15" customHeight="1">
      <c r="A355" s="40"/>
      <c r="B355" s="41"/>
      <c r="C355" s="222" t="s">
        <v>361</v>
      </c>
      <c r="D355" s="222" t="s">
        <v>245</v>
      </c>
      <c r="E355" s="223" t="s">
        <v>795</v>
      </c>
      <c r="F355" s="224" t="s">
        <v>594</v>
      </c>
      <c r="G355" s="225" t="s">
        <v>419</v>
      </c>
      <c r="H355" s="226">
        <v>2.1429999999999998</v>
      </c>
      <c r="I355" s="227"/>
      <c r="J355" s="228">
        <f>ROUND(I355*H355,2)</f>
        <v>0</v>
      </c>
      <c r="K355" s="224" t="s">
        <v>753</v>
      </c>
      <c r="L355" s="46"/>
      <c r="M355" s="229" t="s">
        <v>1</v>
      </c>
      <c r="N355" s="230" t="s">
        <v>48</v>
      </c>
      <c r="O355" s="93"/>
      <c r="P355" s="231">
        <f>O355*H355</f>
        <v>0</v>
      </c>
      <c r="Q355" s="231">
        <v>0</v>
      </c>
      <c r="R355" s="231">
        <f>Q355*H355</f>
        <v>0</v>
      </c>
      <c r="S355" s="231">
        <v>0</v>
      </c>
      <c r="T355" s="232">
        <f>S355*H355</f>
        <v>0</v>
      </c>
      <c r="U355" s="40"/>
      <c r="V355" s="40"/>
      <c r="W355" s="40"/>
      <c r="X355" s="40"/>
      <c r="Y355" s="40"/>
      <c r="Z355" s="40"/>
      <c r="AA355" s="40"/>
      <c r="AB355" s="40"/>
      <c r="AC355" s="40"/>
      <c r="AD355" s="40"/>
      <c r="AE355" s="40"/>
      <c r="AR355" s="233" t="s">
        <v>123</v>
      </c>
      <c r="AT355" s="233" t="s">
        <v>245</v>
      </c>
      <c r="AU355" s="233" t="s">
        <v>92</v>
      </c>
      <c r="AY355" s="18" t="s">
        <v>244</v>
      </c>
      <c r="BE355" s="234">
        <f>IF(N355="základní",J355,0)</f>
        <v>0</v>
      </c>
      <c r="BF355" s="234">
        <f>IF(N355="snížená",J355,0)</f>
        <v>0</v>
      </c>
      <c r="BG355" s="234">
        <f>IF(N355="zákl. přenesená",J355,0)</f>
        <v>0</v>
      </c>
      <c r="BH355" s="234">
        <f>IF(N355="sníž. přenesená",J355,0)</f>
        <v>0</v>
      </c>
      <c r="BI355" s="234">
        <f>IF(N355="nulová",J355,0)</f>
        <v>0</v>
      </c>
      <c r="BJ355" s="18" t="s">
        <v>90</v>
      </c>
      <c r="BK355" s="234">
        <f>ROUND(I355*H355,2)</f>
        <v>0</v>
      </c>
      <c r="BL355" s="18" t="s">
        <v>123</v>
      </c>
      <c r="BM355" s="233" t="s">
        <v>1307</v>
      </c>
    </row>
    <row r="356" s="13" customFormat="1">
      <c r="A356" s="13"/>
      <c r="B356" s="262"/>
      <c r="C356" s="263"/>
      <c r="D356" s="235" t="s">
        <v>436</v>
      </c>
      <c r="E356" s="264" t="s">
        <v>1</v>
      </c>
      <c r="F356" s="265" t="s">
        <v>1308</v>
      </c>
      <c r="G356" s="263"/>
      <c r="H356" s="266">
        <v>2.1429999999999998</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436</v>
      </c>
      <c r="AU356" s="272" t="s">
        <v>92</v>
      </c>
      <c r="AV356" s="13" t="s">
        <v>92</v>
      </c>
      <c r="AW356" s="13" t="s">
        <v>38</v>
      </c>
      <c r="AX356" s="13" t="s">
        <v>90</v>
      </c>
      <c r="AY356" s="272" t="s">
        <v>244</v>
      </c>
    </row>
    <row r="357" s="11" customFormat="1" ht="22.8" customHeight="1">
      <c r="A357" s="11"/>
      <c r="B357" s="208"/>
      <c r="C357" s="209"/>
      <c r="D357" s="210" t="s">
        <v>82</v>
      </c>
      <c r="E357" s="260" t="s">
        <v>521</v>
      </c>
      <c r="F357" s="260" t="s">
        <v>522</v>
      </c>
      <c r="G357" s="209"/>
      <c r="H357" s="209"/>
      <c r="I357" s="212"/>
      <c r="J357" s="261">
        <f>BK357</f>
        <v>0</v>
      </c>
      <c r="K357" s="209"/>
      <c r="L357" s="214"/>
      <c r="M357" s="215"/>
      <c r="N357" s="216"/>
      <c r="O357" s="216"/>
      <c r="P357" s="217">
        <f>P358</f>
        <v>0</v>
      </c>
      <c r="Q357" s="216"/>
      <c r="R357" s="217">
        <f>R358</f>
        <v>0</v>
      </c>
      <c r="S357" s="216"/>
      <c r="T357" s="218">
        <f>T358</f>
        <v>0</v>
      </c>
      <c r="U357" s="11"/>
      <c r="V357" s="11"/>
      <c r="W357" s="11"/>
      <c r="X357" s="11"/>
      <c r="Y357" s="11"/>
      <c r="Z357" s="11"/>
      <c r="AA357" s="11"/>
      <c r="AB357" s="11"/>
      <c r="AC357" s="11"/>
      <c r="AD357" s="11"/>
      <c r="AE357" s="11"/>
      <c r="AR357" s="219" t="s">
        <v>90</v>
      </c>
      <c r="AT357" s="220" t="s">
        <v>82</v>
      </c>
      <c r="AU357" s="220" t="s">
        <v>90</v>
      </c>
      <c r="AY357" s="219" t="s">
        <v>244</v>
      </c>
      <c r="BK357" s="221">
        <f>BK358</f>
        <v>0</v>
      </c>
    </row>
    <row r="358" s="2" customFormat="1" ht="24.15" customHeight="1">
      <c r="A358" s="40"/>
      <c r="B358" s="41"/>
      <c r="C358" s="222" t="s">
        <v>763</v>
      </c>
      <c r="D358" s="222" t="s">
        <v>245</v>
      </c>
      <c r="E358" s="223" t="s">
        <v>798</v>
      </c>
      <c r="F358" s="224" t="s">
        <v>799</v>
      </c>
      <c r="G358" s="225" t="s">
        <v>419</v>
      </c>
      <c r="H358" s="226">
        <v>8.0969999999999995</v>
      </c>
      <c r="I358" s="227"/>
      <c r="J358" s="228">
        <f>ROUND(I358*H358,2)</f>
        <v>0</v>
      </c>
      <c r="K358" s="224" t="s">
        <v>547</v>
      </c>
      <c r="L358" s="46"/>
      <c r="M358" s="229" t="s">
        <v>1</v>
      </c>
      <c r="N358" s="230" t="s">
        <v>48</v>
      </c>
      <c r="O358" s="93"/>
      <c r="P358" s="231">
        <f>O358*H358</f>
        <v>0</v>
      </c>
      <c r="Q358" s="231">
        <v>0</v>
      </c>
      <c r="R358" s="231">
        <f>Q358*H358</f>
        <v>0</v>
      </c>
      <c r="S358" s="231">
        <v>0</v>
      </c>
      <c r="T358" s="232">
        <f>S358*H358</f>
        <v>0</v>
      </c>
      <c r="U358" s="40"/>
      <c r="V358" s="40"/>
      <c r="W358" s="40"/>
      <c r="X358" s="40"/>
      <c r="Y358" s="40"/>
      <c r="Z358" s="40"/>
      <c r="AA358" s="40"/>
      <c r="AB358" s="40"/>
      <c r="AC358" s="40"/>
      <c r="AD358" s="40"/>
      <c r="AE358" s="40"/>
      <c r="AR358" s="233" t="s">
        <v>123</v>
      </c>
      <c r="AT358" s="233" t="s">
        <v>245</v>
      </c>
      <c r="AU358" s="233" t="s">
        <v>92</v>
      </c>
      <c r="AY358" s="18" t="s">
        <v>244</v>
      </c>
      <c r="BE358" s="234">
        <f>IF(N358="základní",J358,0)</f>
        <v>0</v>
      </c>
      <c r="BF358" s="234">
        <f>IF(N358="snížená",J358,0)</f>
        <v>0</v>
      </c>
      <c r="BG358" s="234">
        <f>IF(N358="zákl. přenesená",J358,0)</f>
        <v>0</v>
      </c>
      <c r="BH358" s="234">
        <f>IF(N358="sníž. přenesená",J358,0)</f>
        <v>0</v>
      </c>
      <c r="BI358" s="234">
        <f>IF(N358="nulová",J358,0)</f>
        <v>0</v>
      </c>
      <c r="BJ358" s="18" t="s">
        <v>90</v>
      </c>
      <c r="BK358" s="234">
        <f>ROUND(I358*H358,2)</f>
        <v>0</v>
      </c>
      <c r="BL358" s="18" t="s">
        <v>123</v>
      </c>
      <c r="BM358" s="233" t="s">
        <v>1309</v>
      </c>
    </row>
    <row r="359" s="11" customFormat="1" ht="25.92" customHeight="1">
      <c r="A359" s="11"/>
      <c r="B359" s="208"/>
      <c r="C359" s="209"/>
      <c r="D359" s="210" t="s">
        <v>82</v>
      </c>
      <c r="E359" s="211" t="s">
        <v>868</v>
      </c>
      <c r="F359" s="211" t="s">
        <v>869</v>
      </c>
      <c r="G359" s="209"/>
      <c r="H359" s="209"/>
      <c r="I359" s="212"/>
      <c r="J359" s="213">
        <f>BK359</f>
        <v>0</v>
      </c>
      <c r="K359" s="209"/>
      <c r="L359" s="214"/>
      <c r="M359" s="215"/>
      <c r="N359" s="216"/>
      <c r="O359" s="216"/>
      <c r="P359" s="217">
        <f>SUM(P360:P361)</f>
        <v>0</v>
      </c>
      <c r="Q359" s="216"/>
      <c r="R359" s="217">
        <f>SUM(R360:R361)</f>
        <v>0</v>
      </c>
      <c r="S359" s="216"/>
      <c r="T359" s="218">
        <f>SUM(T360:T361)</f>
        <v>0</v>
      </c>
      <c r="U359" s="11"/>
      <c r="V359" s="11"/>
      <c r="W359" s="11"/>
      <c r="X359" s="11"/>
      <c r="Y359" s="11"/>
      <c r="Z359" s="11"/>
      <c r="AA359" s="11"/>
      <c r="AB359" s="11"/>
      <c r="AC359" s="11"/>
      <c r="AD359" s="11"/>
      <c r="AE359" s="11"/>
      <c r="AR359" s="219" t="s">
        <v>123</v>
      </c>
      <c r="AT359" s="220" t="s">
        <v>82</v>
      </c>
      <c r="AU359" s="220" t="s">
        <v>83</v>
      </c>
      <c r="AY359" s="219" t="s">
        <v>244</v>
      </c>
      <c r="BK359" s="221">
        <f>SUM(BK360:BK361)</f>
        <v>0</v>
      </c>
    </row>
    <row r="360" s="2" customFormat="1" ht="16.5" customHeight="1">
      <c r="A360" s="40"/>
      <c r="B360" s="41"/>
      <c r="C360" s="222" t="s">
        <v>366</v>
      </c>
      <c r="D360" s="222" t="s">
        <v>245</v>
      </c>
      <c r="E360" s="223" t="s">
        <v>876</v>
      </c>
      <c r="F360" s="224" t="s">
        <v>877</v>
      </c>
      <c r="G360" s="225" t="s">
        <v>873</v>
      </c>
      <c r="H360" s="226">
        <v>8</v>
      </c>
      <c r="I360" s="227"/>
      <c r="J360" s="228">
        <f>ROUND(I360*H360,2)</f>
        <v>0</v>
      </c>
      <c r="K360" s="224" t="s">
        <v>753</v>
      </c>
      <c r="L360" s="46"/>
      <c r="M360" s="229" t="s">
        <v>1</v>
      </c>
      <c r="N360" s="230" t="s">
        <v>48</v>
      </c>
      <c r="O360" s="93"/>
      <c r="P360" s="231">
        <f>O360*H360</f>
        <v>0</v>
      </c>
      <c r="Q360" s="231">
        <v>0</v>
      </c>
      <c r="R360" s="231">
        <f>Q360*H360</f>
        <v>0</v>
      </c>
      <c r="S360" s="231">
        <v>0</v>
      </c>
      <c r="T360" s="232">
        <f>S360*H360</f>
        <v>0</v>
      </c>
      <c r="U360" s="40"/>
      <c r="V360" s="40"/>
      <c r="W360" s="40"/>
      <c r="X360" s="40"/>
      <c r="Y360" s="40"/>
      <c r="Z360" s="40"/>
      <c r="AA360" s="40"/>
      <c r="AB360" s="40"/>
      <c r="AC360" s="40"/>
      <c r="AD360" s="40"/>
      <c r="AE360" s="40"/>
      <c r="AR360" s="233" t="s">
        <v>530</v>
      </c>
      <c r="AT360" s="233" t="s">
        <v>245</v>
      </c>
      <c r="AU360" s="233" t="s">
        <v>90</v>
      </c>
      <c r="AY360" s="18" t="s">
        <v>244</v>
      </c>
      <c r="BE360" s="234">
        <f>IF(N360="základní",J360,0)</f>
        <v>0</v>
      </c>
      <c r="BF360" s="234">
        <f>IF(N360="snížená",J360,0)</f>
        <v>0</v>
      </c>
      <c r="BG360" s="234">
        <f>IF(N360="zákl. přenesená",J360,0)</f>
        <v>0</v>
      </c>
      <c r="BH360" s="234">
        <f>IF(N360="sníž. přenesená",J360,0)</f>
        <v>0</v>
      </c>
      <c r="BI360" s="234">
        <f>IF(N360="nulová",J360,0)</f>
        <v>0</v>
      </c>
      <c r="BJ360" s="18" t="s">
        <v>90</v>
      </c>
      <c r="BK360" s="234">
        <f>ROUND(I360*H360,2)</f>
        <v>0</v>
      </c>
      <c r="BL360" s="18" t="s">
        <v>530</v>
      </c>
      <c r="BM360" s="233" t="s">
        <v>1310</v>
      </c>
    </row>
    <row r="361" s="13" customFormat="1">
      <c r="A361" s="13"/>
      <c r="B361" s="262"/>
      <c r="C361" s="263"/>
      <c r="D361" s="235" t="s">
        <v>436</v>
      </c>
      <c r="E361" s="264" t="s">
        <v>1</v>
      </c>
      <c r="F361" s="265" t="s">
        <v>262</v>
      </c>
      <c r="G361" s="263"/>
      <c r="H361" s="266">
        <v>8</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90</v>
      </c>
      <c r="AV361" s="13" t="s">
        <v>92</v>
      </c>
      <c r="AW361" s="13" t="s">
        <v>38</v>
      </c>
      <c r="AX361" s="13" t="s">
        <v>90</v>
      </c>
      <c r="AY361" s="272" t="s">
        <v>244</v>
      </c>
    </row>
    <row r="362" s="11" customFormat="1" ht="25.92" customHeight="1">
      <c r="A362" s="11"/>
      <c r="B362" s="208"/>
      <c r="C362" s="209"/>
      <c r="D362" s="210" t="s">
        <v>82</v>
      </c>
      <c r="E362" s="211" t="s">
        <v>526</v>
      </c>
      <c r="F362" s="211" t="s">
        <v>129</v>
      </c>
      <c r="G362" s="209"/>
      <c r="H362" s="209"/>
      <c r="I362" s="212"/>
      <c r="J362" s="213">
        <f>BK362</f>
        <v>0</v>
      </c>
      <c r="K362" s="209"/>
      <c r="L362" s="214"/>
      <c r="M362" s="215"/>
      <c r="N362" s="216"/>
      <c r="O362" s="216"/>
      <c r="P362" s="217">
        <f>SUM(P363:P378)</f>
        <v>0</v>
      </c>
      <c r="Q362" s="216"/>
      <c r="R362" s="217">
        <f>SUM(R363:R378)</f>
        <v>0</v>
      </c>
      <c r="S362" s="216"/>
      <c r="T362" s="218">
        <f>SUM(T363:T378)</f>
        <v>0</v>
      </c>
      <c r="U362" s="11"/>
      <c r="V362" s="11"/>
      <c r="W362" s="11"/>
      <c r="X362" s="11"/>
      <c r="Y362" s="11"/>
      <c r="Z362" s="11"/>
      <c r="AA362" s="11"/>
      <c r="AB362" s="11"/>
      <c r="AC362" s="11"/>
      <c r="AD362" s="11"/>
      <c r="AE362" s="11"/>
      <c r="AR362" s="219" t="s">
        <v>123</v>
      </c>
      <c r="AT362" s="220" t="s">
        <v>82</v>
      </c>
      <c r="AU362" s="220" t="s">
        <v>83</v>
      </c>
      <c r="AY362" s="219" t="s">
        <v>244</v>
      </c>
      <c r="BK362" s="221">
        <f>SUM(BK363:BK378)</f>
        <v>0</v>
      </c>
    </row>
    <row r="363" s="2" customFormat="1" ht="16.5" customHeight="1">
      <c r="A363" s="40"/>
      <c r="B363" s="41"/>
      <c r="C363" s="222" t="s">
        <v>770</v>
      </c>
      <c r="D363" s="222" t="s">
        <v>245</v>
      </c>
      <c r="E363" s="223" t="s">
        <v>1311</v>
      </c>
      <c r="F363" s="224" t="s">
        <v>1312</v>
      </c>
      <c r="G363" s="225" t="s">
        <v>886</v>
      </c>
      <c r="H363" s="226">
        <v>1</v>
      </c>
      <c r="I363" s="227"/>
      <c r="J363" s="228">
        <f>ROUND(I363*H363,2)</f>
        <v>0</v>
      </c>
      <c r="K363" s="224" t="s">
        <v>1</v>
      </c>
      <c r="L363" s="46"/>
      <c r="M363" s="229" t="s">
        <v>1</v>
      </c>
      <c r="N363" s="230" t="s">
        <v>48</v>
      </c>
      <c r="O363" s="93"/>
      <c r="P363" s="231">
        <f>O363*H363</f>
        <v>0</v>
      </c>
      <c r="Q363" s="231">
        <v>0</v>
      </c>
      <c r="R363" s="231">
        <f>Q363*H363</f>
        <v>0</v>
      </c>
      <c r="S363" s="231">
        <v>0</v>
      </c>
      <c r="T363" s="232">
        <f>S363*H363</f>
        <v>0</v>
      </c>
      <c r="U363" s="40"/>
      <c r="V363" s="40"/>
      <c r="W363" s="40"/>
      <c r="X363" s="40"/>
      <c r="Y363" s="40"/>
      <c r="Z363" s="40"/>
      <c r="AA363" s="40"/>
      <c r="AB363" s="40"/>
      <c r="AC363" s="40"/>
      <c r="AD363" s="40"/>
      <c r="AE363" s="40"/>
      <c r="AR363" s="233" t="s">
        <v>530</v>
      </c>
      <c r="AT363" s="233" t="s">
        <v>245</v>
      </c>
      <c r="AU363" s="233" t="s">
        <v>90</v>
      </c>
      <c r="AY363" s="18" t="s">
        <v>244</v>
      </c>
      <c r="BE363" s="234">
        <f>IF(N363="základní",J363,0)</f>
        <v>0</v>
      </c>
      <c r="BF363" s="234">
        <f>IF(N363="snížená",J363,0)</f>
        <v>0</v>
      </c>
      <c r="BG363" s="234">
        <f>IF(N363="zákl. přenesená",J363,0)</f>
        <v>0</v>
      </c>
      <c r="BH363" s="234">
        <f>IF(N363="sníž. přenesená",J363,0)</f>
        <v>0</v>
      </c>
      <c r="BI363" s="234">
        <f>IF(N363="nulová",J363,0)</f>
        <v>0</v>
      </c>
      <c r="BJ363" s="18" t="s">
        <v>90</v>
      </c>
      <c r="BK363" s="234">
        <f>ROUND(I363*H363,2)</f>
        <v>0</v>
      </c>
      <c r="BL363" s="18" t="s">
        <v>530</v>
      </c>
      <c r="BM363" s="233" t="s">
        <v>1313</v>
      </c>
    </row>
    <row r="364" s="13" customFormat="1">
      <c r="A364" s="13"/>
      <c r="B364" s="262"/>
      <c r="C364" s="263"/>
      <c r="D364" s="235" t="s">
        <v>436</v>
      </c>
      <c r="E364" s="264" t="s">
        <v>1</v>
      </c>
      <c r="F364" s="265" t="s">
        <v>90</v>
      </c>
      <c r="G364" s="263"/>
      <c r="H364" s="266">
        <v>1</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436</v>
      </c>
      <c r="AU364" s="272" t="s">
        <v>90</v>
      </c>
      <c r="AV364" s="13" t="s">
        <v>92</v>
      </c>
      <c r="AW364" s="13" t="s">
        <v>38</v>
      </c>
      <c r="AX364" s="13" t="s">
        <v>90</v>
      </c>
      <c r="AY364" s="272" t="s">
        <v>244</v>
      </c>
    </row>
    <row r="365" s="2" customFormat="1" ht="16.5" customHeight="1">
      <c r="A365" s="40"/>
      <c r="B365" s="41"/>
      <c r="C365" s="222" t="s">
        <v>369</v>
      </c>
      <c r="D365" s="222" t="s">
        <v>245</v>
      </c>
      <c r="E365" s="223" t="s">
        <v>1314</v>
      </c>
      <c r="F365" s="224" t="s">
        <v>1315</v>
      </c>
      <c r="G365" s="225" t="s">
        <v>886</v>
      </c>
      <c r="H365" s="226">
        <v>1</v>
      </c>
      <c r="I365" s="227"/>
      <c r="J365" s="228">
        <f>ROUND(I365*H365,2)</f>
        <v>0</v>
      </c>
      <c r="K365" s="224" t="s">
        <v>1</v>
      </c>
      <c r="L365" s="46"/>
      <c r="M365" s="229" t="s">
        <v>1</v>
      </c>
      <c r="N365" s="230" t="s">
        <v>48</v>
      </c>
      <c r="O365" s="93"/>
      <c r="P365" s="231">
        <f>O365*H365</f>
        <v>0</v>
      </c>
      <c r="Q365" s="231">
        <v>0</v>
      </c>
      <c r="R365" s="231">
        <f>Q365*H365</f>
        <v>0</v>
      </c>
      <c r="S365" s="231">
        <v>0</v>
      </c>
      <c r="T365" s="232">
        <f>S365*H365</f>
        <v>0</v>
      </c>
      <c r="U365" s="40"/>
      <c r="V365" s="40"/>
      <c r="W365" s="40"/>
      <c r="X365" s="40"/>
      <c r="Y365" s="40"/>
      <c r="Z365" s="40"/>
      <c r="AA365" s="40"/>
      <c r="AB365" s="40"/>
      <c r="AC365" s="40"/>
      <c r="AD365" s="40"/>
      <c r="AE365" s="40"/>
      <c r="AR365" s="233" t="s">
        <v>530</v>
      </c>
      <c r="AT365" s="233" t="s">
        <v>245</v>
      </c>
      <c r="AU365" s="233" t="s">
        <v>90</v>
      </c>
      <c r="AY365" s="18" t="s">
        <v>244</v>
      </c>
      <c r="BE365" s="234">
        <f>IF(N365="základní",J365,0)</f>
        <v>0</v>
      </c>
      <c r="BF365" s="234">
        <f>IF(N365="snížená",J365,0)</f>
        <v>0</v>
      </c>
      <c r="BG365" s="234">
        <f>IF(N365="zákl. přenesená",J365,0)</f>
        <v>0</v>
      </c>
      <c r="BH365" s="234">
        <f>IF(N365="sníž. přenesená",J365,0)</f>
        <v>0</v>
      </c>
      <c r="BI365" s="234">
        <f>IF(N365="nulová",J365,0)</f>
        <v>0</v>
      </c>
      <c r="BJ365" s="18" t="s">
        <v>90</v>
      </c>
      <c r="BK365" s="234">
        <f>ROUND(I365*H365,2)</f>
        <v>0</v>
      </c>
      <c r="BL365" s="18" t="s">
        <v>530</v>
      </c>
      <c r="BM365" s="233" t="s">
        <v>1316</v>
      </c>
    </row>
    <row r="366" s="15" customFormat="1">
      <c r="A366" s="15"/>
      <c r="B366" s="287"/>
      <c r="C366" s="288"/>
      <c r="D366" s="235" t="s">
        <v>436</v>
      </c>
      <c r="E366" s="289" t="s">
        <v>1</v>
      </c>
      <c r="F366" s="290" t="s">
        <v>1317</v>
      </c>
      <c r="G366" s="288"/>
      <c r="H366" s="289" t="s">
        <v>1</v>
      </c>
      <c r="I366" s="291"/>
      <c r="J366" s="288"/>
      <c r="K366" s="288"/>
      <c r="L366" s="292"/>
      <c r="M366" s="293"/>
      <c r="N366" s="294"/>
      <c r="O366" s="294"/>
      <c r="P366" s="294"/>
      <c r="Q366" s="294"/>
      <c r="R366" s="294"/>
      <c r="S366" s="294"/>
      <c r="T366" s="295"/>
      <c r="U366" s="15"/>
      <c r="V366" s="15"/>
      <c r="W366" s="15"/>
      <c r="X366" s="15"/>
      <c r="Y366" s="15"/>
      <c r="Z366" s="15"/>
      <c r="AA366" s="15"/>
      <c r="AB366" s="15"/>
      <c r="AC366" s="15"/>
      <c r="AD366" s="15"/>
      <c r="AE366" s="15"/>
      <c r="AT366" s="296" t="s">
        <v>436</v>
      </c>
      <c r="AU366" s="296" t="s">
        <v>90</v>
      </c>
      <c r="AV366" s="15" t="s">
        <v>90</v>
      </c>
      <c r="AW366" s="15" t="s">
        <v>38</v>
      </c>
      <c r="AX366" s="15" t="s">
        <v>83</v>
      </c>
      <c r="AY366" s="296" t="s">
        <v>244</v>
      </c>
    </row>
    <row r="367" s="15" customFormat="1">
      <c r="A367" s="15"/>
      <c r="B367" s="287"/>
      <c r="C367" s="288"/>
      <c r="D367" s="235" t="s">
        <v>436</v>
      </c>
      <c r="E367" s="289" t="s">
        <v>1</v>
      </c>
      <c r="F367" s="290" t="s">
        <v>1318</v>
      </c>
      <c r="G367" s="288"/>
      <c r="H367" s="289" t="s">
        <v>1</v>
      </c>
      <c r="I367" s="291"/>
      <c r="J367" s="288"/>
      <c r="K367" s="288"/>
      <c r="L367" s="292"/>
      <c r="M367" s="293"/>
      <c r="N367" s="294"/>
      <c r="O367" s="294"/>
      <c r="P367" s="294"/>
      <c r="Q367" s="294"/>
      <c r="R367" s="294"/>
      <c r="S367" s="294"/>
      <c r="T367" s="295"/>
      <c r="U367" s="15"/>
      <c r="V367" s="15"/>
      <c r="W367" s="15"/>
      <c r="X367" s="15"/>
      <c r="Y367" s="15"/>
      <c r="Z367" s="15"/>
      <c r="AA367" s="15"/>
      <c r="AB367" s="15"/>
      <c r="AC367" s="15"/>
      <c r="AD367" s="15"/>
      <c r="AE367" s="15"/>
      <c r="AT367" s="296" t="s">
        <v>436</v>
      </c>
      <c r="AU367" s="296" t="s">
        <v>90</v>
      </c>
      <c r="AV367" s="15" t="s">
        <v>90</v>
      </c>
      <c r="AW367" s="15" t="s">
        <v>38</v>
      </c>
      <c r="AX367" s="15" t="s">
        <v>83</v>
      </c>
      <c r="AY367" s="296" t="s">
        <v>244</v>
      </c>
    </row>
    <row r="368" s="15" customFormat="1">
      <c r="A368" s="15"/>
      <c r="B368" s="287"/>
      <c r="C368" s="288"/>
      <c r="D368" s="235" t="s">
        <v>436</v>
      </c>
      <c r="E368" s="289" t="s">
        <v>1</v>
      </c>
      <c r="F368" s="290" t="s">
        <v>1319</v>
      </c>
      <c r="G368" s="288"/>
      <c r="H368" s="289" t="s">
        <v>1</v>
      </c>
      <c r="I368" s="291"/>
      <c r="J368" s="288"/>
      <c r="K368" s="288"/>
      <c r="L368" s="292"/>
      <c r="M368" s="293"/>
      <c r="N368" s="294"/>
      <c r="O368" s="294"/>
      <c r="P368" s="294"/>
      <c r="Q368" s="294"/>
      <c r="R368" s="294"/>
      <c r="S368" s="294"/>
      <c r="T368" s="295"/>
      <c r="U368" s="15"/>
      <c r="V368" s="15"/>
      <c r="W368" s="15"/>
      <c r="X368" s="15"/>
      <c r="Y368" s="15"/>
      <c r="Z368" s="15"/>
      <c r="AA368" s="15"/>
      <c r="AB368" s="15"/>
      <c r="AC368" s="15"/>
      <c r="AD368" s="15"/>
      <c r="AE368" s="15"/>
      <c r="AT368" s="296" t="s">
        <v>436</v>
      </c>
      <c r="AU368" s="296" t="s">
        <v>90</v>
      </c>
      <c r="AV368" s="15" t="s">
        <v>90</v>
      </c>
      <c r="AW368" s="15" t="s">
        <v>38</v>
      </c>
      <c r="AX368" s="15" t="s">
        <v>83</v>
      </c>
      <c r="AY368" s="296" t="s">
        <v>244</v>
      </c>
    </row>
    <row r="369" s="13" customFormat="1">
      <c r="A369" s="13"/>
      <c r="B369" s="262"/>
      <c r="C369" s="263"/>
      <c r="D369" s="235" t="s">
        <v>436</v>
      </c>
      <c r="E369" s="264" t="s">
        <v>1</v>
      </c>
      <c r="F369" s="265" t="s">
        <v>90</v>
      </c>
      <c r="G369" s="263"/>
      <c r="H369" s="266">
        <v>1</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90</v>
      </c>
      <c r="AV369" s="13" t="s">
        <v>92</v>
      </c>
      <c r="AW369" s="13" t="s">
        <v>38</v>
      </c>
      <c r="AX369" s="13" t="s">
        <v>90</v>
      </c>
      <c r="AY369" s="272" t="s">
        <v>244</v>
      </c>
    </row>
    <row r="370" s="2" customFormat="1" ht="16.5" customHeight="1">
      <c r="A370" s="40"/>
      <c r="B370" s="41"/>
      <c r="C370" s="222" t="s">
        <v>777</v>
      </c>
      <c r="D370" s="222" t="s">
        <v>245</v>
      </c>
      <c r="E370" s="223" t="s">
        <v>1320</v>
      </c>
      <c r="F370" s="224" t="s">
        <v>1321</v>
      </c>
      <c r="G370" s="225" t="s">
        <v>257</v>
      </c>
      <c r="H370" s="226">
        <v>1</v>
      </c>
      <c r="I370" s="227"/>
      <c r="J370" s="228">
        <f>ROUND(I370*H370,2)</f>
        <v>0</v>
      </c>
      <c r="K370" s="224" t="s">
        <v>1</v>
      </c>
      <c r="L370" s="46"/>
      <c r="M370" s="229" t="s">
        <v>1</v>
      </c>
      <c r="N370" s="230" t="s">
        <v>48</v>
      </c>
      <c r="O370" s="93"/>
      <c r="P370" s="231">
        <f>O370*H370</f>
        <v>0</v>
      </c>
      <c r="Q370" s="231">
        <v>0</v>
      </c>
      <c r="R370" s="231">
        <f>Q370*H370</f>
        <v>0</v>
      </c>
      <c r="S370" s="231">
        <v>0</v>
      </c>
      <c r="T370" s="232">
        <f>S370*H370</f>
        <v>0</v>
      </c>
      <c r="U370" s="40"/>
      <c r="V370" s="40"/>
      <c r="W370" s="40"/>
      <c r="X370" s="40"/>
      <c r="Y370" s="40"/>
      <c r="Z370" s="40"/>
      <c r="AA370" s="40"/>
      <c r="AB370" s="40"/>
      <c r="AC370" s="40"/>
      <c r="AD370" s="40"/>
      <c r="AE370" s="40"/>
      <c r="AR370" s="233" t="s">
        <v>530</v>
      </c>
      <c r="AT370" s="233" t="s">
        <v>245</v>
      </c>
      <c r="AU370" s="233" t="s">
        <v>90</v>
      </c>
      <c r="AY370" s="18" t="s">
        <v>244</v>
      </c>
      <c r="BE370" s="234">
        <f>IF(N370="základní",J370,0)</f>
        <v>0</v>
      </c>
      <c r="BF370" s="234">
        <f>IF(N370="snížená",J370,0)</f>
        <v>0</v>
      </c>
      <c r="BG370" s="234">
        <f>IF(N370="zákl. přenesená",J370,0)</f>
        <v>0</v>
      </c>
      <c r="BH370" s="234">
        <f>IF(N370="sníž. přenesená",J370,0)</f>
        <v>0</v>
      </c>
      <c r="BI370" s="234">
        <f>IF(N370="nulová",J370,0)</f>
        <v>0</v>
      </c>
      <c r="BJ370" s="18" t="s">
        <v>90</v>
      </c>
      <c r="BK370" s="234">
        <f>ROUND(I370*H370,2)</f>
        <v>0</v>
      </c>
      <c r="BL370" s="18" t="s">
        <v>530</v>
      </c>
      <c r="BM370" s="233" t="s">
        <v>1322</v>
      </c>
    </row>
    <row r="371" s="15" customFormat="1">
      <c r="A371" s="15"/>
      <c r="B371" s="287"/>
      <c r="C371" s="288"/>
      <c r="D371" s="235" t="s">
        <v>436</v>
      </c>
      <c r="E371" s="289" t="s">
        <v>1</v>
      </c>
      <c r="F371" s="290" t="s">
        <v>1323</v>
      </c>
      <c r="G371" s="288"/>
      <c r="H371" s="289" t="s">
        <v>1</v>
      </c>
      <c r="I371" s="291"/>
      <c r="J371" s="288"/>
      <c r="K371" s="288"/>
      <c r="L371" s="292"/>
      <c r="M371" s="293"/>
      <c r="N371" s="294"/>
      <c r="O371" s="294"/>
      <c r="P371" s="294"/>
      <c r="Q371" s="294"/>
      <c r="R371" s="294"/>
      <c r="S371" s="294"/>
      <c r="T371" s="295"/>
      <c r="U371" s="15"/>
      <c r="V371" s="15"/>
      <c r="W371" s="15"/>
      <c r="X371" s="15"/>
      <c r="Y371" s="15"/>
      <c r="Z371" s="15"/>
      <c r="AA371" s="15"/>
      <c r="AB371" s="15"/>
      <c r="AC371" s="15"/>
      <c r="AD371" s="15"/>
      <c r="AE371" s="15"/>
      <c r="AT371" s="296" t="s">
        <v>436</v>
      </c>
      <c r="AU371" s="296" t="s">
        <v>90</v>
      </c>
      <c r="AV371" s="15" t="s">
        <v>90</v>
      </c>
      <c r="AW371" s="15" t="s">
        <v>38</v>
      </c>
      <c r="AX371" s="15" t="s">
        <v>83</v>
      </c>
      <c r="AY371" s="296" t="s">
        <v>244</v>
      </c>
    </row>
    <row r="372" s="13" customFormat="1">
      <c r="A372" s="13"/>
      <c r="B372" s="262"/>
      <c r="C372" s="263"/>
      <c r="D372" s="235" t="s">
        <v>436</v>
      </c>
      <c r="E372" s="264" t="s">
        <v>1</v>
      </c>
      <c r="F372" s="265" t="s">
        <v>90</v>
      </c>
      <c r="G372" s="263"/>
      <c r="H372" s="266">
        <v>1</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436</v>
      </c>
      <c r="AU372" s="272" t="s">
        <v>90</v>
      </c>
      <c r="AV372" s="13" t="s">
        <v>92</v>
      </c>
      <c r="AW372" s="13" t="s">
        <v>38</v>
      </c>
      <c r="AX372" s="13" t="s">
        <v>90</v>
      </c>
      <c r="AY372" s="272" t="s">
        <v>244</v>
      </c>
    </row>
    <row r="373" s="2" customFormat="1" ht="16.5" customHeight="1">
      <c r="A373" s="40"/>
      <c r="B373" s="41"/>
      <c r="C373" s="222" t="s">
        <v>374</v>
      </c>
      <c r="D373" s="222" t="s">
        <v>245</v>
      </c>
      <c r="E373" s="223" t="s">
        <v>1324</v>
      </c>
      <c r="F373" s="224" t="s">
        <v>1325</v>
      </c>
      <c r="G373" s="225" t="s">
        <v>257</v>
      </c>
      <c r="H373" s="226">
        <v>1</v>
      </c>
      <c r="I373" s="227"/>
      <c r="J373" s="228">
        <f>ROUND(I373*H373,2)</f>
        <v>0</v>
      </c>
      <c r="K373" s="224" t="s">
        <v>1</v>
      </c>
      <c r="L373" s="46"/>
      <c r="M373" s="229" t="s">
        <v>1</v>
      </c>
      <c r="N373" s="230" t="s">
        <v>48</v>
      </c>
      <c r="O373" s="93"/>
      <c r="P373" s="231">
        <f>O373*H373</f>
        <v>0</v>
      </c>
      <c r="Q373" s="231">
        <v>0</v>
      </c>
      <c r="R373" s="231">
        <f>Q373*H373</f>
        <v>0</v>
      </c>
      <c r="S373" s="231">
        <v>0</v>
      </c>
      <c r="T373" s="232">
        <f>S373*H373</f>
        <v>0</v>
      </c>
      <c r="U373" s="40"/>
      <c r="V373" s="40"/>
      <c r="W373" s="40"/>
      <c r="X373" s="40"/>
      <c r="Y373" s="40"/>
      <c r="Z373" s="40"/>
      <c r="AA373" s="40"/>
      <c r="AB373" s="40"/>
      <c r="AC373" s="40"/>
      <c r="AD373" s="40"/>
      <c r="AE373" s="40"/>
      <c r="AR373" s="233" t="s">
        <v>530</v>
      </c>
      <c r="AT373" s="233" t="s">
        <v>245</v>
      </c>
      <c r="AU373" s="233" t="s">
        <v>90</v>
      </c>
      <c r="AY373" s="18" t="s">
        <v>244</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530</v>
      </c>
      <c r="BM373" s="233" t="s">
        <v>1326</v>
      </c>
    </row>
    <row r="374" s="15" customFormat="1">
      <c r="A374" s="15"/>
      <c r="B374" s="287"/>
      <c r="C374" s="288"/>
      <c r="D374" s="235" t="s">
        <v>436</v>
      </c>
      <c r="E374" s="289" t="s">
        <v>1</v>
      </c>
      <c r="F374" s="290" t="s">
        <v>1325</v>
      </c>
      <c r="G374" s="288"/>
      <c r="H374" s="289" t="s">
        <v>1</v>
      </c>
      <c r="I374" s="291"/>
      <c r="J374" s="288"/>
      <c r="K374" s="288"/>
      <c r="L374" s="292"/>
      <c r="M374" s="293"/>
      <c r="N374" s="294"/>
      <c r="O374" s="294"/>
      <c r="P374" s="294"/>
      <c r="Q374" s="294"/>
      <c r="R374" s="294"/>
      <c r="S374" s="294"/>
      <c r="T374" s="295"/>
      <c r="U374" s="15"/>
      <c r="V374" s="15"/>
      <c r="W374" s="15"/>
      <c r="X374" s="15"/>
      <c r="Y374" s="15"/>
      <c r="Z374" s="15"/>
      <c r="AA374" s="15"/>
      <c r="AB374" s="15"/>
      <c r="AC374" s="15"/>
      <c r="AD374" s="15"/>
      <c r="AE374" s="15"/>
      <c r="AT374" s="296" t="s">
        <v>436</v>
      </c>
      <c r="AU374" s="296" t="s">
        <v>90</v>
      </c>
      <c r="AV374" s="15" t="s">
        <v>90</v>
      </c>
      <c r="AW374" s="15" t="s">
        <v>38</v>
      </c>
      <c r="AX374" s="15" t="s">
        <v>83</v>
      </c>
      <c r="AY374" s="296" t="s">
        <v>244</v>
      </c>
    </row>
    <row r="375" s="13" customFormat="1">
      <c r="A375" s="13"/>
      <c r="B375" s="262"/>
      <c r="C375" s="263"/>
      <c r="D375" s="235" t="s">
        <v>436</v>
      </c>
      <c r="E375" s="264" t="s">
        <v>1</v>
      </c>
      <c r="F375" s="265" t="s">
        <v>90</v>
      </c>
      <c r="G375" s="263"/>
      <c r="H375" s="266">
        <v>1</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90</v>
      </c>
      <c r="AV375" s="13" t="s">
        <v>92</v>
      </c>
      <c r="AW375" s="13" t="s">
        <v>38</v>
      </c>
      <c r="AX375" s="13" t="s">
        <v>90</v>
      </c>
      <c r="AY375" s="272" t="s">
        <v>244</v>
      </c>
    </row>
    <row r="376" s="2" customFormat="1" ht="16.5" customHeight="1">
      <c r="A376" s="40"/>
      <c r="B376" s="41"/>
      <c r="C376" s="222" t="s">
        <v>785</v>
      </c>
      <c r="D376" s="222" t="s">
        <v>245</v>
      </c>
      <c r="E376" s="223" t="s">
        <v>1327</v>
      </c>
      <c r="F376" s="224" t="s">
        <v>1328</v>
      </c>
      <c r="G376" s="225" t="s">
        <v>257</v>
      </c>
      <c r="H376" s="226">
        <v>2</v>
      </c>
      <c r="I376" s="227"/>
      <c r="J376" s="228">
        <f>ROUND(I376*H376,2)</f>
        <v>0</v>
      </c>
      <c r="K376" s="224" t="s">
        <v>1</v>
      </c>
      <c r="L376" s="46"/>
      <c r="M376" s="229" t="s">
        <v>1</v>
      </c>
      <c r="N376" s="230" t="s">
        <v>48</v>
      </c>
      <c r="O376" s="93"/>
      <c r="P376" s="231">
        <f>O376*H376</f>
        <v>0</v>
      </c>
      <c r="Q376" s="231">
        <v>0</v>
      </c>
      <c r="R376" s="231">
        <f>Q376*H376</f>
        <v>0</v>
      </c>
      <c r="S376" s="231">
        <v>0</v>
      </c>
      <c r="T376" s="232">
        <f>S376*H376</f>
        <v>0</v>
      </c>
      <c r="U376" s="40"/>
      <c r="V376" s="40"/>
      <c r="W376" s="40"/>
      <c r="X376" s="40"/>
      <c r="Y376" s="40"/>
      <c r="Z376" s="40"/>
      <c r="AA376" s="40"/>
      <c r="AB376" s="40"/>
      <c r="AC376" s="40"/>
      <c r="AD376" s="40"/>
      <c r="AE376" s="40"/>
      <c r="AR376" s="233" t="s">
        <v>530</v>
      </c>
      <c r="AT376" s="233" t="s">
        <v>245</v>
      </c>
      <c r="AU376" s="233" t="s">
        <v>90</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530</v>
      </c>
      <c r="BM376" s="233" t="s">
        <v>1329</v>
      </c>
    </row>
    <row r="377" s="15" customFormat="1">
      <c r="A377" s="15"/>
      <c r="B377" s="287"/>
      <c r="C377" s="288"/>
      <c r="D377" s="235" t="s">
        <v>436</v>
      </c>
      <c r="E377" s="289" t="s">
        <v>1</v>
      </c>
      <c r="F377" s="290" t="s">
        <v>1328</v>
      </c>
      <c r="G377" s="288"/>
      <c r="H377" s="289" t="s">
        <v>1</v>
      </c>
      <c r="I377" s="291"/>
      <c r="J377" s="288"/>
      <c r="K377" s="288"/>
      <c r="L377" s="292"/>
      <c r="M377" s="293"/>
      <c r="N377" s="294"/>
      <c r="O377" s="294"/>
      <c r="P377" s="294"/>
      <c r="Q377" s="294"/>
      <c r="R377" s="294"/>
      <c r="S377" s="294"/>
      <c r="T377" s="295"/>
      <c r="U377" s="15"/>
      <c r="V377" s="15"/>
      <c r="W377" s="15"/>
      <c r="X377" s="15"/>
      <c r="Y377" s="15"/>
      <c r="Z377" s="15"/>
      <c r="AA377" s="15"/>
      <c r="AB377" s="15"/>
      <c r="AC377" s="15"/>
      <c r="AD377" s="15"/>
      <c r="AE377" s="15"/>
      <c r="AT377" s="296" t="s">
        <v>436</v>
      </c>
      <c r="AU377" s="296" t="s">
        <v>90</v>
      </c>
      <c r="AV377" s="15" t="s">
        <v>90</v>
      </c>
      <c r="AW377" s="15" t="s">
        <v>38</v>
      </c>
      <c r="AX377" s="15" t="s">
        <v>83</v>
      </c>
      <c r="AY377" s="296" t="s">
        <v>244</v>
      </c>
    </row>
    <row r="378" s="13" customFormat="1">
      <c r="A378" s="13"/>
      <c r="B378" s="262"/>
      <c r="C378" s="263"/>
      <c r="D378" s="235" t="s">
        <v>436</v>
      </c>
      <c r="E378" s="264" t="s">
        <v>1</v>
      </c>
      <c r="F378" s="265" t="s">
        <v>92</v>
      </c>
      <c r="G378" s="263"/>
      <c r="H378" s="266">
        <v>2</v>
      </c>
      <c r="I378" s="267"/>
      <c r="J378" s="263"/>
      <c r="K378" s="263"/>
      <c r="L378" s="268"/>
      <c r="M378" s="308"/>
      <c r="N378" s="309"/>
      <c r="O378" s="309"/>
      <c r="P378" s="309"/>
      <c r="Q378" s="309"/>
      <c r="R378" s="309"/>
      <c r="S378" s="309"/>
      <c r="T378" s="310"/>
      <c r="U378" s="13"/>
      <c r="V378" s="13"/>
      <c r="W378" s="13"/>
      <c r="X378" s="13"/>
      <c r="Y378" s="13"/>
      <c r="Z378" s="13"/>
      <c r="AA378" s="13"/>
      <c r="AB378" s="13"/>
      <c r="AC378" s="13"/>
      <c r="AD378" s="13"/>
      <c r="AE378" s="13"/>
      <c r="AT378" s="272" t="s">
        <v>436</v>
      </c>
      <c r="AU378" s="272" t="s">
        <v>90</v>
      </c>
      <c r="AV378" s="13" t="s">
        <v>92</v>
      </c>
      <c r="AW378" s="13" t="s">
        <v>38</v>
      </c>
      <c r="AX378" s="13" t="s">
        <v>90</v>
      </c>
      <c r="AY378" s="272" t="s">
        <v>244</v>
      </c>
    </row>
    <row r="379" s="2" customFormat="1" ht="6.96" customHeight="1">
      <c r="A379" s="40"/>
      <c r="B379" s="68"/>
      <c r="C379" s="69"/>
      <c r="D379" s="69"/>
      <c r="E379" s="69"/>
      <c r="F379" s="69"/>
      <c r="G379" s="69"/>
      <c r="H379" s="69"/>
      <c r="I379" s="69"/>
      <c r="J379" s="69"/>
      <c r="K379" s="69"/>
      <c r="L379" s="46"/>
      <c r="M379" s="40"/>
      <c r="O379" s="40"/>
      <c r="P379" s="40"/>
      <c r="Q379" s="40"/>
      <c r="R379" s="40"/>
      <c r="S379" s="40"/>
      <c r="T379" s="40"/>
      <c r="U379" s="40"/>
      <c r="V379" s="40"/>
      <c r="W379" s="40"/>
      <c r="X379" s="40"/>
      <c r="Y379" s="40"/>
      <c r="Z379" s="40"/>
      <c r="AA379" s="40"/>
      <c r="AB379" s="40"/>
      <c r="AC379" s="40"/>
      <c r="AD379" s="40"/>
      <c r="AE379" s="40"/>
    </row>
  </sheetData>
  <sheetProtection sheet="1" autoFilter="0" formatColumns="0" formatRows="0" objects="1" scenarios="1" spinCount="100000" saltValue="F1stWi4DmsHFMJrNQH9G++KJ1l7uqlvnMFSRRTLi3hFKH7POeZxdaaZr+Ff/ogPMmVtC7l6pf31dte3QH5kdDQ==" hashValue="zSpOwgCAkLB9ztVj3ESbMrL6t1/u0piGXf07+ckvBUtrJBIUFCMJ4hR38E44XLjutRNIDPeeY2mDDuCTzPfpwQ==" algorithmName="SHA-512" password="E785"/>
  <autoFilter ref="C130:K378"/>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1332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19</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23</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32</v>
      </c>
      <c r="F19" s="40"/>
      <c r="G19" s="40"/>
      <c r="H19" s="40"/>
      <c r="I19" s="153" t="s">
        <v>33</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37</v>
      </c>
      <c r="F25" s="40"/>
      <c r="G25" s="40"/>
      <c r="H25" s="40"/>
      <c r="I25" s="153" t="s">
        <v>33</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95.25" customHeight="1">
      <c r="A31" s="157"/>
      <c r="B31" s="158"/>
      <c r="C31" s="157"/>
      <c r="D31" s="157"/>
      <c r="E31" s="159" t="s">
        <v>42</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ROUND((SUM(BE125:BE127)),  2)</f>
        <v>0</v>
      </c>
      <c r="G37" s="40"/>
      <c r="H37" s="40"/>
      <c r="I37" s="167">
        <v>0.20999999999999999</v>
      </c>
      <c r="J37" s="166">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ROUND((SUM(BF125:BF127)),  2)</f>
        <v>0</v>
      </c>
      <c r="G38" s="40"/>
      <c r="H38" s="40"/>
      <c r="I38" s="167">
        <v>0.14999999999999999</v>
      </c>
      <c r="J38" s="166">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2.4.1 - Přeložka vedení VN - ČEZ _ (OBJEKT NEOBSAZEN_NENACEŇOVAT)</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Slezská nemocnice v Opavě, p.o.</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1333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2.4.1 - Přeložka vedení VN - ČEZ _ (OBJEKT NEOBSAZEN_NENACEŇOVAT)</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Slezská nemocnice v Opavě, p.o.</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1334</v>
      </c>
      <c r="F126" s="211" t="s">
        <v>1335</v>
      </c>
      <c r="G126" s="209"/>
      <c r="H126" s="209"/>
      <c r="I126" s="212"/>
      <c r="J126" s="213">
        <f>BK126</f>
        <v>0</v>
      </c>
      <c r="K126" s="209"/>
      <c r="L126" s="214"/>
      <c r="M126" s="215"/>
      <c r="N126" s="216"/>
      <c r="O126" s="216"/>
      <c r="P126" s="217">
        <f>P127</f>
        <v>0</v>
      </c>
      <c r="Q126" s="216"/>
      <c r="R126" s="217">
        <f>R127</f>
        <v>0</v>
      </c>
      <c r="S126" s="216"/>
      <c r="T126" s="218">
        <f>T127</f>
        <v>0</v>
      </c>
      <c r="U126" s="11"/>
      <c r="V126" s="11"/>
      <c r="W126" s="11"/>
      <c r="X126" s="11"/>
      <c r="Y126" s="11"/>
      <c r="Z126" s="11"/>
      <c r="AA126" s="11"/>
      <c r="AB126" s="11"/>
      <c r="AC126" s="11"/>
      <c r="AD126" s="11"/>
      <c r="AE126" s="11"/>
      <c r="AR126" s="219" t="s">
        <v>123</v>
      </c>
      <c r="AT126" s="220" t="s">
        <v>82</v>
      </c>
      <c r="AU126" s="220" t="s">
        <v>83</v>
      </c>
      <c r="AY126" s="219" t="s">
        <v>244</v>
      </c>
      <c r="BK126" s="221">
        <f>BK127</f>
        <v>0</v>
      </c>
    </row>
    <row r="127" s="2" customFormat="1" ht="16.5" customHeight="1">
      <c r="A127" s="40"/>
      <c r="B127" s="41"/>
      <c r="C127" s="222" t="s">
        <v>90</v>
      </c>
      <c r="D127" s="222" t="s">
        <v>245</v>
      </c>
      <c r="E127" s="223" t="s">
        <v>1336</v>
      </c>
      <c r="F127" s="224" t="s">
        <v>1337</v>
      </c>
      <c r="G127" s="225" t="s">
        <v>1</v>
      </c>
      <c r="H127" s="226">
        <v>0</v>
      </c>
      <c r="I127" s="227"/>
      <c r="J127" s="228">
        <f>ROUND(I127*H127,2)</f>
        <v>0</v>
      </c>
      <c r="K127" s="224" t="s">
        <v>1</v>
      </c>
      <c r="L127" s="46"/>
      <c r="M127" s="250" t="s">
        <v>1</v>
      </c>
      <c r="N127" s="251" t="s">
        <v>48</v>
      </c>
      <c r="O127" s="252"/>
      <c r="P127" s="253">
        <f>O127*H127</f>
        <v>0</v>
      </c>
      <c r="Q127" s="253">
        <v>0</v>
      </c>
      <c r="R127" s="253">
        <f>Q127*H127</f>
        <v>0</v>
      </c>
      <c r="S127" s="253">
        <v>0</v>
      </c>
      <c r="T127" s="254">
        <f>S127*H127</f>
        <v>0</v>
      </c>
      <c r="U127" s="40"/>
      <c r="V127" s="40"/>
      <c r="W127" s="40"/>
      <c r="X127" s="40"/>
      <c r="Y127" s="40"/>
      <c r="Z127" s="40"/>
      <c r="AA127" s="40"/>
      <c r="AB127" s="40"/>
      <c r="AC127" s="40"/>
      <c r="AD127" s="40"/>
      <c r="AE127" s="40"/>
      <c r="AR127" s="233" t="s">
        <v>530</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530</v>
      </c>
      <c r="BM127" s="233" t="s">
        <v>1338</v>
      </c>
    </row>
    <row r="128" s="2" customFormat="1" ht="6.96" customHeight="1">
      <c r="A128" s="40"/>
      <c r="B128" s="68"/>
      <c r="C128" s="69"/>
      <c r="D128" s="69"/>
      <c r="E128" s="69"/>
      <c r="F128" s="69"/>
      <c r="G128" s="69"/>
      <c r="H128" s="69"/>
      <c r="I128" s="69"/>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d2YWAXXsCaZflQUsooUpY5cJfspo24SkRJHp/6Q9N2ZoEGHUNwjSq4PhMIMG3pPRGE7PtI3+dFMPhSW6IYidrg==" hashValue="QkHwWV80xd4nLLSzPiWKH3VeziTZHvTBE2g3sGWj/efDzoGDF73Kg9CbCPWB4juypNTLSlD2guShIgasJHd7Hw=="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1340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122</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1342</v>
      </c>
      <c r="F127" s="224" t="s">
        <v>1343</v>
      </c>
      <c r="G127" s="225" t="s">
        <v>1344</v>
      </c>
      <c r="H127" s="226">
        <v>0.10000000000000001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1345</v>
      </c>
      <c r="F128" s="224" t="s">
        <v>1346</v>
      </c>
      <c r="G128" s="225" t="s">
        <v>490</v>
      </c>
      <c r="H128" s="226">
        <v>25.920000000000002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1347</v>
      </c>
      <c r="F129" s="224" t="s">
        <v>1348</v>
      </c>
      <c r="G129" s="225" t="s">
        <v>490</v>
      </c>
      <c r="H129" s="226">
        <v>17.280000000000001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1349</v>
      </c>
      <c r="F130" s="224" t="s">
        <v>1350</v>
      </c>
      <c r="G130" s="225" t="s">
        <v>490</v>
      </c>
      <c r="H130" s="226">
        <v>43.200000000000003</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37.8" customHeight="1">
      <c r="A131" s="40"/>
      <c r="B131" s="41"/>
      <c r="C131" s="222" t="s">
        <v>139</v>
      </c>
      <c r="D131" s="222" t="s">
        <v>245</v>
      </c>
      <c r="E131" s="223" t="s">
        <v>1351</v>
      </c>
      <c r="F131" s="224" t="s">
        <v>1352</v>
      </c>
      <c r="G131" s="225" t="s">
        <v>301</v>
      </c>
      <c r="H131" s="226">
        <v>5.1840000000000002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1353</v>
      </c>
      <c r="F132" s="224" t="s">
        <v>1354</v>
      </c>
      <c r="G132" s="225" t="s">
        <v>490</v>
      </c>
      <c r="H132" s="226">
        <v>25.920000000000002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1355</v>
      </c>
      <c r="F133" s="224" t="s">
        <v>1356</v>
      </c>
      <c r="G133" s="225" t="s">
        <v>490</v>
      </c>
      <c r="H133" s="226">
        <v>17.280000000000001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3" customHeight="1">
      <c r="A134" s="40"/>
      <c r="B134" s="41"/>
      <c r="C134" s="222" t="s">
        <v>262</v>
      </c>
      <c r="D134" s="222" t="s">
        <v>245</v>
      </c>
      <c r="E134" s="223" t="s">
        <v>1357</v>
      </c>
      <c r="F134" s="224" t="s">
        <v>1358</v>
      </c>
      <c r="G134" s="225" t="s">
        <v>419</v>
      </c>
      <c r="H134" s="226">
        <v>11.593999999999999</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1359</v>
      </c>
      <c r="F135" s="224" t="s">
        <v>1360</v>
      </c>
      <c r="G135" s="225" t="s">
        <v>419</v>
      </c>
      <c r="H135" s="226">
        <v>148.94399999999999</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c r="A136" s="40"/>
      <c r="B136" s="41"/>
      <c r="C136" s="42"/>
      <c r="D136" s="235" t="s">
        <v>250</v>
      </c>
      <c r="E136" s="42"/>
      <c r="F136" s="236" t="s">
        <v>1361</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16.5" customHeight="1">
      <c r="A137" s="40"/>
      <c r="B137" s="41"/>
      <c r="C137" s="222" t="s">
        <v>266</v>
      </c>
      <c r="D137" s="222" t="s">
        <v>245</v>
      </c>
      <c r="E137" s="223" t="s">
        <v>1362</v>
      </c>
      <c r="F137" s="224" t="s">
        <v>1363</v>
      </c>
      <c r="G137" s="225" t="s">
        <v>301</v>
      </c>
      <c r="H137" s="226">
        <v>5.1840000000000002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283</v>
      </c>
    </row>
    <row r="138" s="2" customFormat="1" ht="16.5" customHeight="1">
      <c r="A138" s="40"/>
      <c r="B138" s="41"/>
      <c r="C138" s="222" t="s">
        <v>285</v>
      </c>
      <c r="D138" s="222" t="s">
        <v>245</v>
      </c>
      <c r="E138" s="223" t="s">
        <v>1364</v>
      </c>
      <c r="F138" s="224" t="s">
        <v>1365</v>
      </c>
      <c r="G138" s="225" t="s">
        <v>419</v>
      </c>
      <c r="H138" s="226">
        <v>8.2940000000000005</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288</v>
      </c>
    </row>
    <row r="139" s="2" customFormat="1" ht="24.15" customHeight="1">
      <c r="A139" s="40"/>
      <c r="B139" s="41"/>
      <c r="C139" s="222" t="s">
        <v>269</v>
      </c>
      <c r="D139" s="222" t="s">
        <v>245</v>
      </c>
      <c r="E139" s="223" t="s">
        <v>1366</v>
      </c>
      <c r="F139" s="224" t="s">
        <v>1367</v>
      </c>
      <c r="G139" s="225" t="s">
        <v>419</v>
      </c>
      <c r="H139" s="226">
        <v>1.8</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291</v>
      </c>
    </row>
    <row r="140" s="2" customFormat="1" ht="24.15" customHeight="1">
      <c r="A140" s="40"/>
      <c r="B140" s="41"/>
      <c r="C140" s="222" t="s">
        <v>292</v>
      </c>
      <c r="D140" s="222" t="s">
        <v>245</v>
      </c>
      <c r="E140" s="223" t="s">
        <v>1368</v>
      </c>
      <c r="F140" s="224" t="s">
        <v>1369</v>
      </c>
      <c r="G140" s="225" t="s">
        <v>419</v>
      </c>
      <c r="H140" s="226">
        <v>0.5</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295</v>
      </c>
    </row>
    <row r="141" s="2" customFormat="1" ht="21.75" customHeight="1">
      <c r="A141" s="40"/>
      <c r="B141" s="41"/>
      <c r="C141" s="222" t="s">
        <v>273</v>
      </c>
      <c r="D141" s="222" t="s">
        <v>245</v>
      </c>
      <c r="E141" s="223" t="s">
        <v>1370</v>
      </c>
      <c r="F141" s="224" t="s">
        <v>1371</v>
      </c>
      <c r="G141" s="225" t="s">
        <v>419</v>
      </c>
      <c r="H141" s="226">
        <v>0.5</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298</v>
      </c>
    </row>
    <row r="142" s="2" customFormat="1" ht="21.75" customHeight="1">
      <c r="A142" s="40"/>
      <c r="B142" s="41"/>
      <c r="C142" s="222" t="s">
        <v>8</v>
      </c>
      <c r="D142" s="222" t="s">
        <v>245</v>
      </c>
      <c r="E142" s="223" t="s">
        <v>1372</v>
      </c>
      <c r="F142" s="224" t="s">
        <v>1373</v>
      </c>
      <c r="G142" s="225" t="s">
        <v>419</v>
      </c>
      <c r="H142" s="226">
        <v>0.5</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302</v>
      </c>
    </row>
    <row r="143" s="2" customFormat="1" ht="33" customHeight="1">
      <c r="A143" s="40"/>
      <c r="B143" s="41"/>
      <c r="C143" s="222" t="s">
        <v>276</v>
      </c>
      <c r="D143" s="222" t="s">
        <v>245</v>
      </c>
      <c r="E143" s="223" t="s">
        <v>1374</v>
      </c>
      <c r="F143" s="224" t="s">
        <v>1375</v>
      </c>
      <c r="G143" s="225" t="s">
        <v>301</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306</v>
      </c>
    </row>
    <row r="144" s="2" customFormat="1" ht="16.5" customHeight="1">
      <c r="A144" s="40"/>
      <c r="B144" s="41"/>
      <c r="C144" s="222" t="s">
        <v>308</v>
      </c>
      <c r="D144" s="222" t="s">
        <v>245</v>
      </c>
      <c r="E144" s="223" t="s">
        <v>1376</v>
      </c>
      <c r="F144" s="224" t="s">
        <v>1377</v>
      </c>
      <c r="G144" s="225" t="s">
        <v>248</v>
      </c>
      <c r="H144" s="226">
        <v>10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311</v>
      </c>
    </row>
    <row r="145" s="2" customFormat="1" ht="24.15" customHeight="1">
      <c r="A145" s="40"/>
      <c r="B145" s="41"/>
      <c r="C145" s="222" t="s">
        <v>280</v>
      </c>
      <c r="D145" s="222" t="s">
        <v>245</v>
      </c>
      <c r="E145" s="223" t="s">
        <v>1378</v>
      </c>
      <c r="F145" s="224" t="s">
        <v>1379</v>
      </c>
      <c r="G145" s="225" t="s">
        <v>248</v>
      </c>
      <c r="H145" s="226">
        <v>18</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YJ7KxP1CnXvUtQroB0ZzH9BfQVipnR3LlxWGFHT0RAsJY9mbAm9JG9W06HVFOEWr4P8lXbIoO1CEFMC3C1FY7A==" hashValue="BV61ir/uVivGU4yUuXl0Dlj3GJMQNO5MO5i/8HRo1wD8ETh54c4S9668LS+HdL9qlWjkMTSlXm4/MAkwUS8Lmg=="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ROUND((SUM(BE125:BE136)),  2)</f>
        <v>0</v>
      </c>
      <c r="G37" s="40"/>
      <c r="H37" s="40"/>
      <c r="I37" s="167">
        <v>0.20999999999999999</v>
      </c>
      <c r="J37" s="166">
        <f>ROUND(((SUM(BE125:BE136))*I37),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ROUND((SUM(BF125:BF136)),  2)</f>
        <v>0</v>
      </c>
      <c r="G38" s="40"/>
      <c r="H38" s="40"/>
      <c r="I38" s="167">
        <v>0.14999999999999999</v>
      </c>
      <c r="J38" s="166">
        <f>ROUND(((SUM(BF125:BF136))*I38),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1381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125</v>
      </c>
      <c r="G126" s="209"/>
      <c r="H126" s="209"/>
      <c r="I126" s="212"/>
      <c r="J126" s="213">
        <f>BK126</f>
        <v>0</v>
      </c>
      <c r="K126" s="209"/>
      <c r="L126" s="214"/>
      <c r="M126" s="215"/>
      <c r="N126" s="216"/>
      <c r="O126" s="216"/>
      <c r="P126" s="217">
        <f>SUM(P127:P136)</f>
        <v>0</v>
      </c>
      <c r="Q126" s="216"/>
      <c r="R126" s="217">
        <f>SUM(R127:R136)</f>
        <v>0</v>
      </c>
      <c r="S126" s="216"/>
      <c r="T126" s="218">
        <f>SUM(T127:T136)</f>
        <v>0</v>
      </c>
      <c r="U126" s="11"/>
      <c r="V126" s="11"/>
      <c r="W126" s="11"/>
      <c r="X126" s="11"/>
      <c r="Y126" s="11"/>
      <c r="Z126" s="11"/>
      <c r="AA126" s="11"/>
      <c r="AB126" s="11"/>
      <c r="AC126" s="11"/>
      <c r="AD126" s="11"/>
      <c r="AE126" s="11"/>
      <c r="AR126" s="219" t="s">
        <v>90</v>
      </c>
      <c r="AT126" s="220" t="s">
        <v>82</v>
      </c>
      <c r="AU126" s="220" t="s">
        <v>83</v>
      </c>
      <c r="AY126" s="219" t="s">
        <v>244</v>
      </c>
      <c r="BK126" s="221">
        <f>SUM(BK127:BK136)</f>
        <v>0</v>
      </c>
    </row>
    <row r="127" s="2" customFormat="1" ht="16.5" customHeight="1">
      <c r="A127" s="40"/>
      <c r="B127" s="41"/>
      <c r="C127" s="222" t="s">
        <v>90</v>
      </c>
      <c r="D127" s="222" t="s">
        <v>245</v>
      </c>
      <c r="E127" s="223" t="s">
        <v>1382</v>
      </c>
      <c r="F127" s="224" t="s">
        <v>1383</v>
      </c>
      <c r="G127" s="225" t="s">
        <v>490</v>
      </c>
      <c r="H127" s="226">
        <v>79.200000000000003</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1384</v>
      </c>
      <c r="F128" s="224" t="s">
        <v>1385</v>
      </c>
      <c r="G128" s="225" t="s">
        <v>490</v>
      </c>
      <c r="H128" s="226">
        <v>13.199999999999999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1386</v>
      </c>
      <c r="F129" s="224" t="s">
        <v>1387</v>
      </c>
      <c r="G129" s="225" t="s">
        <v>490</v>
      </c>
      <c r="H129" s="226">
        <v>13.199999999999999</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1388</v>
      </c>
      <c r="F130" s="224" t="s">
        <v>1389</v>
      </c>
      <c r="G130" s="225" t="s">
        <v>490</v>
      </c>
      <c r="H130" s="226">
        <v>39.600000000000001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1.75" customHeight="1">
      <c r="A131" s="40"/>
      <c r="B131" s="41"/>
      <c r="C131" s="222" t="s">
        <v>139</v>
      </c>
      <c r="D131" s="222" t="s">
        <v>245</v>
      </c>
      <c r="E131" s="223" t="s">
        <v>1390</v>
      </c>
      <c r="F131" s="224" t="s">
        <v>1391</v>
      </c>
      <c r="G131" s="225" t="s">
        <v>490</v>
      </c>
      <c r="H131" s="226">
        <v>26.399999999999999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1392</v>
      </c>
      <c r="F132" s="224" t="s">
        <v>1393</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1394</v>
      </c>
      <c r="F133" s="224" t="s">
        <v>1395</v>
      </c>
      <c r="G133" s="225" t="s">
        <v>490</v>
      </c>
      <c r="H133" s="226">
        <v>60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1.75" customHeight="1">
      <c r="A134" s="40"/>
      <c r="B134" s="41"/>
      <c r="C134" s="222" t="s">
        <v>262</v>
      </c>
      <c r="D134" s="222" t="s">
        <v>245</v>
      </c>
      <c r="E134" s="223" t="s">
        <v>1396</v>
      </c>
      <c r="F134" s="224" t="s">
        <v>1397</v>
      </c>
      <c r="G134" s="225" t="s">
        <v>979</v>
      </c>
      <c r="H134" s="226">
        <v>12</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1398</v>
      </c>
      <c r="F135" s="224" t="s">
        <v>1399</v>
      </c>
      <c r="G135" s="225" t="s">
        <v>490</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4.15" customHeight="1">
      <c r="A136" s="40"/>
      <c r="B136" s="41"/>
      <c r="C136" s="222" t="s">
        <v>266</v>
      </c>
      <c r="D136" s="222" t="s">
        <v>245</v>
      </c>
      <c r="E136" s="223" t="s">
        <v>1400</v>
      </c>
      <c r="F136" s="224" t="s">
        <v>1401</v>
      </c>
      <c r="G136" s="225" t="s">
        <v>979</v>
      </c>
      <c r="H136" s="226">
        <v>2</v>
      </c>
      <c r="I136" s="227"/>
      <c r="J136" s="228">
        <f>ROUND(I136*H136,2)</f>
        <v>0</v>
      </c>
      <c r="K136" s="224" t="s">
        <v>249</v>
      </c>
      <c r="L136" s="46"/>
      <c r="M136" s="250" t="s">
        <v>1</v>
      </c>
      <c r="N136" s="251" t="s">
        <v>48</v>
      </c>
      <c r="O136" s="252"/>
      <c r="P136" s="253">
        <f>O136*H136</f>
        <v>0</v>
      </c>
      <c r="Q136" s="253">
        <v>0</v>
      </c>
      <c r="R136" s="253">
        <f>Q136*H136</f>
        <v>0</v>
      </c>
      <c r="S136" s="253">
        <v>0</v>
      </c>
      <c r="T136" s="254">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6.96" customHeight="1">
      <c r="A137" s="40"/>
      <c r="B137" s="68"/>
      <c r="C137" s="69"/>
      <c r="D137" s="69"/>
      <c r="E137" s="69"/>
      <c r="F137" s="69"/>
      <c r="G137" s="69"/>
      <c r="H137" s="69"/>
      <c r="I137" s="69"/>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chWn4VFAN71i3Hu5gYOm3bTNHlmSGBYar3krsSiEvSKItulfaonkwthH79q0E7D1QLg6I17IwoOILYtQlbnxww==" hashValue="ruf+oCo3sRhcVLx8XRKzfoKv9Xn9pkdVY7OBBUL+G4qnLaoI7u81TQNnamKCe3TWNAvb14boG7wbmTjCpWSgxw==" algorithmName="SHA-512" password="E785"/>
  <autoFilter ref="C124:K13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ROUND((SUM(BE125:BE135)),  2)</f>
        <v>0</v>
      </c>
      <c r="G37" s="40"/>
      <c r="H37" s="40"/>
      <c r="I37" s="167">
        <v>0.20999999999999999</v>
      </c>
      <c r="J37" s="166">
        <f>ROUND(((SUM(BE125:BE135))*I37),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ROUND((SUM(BF125:BF135)),  2)</f>
        <v>0</v>
      </c>
      <c r="G38" s="40"/>
      <c r="H38" s="40"/>
      <c r="I38" s="167">
        <v>0.14999999999999999</v>
      </c>
      <c r="J38" s="166">
        <f>ROUND(((SUM(BF125:BF135))*I38),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1403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127</v>
      </c>
      <c r="G126" s="209"/>
      <c r="H126" s="209"/>
      <c r="I126" s="212"/>
      <c r="J126" s="213">
        <f>BK126</f>
        <v>0</v>
      </c>
      <c r="K126" s="209"/>
      <c r="L126" s="214"/>
      <c r="M126" s="215"/>
      <c r="N126" s="216"/>
      <c r="O126" s="216"/>
      <c r="P126" s="217">
        <f>SUM(P127:P135)</f>
        <v>0</v>
      </c>
      <c r="Q126" s="216"/>
      <c r="R126" s="217">
        <f>SUM(R127:R135)</f>
        <v>0</v>
      </c>
      <c r="S126" s="216"/>
      <c r="T126" s="218">
        <f>SUM(T127:T135)</f>
        <v>0</v>
      </c>
      <c r="U126" s="11"/>
      <c r="V126" s="11"/>
      <c r="W126" s="11"/>
      <c r="X126" s="11"/>
      <c r="Y126" s="11"/>
      <c r="Z126" s="11"/>
      <c r="AA126" s="11"/>
      <c r="AB126" s="11"/>
      <c r="AC126" s="11"/>
      <c r="AD126" s="11"/>
      <c r="AE126" s="11"/>
      <c r="AR126" s="219" t="s">
        <v>90</v>
      </c>
      <c r="AT126" s="220" t="s">
        <v>82</v>
      </c>
      <c r="AU126" s="220" t="s">
        <v>83</v>
      </c>
      <c r="AY126" s="219" t="s">
        <v>244</v>
      </c>
      <c r="BK126" s="221">
        <f>SUM(BK127:BK135)</f>
        <v>0</v>
      </c>
    </row>
    <row r="127" s="2" customFormat="1" ht="16.5" customHeight="1">
      <c r="A127" s="40"/>
      <c r="B127" s="41"/>
      <c r="C127" s="222" t="s">
        <v>90</v>
      </c>
      <c r="D127" s="222" t="s">
        <v>245</v>
      </c>
      <c r="E127" s="223" t="s">
        <v>1404</v>
      </c>
      <c r="F127" s="224" t="s">
        <v>1383</v>
      </c>
      <c r="G127" s="225" t="s">
        <v>490</v>
      </c>
      <c r="H127" s="226">
        <v>79.200000000000003</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1405</v>
      </c>
      <c r="F128" s="224" t="s">
        <v>1385</v>
      </c>
      <c r="G128" s="225" t="s">
        <v>490</v>
      </c>
      <c r="H128" s="226">
        <v>13.199999999999999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1406</v>
      </c>
      <c r="F129" s="224" t="s">
        <v>1387</v>
      </c>
      <c r="G129" s="225" t="s">
        <v>490</v>
      </c>
      <c r="H129" s="226">
        <v>13.199999999999999</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1407</v>
      </c>
      <c r="F130" s="224" t="s">
        <v>1408</v>
      </c>
      <c r="G130" s="225" t="s">
        <v>490</v>
      </c>
      <c r="H130" s="226">
        <v>39.600000000000001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1409</v>
      </c>
      <c r="F131" s="224" t="s">
        <v>1410</v>
      </c>
      <c r="G131" s="225" t="s">
        <v>490</v>
      </c>
      <c r="H131" s="226">
        <v>26.399999999999999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1411</v>
      </c>
      <c r="F132" s="224" t="s">
        <v>1393</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1.75" customHeight="1">
      <c r="A133" s="40"/>
      <c r="B133" s="41"/>
      <c r="C133" s="222" t="s">
        <v>270</v>
      </c>
      <c r="D133" s="222" t="s">
        <v>245</v>
      </c>
      <c r="E133" s="223" t="s">
        <v>1412</v>
      </c>
      <c r="F133" s="224" t="s">
        <v>1397</v>
      </c>
      <c r="G133" s="225" t="s">
        <v>979</v>
      </c>
      <c r="H133" s="226">
        <v>12</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4.15" customHeight="1">
      <c r="A134" s="40"/>
      <c r="B134" s="41"/>
      <c r="C134" s="222" t="s">
        <v>262</v>
      </c>
      <c r="D134" s="222" t="s">
        <v>245</v>
      </c>
      <c r="E134" s="223" t="s">
        <v>1413</v>
      </c>
      <c r="F134" s="224" t="s">
        <v>1399</v>
      </c>
      <c r="G134" s="225" t="s">
        <v>490</v>
      </c>
      <c r="H134" s="226">
        <v>2</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1414</v>
      </c>
      <c r="F135" s="224" t="s">
        <v>1401</v>
      </c>
      <c r="G135" s="225" t="s">
        <v>979</v>
      </c>
      <c r="H135" s="226">
        <v>2</v>
      </c>
      <c r="I135" s="227"/>
      <c r="J135" s="228">
        <f>ROUND(I135*H135,2)</f>
        <v>0</v>
      </c>
      <c r="K135" s="224" t="s">
        <v>249</v>
      </c>
      <c r="L135" s="46"/>
      <c r="M135" s="250" t="s">
        <v>1</v>
      </c>
      <c r="N135" s="251" t="s">
        <v>48</v>
      </c>
      <c r="O135" s="252"/>
      <c r="P135" s="253">
        <f>O135*H135</f>
        <v>0</v>
      </c>
      <c r="Q135" s="253">
        <v>0</v>
      </c>
      <c r="R135" s="253">
        <f>Q135*H135</f>
        <v>0</v>
      </c>
      <c r="S135" s="253">
        <v>0</v>
      </c>
      <c r="T135" s="254">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6.96" customHeight="1">
      <c r="A136" s="40"/>
      <c r="B136" s="68"/>
      <c r="C136" s="69"/>
      <c r="D136" s="69"/>
      <c r="E136" s="69"/>
      <c r="F136" s="69"/>
      <c r="G136" s="69"/>
      <c r="H136" s="69"/>
      <c r="I136" s="69"/>
      <c r="J136" s="69"/>
      <c r="K136" s="69"/>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uzyiim/2FQhm5Gq3jy5lUpzReZJK/iRcCL9nkCJVBf8MaByNuXlKFYXpQFfSpRm/wGfTywcJLGmmiGV6QZiF1w==" hashValue="OKN2jpAEfIHHXiqVvWzdrlHplqoUO+doQ1UXtN1PITBC79XwhDDSaM0c0RrGrIqY+SFIQcR8yXemPsLxhOr3hA==" algorithmName="SHA-512" password="E785"/>
  <autoFilter ref="C124:K13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1330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1339</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1415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ROUND((SUM(BE125:BE133)),  2)</f>
        <v>0</v>
      </c>
      <c r="G37" s="40"/>
      <c r="H37" s="40"/>
      <c r="I37" s="167">
        <v>0.20999999999999999</v>
      </c>
      <c r="J37" s="166">
        <f>ROUND(((SUM(BE125:BE133))*I37),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ROUND((SUM(BF125:BF133)),  2)</f>
        <v>0</v>
      </c>
      <c r="G38" s="40"/>
      <c r="H38" s="40"/>
      <c r="I38" s="167">
        <v>0.14999999999999999</v>
      </c>
      <c r="J38" s="166">
        <f>ROUND(((SUM(BF125:BF133))*I38),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ROUND((SUM(BG125:BG133)),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ROUND((SUM(BH125:BH133)),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ROUND((SUM(BI125:BI133)),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1330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1339</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1330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129</v>
      </c>
      <c r="G126" s="209"/>
      <c r="H126" s="209"/>
      <c r="I126" s="212"/>
      <c r="J126" s="213">
        <f>BK126</f>
        <v>0</v>
      </c>
      <c r="K126" s="209"/>
      <c r="L126" s="214"/>
      <c r="M126" s="215"/>
      <c r="N126" s="216"/>
      <c r="O126" s="216"/>
      <c r="P126" s="217">
        <f>SUM(P127:P133)</f>
        <v>0</v>
      </c>
      <c r="Q126" s="216"/>
      <c r="R126" s="217">
        <f>SUM(R127:R133)</f>
        <v>0</v>
      </c>
      <c r="S126" s="216"/>
      <c r="T126" s="218">
        <f>SUM(T127:T133)</f>
        <v>0</v>
      </c>
      <c r="U126" s="11"/>
      <c r="V126" s="11"/>
      <c r="W126" s="11"/>
      <c r="X126" s="11"/>
      <c r="Y126" s="11"/>
      <c r="Z126" s="11"/>
      <c r="AA126" s="11"/>
      <c r="AB126" s="11"/>
      <c r="AC126" s="11"/>
      <c r="AD126" s="11"/>
      <c r="AE126" s="11"/>
      <c r="AR126" s="219" t="s">
        <v>90</v>
      </c>
      <c r="AT126" s="220" t="s">
        <v>82</v>
      </c>
      <c r="AU126" s="220" t="s">
        <v>83</v>
      </c>
      <c r="AY126" s="219" t="s">
        <v>244</v>
      </c>
      <c r="BK126" s="221">
        <f>SUM(BK127:BK133)</f>
        <v>0</v>
      </c>
    </row>
    <row r="127" s="2" customFormat="1" ht="16.5" customHeight="1">
      <c r="A127" s="40"/>
      <c r="B127" s="41"/>
      <c r="C127" s="222" t="s">
        <v>90</v>
      </c>
      <c r="D127" s="222" t="s">
        <v>245</v>
      </c>
      <c r="E127" s="223" t="s">
        <v>1417</v>
      </c>
      <c r="F127" s="224" t="s">
        <v>1418</v>
      </c>
      <c r="G127" s="225" t="s">
        <v>873</v>
      </c>
      <c r="H127" s="226">
        <v>20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1419</v>
      </c>
      <c r="F128" s="224" t="s">
        <v>1420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1421</v>
      </c>
      <c r="F129" s="224" t="s">
        <v>1422</v>
      </c>
      <c r="G129" s="225" t="s">
        <v>1</v>
      </c>
      <c r="H129" s="226">
        <v>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1423</v>
      </c>
      <c r="F130" s="224" t="s">
        <v>1424</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37.8" customHeight="1">
      <c r="A131" s="40"/>
      <c r="B131" s="41"/>
      <c r="C131" s="222" t="s">
        <v>139</v>
      </c>
      <c r="D131" s="222" t="s">
        <v>245</v>
      </c>
      <c r="E131" s="223" t="s">
        <v>1425</v>
      </c>
      <c r="F131" s="224" t="s">
        <v>1426</v>
      </c>
      <c r="G131" s="225" t="s">
        <v>873</v>
      </c>
      <c r="H131" s="226">
        <v>12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1427</v>
      </c>
      <c r="F132" s="224" t="s">
        <v>1428</v>
      </c>
      <c r="G132" s="225" t="s">
        <v>873</v>
      </c>
      <c r="H132" s="226">
        <v>16</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1429</v>
      </c>
      <c r="F133" s="224" t="s">
        <v>1430</v>
      </c>
      <c r="G133" s="225" t="s">
        <v>1</v>
      </c>
      <c r="H133" s="226">
        <v>0</v>
      </c>
      <c r="I133" s="227"/>
      <c r="J133" s="228">
        <f>ROUND(I133*H133,2)</f>
        <v>0</v>
      </c>
      <c r="K133" s="224" t="s">
        <v>249</v>
      </c>
      <c r="L133" s="46"/>
      <c r="M133" s="250" t="s">
        <v>1</v>
      </c>
      <c r="N133" s="251" t="s">
        <v>48</v>
      </c>
      <c r="O133" s="252"/>
      <c r="P133" s="253">
        <f>O133*H133</f>
        <v>0</v>
      </c>
      <c r="Q133" s="253">
        <v>0</v>
      </c>
      <c r="R133" s="253">
        <f>Q133*H133</f>
        <v>0</v>
      </c>
      <c r="S133" s="253">
        <v>0</v>
      </c>
      <c r="T133" s="254">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6.96" customHeight="1">
      <c r="A134" s="40"/>
      <c r="B134" s="68"/>
      <c r="C134" s="69"/>
      <c r="D134" s="69"/>
      <c r="E134" s="69"/>
      <c r="F134" s="69"/>
      <c r="G134" s="69"/>
      <c r="H134" s="69"/>
      <c r="I134" s="69"/>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NMP/pl0FeAUJC6tTrwe/l7WPJxcF3l9/6VW14WX3r7qetqpcso4kVQVzTWFW595tPXrX90HkbnGjrXdIfOq6Sw==" hashValue="DRIqgQAhPlqeZ5YfqXsH7a5csOTO32X3PbpJhITr3HlDApso5sXwjnpJJw2CGNR+zUbzzmf93R/3vU4B/Il+hg==" algorithmName="SHA-512" password="E785"/>
  <autoFilter ref="C124:K13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227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ROUND((SUM(BE125:BE152)),  2)</f>
        <v>0</v>
      </c>
      <c r="G37" s="40"/>
      <c r="H37" s="40"/>
      <c r="I37" s="167">
        <v>0.20999999999999999</v>
      </c>
      <c r="J37" s="166">
        <f>ROUND(((SUM(BE125:BE152))*I37),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ROUND((SUM(BF125:BF152)),  2)</f>
        <v>0</v>
      </c>
      <c r="G38" s="40"/>
      <c r="H38" s="40"/>
      <c r="I38" s="167">
        <v>0.14999999999999999</v>
      </c>
      <c r="J38" s="166">
        <f>ROUND(((SUM(BF125:BF152))*I38),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Zemní práce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1340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Zemní práce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122</v>
      </c>
      <c r="G126" s="209"/>
      <c r="H126" s="209"/>
      <c r="I126" s="212"/>
      <c r="J126" s="213">
        <f>BK126</f>
        <v>0</v>
      </c>
      <c r="K126" s="209"/>
      <c r="L126" s="214"/>
      <c r="M126" s="215"/>
      <c r="N126" s="216"/>
      <c r="O126" s="216"/>
      <c r="P126" s="217">
        <f>SUM(P127:P152)</f>
        <v>0</v>
      </c>
      <c r="Q126" s="216"/>
      <c r="R126" s="217">
        <f>SUM(R127:R152)</f>
        <v>0</v>
      </c>
      <c r="S126" s="216"/>
      <c r="T126" s="218">
        <f>SUM(T127:T152)</f>
        <v>0</v>
      </c>
      <c r="U126" s="11"/>
      <c r="V126" s="11"/>
      <c r="W126" s="11"/>
      <c r="X126" s="11"/>
      <c r="Y126" s="11"/>
      <c r="Z126" s="11"/>
      <c r="AA126" s="11"/>
      <c r="AB126" s="11"/>
      <c r="AC126" s="11"/>
      <c r="AD126" s="11"/>
      <c r="AE126" s="11"/>
      <c r="AR126" s="219" t="s">
        <v>90</v>
      </c>
      <c r="AT126" s="220" t="s">
        <v>82</v>
      </c>
      <c r="AU126" s="220" t="s">
        <v>83</v>
      </c>
      <c r="AY126" s="219" t="s">
        <v>244</v>
      </c>
      <c r="BK126" s="221">
        <f>SUM(BK127:BK152)</f>
        <v>0</v>
      </c>
    </row>
    <row r="127" s="2" customFormat="1" ht="16.5" customHeight="1">
      <c r="A127" s="40"/>
      <c r="B127" s="41"/>
      <c r="C127" s="222" t="s">
        <v>90</v>
      </c>
      <c r="D127" s="222" t="s">
        <v>245</v>
      </c>
      <c r="E127" s="223" t="s">
        <v>1342</v>
      </c>
      <c r="F127" s="224" t="s">
        <v>1343</v>
      </c>
      <c r="G127" s="225" t="s">
        <v>1344</v>
      </c>
      <c r="H127" s="226">
        <v>0.25</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1432</v>
      </c>
      <c r="F128" s="224" t="s">
        <v>1433</v>
      </c>
      <c r="G128" s="225" t="s">
        <v>490</v>
      </c>
      <c r="H128" s="226">
        <v>151.19999999999999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1434</v>
      </c>
      <c r="F129" s="224" t="s">
        <v>1435</v>
      </c>
      <c r="G129" s="225" t="s">
        <v>490</v>
      </c>
      <c r="H129" s="226">
        <v>100.8</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1345</v>
      </c>
      <c r="F130" s="224" t="s">
        <v>1436</v>
      </c>
      <c r="G130" s="225" t="s">
        <v>490</v>
      </c>
      <c r="H130" s="226">
        <v>28.800000000000001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1347</v>
      </c>
      <c r="F131" s="224" t="s">
        <v>1437</v>
      </c>
      <c r="G131" s="225" t="s">
        <v>490</v>
      </c>
      <c r="H131" s="226">
        <v>19.199999999999999</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1349</v>
      </c>
      <c r="F132" s="224" t="s">
        <v>1350</v>
      </c>
      <c r="G132" s="225" t="s">
        <v>490</v>
      </c>
      <c r="H132" s="226">
        <v>252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1438</v>
      </c>
      <c r="F133" s="224" t="s">
        <v>1439</v>
      </c>
      <c r="G133" s="225" t="s">
        <v>301</v>
      </c>
      <c r="H133" s="226">
        <v>6.4000000000000004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7.8" customHeight="1">
      <c r="A134" s="40"/>
      <c r="B134" s="41"/>
      <c r="C134" s="222" t="s">
        <v>262</v>
      </c>
      <c r="D134" s="222" t="s">
        <v>245</v>
      </c>
      <c r="E134" s="223" t="s">
        <v>1351</v>
      </c>
      <c r="F134" s="224" t="s">
        <v>1352</v>
      </c>
      <c r="G134" s="225" t="s">
        <v>301</v>
      </c>
      <c r="H134" s="226">
        <v>36.640000000000001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33" customHeight="1">
      <c r="A135" s="40"/>
      <c r="B135" s="41"/>
      <c r="C135" s="222" t="s">
        <v>277</v>
      </c>
      <c r="D135" s="222" t="s">
        <v>245</v>
      </c>
      <c r="E135" s="223" t="s">
        <v>1440</v>
      </c>
      <c r="F135" s="224" t="s">
        <v>1441</v>
      </c>
      <c r="G135" s="225" t="s">
        <v>490</v>
      </c>
      <c r="H135" s="226">
        <v>151.19999999999999</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33" customHeight="1">
      <c r="A136" s="40"/>
      <c r="B136" s="41"/>
      <c r="C136" s="222" t="s">
        <v>266</v>
      </c>
      <c r="D136" s="222" t="s">
        <v>245</v>
      </c>
      <c r="E136" s="223" t="s">
        <v>1442</v>
      </c>
      <c r="F136" s="224" t="s">
        <v>1443</v>
      </c>
      <c r="G136" s="225" t="s">
        <v>490</v>
      </c>
      <c r="H136" s="226">
        <v>100.8</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24.15" customHeight="1">
      <c r="A137" s="40"/>
      <c r="B137" s="41"/>
      <c r="C137" s="222" t="s">
        <v>285</v>
      </c>
      <c r="D137" s="222" t="s">
        <v>245</v>
      </c>
      <c r="E137" s="223" t="s">
        <v>1353</v>
      </c>
      <c r="F137" s="224" t="s">
        <v>1354</v>
      </c>
      <c r="G137" s="225" t="s">
        <v>490</v>
      </c>
      <c r="H137" s="226">
        <v>28.800000000000001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1355</v>
      </c>
      <c r="F138" s="224" t="s">
        <v>1356</v>
      </c>
      <c r="G138" s="225" t="s">
        <v>490</v>
      </c>
      <c r="H138" s="226">
        <v>19.199999999999999</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33" customHeight="1">
      <c r="A139" s="40"/>
      <c r="B139" s="41"/>
      <c r="C139" s="222" t="s">
        <v>292</v>
      </c>
      <c r="D139" s="222" t="s">
        <v>245</v>
      </c>
      <c r="E139" s="223" t="s">
        <v>1357</v>
      </c>
      <c r="F139" s="224" t="s">
        <v>1358</v>
      </c>
      <c r="G139" s="225" t="s">
        <v>419</v>
      </c>
      <c r="H139" s="226">
        <v>87.963999999999999</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1359</v>
      </c>
      <c r="F140" s="224" t="s">
        <v>1360</v>
      </c>
      <c r="G140" s="225" t="s">
        <v>419</v>
      </c>
      <c r="H140" s="226">
        <v>1173.04</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c r="A141" s="40"/>
      <c r="B141" s="41"/>
      <c r="C141" s="42"/>
      <c r="D141" s="235" t="s">
        <v>250</v>
      </c>
      <c r="E141" s="42"/>
      <c r="F141" s="236" t="s">
        <v>1361</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8</v>
      </c>
      <c r="D142" s="222" t="s">
        <v>245</v>
      </c>
      <c r="E142" s="223" t="s">
        <v>1362</v>
      </c>
      <c r="F142" s="224" t="s">
        <v>1363</v>
      </c>
      <c r="G142" s="225" t="s">
        <v>301</v>
      </c>
      <c r="H142" s="226">
        <v>36.640000000000001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302</v>
      </c>
    </row>
    <row r="143" s="2" customFormat="1" ht="16.5" customHeight="1">
      <c r="A143" s="40"/>
      <c r="B143" s="41"/>
      <c r="C143" s="222" t="s">
        <v>276</v>
      </c>
      <c r="D143" s="222" t="s">
        <v>245</v>
      </c>
      <c r="E143" s="223" t="s">
        <v>1364</v>
      </c>
      <c r="F143" s="224" t="s">
        <v>1365</v>
      </c>
      <c r="G143" s="225" t="s">
        <v>419</v>
      </c>
      <c r="H143" s="226">
        <v>58.624000000000002</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306</v>
      </c>
    </row>
    <row r="144" s="2" customFormat="1" ht="24.15" customHeight="1">
      <c r="A144" s="40"/>
      <c r="B144" s="41"/>
      <c r="C144" s="222" t="s">
        <v>308</v>
      </c>
      <c r="D144" s="222" t="s">
        <v>245</v>
      </c>
      <c r="E144" s="223" t="s">
        <v>1366</v>
      </c>
      <c r="F144" s="224" t="s">
        <v>1367</v>
      </c>
      <c r="G144" s="225" t="s">
        <v>419</v>
      </c>
      <c r="H144" s="226">
        <v>20.34</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311</v>
      </c>
    </row>
    <row r="145" s="2" customFormat="1" ht="24.15" customHeight="1">
      <c r="A145" s="40"/>
      <c r="B145" s="41"/>
      <c r="C145" s="222" t="s">
        <v>280</v>
      </c>
      <c r="D145" s="222" t="s">
        <v>245</v>
      </c>
      <c r="E145" s="223" t="s">
        <v>1368</v>
      </c>
      <c r="F145" s="224" t="s">
        <v>1369</v>
      </c>
      <c r="G145" s="225" t="s">
        <v>419</v>
      </c>
      <c r="H145" s="226">
        <v>4</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315</v>
      </c>
    </row>
    <row r="146" s="2" customFormat="1" ht="21.75" customHeight="1">
      <c r="A146" s="40"/>
      <c r="B146" s="41"/>
      <c r="C146" s="222" t="s">
        <v>317</v>
      </c>
      <c r="D146" s="222" t="s">
        <v>245</v>
      </c>
      <c r="E146" s="223" t="s">
        <v>1370</v>
      </c>
      <c r="F146" s="224" t="s">
        <v>1371</v>
      </c>
      <c r="G146" s="225" t="s">
        <v>419</v>
      </c>
      <c r="H146" s="226">
        <v>4</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321</v>
      </c>
    </row>
    <row r="147" s="2" customFormat="1" ht="21.75" customHeight="1">
      <c r="A147" s="40"/>
      <c r="B147" s="41"/>
      <c r="C147" s="222" t="s">
        <v>283</v>
      </c>
      <c r="D147" s="222" t="s">
        <v>245</v>
      </c>
      <c r="E147" s="223" t="s">
        <v>1372</v>
      </c>
      <c r="F147" s="224" t="s">
        <v>1373</v>
      </c>
      <c r="G147" s="225" t="s">
        <v>419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325</v>
      </c>
    </row>
    <row r="148" s="2" customFormat="1" ht="37.8" customHeight="1">
      <c r="A148" s="40"/>
      <c r="B148" s="41"/>
      <c r="C148" s="222" t="s">
        <v>7</v>
      </c>
      <c r="D148" s="222" t="s">
        <v>245</v>
      </c>
      <c r="E148" s="223" t="s">
        <v>1374</v>
      </c>
      <c r="F148" s="224" t="s">
        <v>1444</v>
      </c>
      <c r="G148" s="225" t="s">
        <v>301</v>
      </c>
      <c r="H148" s="226">
        <v>11.300000000000001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329</v>
      </c>
    </row>
    <row r="149" s="2" customFormat="1" ht="21.75" customHeight="1">
      <c r="A149" s="40"/>
      <c r="B149" s="41"/>
      <c r="C149" s="222" t="s">
        <v>288</v>
      </c>
      <c r="D149" s="222" t="s">
        <v>245</v>
      </c>
      <c r="E149" s="223" t="s">
        <v>1445</v>
      </c>
      <c r="F149" s="224" t="s">
        <v>1446</v>
      </c>
      <c r="G149" s="225" t="s">
        <v>419</v>
      </c>
      <c r="H149" s="226">
        <v>0.096000000000000002</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334</v>
      </c>
    </row>
    <row r="150" s="2" customFormat="1" ht="16.5" customHeight="1">
      <c r="A150" s="40"/>
      <c r="B150" s="41"/>
      <c r="C150" s="222" t="s">
        <v>336</v>
      </c>
      <c r="D150" s="222" t="s">
        <v>245</v>
      </c>
      <c r="E150" s="223" t="s">
        <v>1376</v>
      </c>
      <c r="F150" s="224" t="s">
        <v>1377</v>
      </c>
      <c r="G150" s="225" t="s">
        <v>248</v>
      </c>
      <c r="H150" s="226">
        <v>252</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339</v>
      </c>
    </row>
    <row r="151" s="2" customFormat="1" ht="24.15" customHeight="1">
      <c r="A151" s="40"/>
      <c r="B151" s="41"/>
      <c r="C151" s="222" t="s">
        <v>291</v>
      </c>
      <c r="D151" s="222" t="s">
        <v>245</v>
      </c>
      <c r="E151" s="223" t="s">
        <v>1378</v>
      </c>
      <c r="F151" s="224" t="s">
        <v>1379</v>
      </c>
      <c r="G151" s="225" t="s">
        <v>248</v>
      </c>
      <c r="H151" s="226">
        <v>60</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343</v>
      </c>
    </row>
    <row r="152" s="2" customFormat="1" ht="24.15" customHeight="1">
      <c r="A152" s="40"/>
      <c r="B152" s="41"/>
      <c r="C152" s="222" t="s">
        <v>345</v>
      </c>
      <c r="D152" s="222" t="s">
        <v>245</v>
      </c>
      <c r="E152" s="223" t="s">
        <v>1447</v>
      </c>
      <c r="F152" s="224" t="s">
        <v>1448</v>
      </c>
      <c r="G152" s="225" t="s">
        <v>490</v>
      </c>
      <c r="H152" s="226">
        <v>12</v>
      </c>
      <c r="I152" s="227"/>
      <c r="J152" s="228">
        <f>ROUND(I152*H152,2)</f>
        <v>0</v>
      </c>
      <c r="K152" s="224" t="s">
        <v>249</v>
      </c>
      <c r="L152" s="46"/>
      <c r="M152" s="250" t="s">
        <v>1</v>
      </c>
      <c r="N152" s="251" t="s">
        <v>48</v>
      </c>
      <c r="O152" s="252"/>
      <c r="P152" s="253">
        <f>O152*H152</f>
        <v>0</v>
      </c>
      <c r="Q152" s="253">
        <v>0</v>
      </c>
      <c r="R152" s="253">
        <f>Q152*H152</f>
        <v>0</v>
      </c>
      <c r="S152" s="253">
        <v>0</v>
      </c>
      <c r="T152" s="254">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348</v>
      </c>
    </row>
    <row r="153" s="2" customFormat="1" ht="6.96" customHeight="1">
      <c r="A153" s="40"/>
      <c r="B153" s="68"/>
      <c r="C153" s="69"/>
      <c r="D153" s="69"/>
      <c r="E153" s="69"/>
      <c r="F153" s="69"/>
      <c r="G153" s="69"/>
      <c r="H153" s="69"/>
      <c r="I153" s="69"/>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StQvc2hbPkysXlPlhezjmoSQpvWRlmXhRhjHpIpOI0V9R7eXCYqF72qIA+p1KYziPGteQIOx5rJb3ehmHHnD7g==" hashValue="NOnQU4qrw4IZHyGq3qVP6y/p9xo8P9vNYgwkn1sDyMxGbnJ66Cyp1dtwEm48WocSSB8V0klOonrlwpz5PV1BEg==" algorithmName="SHA-512" password="E78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1380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Silnoproud - montáž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1381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Silnoproud - montáž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125</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244</v>
      </c>
      <c r="BK126" s="221">
        <f>SUM(BK127:BK141)</f>
        <v>0</v>
      </c>
    </row>
    <row r="127" s="2" customFormat="1" ht="24.15" customHeight="1">
      <c r="A127" s="40"/>
      <c r="B127" s="41"/>
      <c r="C127" s="222" t="s">
        <v>90</v>
      </c>
      <c r="D127" s="222" t="s">
        <v>245</v>
      </c>
      <c r="E127" s="223" t="s">
        <v>1382</v>
      </c>
      <c r="F127" s="224" t="s">
        <v>1449</v>
      </c>
      <c r="G127" s="225" t="s">
        <v>490</v>
      </c>
      <c r="H127" s="226">
        <v>330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1.75" customHeight="1">
      <c r="A128" s="40"/>
      <c r="B128" s="41"/>
      <c r="C128" s="222" t="s">
        <v>92</v>
      </c>
      <c r="D128" s="222" t="s">
        <v>245</v>
      </c>
      <c r="E128" s="223" t="s">
        <v>1384</v>
      </c>
      <c r="F128" s="224" t="s">
        <v>1450</v>
      </c>
      <c r="G128" s="225" t="s">
        <v>490</v>
      </c>
      <c r="H128" s="226">
        <v>92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1.75" customHeight="1">
      <c r="A129" s="40"/>
      <c r="B129" s="41"/>
      <c r="C129" s="222" t="s">
        <v>117</v>
      </c>
      <c r="D129" s="222" t="s">
        <v>245</v>
      </c>
      <c r="E129" s="223" t="s">
        <v>1386</v>
      </c>
      <c r="F129" s="224" t="s">
        <v>1451</v>
      </c>
      <c r="G129" s="225" t="s">
        <v>490</v>
      </c>
      <c r="H129" s="226">
        <v>33</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1388</v>
      </c>
      <c r="F130" s="224" t="s">
        <v>1452</v>
      </c>
      <c r="G130" s="225" t="s">
        <v>490</v>
      </c>
      <c r="H130" s="226">
        <v>300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1390</v>
      </c>
      <c r="F131" s="224" t="s">
        <v>1453</v>
      </c>
      <c r="G131" s="225" t="s">
        <v>490</v>
      </c>
      <c r="H131" s="226">
        <v>502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1392</v>
      </c>
      <c r="F132" s="224" t="s">
        <v>1454</v>
      </c>
      <c r="G132" s="225" t="s">
        <v>490</v>
      </c>
      <c r="H132" s="226">
        <v>42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24.15" customHeight="1">
      <c r="A133" s="40"/>
      <c r="B133" s="41"/>
      <c r="C133" s="222" t="s">
        <v>270</v>
      </c>
      <c r="D133" s="222" t="s">
        <v>245</v>
      </c>
      <c r="E133" s="223" t="s">
        <v>1394</v>
      </c>
      <c r="F133" s="224" t="s">
        <v>1455</v>
      </c>
      <c r="G133" s="225" t="s">
        <v>979</v>
      </c>
      <c r="H133" s="226">
        <v>36</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37.8" customHeight="1">
      <c r="A134" s="40"/>
      <c r="B134" s="41"/>
      <c r="C134" s="222" t="s">
        <v>262</v>
      </c>
      <c r="D134" s="222" t="s">
        <v>245</v>
      </c>
      <c r="E134" s="223" t="s">
        <v>1396</v>
      </c>
      <c r="F134" s="224" t="s">
        <v>1456</v>
      </c>
      <c r="G134" s="225" t="s">
        <v>979</v>
      </c>
      <c r="H134" s="226">
        <v>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1398</v>
      </c>
      <c r="F135" s="224" t="s">
        <v>1457</v>
      </c>
      <c r="G135" s="225" t="s">
        <v>979</v>
      </c>
      <c r="H135" s="226">
        <v>20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1.75" customHeight="1">
      <c r="A136" s="40"/>
      <c r="B136" s="41"/>
      <c r="C136" s="222" t="s">
        <v>266</v>
      </c>
      <c r="D136" s="222" t="s">
        <v>245</v>
      </c>
      <c r="E136" s="223" t="s">
        <v>1400</v>
      </c>
      <c r="F136" s="224" t="s">
        <v>1458</v>
      </c>
      <c r="G136" s="225" t="s">
        <v>979</v>
      </c>
      <c r="H136" s="226">
        <v>9</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33" customHeight="1">
      <c r="A137" s="40"/>
      <c r="B137" s="41"/>
      <c r="C137" s="222" t="s">
        <v>285</v>
      </c>
      <c r="D137" s="222" t="s">
        <v>245</v>
      </c>
      <c r="E137" s="223" t="s">
        <v>1459</v>
      </c>
      <c r="F137" s="224" t="s">
        <v>1460</v>
      </c>
      <c r="G137" s="225" t="s">
        <v>490</v>
      </c>
      <c r="H137" s="226">
        <v>230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1461</v>
      </c>
      <c r="F138" s="224" t="s">
        <v>1462</v>
      </c>
      <c r="G138" s="225" t="s">
        <v>979</v>
      </c>
      <c r="H138" s="226">
        <v>2</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24.15" customHeight="1">
      <c r="A139" s="40"/>
      <c r="B139" s="41"/>
      <c r="C139" s="222" t="s">
        <v>292</v>
      </c>
      <c r="D139" s="222" t="s">
        <v>245</v>
      </c>
      <c r="E139" s="223" t="s">
        <v>1463</v>
      </c>
      <c r="F139" s="224" t="s">
        <v>1464</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1465</v>
      </c>
      <c r="F140" s="224" t="s">
        <v>1466</v>
      </c>
      <c r="G140" s="225" t="s">
        <v>490</v>
      </c>
      <c r="H140" s="226">
        <v>10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1467</v>
      </c>
      <c r="F141" s="224" t="s">
        <v>1468</v>
      </c>
      <c r="G141" s="225" t="s">
        <v>979</v>
      </c>
      <c r="H141" s="226">
        <v>1</v>
      </c>
      <c r="I141" s="227"/>
      <c r="J141" s="228">
        <f>ROUND(I141*H141,2)</f>
        <v>0</v>
      </c>
      <c r="K141" s="224" t="s">
        <v>249</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2ZZ17iMbH6L3A7ORFr1JFEZNvlu6kYjKsN+YvmxJB1/pO8htGzRgXKs4Mh0N2tqiC5URghblupM0brYFokNWaA==" hashValue="vOnWnnHc6a0G0c03foPiEUOm3SxnLJopGxCbOqfSDpjWf35KDumWxsIBEzN614k8nDwFU/jr4mPLaAJukU7DuQ=="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1402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ROUND((SUM(BE125:BE140)),  2)</f>
        <v>0</v>
      </c>
      <c r="G37" s="40"/>
      <c r="H37" s="40"/>
      <c r="I37" s="167">
        <v>0.20999999999999999</v>
      </c>
      <c r="J37" s="166">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ROUND((SUM(BF125:BF140)),  2)</f>
        <v>0</v>
      </c>
      <c r="G38" s="40"/>
      <c r="H38" s="40"/>
      <c r="I38" s="167">
        <v>0.14999999999999999</v>
      </c>
      <c r="J38" s="166">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Silnoproud - specifikace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1403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Silnoproud - specifikace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127</v>
      </c>
      <c r="G126" s="209"/>
      <c r="H126" s="209"/>
      <c r="I126" s="212"/>
      <c r="J126" s="213">
        <f>BK126</f>
        <v>0</v>
      </c>
      <c r="K126" s="209"/>
      <c r="L126" s="214"/>
      <c r="M126" s="215"/>
      <c r="N126" s="216"/>
      <c r="O126" s="216"/>
      <c r="P126" s="217">
        <f>SUM(P127:P140)</f>
        <v>0</v>
      </c>
      <c r="Q126" s="216"/>
      <c r="R126" s="217">
        <f>SUM(R127:R140)</f>
        <v>0</v>
      </c>
      <c r="S126" s="216"/>
      <c r="T126" s="218">
        <f>SUM(T127:T140)</f>
        <v>0</v>
      </c>
      <c r="U126" s="11"/>
      <c r="V126" s="11"/>
      <c r="W126" s="11"/>
      <c r="X126" s="11"/>
      <c r="Y126" s="11"/>
      <c r="Z126" s="11"/>
      <c r="AA126" s="11"/>
      <c r="AB126" s="11"/>
      <c r="AC126" s="11"/>
      <c r="AD126" s="11"/>
      <c r="AE126" s="11"/>
      <c r="AR126" s="219" t="s">
        <v>90</v>
      </c>
      <c r="AT126" s="220" t="s">
        <v>82</v>
      </c>
      <c r="AU126" s="220" t="s">
        <v>83</v>
      </c>
      <c r="AY126" s="219" t="s">
        <v>244</v>
      </c>
      <c r="BK126" s="221">
        <f>SUM(BK127:BK140)</f>
        <v>0</v>
      </c>
    </row>
    <row r="127" s="2" customFormat="1" ht="16.5" customHeight="1">
      <c r="A127" s="40"/>
      <c r="B127" s="41"/>
      <c r="C127" s="222" t="s">
        <v>90</v>
      </c>
      <c r="D127" s="222" t="s">
        <v>245</v>
      </c>
      <c r="E127" s="223" t="s">
        <v>1404</v>
      </c>
      <c r="F127" s="224" t="s">
        <v>1469</v>
      </c>
      <c r="G127" s="225" t="s">
        <v>490</v>
      </c>
      <c r="H127" s="226">
        <v>346.5</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1405</v>
      </c>
      <c r="F128" s="224" t="s">
        <v>1470</v>
      </c>
      <c r="G128" s="225" t="s">
        <v>490</v>
      </c>
      <c r="H128" s="226">
        <v>45.149999999999999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1406</v>
      </c>
      <c r="F129" s="224" t="s">
        <v>1471</v>
      </c>
      <c r="G129" s="225" t="s">
        <v>490</v>
      </c>
      <c r="H129" s="226">
        <v>51.450000000000003</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1407</v>
      </c>
      <c r="F130" s="224" t="s">
        <v>1472</v>
      </c>
      <c r="G130" s="225" t="s">
        <v>490</v>
      </c>
      <c r="H130" s="226">
        <v>34.649999999999999</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1409</v>
      </c>
      <c r="F131" s="224" t="s">
        <v>1473</v>
      </c>
      <c r="G131" s="225" t="s">
        <v>476</v>
      </c>
      <c r="H131" s="226">
        <v>315</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1411</v>
      </c>
      <c r="F132" s="224" t="s">
        <v>1474</v>
      </c>
      <c r="G132" s="225" t="s">
        <v>979</v>
      </c>
      <c r="H132" s="226">
        <v>8</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1475</v>
      </c>
      <c r="F133" s="224" t="s">
        <v>1476</v>
      </c>
      <c r="G133" s="225" t="s">
        <v>979</v>
      </c>
      <c r="H133" s="226">
        <v>20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1412</v>
      </c>
      <c r="F134" s="224" t="s">
        <v>1477</v>
      </c>
      <c r="G134" s="225" t="s">
        <v>490</v>
      </c>
      <c r="H134" s="226">
        <v>330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24.15" customHeight="1">
      <c r="A135" s="40"/>
      <c r="B135" s="41"/>
      <c r="C135" s="222" t="s">
        <v>277</v>
      </c>
      <c r="D135" s="222" t="s">
        <v>245</v>
      </c>
      <c r="E135" s="223" t="s">
        <v>1413</v>
      </c>
      <c r="F135" s="224" t="s">
        <v>1478</v>
      </c>
      <c r="G135" s="225" t="s">
        <v>490</v>
      </c>
      <c r="H135" s="226">
        <v>106</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24.15" customHeight="1">
      <c r="A136" s="40"/>
      <c r="B136" s="41"/>
      <c r="C136" s="222" t="s">
        <v>266</v>
      </c>
      <c r="D136" s="222" t="s">
        <v>245</v>
      </c>
      <c r="E136" s="223" t="s">
        <v>1414</v>
      </c>
      <c r="F136" s="224" t="s">
        <v>1479</v>
      </c>
      <c r="G136" s="225" t="s">
        <v>490</v>
      </c>
      <c r="H136" s="226">
        <v>44.100000000000001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37.8" customHeight="1">
      <c r="A137" s="40"/>
      <c r="B137" s="41"/>
      <c r="C137" s="222" t="s">
        <v>285</v>
      </c>
      <c r="D137" s="222" t="s">
        <v>245</v>
      </c>
      <c r="E137" s="223" t="s">
        <v>1480</v>
      </c>
      <c r="F137" s="224" t="s">
        <v>1481</v>
      </c>
      <c r="G137" s="225" t="s">
        <v>979</v>
      </c>
      <c r="H137" s="226">
        <v>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33" customHeight="1">
      <c r="A138" s="40"/>
      <c r="B138" s="41"/>
      <c r="C138" s="222" t="s">
        <v>269</v>
      </c>
      <c r="D138" s="222" t="s">
        <v>245</v>
      </c>
      <c r="E138" s="223" t="s">
        <v>1482</v>
      </c>
      <c r="F138" s="224" t="s">
        <v>1483</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24.15" customHeight="1">
      <c r="A139" s="40"/>
      <c r="B139" s="41"/>
      <c r="C139" s="222" t="s">
        <v>292</v>
      </c>
      <c r="D139" s="222" t="s">
        <v>245</v>
      </c>
      <c r="E139" s="223" t="s">
        <v>1484</v>
      </c>
      <c r="F139" s="224" t="s">
        <v>1485</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1486</v>
      </c>
      <c r="F140" s="224" t="s">
        <v>1468</v>
      </c>
      <c r="G140" s="225" t="s">
        <v>979</v>
      </c>
      <c r="H140" s="226">
        <v>1</v>
      </c>
      <c r="I140" s="227"/>
      <c r="J140" s="228">
        <f>ROUND(I140*H140,2)</f>
        <v>0</v>
      </c>
      <c r="K140" s="224" t="s">
        <v>249</v>
      </c>
      <c r="L140" s="46"/>
      <c r="M140" s="250" t="s">
        <v>1</v>
      </c>
      <c r="N140" s="251" t="s">
        <v>48</v>
      </c>
      <c r="O140" s="252"/>
      <c r="P140" s="253">
        <f>O140*H140</f>
        <v>0</v>
      </c>
      <c r="Q140" s="253">
        <v>0</v>
      </c>
      <c r="R140" s="253">
        <f>Q140*H140</f>
        <v>0</v>
      </c>
      <c r="S140" s="253">
        <v>0</v>
      </c>
      <c r="T140" s="254">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6.96" customHeight="1">
      <c r="A141" s="40"/>
      <c r="B141" s="68"/>
      <c r="C141" s="69"/>
      <c r="D141" s="69"/>
      <c r="E141" s="69"/>
      <c r="F141" s="69"/>
      <c r="G141" s="69"/>
      <c r="H141" s="69"/>
      <c r="I141" s="69"/>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MDvqO94TPlKw9UkfseUnudZeAehBzkY/sNDHEeNq+mEfYPxaHIDbomoTHBHW851Ad0FQX+Kktv5+CDuoNeTQpA==" hashValue="juUFF2+UxsXuZFNnmZS5IMyMind4Z3X+7H8+Vc4Jkk1Vx5X2CD5hN73vRVypwOJUkz/uMiakR6WMYB6JB3cbUQ=="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1487</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ROUND((SUM(BE125:BE128)),  2)</f>
        <v>0</v>
      </c>
      <c r="G37" s="40"/>
      <c r="H37" s="40"/>
      <c r="I37" s="167">
        <v>0.20999999999999999</v>
      </c>
      <c r="J37" s="166">
        <f>ROUND(((SUM(BE125:BE128))*I37),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ROUND((SUM(BF125:BF128)),  2)</f>
        <v>0</v>
      </c>
      <c r="G38" s="40"/>
      <c r="H38" s="40"/>
      <c r="I38" s="167">
        <v>0.14999999999999999</v>
      </c>
      <c r="J38" s="166">
        <f>ROUND(((SUM(BF125:BF128))*I38),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ROUND((SUM(BG125:BG128)),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ROUND((SUM(BH125:BH128)),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ROUND((SUM(BI125:BI128)),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Nátěry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1488</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Nátěry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137</v>
      </c>
      <c r="G126" s="209"/>
      <c r="H126" s="209"/>
      <c r="I126" s="212"/>
      <c r="J126" s="213">
        <f>BK126</f>
        <v>0</v>
      </c>
      <c r="K126" s="209"/>
      <c r="L126" s="214"/>
      <c r="M126" s="215"/>
      <c r="N126" s="216"/>
      <c r="O126" s="216"/>
      <c r="P126" s="217">
        <f>SUM(P127:P128)</f>
        <v>0</v>
      </c>
      <c r="Q126" s="216"/>
      <c r="R126" s="217">
        <f>SUM(R127:R128)</f>
        <v>0</v>
      </c>
      <c r="S126" s="216"/>
      <c r="T126" s="218">
        <f>SUM(T127:T128)</f>
        <v>0</v>
      </c>
      <c r="U126" s="11"/>
      <c r="V126" s="11"/>
      <c r="W126" s="11"/>
      <c r="X126" s="11"/>
      <c r="Y126" s="11"/>
      <c r="Z126" s="11"/>
      <c r="AA126" s="11"/>
      <c r="AB126" s="11"/>
      <c r="AC126" s="11"/>
      <c r="AD126" s="11"/>
      <c r="AE126" s="11"/>
      <c r="AR126" s="219" t="s">
        <v>90</v>
      </c>
      <c r="AT126" s="220" t="s">
        <v>82</v>
      </c>
      <c r="AU126" s="220" t="s">
        <v>83</v>
      </c>
      <c r="AY126" s="219" t="s">
        <v>244</v>
      </c>
      <c r="BK126" s="221">
        <f>SUM(BK127:BK128)</f>
        <v>0</v>
      </c>
    </row>
    <row r="127" s="2" customFormat="1" ht="24.15" customHeight="1">
      <c r="A127" s="40"/>
      <c r="B127" s="41"/>
      <c r="C127" s="222" t="s">
        <v>90</v>
      </c>
      <c r="D127" s="222" t="s">
        <v>245</v>
      </c>
      <c r="E127" s="223" t="s">
        <v>1489</v>
      </c>
      <c r="F127" s="224" t="s">
        <v>1490</v>
      </c>
      <c r="G127" s="225" t="s">
        <v>979</v>
      </c>
      <c r="H127" s="226">
        <v>12</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1491</v>
      </c>
      <c r="F128" s="224" t="s">
        <v>1492</v>
      </c>
      <c r="G128" s="225" t="s">
        <v>476</v>
      </c>
      <c r="H128" s="226">
        <v>1</v>
      </c>
      <c r="I128" s="227"/>
      <c r="J128" s="228">
        <f>ROUND(I128*H128,2)</f>
        <v>0</v>
      </c>
      <c r="K128" s="224" t="s">
        <v>249</v>
      </c>
      <c r="L128" s="46"/>
      <c r="M128" s="250" t="s">
        <v>1</v>
      </c>
      <c r="N128" s="251" t="s">
        <v>48</v>
      </c>
      <c r="O128" s="252"/>
      <c r="P128" s="253">
        <f>O128*H128</f>
        <v>0</v>
      </c>
      <c r="Q128" s="253">
        <v>0</v>
      </c>
      <c r="R128" s="253">
        <f>Q128*H128</f>
        <v>0</v>
      </c>
      <c r="S128" s="253">
        <v>0</v>
      </c>
      <c r="T128" s="254">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6.96" customHeight="1">
      <c r="A129" s="40"/>
      <c r="B129" s="68"/>
      <c r="C129" s="69"/>
      <c r="D129" s="69"/>
      <c r="E129" s="69"/>
      <c r="F129" s="69"/>
      <c r="G129" s="69"/>
      <c r="H129" s="69"/>
      <c r="I129" s="69"/>
      <c r="J129" s="69"/>
      <c r="K129" s="69"/>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wkLL5zrbMSKu7yu+Op8beRY5SQfGsn+PLz8Y4XhM5OE3p1BK4mB7HjtqGp1tyxjHbVAgzt4iG2eNtXIZEnIotA==" hashValue="x1ztMBv2/sr6WKoBmf92T4rrTLOMtq+igaBR1aiEnj1wa+WWXVMK8Xa0X9Ug6Pmji6d4urd/RE3ARO/+gO+Fdg==" algorithmName="SHA-512" password="E785"/>
  <autoFilter ref="C124:K12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533</v>
      </c>
      <c r="F9" s="1"/>
      <c r="G9" s="1"/>
      <c r="H9" s="1"/>
      <c r="L9" s="21"/>
    </row>
    <row r="10" s="1" customFormat="1" ht="12" customHeight="1">
      <c r="B10" s="21"/>
      <c r="D10" s="153" t="s">
        <v>218</v>
      </c>
      <c r="L10" s="21"/>
    </row>
    <row r="11" s="2" customFormat="1" ht="16.5" customHeight="1">
      <c r="A11" s="40"/>
      <c r="B11" s="46"/>
      <c r="C11" s="40"/>
      <c r="D11" s="40"/>
      <c r="E11" s="165" t="s">
        <v>1431</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1493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ROUND((SUM(BE125:BE137)),  2)</f>
        <v>0</v>
      </c>
      <c r="G37" s="40"/>
      <c r="H37" s="40"/>
      <c r="I37" s="167">
        <v>0.20999999999999999</v>
      </c>
      <c r="J37" s="166">
        <f>ROUND(((SUM(BE125:BE137))*I37),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ROUND((SUM(BF125:BF137)),  2)</f>
        <v>0</v>
      </c>
      <c r="G38" s="40"/>
      <c r="H38" s="40"/>
      <c r="I38" s="167">
        <v>0.14999999999999999</v>
      </c>
      <c r="J38" s="166">
        <f>ROUND(((SUM(BF125:BF137))*I38),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ROUND((SUM(BG125:BG137)),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ROUND((SUM(BH125:BH137)),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ROUND((SUM(BI125:BI137)),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533</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1431</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1416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533</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1431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129</v>
      </c>
      <c r="G126" s="209"/>
      <c r="H126" s="209"/>
      <c r="I126" s="212"/>
      <c r="J126" s="213">
        <f>BK126</f>
        <v>0</v>
      </c>
      <c r="K126" s="209"/>
      <c r="L126" s="214"/>
      <c r="M126" s="215"/>
      <c r="N126" s="216"/>
      <c r="O126" s="216"/>
      <c r="P126" s="217">
        <f>SUM(P127:P137)</f>
        <v>0</v>
      </c>
      <c r="Q126" s="216"/>
      <c r="R126" s="217">
        <f>SUM(R127:R137)</f>
        <v>0</v>
      </c>
      <c r="S126" s="216"/>
      <c r="T126" s="218">
        <f>SUM(T127:T137)</f>
        <v>0</v>
      </c>
      <c r="U126" s="11"/>
      <c r="V126" s="11"/>
      <c r="W126" s="11"/>
      <c r="X126" s="11"/>
      <c r="Y126" s="11"/>
      <c r="Z126" s="11"/>
      <c r="AA126" s="11"/>
      <c r="AB126" s="11"/>
      <c r="AC126" s="11"/>
      <c r="AD126" s="11"/>
      <c r="AE126" s="11"/>
      <c r="AR126" s="219" t="s">
        <v>90</v>
      </c>
      <c r="AT126" s="220" t="s">
        <v>82</v>
      </c>
      <c r="AU126" s="220" t="s">
        <v>83</v>
      </c>
      <c r="AY126" s="219" t="s">
        <v>244</v>
      </c>
      <c r="BK126" s="221">
        <f>SUM(BK127:BK137)</f>
        <v>0</v>
      </c>
    </row>
    <row r="127" s="2" customFormat="1" ht="16.5" customHeight="1">
      <c r="A127" s="40"/>
      <c r="B127" s="41"/>
      <c r="C127" s="222" t="s">
        <v>90</v>
      </c>
      <c r="D127" s="222" t="s">
        <v>245</v>
      </c>
      <c r="E127" s="223" t="s">
        <v>1417</v>
      </c>
      <c r="F127" s="224" t="s">
        <v>1418</v>
      </c>
      <c r="G127" s="225" t="s">
        <v>873</v>
      </c>
      <c r="H127" s="226">
        <v>24</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1421</v>
      </c>
      <c r="F128" s="224" t="s">
        <v>1420</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1494</v>
      </c>
      <c r="F129" s="224" t="s">
        <v>1422</v>
      </c>
      <c r="G129" s="225" t="s">
        <v>1</v>
      </c>
      <c r="H129" s="226">
        <v>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1429</v>
      </c>
      <c r="F130" s="224" t="s">
        <v>1424</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1495</v>
      </c>
      <c r="F131" s="224" t="s">
        <v>1496</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37.8" customHeight="1">
      <c r="A132" s="40"/>
      <c r="B132" s="41"/>
      <c r="C132" s="222" t="s">
        <v>258</v>
      </c>
      <c r="D132" s="222" t="s">
        <v>245</v>
      </c>
      <c r="E132" s="223" t="s">
        <v>1497</v>
      </c>
      <c r="F132" s="224" t="s">
        <v>1426</v>
      </c>
      <c r="G132" s="225" t="s">
        <v>873</v>
      </c>
      <c r="H132" s="226">
        <v>16</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1498</v>
      </c>
      <c r="F133" s="224" t="s">
        <v>1428</v>
      </c>
      <c r="G133" s="225" t="s">
        <v>873</v>
      </c>
      <c r="H133" s="226">
        <v>16</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1499</v>
      </c>
      <c r="F134" s="224" t="s">
        <v>1430</v>
      </c>
      <c r="G134" s="225" t="s">
        <v>1</v>
      </c>
      <c r="H134" s="226">
        <v>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1500</v>
      </c>
      <c r="F135" s="224" t="s">
        <v>1501</v>
      </c>
      <c r="G135" s="225" t="s">
        <v>979</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c r="A136" s="40"/>
      <c r="B136" s="41"/>
      <c r="C136" s="42"/>
      <c r="D136" s="235" t="s">
        <v>250</v>
      </c>
      <c r="E136" s="42"/>
      <c r="F136" s="236" t="s">
        <v>1502</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21.75" customHeight="1">
      <c r="A137" s="40"/>
      <c r="B137" s="41"/>
      <c r="C137" s="222" t="s">
        <v>266</v>
      </c>
      <c r="D137" s="222" t="s">
        <v>245</v>
      </c>
      <c r="E137" s="223" t="s">
        <v>1503</v>
      </c>
      <c r="F137" s="224" t="s">
        <v>1504</v>
      </c>
      <c r="G137" s="225" t="s">
        <v>873</v>
      </c>
      <c r="H137" s="226">
        <v>8</v>
      </c>
      <c r="I137" s="227"/>
      <c r="J137" s="228">
        <f>ROUND(I137*H137,2)</f>
        <v>0</v>
      </c>
      <c r="K137" s="224" t="s">
        <v>249</v>
      </c>
      <c r="L137" s="46"/>
      <c r="M137" s="250" t="s">
        <v>1</v>
      </c>
      <c r="N137" s="251" t="s">
        <v>48</v>
      </c>
      <c r="O137" s="252"/>
      <c r="P137" s="253">
        <f>O137*H137</f>
        <v>0</v>
      </c>
      <c r="Q137" s="253">
        <v>0</v>
      </c>
      <c r="R137" s="253">
        <f>Q137*H137</f>
        <v>0</v>
      </c>
      <c r="S137" s="253">
        <v>0</v>
      </c>
      <c r="T137" s="254">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283</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ra/nkYfQmfJUwCR5qW9+ZL4uogZLO8cuqUl5U8SSif0eTqUB3AlzU4ZuDaD4xGxzZgsRdjwn0aK4OCyCRXRMag==" hashValue="lC9QlGDhu9KxqtRRLks+kW0tLBOsMkVCi/2RHRjCkhrTOnv9YsJ9Fqtwc1hreUQEKt26/rmOn/QdNdu3NRDSCQ==" algorithmName="SHA-512" password="E785"/>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1505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ROUND((SUM(BE121:BE123)),  2)</f>
        <v>0</v>
      </c>
      <c r="G35" s="40"/>
      <c r="H35" s="40"/>
      <c r="I35" s="167">
        <v>0.20999999999999999</v>
      </c>
      <c r="J35" s="166">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ROUND((SUM(BF121:BF123)),  2)</f>
        <v>0</v>
      </c>
      <c r="G36" s="40"/>
      <c r="H36" s="40"/>
      <c r="I36" s="167">
        <v>0.14999999999999999</v>
      </c>
      <c r="J36" s="166">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02.6 - Přeložky sdělovacích kabelů_(ZAHRNUTO V SO 03, D.03-6 SLP)</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1333</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231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216</v>
      </c>
      <c r="D110" s="23"/>
      <c r="E110" s="23"/>
      <c r="F110" s="23"/>
      <c r="G110" s="23"/>
      <c r="H110" s="23"/>
      <c r="I110" s="23"/>
      <c r="J110" s="23"/>
      <c r="K110" s="23"/>
      <c r="L110" s="21"/>
    </row>
    <row r="111" s="2" customFormat="1" ht="16.5" customHeight="1">
      <c r="A111" s="40"/>
      <c r="B111" s="41"/>
      <c r="C111" s="42"/>
      <c r="D111" s="42"/>
      <c r="E111" s="186" t="s">
        <v>533</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218</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SO 02.6 - Přeložky sdělovacích kabelů_(ZAHRNUTO V SO 03, D.03-6 SLP)</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232</v>
      </c>
      <c r="D120" s="200" t="s">
        <v>68</v>
      </c>
      <c r="E120" s="200" t="s">
        <v>64</v>
      </c>
      <c r="F120" s="200" t="s">
        <v>65</v>
      </c>
      <c r="G120" s="200" t="s">
        <v>233</v>
      </c>
      <c r="H120" s="200" t="s">
        <v>234</v>
      </c>
      <c r="I120" s="200" t="s">
        <v>235</v>
      </c>
      <c r="J120" s="200" t="s">
        <v>224</v>
      </c>
      <c r="K120" s="201" t="s">
        <v>236</v>
      </c>
      <c r="L120" s="202"/>
      <c r="M120" s="102" t="s">
        <v>1</v>
      </c>
      <c r="N120" s="103" t="s">
        <v>47</v>
      </c>
      <c r="O120" s="103" t="s">
        <v>237</v>
      </c>
      <c r="P120" s="103" t="s">
        <v>238</v>
      </c>
      <c r="Q120" s="103" t="s">
        <v>239</v>
      </c>
      <c r="R120" s="103" t="s">
        <v>240</v>
      </c>
      <c r="S120" s="103" t="s">
        <v>241</v>
      </c>
      <c r="T120" s="104" t="s">
        <v>242</v>
      </c>
      <c r="U120" s="197"/>
      <c r="V120" s="197"/>
      <c r="W120" s="197"/>
      <c r="X120" s="197"/>
      <c r="Y120" s="197"/>
      <c r="Z120" s="197"/>
      <c r="AA120" s="197"/>
      <c r="AB120" s="197"/>
      <c r="AC120" s="197"/>
      <c r="AD120" s="197"/>
      <c r="AE120" s="197"/>
    </row>
    <row r="121" s="2" customFormat="1" ht="22.8" customHeight="1">
      <c r="A121" s="40"/>
      <c r="B121" s="41"/>
      <c r="C121" s="109" t="s">
        <v>243</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226</v>
      </c>
      <c r="BK121" s="207">
        <f>BK122</f>
        <v>0</v>
      </c>
    </row>
    <row r="122" s="11" customFormat="1" ht="25.92" customHeight="1">
      <c r="A122" s="11"/>
      <c r="B122" s="208"/>
      <c r="C122" s="209"/>
      <c r="D122" s="210" t="s">
        <v>82</v>
      </c>
      <c r="E122" s="211" t="s">
        <v>1334</v>
      </c>
      <c r="F122" s="211" t="s">
        <v>1335</v>
      </c>
      <c r="G122" s="209"/>
      <c r="H122" s="209"/>
      <c r="I122" s="212"/>
      <c r="J122" s="213">
        <f>BK122</f>
        <v>0</v>
      </c>
      <c r="K122" s="209"/>
      <c r="L122" s="214"/>
      <c r="M122" s="215"/>
      <c r="N122" s="216"/>
      <c r="O122" s="216"/>
      <c r="P122" s="217">
        <f>P123</f>
        <v>0</v>
      </c>
      <c r="Q122" s="216"/>
      <c r="R122" s="217">
        <f>R123</f>
        <v>0</v>
      </c>
      <c r="S122" s="216"/>
      <c r="T122" s="218">
        <f>T123</f>
        <v>0</v>
      </c>
      <c r="U122" s="11"/>
      <c r="V122" s="11"/>
      <c r="W122" s="11"/>
      <c r="X122" s="11"/>
      <c r="Y122" s="11"/>
      <c r="Z122" s="11"/>
      <c r="AA122" s="11"/>
      <c r="AB122" s="11"/>
      <c r="AC122" s="11"/>
      <c r="AD122" s="11"/>
      <c r="AE122" s="11"/>
      <c r="AR122" s="219" t="s">
        <v>123</v>
      </c>
      <c r="AT122" s="220" t="s">
        <v>82</v>
      </c>
      <c r="AU122" s="220" t="s">
        <v>83</v>
      </c>
      <c r="AY122" s="219" t="s">
        <v>244</v>
      </c>
      <c r="BK122" s="221">
        <f>BK123</f>
        <v>0</v>
      </c>
    </row>
    <row r="123" s="2" customFormat="1" ht="16.5" customHeight="1">
      <c r="A123" s="40"/>
      <c r="B123" s="41"/>
      <c r="C123" s="222" t="s">
        <v>90</v>
      </c>
      <c r="D123" s="222" t="s">
        <v>245</v>
      </c>
      <c r="E123" s="223" t="s">
        <v>1336</v>
      </c>
      <c r="F123" s="224" t="s">
        <v>1506</v>
      </c>
      <c r="G123" s="225" t="s">
        <v>1</v>
      </c>
      <c r="H123" s="226">
        <v>0</v>
      </c>
      <c r="I123" s="227"/>
      <c r="J123" s="228">
        <f>ROUND(I123*H123,2)</f>
        <v>0</v>
      </c>
      <c r="K123" s="224" t="s">
        <v>1</v>
      </c>
      <c r="L123" s="46"/>
      <c r="M123" s="250" t="s">
        <v>1</v>
      </c>
      <c r="N123" s="251" t="s">
        <v>48</v>
      </c>
      <c r="O123" s="252"/>
      <c r="P123" s="253">
        <f>O123*H123</f>
        <v>0</v>
      </c>
      <c r="Q123" s="253">
        <v>0</v>
      </c>
      <c r="R123" s="253">
        <f>Q123*H123</f>
        <v>0</v>
      </c>
      <c r="S123" s="253">
        <v>0</v>
      </c>
      <c r="T123" s="254">
        <f>S123*H123</f>
        <v>0</v>
      </c>
      <c r="U123" s="40"/>
      <c r="V123" s="40"/>
      <c r="W123" s="40"/>
      <c r="X123" s="40"/>
      <c r="Y123" s="40"/>
      <c r="Z123" s="40"/>
      <c r="AA123" s="40"/>
      <c r="AB123" s="40"/>
      <c r="AC123" s="40"/>
      <c r="AD123" s="40"/>
      <c r="AE123" s="40"/>
      <c r="AR123" s="233" t="s">
        <v>530</v>
      </c>
      <c r="AT123" s="233" t="s">
        <v>245</v>
      </c>
      <c r="AU123" s="233" t="s">
        <v>90</v>
      </c>
      <c r="AY123" s="18" t="s">
        <v>244</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530</v>
      </c>
      <c r="BM123" s="233" t="s">
        <v>1507</v>
      </c>
    </row>
    <row r="124" s="2" customFormat="1" ht="6.96" customHeight="1">
      <c r="A124" s="40"/>
      <c r="B124" s="68"/>
      <c r="C124" s="69"/>
      <c r="D124" s="69"/>
      <c r="E124" s="69"/>
      <c r="F124" s="69"/>
      <c r="G124" s="69"/>
      <c r="H124" s="69"/>
      <c r="I124" s="69"/>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IRE9wWtkxtIRSb1useaZZI2AuHtFSxah1gz0y9yR/cfXyBcubsBBJJqYZOgHL2tggL4oru3iJuzS5qC45JZYyw==" hashValue="z3+Wlu3Lb21Tr4JmYz/b9qRpQtzhPLnRWUzyvgeT62rS5196PjTH8GxYHGcO/lPHF4A/47cgjVGXxaY5xtYMqQ=="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533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1508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ROUND(J134,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ROUND((SUM(BE134:BE403)),  2)</f>
        <v>0</v>
      </c>
      <c r="G35" s="40"/>
      <c r="H35" s="40"/>
      <c r="I35" s="167">
        <v>0.20999999999999999</v>
      </c>
      <c r="J35" s="166">
        <f>ROUND(((SUM(BE134:BE403))*I35),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ROUND((SUM(BF134:BF403)),  2)</f>
        <v>0</v>
      </c>
      <c r="G36" s="40"/>
      <c r="H36" s="40"/>
      <c r="I36" s="167">
        <v>0.14999999999999999</v>
      </c>
      <c r="J36" s="166">
        <f>ROUND(((SUM(BF134:BF403))*I36),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ROUND((SUM(BG134:BG403)),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ROUND((SUM(BH134:BH403)),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ROUND((SUM(BI134:BI403)),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533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02.7 - Přeložka plynovodu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J134</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J135</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J136</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537</v>
      </c>
      <c r="E101" s="257"/>
      <c r="F101" s="257"/>
      <c r="G101" s="257"/>
      <c r="H101" s="257"/>
      <c r="I101" s="257"/>
      <c r="J101" s="258">
        <f>J225</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538</v>
      </c>
      <c r="E102" s="257"/>
      <c r="F102" s="257"/>
      <c r="G102" s="257"/>
      <c r="H102" s="257"/>
      <c r="I102" s="257"/>
      <c r="J102" s="258">
        <f>J232</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539</v>
      </c>
      <c r="E103" s="257"/>
      <c r="F103" s="257"/>
      <c r="G103" s="257"/>
      <c r="H103" s="257"/>
      <c r="I103" s="257"/>
      <c r="J103" s="258">
        <f>J273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426</v>
      </c>
      <c r="E104" s="257"/>
      <c r="F104" s="257"/>
      <c r="G104" s="257"/>
      <c r="H104" s="257"/>
      <c r="I104" s="257"/>
      <c r="J104" s="258">
        <f>J286</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427</v>
      </c>
      <c r="E105" s="257"/>
      <c r="F105" s="257"/>
      <c r="G105" s="257"/>
      <c r="H105" s="257"/>
      <c r="I105" s="257"/>
      <c r="J105" s="258">
        <f>J323</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428</v>
      </c>
      <c r="E106" s="257"/>
      <c r="F106" s="257"/>
      <c r="G106" s="257"/>
      <c r="H106" s="257"/>
      <c r="I106" s="257"/>
      <c r="J106" s="258">
        <f>J333</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540</v>
      </c>
      <c r="E107" s="194"/>
      <c r="F107" s="194"/>
      <c r="G107" s="194"/>
      <c r="H107" s="194"/>
      <c r="I107" s="194"/>
      <c r="J107" s="195">
        <f>J335</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1509</v>
      </c>
      <c r="E108" s="257"/>
      <c r="F108" s="257"/>
      <c r="G108" s="257"/>
      <c r="H108" s="257"/>
      <c r="I108" s="257"/>
      <c r="J108" s="258">
        <f>J336</f>
        <v>0</v>
      </c>
      <c r="K108" s="135"/>
      <c r="L108" s="259"/>
      <c r="S108" s="12"/>
      <c r="T108" s="12"/>
      <c r="U108" s="12"/>
      <c r="V108" s="12"/>
      <c r="W108" s="12"/>
      <c r="X108" s="12"/>
      <c r="Y108" s="12"/>
      <c r="Z108" s="12"/>
      <c r="AA108" s="12"/>
      <c r="AB108" s="12"/>
      <c r="AC108" s="12"/>
      <c r="AD108" s="12"/>
      <c r="AE108" s="12"/>
    </row>
    <row r="109" s="9" customFormat="1" ht="24.96" customHeight="1">
      <c r="A109" s="9"/>
      <c r="B109" s="191"/>
      <c r="C109" s="192"/>
      <c r="D109" s="193" t="s">
        <v>1510</v>
      </c>
      <c r="E109" s="194"/>
      <c r="F109" s="194"/>
      <c r="G109" s="194"/>
      <c r="H109" s="194"/>
      <c r="I109" s="194"/>
      <c r="J109" s="195">
        <f>J339</f>
        <v>0</v>
      </c>
      <c r="K109" s="192"/>
      <c r="L109" s="196"/>
      <c r="S109" s="9"/>
      <c r="T109" s="9"/>
      <c r="U109" s="9"/>
      <c r="V109" s="9"/>
      <c r="W109" s="9"/>
      <c r="X109" s="9"/>
      <c r="Y109" s="9"/>
      <c r="Z109" s="9"/>
      <c r="AA109" s="9"/>
      <c r="AB109" s="9"/>
      <c r="AC109" s="9"/>
      <c r="AD109" s="9"/>
      <c r="AE109" s="9"/>
    </row>
    <row r="110" s="12" customFormat="1" ht="19.92" customHeight="1">
      <c r="A110" s="12"/>
      <c r="B110" s="255"/>
      <c r="C110" s="135"/>
      <c r="D110" s="256" t="s">
        <v>1511</v>
      </c>
      <c r="E110" s="257"/>
      <c r="F110" s="257"/>
      <c r="G110" s="257"/>
      <c r="H110" s="257"/>
      <c r="I110" s="257"/>
      <c r="J110" s="258">
        <f>J340</f>
        <v>0</v>
      </c>
      <c r="K110" s="135"/>
      <c r="L110" s="259"/>
      <c r="S110" s="12"/>
      <c r="T110" s="12"/>
      <c r="U110" s="12"/>
      <c r="V110" s="12"/>
      <c r="W110" s="12"/>
      <c r="X110" s="12"/>
      <c r="Y110" s="12"/>
      <c r="Z110" s="12"/>
      <c r="AA110" s="12"/>
      <c r="AB110" s="12"/>
      <c r="AC110" s="12"/>
      <c r="AD110" s="12"/>
      <c r="AE110" s="12"/>
    </row>
    <row r="111" s="9" customFormat="1" ht="24.96" customHeight="1">
      <c r="A111" s="9"/>
      <c r="B111" s="191"/>
      <c r="C111" s="192"/>
      <c r="D111" s="193" t="s">
        <v>543</v>
      </c>
      <c r="E111" s="194"/>
      <c r="F111" s="194"/>
      <c r="G111" s="194"/>
      <c r="H111" s="194"/>
      <c r="I111" s="194"/>
      <c r="J111" s="195">
        <f>J394</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544</v>
      </c>
      <c r="E112" s="194"/>
      <c r="F112" s="194"/>
      <c r="G112" s="194"/>
      <c r="H112" s="194"/>
      <c r="I112" s="194"/>
      <c r="J112" s="195">
        <f>J401</f>
        <v>0</v>
      </c>
      <c r="K112" s="192"/>
      <c r="L112" s="196"/>
      <c r="S112" s="9"/>
      <c r="T112" s="9"/>
      <c r="U112" s="9"/>
      <c r="V112" s="9"/>
      <c r="W112" s="9"/>
      <c r="X112" s="9"/>
      <c r="Y112" s="9"/>
      <c r="Z112" s="9"/>
      <c r="AA112" s="9"/>
      <c r="AB112" s="9"/>
      <c r="AC112" s="9"/>
      <c r="AD112" s="9"/>
      <c r="AE112" s="9"/>
    </row>
    <row r="113" s="2" customFormat="1" ht="21.84"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69"/>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71"/>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4" t="s">
        <v>231</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16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186" t="str">
        <f>E7</f>
        <v>Výstavba nadzemních koridorů , Slezská nemocnice v Opavě, p.o.</v>
      </c>
      <c r="F122" s="33"/>
      <c r="G122" s="33"/>
      <c r="H122" s="33"/>
      <c r="I122" s="42"/>
      <c r="J122" s="42"/>
      <c r="K122" s="42"/>
      <c r="L122" s="65"/>
      <c r="S122" s="40"/>
      <c r="T122" s="40"/>
      <c r="U122" s="40"/>
      <c r="V122" s="40"/>
      <c r="W122" s="40"/>
      <c r="X122" s="40"/>
      <c r="Y122" s="40"/>
      <c r="Z122" s="40"/>
      <c r="AA122" s="40"/>
      <c r="AB122" s="40"/>
      <c r="AC122" s="40"/>
      <c r="AD122" s="40"/>
      <c r="AE122" s="40"/>
    </row>
    <row r="123" s="1" customFormat="1" ht="12" customHeight="1">
      <c r="B123" s="22"/>
      <c r="C123" s="33" t="s">
        <v>216</v>
      </c>
      <c r="D123" s="23"/>
      <c r="E123" s="23"/>
      <c r="F123" s="23"/>
      <c r="G123" s="23"/>
      <c r="H123" s="23"/>
      <c r="I123" s="23"/>
      <c r="J123" s="23"/>
      <c r="K123" s="23"/>
      <c r="L123" s="21"/>
    </row>
    <row r="124" s="2" customFormat="1" ht="16.5" customHeight="1">
      <c r="A124" s="40"/>
      <c r="B124" s="41"/>
      <c r="C124" s="42"/>
      <c r="D124" s="42"/>
      <c r="E124" s="186" t="s">
        <v>533</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218</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E11</f>
        <v>SO 02.7 - Přeložka plynovodu</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22</v>
      </c>
      <c r="D128" s="42"/>
      <c r="E128" s="42"/>
      <c r="F128" s="28" t="str">
        <f>F14</f>
        <v>Opava</v>
      </c>
      <c r="G128" s="42"/>
      <c r="H128" s="42"/>
      <c r="I128" s="33" t="s">
        <v>24</v>
      </c>
      <c r="J128" s="81" t="str">
        <f>IF(J14="","",J14)</f>
        <v>31. 5. 2022</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3" t="s">
        <v>30</v>
      </c>
      <c r="D130" s="42"/>
      <c r="E130" s="42"/>
      <c r="F130" s="28" t="str">
        <f>E17</f>
        <v xml:space="preserve"> </v>
      </c>
      <c r="G130" s="42"/>
      <c r="H130" s="42"/>
      <c r="I130" s="33" t="s">
        <v>36</v>
      </c>
      <c r="J130" s="38" t="str">
        <f>E23</f>
        <v>Ing.Petr Kudlík</v>
      </c>
      <c r="K130" s="42"/>
      <c r="L130" s="65"/>
      <c r="S130" s="40"/>
      <c r="T130" s="40"/>
      <c r="U130" s="40"/>
      <c r="V130" s="40"/>
      <c r="W130" s="40"/>
      <c r="X130" s="40"/>
      <c r="Y130" s="40"/>
      <c r="Z130" s="40"/>
      <c r="AA130" s="40"/>
      <c r="AB130" s="40"/>
      <c r="AC130" s="40"/>
      <c r="AD130" s="40"/>
      <c r="AE130" s="40"/>
    </row>
    <row r="131" s="2" customFormat="1" ht="15.15" customHeight="1">
      <c r="A131" s="40"/>
      <c r="B131" s="41"/>
      <c r="C131" s="33" t="s">
        <v>34</v>
      </c>
      <c r="D131" s="42"/>
      <c r="E131" s="42"/>
      <c r="F131" s="28" t="str">
        <f>IF(E20="","",E20)</f>
        <v>Vyplň údaj</v>
      </c>
      <c r="G131" s="42"/>
      <c r="H131" s="42"/>
      <c r="I131" s="33" t="s">
        <v>39</v>
      </c>
      <c r="J131" s="38" t="str">
        <f>E26</f>
        <v>Lenka Jugová</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10" customFormat="1" ht="29.28" customHeight="1">
      <c r="A133" s="197"/>
      <c r="B133" s="198"/>
      <c r="C133" s="199" t="s">
        <v>232</v>
      </c>
      <c r="D133" s="200" t="s">
        <v>68</v>
      </c>
      <c r="E133" s="200" t="s">
        <v>64</v>
      </c>
      <c r="F133" s="200" t="s">
        <v>65</v>
      </c>
      <c r="G133" s="200" t="s">
        <v>233</v>
      </c>
      <c r="H133" s="200" t="s">
        <v>234</v>
      </c>
      <c r="I133" s="200" t="s">
        <v>235</v>
      </c>
      <c r="J133" s="200" t="s">
        <v>224</v>
      </c>
      <c r="K133" s="201" t="s">
        <v>236</v>
      </c>
      <c r="L133" s="202"/>
      <c r="M133" s="102" t="s">
        <v>1</v>
      </c>
      <c r="N133" s="103" t="s">
        <v>47</v>
      </c>
      <c r="O133" s="103" t="s">
        <v>237</v>
      </c>
      <c r="P133" s="103" t="s">
        <v>238</v>
      </c>
      <c r="Q133" s="103" t="s">
        <v>239</v>
      </c>
      <c r="R133" s="103" t="s">
        <v>240</v>
      </c>
      <c r="S133" s="103" t="s">
        <v>241</v>
      </c>
      <c r="T133" s="104" t="s">
        <v>242</v>
      </c>
      <c r="U133" s="197"/>
      <c r="V133" s="197"/>
      <c r="W133" s="197"/>
      <c r="X133" s="197"/>
      <c r="Y133" s="197"/>
      <c r="Z133" s="197"/>
      <c r="AA133" s="197"/>
      <c r="AB133" s="197"/>
      <c r="AC133" s="197"/>
      <c r="AD133" s="197"/>
      <c r="AE133" s="197"/>
    </row>
    <row r="134" s="2" customFormat="1" ht="22.8" customHeight="1">
      <c r="A134" s="40"/>
      <c r="B134" s="41"/>
      <c r="C134" s="109" t="s">
        <v>243</v>
      </c>
      <c r="D134" s="42"/>
      <c r="E134" s="42"/>
      <c r="F134" s="42"/>
      <c r="G134" s="42"/>
      <c r="H134" s="42"/>
      <c r="I134" s="42"/>
      <c r="J134" s="203">
        <f>BK134</f>
        <v>0</v>
      </c>
      <c r="K134" s="42"/>
      <c r="L134" s="46"/>
      <c r="M134" s="105"/>
      <c r="N134" s="204"/>
      <c r="O134" s="106"/>
      <c r="P134" s="205">
        <f>P135+P335+P339+P394+P401</f>
        <v>0</v>
      </c>
      <c r="Q134" s="106"/>
      <c r="R134" s="205">
        <f>R135+R335+R339+R394+R401</f>
        <v>11.055690668</v>
      </c>
      <c r="S134" s="106"/>
      <c r="T134" s="206">
        <f>T135+T335+T339+T394+T401</f>
        <v>3.4875000000000003</v>
      </c>
      <c r="U134" s="40"/>
      <c r="V134" s="40"/>
      <c r="W134" s="40"/>
      <c r="X134" s="40"/>
      <c r="Y134" s="40"/>
      <c r="Z134" s="40"/>
      <c r="AA134" s="40"/>
      <c r="AB134" s="40"/>
      <c r="AC134" s="40"/>
      <c r="AD134" s="40"/>
      <c r="AE134" s="40"/>
      <c r="AT134" s="18" t="s">
        <v>82</v>
      </c>
      <c r="AU134" s="18" t="s">
        <v>226</v>
      </c>
      <c r="BK134" s="207">
        <f>BK135+BK335+BK339+BK394+BK401</f>
        <v>0</v>
      </c>
    </row>
    <row r="135" s="11" customFormat="1" ht="25.92" customHeight="1">
      <c r="A135" s="11"/>
      <c r="B135" s="208"/>
      <c r="C135" s="209"/>
      <c r="D135" s="210" t="s">
        <v>82</v>
      </c>
      <c r="E135" s="211" t="s">
        <v>430</v>
      </c>
      <c r="F135" s="211" t="s">
        <v>431</v>
      </c>
      <c r="G135" s="209"/>
      <c r="H135" s="209"/>
      <c r="I135" s="212"/>
      <c r="J135" s="213">
        <f>BK135</f>
        <v>0</v>
      </c>
      <c r="K135" s="209"/>
      <c r="L135" s="214"/>
      <c r="M135" s="215"/>
      <c r="N135" s="216"/>
      <c r="O135" s="216"/>
      <c r="P135" s="217">
        <f>P136+P225+P232+P273+P286+P323+P333</f>
        <v>0</v>
      </c>
      <c r="Q135" s="216"/>
      <c r="R135" s="217">
        <f>R136+R225+R232+R273+R286+R323+R333</f>
        <v>10.894470668</v>
      </c>
      <c r="S135" s="216"/>
      <c r="T135" s="218">
        <f>T136+T225+T232+T273+T286+T323+T333</f>
        <v>3.4875000000000003</v>
      </c>
      <c r="U135" s="11"/>
      <c r="V135" s="11"/>
      <c r="W135" s="11"/>
      <c r="X135" s="11"/>
      <c r="Y135" s="11"/>
      <c r="Z135" s="11"/>
      <c r="AA135" s="11"/>
      <c r="AB135" s="11"/>
      <c r="AC135" s="11"/>
      <c r="AD135" s="11"/>
      <c r="AE135" s="11"/>
      <c r="AR135" s="219" t="s">
        <v>90</v>
      </c>
      <c r="AT135" s="220" t="s">
        <v>82</v>
      </c>
      <c r="AU135" s="220" t="s">
        <v>83</v>
      </c>
      <c r="AY135" s="219" t="s">
        <v>244</v>
      </c>
      <c r="BK135" s="221">
        <f>BK136+BK225+BK232+BK273+BK286+BK323+BK333</f>
        <v>0</v>
      </c>
    </row>
    <row r="136" s="11" customFormat="1" ht="22.8" customHeight="1">
      <c r="A136" s="11"/>
      <c r="B136" s="208"/>
      <c r="C136" s="209"/>
      <c r="D136" s="210" t="s">
        <v>82</v>
      </c>
      <c r="E136" s="260" t="s">
        <v>90</v>
      </c>
      <c r="F136" s="260" t="s">
        <v>122</v>
      </c>
      <c r="G136" s="209"/>
      <c r="H136" s="209"/>
      <c r="I136" s="212"/>
      <c r="J136" s="261">
        <f>BK136</f>
        <v>0</v>
      </c>
      <c r="K136" s="209"/>
      <c r="L136" s="214"/>
      <c r="M136" s="215"/>
      <c r="N136" s="216"/>
      <c r="O136" s="216"/>
      <c r="P136" s="217">
        <f>SUM(P137:P224)</f>
        <v>0</v>
      </c>
      <c r="Q136" s="216"/>
      <c r="R136" s="217">
        <f>SUM(R137:R224)</f>
        <v>0.36308406799999998</v>
      </c>
      <c r="S136" s="216"/>
      <c r="T136" s="218">
        <f>SUM(T137:T224)</f>
        <v>3.3032000000000004</v>
      </c>
      <c r="U136" s="11"/>
      <c r="V136" s="11"/>
      <c r="W136" s="11"/>
      <c r="X136" s="11"/>
      <c r="Y136" s="11"/>
      <c r="Z136" s="11"/>
      <c r="AA136" s="11"/>
      <c r="AB136" s="11"/>
      <c r="AC136" s="11"/>
      <c r="AD136" s="11"/>
      <c r="AE136" s="11"/>
      <c r="AR136" s="219" t="s">
        <v>90</v>
      </c>
      <c r="AT136" s="220" t="s">
        <v>82</v>
      </c>
      <c r="AU136" s="220" t="s">
        <v>90</v>
      </c>
      <c r="AY136" s="219" t="s">
        <v>244</v>
      </c>
      <c r="BK136" s="221">
        <f>SUM(BK137:BK224)</f>
        <v>0</v>
      </c>
    </row>
    <row r="137" s="2" customFormat="1" ht="37.8" customHeight="1">
      <c r="A137" s="40"/>
      <c r="B137" s="41"/>
      <c r="C137" s="222" t="s">
        <v>90</v>
      </c>
      <c r="D137" s="222" t="s">
        <v>245</v>
      </c>
      <c r="E137" s="223" t="s">
        <v>545</v>
      </c>
      <c r="F137" s="224" t="s">
        <v>546</v>
      </c>
      <c r="G137" s="225" t="s">
        <v>248</v>
      </c>
      <c r="H137" s="226">
        <v>6.1900000000000004</v>
      </c>
      <c r="I137" s="227"/>
      <c r="J137" s="228">
        <f>ROUND(I137*H137,2)</f>
        <v>0</v>
      </c>
      <c r="K137" s="224" t="s">
        <v>547</v>
      </c>
      <c r="L137" s="46"/>
      <c r="M137" s="229" t="s">
        <v>1</v>
      </c>
      <c r="N137" s="230" t="s">
        <v>48</v>
      </c>
      <c r="O137" s="93"/>
      <c r="P137" s="231">
        <f>O137*H137</f>
        <v>0</v>
      </c>
      <c r="Q137" s="231">
        <v>0</v>
      </c>
      <c r="R137" s="231">
        <f>Q137*H137</f>
        <v>0</v>
      </c>
      <c r="S137" s="231">
        <v>0.44</v>
      </c>
      <c r="T137" s="232">
        <f>S137*H137</f>
        <v>2.7236000000000002</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1512</v>
      </c>
    </row>
    <row r="138" s="15" customFormat="1">
      <c r="A138" s="15"/>
      <c r="B138" s="287"/>
      <c r="C138" s="288"/>
      <c r="D138" s="235" t="s">
        <v>436</v>
      </c>
      <c r="E138" s="289" t="s">
        <v>1</v>
      </c>
      <c r="F138" s="290" t="s">
        <v>549</v>
      </c>
      <c r="G138" s="288"/>
      <c r="H138" s="289" t="s">
        <v>1</v>
      </c>
      <c r="I138" s="291"/>
      <c r="J138" s="288"/>
      <c r="K138" s="288"/>
      <c r="L138" s="292"/>
      <c r="M138" s="293"/>
      <c r="N138" s="294"/>
      <c r="O138" s="294"/>
      <c r="P138" s="294"/>
      <c r="Q138" s="294"/>
      <c r="R138" s="294"/>
      <c r="S138" s="294"/>
      <c r="T138" s="295"/>
      <c r="U138" s="15"/>
      <c r="V138" s="15"/>
      <c r="W138" s="15"/>
      <c r="X138" s="15"/>
      <c r="Y138" s="15"/>
      <c r="Z138" s="15"/>
      <c r="AA138" s="15"/>
      <c r="AB138" s="15"/>
      <c r="AC138" s="15"/>
      <c r="AD138" s="15"/>
      <c r="AE138" s="15"/>
      <c r="AT138" s="296" t="s">
        <v>436</v>
      </c>
      <c r="AU138" s="296" t="s">
        <v>92</v>
      </c>
      <c r="AV138" s="15" t="s">
        <v>90</v>
      </c>
      <c r="AW138" s="15" t="s">
        <v>38</v>
      </c>
      <c r="AX138" s="15" t="s">
        <v>83</v>
      </c>
      <c r="AY138" s="296" t="s">
        <v>244</v>
      </c>
    </row>
    <row r="139" s="13" customFormat="1">
      <c r="A139" s="13"/>
      <c r="B139" s="262"/>
      <c r="C139" s="263"/>
      <c r="D139" s="235" t="s">
        <v>436</v>
      </c>
      <c r="E139" s="264" t="s">
        <v>1</v>
      </c>
      <c r="F139" s="265" t="s">
        <v>1513</v>
      </c>
      <c r="G139" s="263"/>
      <c r="H139" s="266">
        <v>1.1499999999999999</v>
      </c>
      <c r="I139" s="267"/>
      <c r="J139" s="263"/>
      <c r="K139" s="263"/>
      <c r="L139" s="268"/>
      <c r="M139" s="269"/>
      <c r="N139" s="270"/>
      <c r="O139" s="270"/>
      <c r="P139" s="270"/>
      <c r="Q139" s="270"/>
      <c r="R139" s="270"/>
      <c r="S139" s="270"/>
      <c r="T139" s="271"/>
      <c r="U139" s="13"/>
      <c r="V139" s="13"/>
      <c r="W139" s="13"/>
      <c r="X139" s="13"/>
      <c r="Y139" s="13"/>
      <c r="Z139" s="13"/>
      <c r="AA139" s="13"/>
      <c r="AB139" s="13"/>
      <c r="AC139" s="13"/>
      <c r="AD139" s="13"/>
      <c r="AE139" s="13"/>
      <c r="AT139" s="272" t="s">
        <v>436</v>
      </c>
      <c r="AU139" s="272" t="s">
        <v>92</v>
      </c>
      <c r="AV139" s="13" t="s">
        <v>92</v>
      </c>
      <c r="AW139" s="13" t="s">
        <v>38</v>
      </c>
      <c r="AX139" s="13" t="s">
        <v>83</v>
      </c>
      <c r="AY139" s="272" t="s">
        <v>244</v>
      </c>
    </row>
    <row r="140" s="15" customFormat="1">
      <c r="A140" s="15"/>
      <c r="B140" s="287"/>
      <c r="C140" s="288"/>
      <c r="D140" s="235" t="s">
        <v>436</v>
      </c>
      <c r="E140" s="289" t="s">
        <v>1</v>
      </c>
      <c r="F140" s="290" t="s">
        <v>551</v>
      </c>
      <c r="G140" s="288"/>
      <c r="H140" s="289" t="s">
        <v>1</v>
      </c>
      <c r="I140" s="291"/>
      <c r="J140" s="288"/>
      <c r="K140" s="288"/>
      <c r="L140" s="292"/>
      <c r="M140" s="293"/>
      <c r="N140" s="294"/>
      <c r="O140" s="294"/>
      <c r="P140" s="294"/>
      <c r="Q140" s="294"/>
      <c r="R140" s="294"/>
      <c r="S140" s="294"/>
      <c r="T140" s="295"/>
      <c r="U140" s="15"/>
      <c r="V140" s="15"/>
      <c r="W140" s="15"/>
      <c r="X140" s="15"/>
      <c r="Y140" s="15"/>
      <c r="Z140" s="15"/>
      <c r="AA140" s="15"/>
      <c r="AB140" s="15"/>
      <c r="AC140" s="15"/>
      <c r="AD140" s="15"/>
      <c r="AE140" s="15"/>
      <c r="AT140" s="296" t="s">
        <v>436</v>
      </c>
      <c r="AU140" s="296" t="s">
        <v>92</v>
      </c>
      <c r="AV140" s="15" t="s">
        <v>90</v>
      </c>
      <c r="AW140" s="15" t="s">
        <v>38</v>
      </c>
      <c r="AX140" s="15" t="s">
        <v>83</v>
      </c>
      <c r="AY140" s="296" t="s">
        <v>244</v>
      </c>
    </row>
    <row r="141" s="13" customFormat="1">
      <c r="A141" s="13"/>
      <c r="B141" s="262"/>
      <c r="C141" s="263"/>
      <c r="D141" s="235" t="s">
        <v>436</v>
      </c>
      <c r="E141" s="264" t="s">
        <v>1</v>
      </c>
      <c r="F141" s="265" t="s">
        <v>1514</v>
      </c>
      <c r="G141" s="263"/>
      <c r="H141" s="266">
        <v>5.04</v>
      </c>
      <c r="I141" s="267"/>
      <c r="J141" s="263"/>
      <c r="K141" s="263"/>
      <c r="L141" s="268"/>
      <c r="M141" s="269"/>
      <c r="N141" s="270"/>
      <c r="O141" s="270"/>
      <c r="P141" s="270"/>
      <c r="Q141" s="270"/>
      <c r="R141" s="270"/>
      <c r="S141" s="270"/>
      <c r="T141" s="271"/>
      <c r="U141" s="13"/>
      <c r="V141" s="13"/>
      <c r="W141" s="13"/>
      <c r="X141" s="13"/>
      <c r="Y141" s="13"/>
      <c r="Z141" s="13"/>
      <c r="AA141" s="13"/>
      <c r="AB141" s="13"/>
      <c r="AC141" s="13"/>
      <c r="AD141" s="13"/>
      <c r="AE141" s="13"/>
      <c r="AT141" s="272" t="s">
        <v>436</v>
      </c>
      <c r="AU141" s="272" t="s">
        <v>92</v>
      </c>
      <c r="AV141" s="13" t="s">
        <v>92</v>
      </c>
      <c r="AW141" s="13" t="s">
        <v>38</v>
      </c>
      <c r="AX141" s="13" t="s">
        <v>83</v>
      </c>
      <c r="AY141" s="272" t="s">
        <v>244</v>
      </c>
    </row>
    <row r="142" s="14" customFormat="1">
      <c r="A142" s="14"/>
      <c r="B142" s="273"/>
      <c r="C142" s="274"/>
      <c r="D142" s="235" t="s">
        <v>436</v>
      </c>
      <c r="E142" s="275" t="s">
        <v>1</v>
      </c>
      <c r="F142" s="276" t="s">
        <v>438</v>
      </c>
      <c r="G142" s="274"/>
      <c r="H142" s="277">
        <v>6.1899999999999995</v>
      </c>
      <c r="I142" s="278"/>
      <c r="J142" s="274"/>
      <c r="K142" s="274"/>
      <c r="L142" s="279"/>
      <c r="M142" s="280"/>
      <c r="N142" s="281"/>
      <c r="O142" s="281"/>
      <c r="P142" s="281"/>
      <c r="Q142" s="281"/>
      <c r="R142" s="281"/>
      <c r="S142" s="281"/>
      <c r="T142" s="282"/>
      <c r="U142" s="14"/>
      <c r="V142" s="14"/>
      <c r="W142" s="14"/>
      <c r="X142" s="14"/>
      <c r="Y142" s="14"/>
      <c r="Z142" s="14"/>
      <c r="AA142" s="14"/>
      <c r="AB142" s="14"/>
      <c r="AC142" s="14"/>
      <c r="AD142" s="14"/>
      <c r="AE142" s="14"/>
      <c r="AT142" s="283" t="s">
        <v>436</v>
      </c>
      <c r="AU142" s="283" t="s">
        <v>92</v>
      </c>
      <c r="AV142" s="14" t="s">
        <v>123</v>
      </c>
      <c r="AW142" s="14" t="s">
        <v>38</v>
      </c>
      <c r="AX142" s="14" t="s">
        <v>90</v>
      </c>
      <c r="AY142" s="283" t="s">
        <v>244</v>
      </c>
    </row>
    <row r="143" s="2" customFormat="1" ht="24.15" customHeight="1">
      <c r="A143" s="40"/>
      <c r="B143" s="41"/>
      <c r="C143" s="222" t="s">
        <v>92</v>
      </c>
      <c r="D143" s="222" t="s">
        <v>245</v>
      </c>
      <c r="E143" s="223" t="s">
        <v>553</v>
      </c>
      <c r="F143" s="224" t="s">
        <v>554</v>
      </c>
      <c r="G143" s="225" t="s">
        <v>248</v>
      </c>
      <c r="H143" s="226">
        <v>5.04</v>
      </c>
      <c r="I143" s="227"/>
      <c r="J143" s="228">
        <f>ROUND(I143*H143,2)</f>
        <v>0</v>
      </c>
      <c r="K143" s="224" t="s">
        <v>547</v>
      </c>
      <c r="L143" s="46"/>
      <c r="M143" s="229" t="s">
        <v>1</v>
      </c>
      <c r="N143" s="230" t="s">
        <v>48</v>
      </c>
      <c r="O143" s="93"/>
      <c r="P143" s="231">
        <f>O143*H143</f>
        <v>0</v>
      </c>
      <c r="Q143" s="231">
        <v>4.795E-05</v>
      </c>
      <c r="R143" s="231">
        <f>Q143*H143</f>
        <v>0.000241668</v>
      </c>
      <c r="S143" s="231">
        <v>0.11500000000000001</v>
      </c>
      <c r="T143" s="232">
        <f>S143*H143</f>
        <v>0.5796</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1515</v>
      </c>
    </row>
    <row r="144" s="15" customFormat="1">
      <c r="A144" s="15"/>
      <c r="B144" s="287"/>
      <c r="C144" s="288"/>
      <c r="D144" s="235" t="s">
        <v>436</v>
      </c>
      <c r="E144" s="289" t="s">
        <v>1</v>
      </c>
      <c r="F144" s="290" t="s">
        <v>551</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436</v>
      </c>
      <c r="AU144" s="296" t="s">
        <v>92</v>
      </c>
      <c r="AV144" s="15" t="s">
        <v>90</v>
      </c>
      <c r="AW144" s="15" t="s">
        <v>38</v>
      </c>
      <c r="AX144" s="15" t="s">
        <v>83</v>
      </c>
      <c r="AY144" s="296" t="s">
        <v>244</v>
      </c>
    </row>
    <row r="145" s="13" customFormat="1">
      <c r="A145" s="13"/>
      <c r="B145" s="262"/>
      <c r="C145" s="263"/>
      <c r="D145" s="235" t="s">
        <v>436</v>
      </c>
      <c r="E145" s="264" t="s">
        <v>1</v>
      </c>
      <c r="F145" s="265" t="s">
        <v>1514</v>
      </c>
      <c r="G145" s="263"/>
      <c r="H145" s="266">
        <v>5.04</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83</v>
      </c>
      <c r="AY145" s="272" t="s">
        <v>244</v>
      </c>
    </row>
    <row r="146" s="14" customFormat="1">
      <c r="A146" s="14"/>
      <c r="B146" s="273"/>
      <c r="C146" s="274"/>
      <c r="D146" s="235" t="s">
        <v>436</v>
      </c>
      <c r="E146" s="275" t="s">
        <v>1</v>
      </c>
      <c r="F146" s="276" t="s">
        <v>438</v>
      </c>
      <c r="G146" s="274"/>
      <c r="H146" s="277">
        <v>5.04</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436</v>
      </c>
      <c r="AU146" s="283" t="s">
        <v>92</v>
      </c>
      <c r="AV146" s="14" t="s">
        <v>123</v>
      </c>
      <c r="AW146" s="14" t="s">
        <v>38</v>
      </c>
      <c r="AX146" s="14" t="s">
        <v>90</v>
      </c>
      <c r="AY146" s="283" t="s">
        <v>244</v>
      </c>
    </row>
    <row r="147" s="2" customFormat="1" ht="16.5" customHeight="1">
      <c r="A147" s="40"/>
      <c r="B147" s="41"/>
      <c r="C147" s="222" t="s">
        <v>117</v>
      </c>
      <c r="D147" s="222" t="s">
        <v>245</v>
      </c>
      <c r="E147" s="223" t="s">
        <v>1153</v>
      </c>
      <c r="F147" s="224" t="s">
        <v>1154</v>
      </c>
      <c r="G147" s="225" t="s">
        <v>490</v>
      </c>
      <c r="H147" s="226">
        <v>6</v>
      </c>
      <c r="I147" s="227"/>
      <c r="J147" s="228">
        <f>ROUND(I147*H147,2)</f>
        <v>0</v>
      </c>
      <c r="K147" s="224" t="s">
        <v>547</v>
      </c>
      <c r="L147" s="46"/>
      <c r="M147" s="229" t="s">
        <v>1</v>
      </c>
      <c r="N147" s="230" t="s">
        <v>48</v>
      </c>
      <c r="O147" s="93"/>
      <c r="P147" s="231">
        <f>O147*H147</f>
        <v>0</v>
      </c>
      <c r="Q147" s="231">
        <v>0.036900000000000002</v>
      </c>
      <c r="R147" s="231">
        <f>Q147*H147</f>
        <v>0.22140000000000001</v>
      </c>
      <c r="S147" s="231">
        <v>0</v>
      </c>
      <c r="T147" s="232">
        <f>S147*H147</f>
        <v>0</v>
      </c>
      <c r="U147" s="40"/>
      <c r="V147" s="40"/>
      <c r="W147" s="40"/>
      <c r="X147" s="40"/>
      <c r="Y147" s="40"/>
      <c r="Z147" s="40"/>
      <c r="AA147" s="40"/>
      <c r="AB147" s="40"/>
      <c r="AC147" s="40"/>
      <c r="AD147" s="40"/>
      <c r="AE147" s="40"/>
      <c r="AR147" s="233" t="s">
        <v>123</v>
      </c>
      <c r="AT147" s="233" t="s">
        <v>245</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1516</v>
      </c>
    </row>
    <row r="148" s="13" customFormat="1">
      <c r="A148" s="13"/>
      <c r="B148" s="262"/>
      <c r="C148" s="263"/>
      <c r="D148" s="235" t="s">
        <v>436</v>
      </c>
      <c r="E148" s="264" t="s">
        <v>1</v>
      </c>
      <c r="F148" s="265" t="s">
        <v>258</v>
      </c>
      <c r="G148" s="263"/>
      <c r="H148" s="266">
        <v>6</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90</v>
      </c>
      <c r="AY148" s="272" t="s">
        <v>244</v>
      </c>
    </row>
    <row r="149" s="2" customFormat="1" ht="16.5" customHeight="1">
      <c r="A149" s="40"/>
      <c r="B149" s="41"/>
      <c r="C149" s="222" t="s">
        <v>123</v>
      </c>
      <c r="D149" s="222" t="s">
        <v>245</v>
      </c>
      <c r="E149" s="223" t="s">
        <v>556</v>
      </c>
      <c r="F149" s="224" t="s">
        <v>557</v>
      </c>
      <c r="G149" s="225" t="s">
        <v>248</v>
      </c>
      <c r="H149" s="226">
        <v>56.25</v>
      </c>
      <c r="I149" s="227"/>
      <c r="J149" s="228">
        <f>ROUND(I149*H149,2)</f>
        <v>0</v>
      </c>
      <c r="K149" s="224" t="s">
        <v>547</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1517</v>
      </c>
    </row>
    <row r="150" s="13" customFormat="1">
      <c r="A150" s="13"/>
      <c r="B150" s="262"/>
      <c r="C150" s="263"/>
      <c r="D150" s="235" t="s">
        <v>436</v>
      </c>
      <c r="E150" s="264" t="s">
        <v>1</v>
      </c>
      <c r="F150" s="265" t="s">
        <v>1518</v>
      </c>
      <c r="G150" s="263"/>
      <c r="H150" s="266">
        <v>56.25</v>
      </c>
      <c r="I150" s="267"/>
      <c r="J150" s="263"/>
      <c r="K150" s="263"/>
      <c r="L150" s="268"/>
      <c r="M150" s="269"/>
      <c r="N150" s="270"/>
      <c r="O150" s="270"/>
      <c r="P150" s="270"/>
      <c r="Q150" s="270"/>
      <c r="R150" s="270"/>
      <c r="S150" s="270"/>
      <c r="T150" s="271"/>
      <c r="U150" s="13"/>
      <c r="V150" s="13"/>
      <c r="W150" s="13"/>
      <c r="X150" s="13"/>
      <c r="Y150" s="13"/>
      <c r="Z150" s="13"/>
      <c r="AA150" s="13"/>
      <c r="AB150" s="13"/>
      <c r="AC150" s="13"/>
      <c r="AD150" s="13"/>
      <c r="AE150" s="13"/>
      <c r="AT150" s="272" t="s">
        <v>436</v>
      </c>
      <c r="AU150" s="272" t="s">
        <v>92</v>
      </c>
      <c r="AV150" s="13" t="s">
        <v>92</v>
      </c>
      <c r="AW150" s="13" t="s">
        <v>38</v>
      </c>
      <c r="AX150" s="13" t="s">
        <v>90</v>
      </c>
      <c r="AY150" s="272" t="s">
        <v>244</v>
      </c>
    </row>
    <row r="151" s="2" customFormat="1" ht="24.15" customHeight="1">
      <c r="A151" s="40"/>
      <c r="B151" s="41"/>
      <c r="C151" s="222" t="s">
        <v>139</v>
      </c>
      <c r="D151" s="222" t="s">
        <v>245</v>
      </c>
      <c r="E151" s="223" t="s">
        <v>560</v>
      </c>
      <c r="F151" s="224" t="s">
        <v>561</v>
      </c>
      <c r="G151" s="225" t="s">
        <v>301</v>
      </c>
      <c r="H151" s="226">
        <v>15</v>
      </c>
      <c r="I151" s="227"/>
      <c r="J151" s="228">
        <f>ROUND(I151*H151,2)</f>
        <v>0</v>
      </c>
      <c r="K151" s="224" t="s">
        <v>547</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1519</v>
      </c>
    </row>
    <row r="152" s="15" customFormat="1">
      <c r="A152" s="15"/>
      <c r="B152" s="287"/>
      <c r="C152" s="288"/>
      <c r="D152" s="235" t="s">
        <v>436</v>
      </c>
      <c r="E152" s="289" t="s">
        <v>1</v>
      </c>
      <c r="F152" s="290" t="s">
        <v>563</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436</v>
      </c>
      <c r="AU152" s="296" t="s">
        <v>92</v>
      </c>
      <c r="AV152" s="15" t="s">
        <v>90</v>
      </c>
      <c r="AW152" s="15" t="s">
        <v>38</v>
      </c>
      <c r="AX152" s="15" t="s">
        <v>83</v>
      </c>
      <c r="AY152" s="296" t="s">
        <v>244</v>
      </c>
    </row>
    <row r="153" s="13" customFormat="1">
      <c r="A153" s="13"/>
      <c r="B153" s="262"/>
      <c r="C153" s="263"/>
      <c r="D153" s="235" t="s">
        <v>436</v>
      </c>
      <c r="E153" s="264" t="s">
        <v>1</v>
      </c>
      <c r="F153" s="265" t="s">
        <v>1520</v>
      </c>
      <c r="G153" s="263"/>
      <c r="H153" s="266">
        <v>15</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90</v>
      </c>
      <c r="AY153" s="272" t="s">
        <v>244</v>
      </c>
    </row>
    <row r="154" s="2" customFormat="1" ht="24.15" customHeight="1">
      <c r="A154" s="40"/>
      <c r="B154" s="41"/>
      <c r="C154" s="222" t="s">
        <v>258</v>
      </c>
      <c r="D154" s="222" t="s">
        <v>245</v>
      </c>
      <c r="E154" s="223" t="s">
        <v>1521</v>
      </c>
      <c r="F154" s="224" t="s">
        <v>1522</v>
      </c>
      <c r="G154" s="225" t="s">
        <v>301</v>
      </c>
      <c r="H154" s="226">
        <v>83.549999999999997</v>
      </c>
      <c r="I154" s="227"/>
      <c r="J154" s="228">
        <f>ROUND(I154*H154,2)</f>
        <v>0</v>
      </c>
      <c r="K154" s="224" t="s">
        <v>547</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1523</v>
      </c>
    </row>
    <row r="155" s="13" customFormat="1">
      <c r="A155" s="13"/>
      <c r="B155" s="262"/>
      <c r="C155" s="263"/>
      <c r="D155" s="235" t="s">
        <v>436</v>
      </c>
      <c r="E155" s="264" t="s">
        <v>1</v>
      </c>
      <c r="F155" s="265" t="s">
        <v>1524</v>
      </c>
      <c r="G155" s="263"/>
      <c r="H155" s="266">
        <v>75.194000000000003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3" customFormat="1">
      <c r="A156" s="13"/>
      <c r="B156" s="262"/>
      <c r="C156" s="263"/>
      <c r="D156" s="235" t="s">
        <v>436</v>
      </c>
      <c r="E156" s="264" t="s">
        <v>1</v>
      </c>
      <c r="F156" s="265" t="s">
        <v>1525</v>
      </c>
      <c r="G156" s="263"/>
      <c r="H156" s="266">
        <v>8.3490000000000002</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436</v>
      </c>
      <c r="AU156" s="272" t="s">
        <v>92</v>
      </c>
      <c r="AV156" s="13" t="s">
        <v>92</v>
      </c>
      <c r="AW156" s="13" t="s">
        <v>38</v>
      </c>
      <c r="AX156" s="13" t="s">
        <v>83</v>
      </c>
      <c r="AY156" s="272" t="s">
        <v>244</v>
      </c>
    </row>
    <row r="157" s="14" customFormat="1">
      <c r="A157" s="14"/>
      <c r="B157" s="273"/>
      <c r="C157" s="274"/>
      <c r="D157" s="235" t="s">
        <v>436</v>
      </c>
      <c r="E157" s="275" t="s">
        <v>1</v>
      </c>
      <c r="F157" s="276" t="s">
        <v>438</v>
      </c>
      <c r="G157" s="274"/>
      <c r="H157" s="277">
        <v>83.543000000000006</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436</v>
      </c>
      <c r="AU157" s="283" t="s">
        <v>92</v>
      </c>
      <c r="AV157" s="14" t="s">
        <v>123</v>
      </c>
      <c r="AW157" s="14" t="s">
        <v>38</v>
      </c>
      <c r="AX157" s="14" t="s">
        <v>83</v>
      </c>
      <c r="AY157" s="283" t="s">
        <v>244</v>
      </c>
    </row>
    <row r="158" s="13" customFormat="1">
      <c r="A158" s="13"/>
      <c r="B158" s="262"/>
      <c r="C158" s="263"/>
      <c r="D158" s="235" t="s">
        <v>436</v>
      </c>
      <c r="E158" s="264" t="s">
        <v>1</v>
      </c>
      <c r="F158" s="265" t="s">
        <v>1526</v>
      </c>
      <c r="G158" s="263"/>
      <c r="H158" s="266">
        <v>83.549999999999997</v>
      </c>
      <c r="I158" s="267"/>
      <c r="J158" s="263"/>
      <c r="K158" s="263"/>
      <c r="L158" s="268"/>
      <c r="M158" s="269"/>
      <c r="N158" s="270"/>
      <c r="O158" s="270"/>
      <c r="P158" s="270"/>
      <c r="Q158" s="270"/>
      <c r="R158" s="270"/>
      <c r="S158" s="270"/>
      <c r="T158" s="271"/>
      <c r="U158" s="13"/>
      <c r="V158" s="13"/>
      <c r="W158" s="13"/>
      <c r="X158" s="13"/>
      <c r="Y158" s="13"/>
      <c r="Z158" s="13"/>
      <c r="AA158" s="13"/>
      <c r="AB158" s="13"/>
      <c r="AC158" s="13"/>
      <c r="AD158" s="13"/>
      <c r="AE158" s="13"/>
      <c r="AT158" s="272" t="s">
        <v>436</v>
      </c>
      <c r="AU158" s="272" t="s">
        <v>92</v>
      </c>
      <c r="AV158" s="13" t="s">
        <v>92</v>
      </c>
      <c r="AW158" s="13" t="s">
        <v>38</v>
      </c>
      <c r="AX158" s="13" t="s">
        <v>83</v>
      </c>
      <c r="AY158" s="272" t="s">
        <v>244</v>
      </c>
    </row>
    <row r="159" s="14" customFormat="1">
      <c r="A159" s="14"/>
      <c r="B159" s="273"/>
      <c r="C159" s="274"/>
      <c r="D159" s="235" t="s">
        <v>436</v>
      </c>
      <c r="E159" s="275" t="s">
        <v>1</v>
      </c>
      <c r="F159" s="276" t="s">
        <v>438</v>
      </c>
      <c r="G159" s="274"/>
      <c r="H159" s="277">
        <v>83.549999999999997</v>
      </c>
      <c r="I159" s="278"/>
      <c r="J159" s="274"/>
      <c r="K159" s="274"/>
      <c r="L159" s="279"/>
      <c r="M159" s="280"/>
      <c r="N159" s="281"/>
      <c r="O159" s="281"/>
      <c r="P159" s="281"/>
      <c r="Q159" s="281"/>
      <c r="R159" s="281"/>
      <c r="S159" s="281"/>
      <c r="T159" s="282"/>
      <c r="U159" s="14"/>
      <c r="V159" s="14"/>
      <c r="W159" s="14"/>
      <c r="X159" s="14"/>
      <c r="Y159" s="14"/>
      <c r="Z159" s="14"/>
      <c r="AA159" s="14"/>
      <c r="AB159" s="14"/>
      <c r="AC159" s="14"/>
      <c r="AD159" s="14"/>
      <c r="AE159" s="14"/>
      <c r="AT159" s="283" t="s">
        <v>436</v>
      </c>
      <c r="AU159" s="283" t="s">
        <v>92</v>
      </c>
      <c r="AV159" s="14" t="s">
        <v>123</v>
      </c>
      <c r="AW159" s="14" t="s">
        <v>38</v>
      </c>
      <c r="AX159" s="14" t="s">
        <v>90</v>
      </c>
      <c r="AY159" s="283" t="s">
        <v>244</v>
      </c>
    </row>
    <row r="160" s="2" customFormat="1" ht="24.15" customHeight="1">
      <c r="A160" s="40"/>
      <c r="B160" s="41"/>
      <c r="C160" s="222" t="s">
        <v>270</v>
      </c>
      <c r="D160" s="222" t="s">
        <v>245</v>
      </c>
      <c r="E160" s="223" t="s">
        <v>1168</v>
      </c>
      <c r="F160" s="224" t="s">
        <v>1169</v>
      </c>
      <c r="G160" s="225" t="s">
        <v>301</v>
      </c>
      <c r="H160" s="226">
        <v>7.4400000000000004</v>
      </c>
      <c r="I160" s="227"/>
      <c r="J160" s="228">
        <f>ROUND(I160*H160,2)</f>
        <v>0</v>
      </c>
      <c r="K160" s="224" t="s">
        <v>547</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1527</v>
      </c>
    </row>
    <row r="161" s="13" customFormat="1">
      <c r="A161" s="13"/>
      <c r="B161" s="262"/>
      <c r="C161" s="263"/>
      <c r="D161" s="235" t="s">
        <v>436</v>
      </c>
      <c r="E161" s="264" t="s">
        <v>1</v>
      </c>
      <c r="F161" s="265" t="s">
        <v>1528</v>
      </c>
      <c r="G161" s="263"/>
      <c r="H161" s="266">
        <v>7.4400000000000004</v>
      </c>
      <c r="I161" s="267"/>
      <c r="J161" s="263"/>
      <c r="K161" s="263"/>
      <c r="L161" s="268"/>
      <c r="M161" s="269"/>
      <c r="N161" s="270"/>
      <c r="O161" s="270"/>
      <c r="P161" s="270"/>
      <c r="Q161" s="270"/>
      <c r="R161" s="270"/>
      <c r="S161" s="270"/>
      <c r="T161" s="271"/>
      <c r="U161" s="13"/>
      <c r="V161" s="13"/>
      <c r="W161" s="13"/>
      <c r="X161" s="13"/>
      <c r="Y161" s="13"/>
      <c r="Z161" s="13"/>
      <c r="AA161" s="13"/>
      <c r="AB161" s="13"/>
      <c r="AC161" s="13"/>
      <c r="AD161" s="13"/>
      <c r="AE161" s="13"/>
      <c r="AT161" s="272" t="s">
        <v>436</v>
      </c>
      <c r="AU161" s="272" t="s">
        <v>92</v>
      </c>
      <c r="AV161" s="13" t="s">
        <v>92</v>
      </c>
      <c r="AW161" s="13" t="s">
        <v>38</v>
      </c>
      <c r="AX161" s="13" t="s">
        <v>90</v>
      </c>
      <c r="AY161" s="272" t="s">
        <v>244</v>
      </c>
    </row>
    <row r="162" s="2" customFormat="1" ht="21.75" customHeight="1">
      <c r="A162" s="40"/>
      <c r="B162" s="41"/>
      <c r="C162" s="222" t="s">
        <v>262</v>
      </c>
      <c r="D162" s="222" t="s">
        <v>245</v>
      </c>
      <c r="E162" s="223" t="s">
        <v>570</v>
      </c>
      <c r="F162" s="224" t="s">
        <v>571</v>
      </c>
      <c r="G162" s="225" t="s">
        <v>248</v>
      </c>
      <c r="H162" s="226">
        <v>166.36000000000001</v>
      </c>
      <c r="I162" s="227"/>
      <c r="J162" s="228">
        <f>ROUND(I162*H162,2)</f>
        <v>0</v>
      </c>
      <c r="K162" s="224" t="s">
        <v>547</v>
      </c>
      <c r="L162" s="46"/>
      <c r="M162" s="229" t="s">
        <v>1</v>
      </c>
      <c r="N162" s="230" t="s">
        <v>48</v>
      </c>
      <c r="O162" s="93"/>
      <c r="P162" s="231">
        <f>O162*H162</f>
        <v>0</v>
      </c>
      <c r="Q162" s="231">
        <v>0.00084000000000000003</v>
      </c>
      <c r="R162" s="231">
        <f>Q162*H162</f>
        <v>0.13974240000000002</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1529</v>
      </c>
    </row>
    <row r="163" s="13" customFormat="1">
      <c r="A163" s="13"/>
      <c r="B163" s="262"/>
      <c r="C163" s="263"/>
      <c r="D163" s="235" t="s">
        <v>436</v>
      </c>
      <c r="E163" s="264" t="s">
        <v>1</v>
      </c>
      <c r="F163" s="265" t="s">
        <v>1530</v>
      </c>
      <c r="G163" s="263"/>
      <c r="H163" s="266">
        <v>150.387</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38</v>
      </c>
      <c r="AX163" s="13" t="s">
        <v>83</v>
      </c>
      <c r="AY163" s="272" t="s">
        <v>244</v>
      </c>
    </row>
    <row r="164" s="13" customFormat="1">
      <c r="A164" s="13"/>
      <c r="B164" s="262"/>
      <c r="C164" s="263"/>
      <c r="D164" s="235" t="s">
        <v>436</v>
      </c>
      <c r="E164" s="264" t="s">
        <v>1</v>
      </c>
      <c r="F164" s="265" t="s">
        <v>1531</v>
      </c>
      <c r="G164" s="263"/>
      <c r="H164" s="266">
        <v>15.972</v>
      </c>
      <c r="I164" s="267"/>
      <c r="J164" s="263"/>
      <c r="K164" s="263"/>
      <c r="L164" s="268"/>
      <c r="M164" s="269"/>
      <c r="N164" s="270"/>
      <c r="O164" s="270"/>
      <c r="P164" s="270"/>
      <c r="Q164" s="270"/>
      <c r="R164" s="270"/>
      <c r="S164" s="270"/>
      <c r="T164" s="271"/>
      <c r="U164" s="13"/>
      <c r="V164" s="13"/>
      <c r="W164" s="13"/>
      <c r="X164" s="13"/>
      <c r="Y164" s="13"/>
      <c r="Z164" s="13"/>
      <c r="AA164" s="13"/>
      <c r="AB164" s="13"/>
      <c r="AC164" s="13"/>
      <c r="AD164" s="13"/>
      <c r="AE164" s="13"/>
      <c r="AT164" s="272" t="s">
        <v>436</v>
      </c>
      <c r="AU164" s="272" t="s">
        <v>92</v>
      </c>
      <c r="AV164" s="13" t="s">
        <v>92</v>
      </c>
      <c r="AW164" s="13" t="s">
        <v>38</v>
      </c>
      <c r="AX164" s="13" t="s">
        <v>83</v>
      </c>
      <c r="AY164" s="272" t="s">
        <v>244</v>
      </c>
    </row>
    <row r="165" s="14" customFormat="1">
      <c r="A165" s="14"/>
      <c r="B165" s="273"/>
      <c r="C165" s="274"/>
      <c r="D165" s="235" t="s">
        <v>436</v>
      </c>
      <c r="E165" s="275" t="s">
        <v>1</v>
      </c>
      <c r="F165" s="276" t="s">
        <v>438</v>
      </c>
      <c r="G165" s="274"/>
      <c r="H165" s="277">
        <v>166.35900000000001</v>
      </c>
      <c r="I165" s="278"/>
      <c r="J165" s="274"/>
      <c r="K165" s="274"/>
      <c r="L165" s="279"/>
      <c r="M165" s="280"/>
      <c r="N165" s="281"/>
      <c r="O165" s="281"/>
      <c r="P165" s="281"/>
      <c r="Q165" s="281"/>
      <c r="R165" s="281"/>
      <c r="S165" s="281"/>
      <c r="T165" s="282"/>
      <c r="U165" s="14"/>
      <c r="V165" s="14"/>
      <c r="W165" s="14"/>
      <c r="X165" s="14"/>
      <c r="Y165" s="14"/>
      <c r="Z165" s="14"/>
      <c r="AA165" s="14"/>
      <c r="AB165" s="14"/>
      <c r="AC165" s="14"/>
      <c r="AD165" s="14"/>
      <c r="AE165" s="14"/>
      <c r="AT165" s="283" t="s">
        <v>436</v>
      </c>
      <c r="AU165" s="283" t="s">
        <v>92</v>
      </c>
      <c r="AV165" s="14" t="s">
        <v>123</v>
      </c>
      <c r="AW165" s="14" t="s">
        <v>38</v>
      </c>
      <c r="AX165" s="14" t="s">
        <v>83</v>
      </c>
      <c r="AY165" s="283" t="s">
        <v>244</v>
      </c>
    </row>
    <row r="166" s="13" customFormat="1">
      <c r="A166" s="13"/>
      <c r="B166" s="262"/>
      <c r="C166" s="263"/>
      <c r="D166" s="235" t="s">
        <v>436</v>
      </c>
      <c r="E166" s="264" t="s">
        <v>1</v>
      </c>
      <c r="F166" s="265" t="s">
        <v>1532</v>
      </c>
      <c r="G166" s="263"/>
      <c r="H166" s="266">
        <v>166.36000000000001</v>
      </c>
      <c r="I166" s="267"/>
      <c r="J166" s="263"/>
      <c r="K166" s="263"/>
      <c r="L166" s="268"/>
      <c r="M166" s="269"/>
      <c r="N166" s="270"/>
      <c r="O166" s="270"/>
      <c r="P166" s="270"/>
      <c r="Q166" s="270"/>
      <c r="R166" s="270"/>
      <c r="S166" s="270"/>
      <c r="T166" s="271"/>
      <c r="U166" s="13"/>
      <c r="V166" s="13"/>
      <c r="W166" s="13"/>
      <c r="X166" s="13"/>
      <c r="Y166" s="13"/>
      <c r="Z166" s="13"/>
      <c r="AA166" s="13"/>
      <c r="AB166" s="13"/>
      <c r="AC166" s="13"/>
      <c r="AD166" s="13"/>
      <c r="AE166" s="13"/>
      <c r="AT166" s="272" t="s">
        <v>436</v>
      </c>
      <c r="AU166" s="272" t="s">
        <v>92</v>
      </c>
      <c r="AV166" s="13" t="s">
        <v>92</v>
      </c>
      <c r="AW166" s="13" t="s">
        <v>38</v>
      </c>
      <c r="AX166" s="13" t="s">
        <v>83</v>
      </c>
      <c r="AY166" s="272" t="s">
        <v>244</v>
      </c>
    </row>
    <row r="167" s="14" customFormat="1">
      <c r="A167" s="14"/>
      <c r="B167" s="273"/>
      <c r="C167" s="274"/>
      <c r="D167" s="235" t="s">
        <v>436</v>
      </c>
      <c r="E167" s="275" t="s">
        <v>1</v>
      </c>
      <c r="F167" s="276" t="s">
        <v>438</v>
      </c>
      <c r="G167" s="274"/>
      <c r="H167" s="277">
        <v>166.36000000000001</v>
      </c>
      <c r="I167" s="278"/>
      <c r="J167" s="274"/>
      <c r="K167" s="274"/>
      <c r="L167" s="279"/>
      <c r="M167" s="280"/>
      <c r="N167" s="281"/>
      <c r="O167" s="281"/>
      <c r="P167" s="281"/>
      <c r="Q167" s="281"/>
      <c r="R167" s="281"/>
      <c r="S167" s="281"/>
      <c r="T167" s="282"/>
      <c r="U167" s="14"/>
      <c r="V167" s="14"/>
      <c r="W167" s="14"/>
      <c r="X167" s="14"/>
      <c r="Y167" s="14"/>
      <c r="Z167" s="14"/>
      <c r="AA167" s="14"/>
      <c r="AB167" s="14"/>
      <c r="AC167" s="14"/>
      <c r="AD167" s="14"/>
      <c r="AE167" s="14"/>
      <c r="AT167" s="283" t="s">
        <v>436</v>
      </c>
      <c r="AU167" s="283" t="s">
        <v>92</v>
      </c>
      <c r="AV167" s="14" t="s">
        <v>123</v>
      </c>
      <c r="AW167" s="14" t="s">
        <v>38</v>
      </c>
      <c r="AX167" s="14" t="s">
        <v>90</v>
      </c>
      <c r="AY167" s="283" t="s">
        <v>244</v>
      </c>
    </row>
    <row r="168" s="2" customFormat="1" ht="24.15" customHeight="1">
      <c r="A168" s="40"/>
      <c r="B168" s="41"/>
      <c r="C168" s="222" t="s">
        <v>277</v>
      </c>
      <c r="D168" s="222" t="s">
        <v>245</v>
      </c>
      <c r="E168" s="223" t="s">
        <v>574</v>
      </c>
      <c r="F168" s="224" t="s">
        <v>575</v>
      </c>
      <c r="G168" s="225" t="s">
        <v>248</v>
      </c>
      <c r="H168" s="226">
        <v>166.36000000000001</v>
      </c>
      <c r="I168" s="227"/>
      <c r="J168" s="228">
        <f>ROUND(I168*H168,2)</f>
        <v>0</v>
      </c>
      <c r="K168" s="224" t="s">
        <v>547</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1533</v>
      </c>
    </row>
    <row r="169" s="13" customFormat="1">
      <c r="A169" s="13"/>
      <c r="B169" s="262"/>
      <c r="C169" s="263"/>
      <c r="D169" s="235" t="s">
        <v>436</v>
      </c>
      <c r="E169" s="264" t="s">
        <v>1</v>
      </c>
      <c r="F169" s="265" t="s">
        <v>1532</v>
      </c>
      <c r="G169" s="263"/>
      <c r="H169" s="266">
        <v>166.36000000000001</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90</v>
      </c>
      <c r="AY169" s="272" t="s">
        <v>244</v>
      </c>
    </row>
    <row r="170" s="2" customFormat="1" ht="33" customHeight="1">
      <c r="A170" s="40"/>
      <c r="B170" s="41"/>
      <c r="C170" s="222" t="s">
        <v>266</v>
      </c>
      <c r="D170" s="222" t="s">
        <v>245</v>
      </c>
      <c r="E170" s="223" t="s">
        <v>578</v>
      </c>
      <c r="F170" s="224" t="s">
        <v>579</v>
      </c>
      <c r="G170" s="225" t="s">
        <v>301</v>
      </c>
      <c r="H170" s="226">
        <v>53.460000000000001</v>
      </c>
      <c r="I170" s="227"/>
      <c r="J170" s="228">
        <f>ROUND(I170*H170,2)</f>
        <v>0</v>
      </c>
      <c r="K170" s="224" t="s">
        <v>547</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1534</v>
      </c>
    </row>
    <row r="171" s="15" customFormat="1">
      <c r="A171" s="15"/>
      <c r="B171" s="287"/>
      <c r="C171" s="288"/>
      <c r="D171" s="235" t="s">
        <v>436</v>
      </c>
      <c r="E171" s="289" t="s">
        <v>1</v>
      </c>
      <c r="F171" s="290" t="s">
        <v>563</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436</v>
      </c>
      <c r="AU171" s="296" t="s">
        <v>92</v>
      </c>
      <c r="AV171" s="15" t="s">
        <v>90</v>
      </c>
      <c r="AW171" s="15" t="s">
        <v>38</v>
      </c>
      <c r="AX171" s="15" t="s">
        <v>83</v>
      </c>
      <c r="AY171" s="296" t="s">
        <v>244</v>
      </c>
    </row>
    <row r="172" s="13" customFormat="1">
      <c r="A172" s="13"/>
      <c r="B172" s="262"/>
      <c r="C172" s="263"/>
      <c r="D172" s="235" t="s">
        <v>436</v>
      </c>
      <c r="E172" s="264" t="s">
        <v>1</v>
      </c>
      <c r="F172" s="265" t="s">
        <v>1520</v>
      </c>
      <c r="G172" s="263"/>
      <c r="H172" s="266">
        <v>15</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436</v>
      </c>
      <c r="AU172" s="272" t="s">
        <v>92</v>
      </c>
      <c r="AV172" s="13" t="s">
        <v>92</v>
      </c>
      <c r="AW172" s="13" t="s">
        <v>38</v>
      </c>
      <c r="AX172" s="13" t="s">
        <v>83</v>
      </c>
      <c r="AY172" s="272" t="s">
        <v>244</v>
      </c>
    </row>
    <row r="173" s="16" customFormat="1">
      <c r="A173" s="16"/>
      <c r="B173" s="297"/>
      <c r="C173" s="298"/>
      <c r="D173" s="235" t="s">
        <v>436</v>
      </c>
      <c r="E173" s="299" t="s">
        <v>1</v>
      </c>
      <c r="F173" s="300" t="s">
        <v>565</v>
      </c>
      <c r="G173" s="298"/>
      <c r="H173" s="301">
        <v>15</v>
      </c>
      <c r="I173" s="302"/>
      <c r="J173" s="298"/>
      <c r="K173" s="298"/>
      <c r="L173" s="303"/>
      <c r="M173" s="304"/>
      <c r="N173" s="305"/>
      <c r="O173" s="305"/>
      <c r="P173" s="305"/>
      <c r="Q173" s="305"/>
      <c r="R173" s="305"/>
      <c r="S173" s="305"/>
      <c r="T173" s="306"/>
      <c r="U173" s="16"/>
      <c r="V173" s="16"/>
      <c r="W173" s="16"/>
      <c r="X173" s="16"/>
      <c r="Y173" s="16"/>
      <c r="Z173" s="16"/>
      <c r="AA173" s="16"/>
      <c r="AB173" s="16"/>
      <c r="AC173" s="16"/>
      <c r="AD173" s="16"/>
      <c r="AE173" s="16"/>
      <c r="AT173" s="307" t="s">
        <v>436</v>
      </c>
      <c r="AU173" s="307" t="s">
        <v>92</v>
      </c>
      <c r="AV173" s="16" t="s">
        <v>117</v>
      </c>
      <c r="AW173" s="16" t="s">
        <v>38</v>
      </c>
      <c r="AX173" s="16" t="s">
        <v>83</v>
      </c>
      <c r="AY173" s="307" t="s">
        <v>244</v>
      </c>
    </row>
    <row r="174" s="13" customFormat="1">
      <c r="A174" s="13"/>
      <c r="B174" s="262"/>
      <c r="C174" s="263"/>
      <c r="D174" s="235" t="s">
        <v>436</v>
      </c>
      <c r="E174" s="264" t="s">
        <v>1</v>
      </c>
      <c r="F174" s="265" t="s">
        <v>1535</v>
      </c>
      <c r="G174" s="263"/>
      <c r="H174" s="266">
        <v>4.9630000000000001</v>
      </c>
      <c r="I174" s="267"/>
      <c r="J174" s="263"/>
      <c r="K174" s="263"/>
      <c r="L174" s="268"/>
      <c r="M174" s="269"/>
      <c r="N174" s="270"/>
      <c r="O174" s="270"/>
      <c r="P174" s="270"/>
      <c r="Q174" s="270"/>
      <c r="R174" s="270"/>
      <c r="S174" s="270"/>
      <c r="T174" s="271"/>
      <c r="U174" s="13"/>
      <c r="V174" s="13"/>
      <c r="W174" s="13"/>
      <c r="X174" s="13"/>
      <c r="Y174" s="13"/>
      <c r="Z174" s="13"/>
      <c r="AA174" s="13"/>
      <c r="AB174" s="13"/>
      <c r="AC174" s="13"/>
      <c r="AD174" s="13"/>
      <c r="AE174" s="13"/>
      <c r="AT174" s="272" t="s">
        <v>436</v>
      </c>
      <c r="AU174" s="272" t="s">
        <v>92</v>
      </c>
      <c r="AV174" s="13" t="s">
        <v>92</v>
      </c>
      <c r="AW174" s="13" t="s">
        <v>38</v>
      </c>
      <c r="AX174" s="13" t="s">
        <v>83</v>
      </c>
      <c r="AY174" s="272" t="s">
        <v>244</v>
      </c>
    </row>
    <row r="175" s="13" customFormat="1">
      <c r="A175" s="13"/>
      <c r="B175" s="262"/>
      <c r="C175" s="263"/>
      <c r="D175" s="235" t="s">
        <v>436</v>
      </c>
      <c r="E175" s="264" t="s">
        <v>1</v>
      </c>
      <c r="F175" s="265" t="s">
        <v>1536</v>
      </c>
      <c r="G175" s="263"/>
      <c r="H175" s="266">
        <v>33.490000000000002</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6" customFormat="1">
      <c r="A176" s="16"/>
      <c r="B176" s="297"/>
      <c r="C176" s="298"/>
      <c r="D176" s="235" t="s">
        <v>436</v>
      </c>
      <c r="E176" s="299" t="s">
        <v>1</v>
      </c>
      <c r="F176" s="300" t="s">
        <v>565</v>
      </c>
      <c r="G176" s="298"/>
      <c r="H176" s="301">
        <v>38.453000000000003</v>
      </c>
      <c r="I176" s="302"/>
      <c r="J176" s="298"/>
      <c r="K176" s="298"/>
      <c r="L176" s="303"/>
      <c r="M176" s="304"/>
      <c r="N176" s="305"/>
      <c r="O176" s="305"/>
      <c r="P176" s="305"/>
      <c r="Q176" s="305"/>
      <c r="R176" s="305"/>
      <c r="S176" s="305"/>
      <c r="T176" s="306"/>
      <c r="U176" s="16"/>
      <c r="V176" s="16"/>
      <c r="W176" s="16"/>
      <c r="X176" s="16"/>
      <c r="Y176" s="16"/>
      <c r="Z176" s="16"/>
      <c r="AA176" s="16"/>
      <c r="AB176" s="16"/>
      <c r="AC176" s="16"/>
      <c r="AD176" s="16"/>
      <c r="AE176" s="16"/>
      <c r="AT176" s="307" t="s">
        <v>436</v>
      </c>
      <c r="AU176" s="307" t="s">
        <v>92</v>
      </c>
      <c r="AV176" s="16" t="s">
        <v>117</v>
      </c>
      <c r="AW176" s="16" t="s">
        <v>38</v>
      </c>
      <c r="AX176" s="16" t="s">
        <v>83</v>
      </c>
      <c r="AY176" s="307" t="s">
        <v>244</v>
      </c>
    </row>
    <row r="177" s="14" customFormat="1">
      <c r="A177" s="14"/>
      <c r="B177" s="273"/>
      <c r="C177" s="274"/>
      <c r="D177" s="235" t="s">
        <v>436</v>
      </c>
      <c r="E177" s="275" t="s">
        <v>1</v>
      </c>
      <c r="F177" s="276" t="s">
        <v>438</v>
      </c>
      <c r="G177" s="274"/>
      <c r="H177" s="277">
        <v>53.453000000000003</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83</v>
      </c>
      <c r="AY177" s="283" t="s">
        <v>244</v>
      </c>
    </row>
    <row r="178" s="13" customFormat="1">
      <c r="A178" s="13"/>
      <c r="B178" s="262"/>
      <c r="C178" s="263"/>
      <c r="D178" s="235" t="s">
        <v>436</v>
      </c>
      <c r="E178" s="264" t="s">
        <v>1</v>
      </c>
      <c r="F178" s="265" t="s">
        <v>1537</v>
      </c>
      <c r="G178" s="263"/>
      <c r="H178" s="266">
        <v>53.460000000000001</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4" customFormat="1">
      <c r="A179" s="14"/>
      <c r="B179" s="273"/>
      <c r="C179" s="274"/>
      <c r="D179" s="235" t="s">
        <v>436</v>
      </c>
      <c r="E179" s="275" t="s">
        <v>1</v>
      </c>
      <c r="F179" s="276" t="s">
        <v>438</v>
      </c>
      <c r="G179" s="274"/>
      <c r="H179" s="277">
        <v>53.460000000000001</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436</v>
      </c>
      <c r="AU179" s="283" t="s">
        <v>92</v>
      </c>
      <c r="AV179" s="14" t="s">
        <v>123</v>
      </c>
      <c r="AW179" s="14" t="s">
        <v>38</v>
      </c>
      <c r="AX179" s="14" t="s">
        <v>90</v>
      </c>
      <c r="AY179" s="283" t="s">
        <v>244</v>
      </c>
    </row>
    <row r="180" s="2" customFormat="1" ht="37.8" customHeight="1">
      <c r="A180" s="40"/>
      <c r="B180" s="41"/>
      <c r="C180" s="222" t="s">
        <v>285</v>
      </c>
      <c r="D180" s="222" t="s">
        <v>245</v>
      </c>
      <c r="E180" s="223" t="s">
        <v>444</v>
      </c>
      <c r="F180" s="224" t="s">
        <v>582</v>
      </c>
      <c r="G180" s="225" t="s">
        <v>301</v>
      </c>
      <c r="H180" s="226">
        <v>45.18</v>
      </c>
      <c r="I180" s="227"/>
      <c r="J180" s="228">
        <f>ROUND(I180*H180,2)</f>
        <v>0</v>
      </c>
      <c r="K180" s="224" t="s">
        <v>547</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1538</v>
      </c>
    </row>
    <row r="181" s="13" customFormat="1">
      <c r="A181" s="13"/>
      <c r="B181" s="262"/>
      <c r="C181" s="263"/>
      <c r="D181" s="235" t="s">
        <v>436</v>
      </c>
      <c r="E181" s="264" t="s">
        <v>1</v>
      </c>
      <c r="F181" s="265" t="s">
        <v>1539</v>
      </c>
      <c r="G181" s="263"/>
      <c r="H181" s="266">
        <v>14.124000000000001</v>
      </c>
      <c r="I181" s="267"/>
      <c r="J181" s="263"/>
      <c r="K181" s="263"/>
      <c r="L181" s="268"/>
      <c r="M181" s="269"/>
      <c r="N181" s="270"/>
      <c r="O181" s="270"/>
      <c r="P181" s="270"/>
      <c r="Q181" s="270"/>
      <c r="R181" s="270"/>
      <c r="S181" s="270"/>
      <c r="T181" s="271"/>
      <c r="U181" s="13"/>
      <c r="V181" s="13"/>
      <c r="W181" s="13"/>
      <c r="X181" s="13"/>
      <c r="Y181" s="13"/>
      <c r="Z181" s="13"/>
      <c r="AA181" s="13"/>
      <c r="AB181" s="13"/>
      <c r="AC181" s="13"/>
      <c r="AD181" s="13"/>
      <c r="AE181" s="13"/>
      <c r="AT181" s="272" t="s">
        <v>436</v>
      </c>
      <c r="AU181" s="272" t="s">
        <v>92</v>
      </c>
      <c r="AV181" s="13" t="s">
        <v>92</v>
      </c>
      <c r="AW181" s="13" t="s">
        <v>38</v>
      </c>
      <c r="AX181" s="13" t="s">
        <v>83</v>
      </c>
      <c r="AY181" s="272" t="s">
        <v>244</v>
      </c>
    </row>
    <row r="182" s="13" customFormat="1">
      <c r="A182" s="13"/>
      <c r="B182" s="262"/>
      <c r="C182" s="263"/>
      <c r="D182" s="235" t="s">
        <v>436</v>
      </c>
      <c r="E182" s="264" t="s">
        <v>1</v>
      </c>
      <c r="F182" s="265" t="s">
        <v>1540</v>
      </c>
      <c r="G182" s="263"/>
      <c r="H182" s="266">
        <v>27.602</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3" customFormat="1">
      <c r="A183" s="13"/>
      <c r="B183" s="262"/>
      <c r="C183" s="263"/>
      <c r="D183" s="235" t="s">
        <v>436</v>
      </c>
      <c r="E183" s="264" t="s">
        <v>1</v>
      </c>
      <c r="F183" s="265" t="s">
        <v>1541</v>
      </c>
      <c r="G183" s="263"/>
      <c r="H183" s="266">
        <v>3.4500000000000002</v>
      </c>
      <c r="I183" s="267"/>
      <c r="J183" s="263"/>
      <c r="K183" s="263"/>
      <c r="L183" s="268"/>
      <c r="M183" s="269"/>
      <c r="N183" s="270"/>
      <c r="O183" s="270"/>
      <c r="P183" s="270"/>
      <c r="Q183" s="270"/>
      <c r="R183" s="270"/>
      <c r="S183" s="270"/>
      <c r="T183" s="271"/>
      <c r="U183" s="13"/>
      <c r="V183" s="13"/>
      <c r="W183" s="13"/>
      <c r="X183" s="13"/>
      <c r="Y183" s="13"/>
      <c r="Z183" s="13"/>
      <c r="AA183" s="13"/>
      <c r="AB183" s="13"/>
      <c r="AC183" s="13"/>
      <c r="AD183" s="13"/>
      <c r="AE183" s="13"/>
      <c r="AT183" s="272" t="s">
        <v>436</v>
      </c>
      <c r="AU183" s="272" t="s">
        <v>92</v>
      </c>
      <c r="AV183" s="13" t="s">
        <v>92</v>
      </c>
      <c r="AW183" s="13" t="s">
        <v>38</v>
      </c>
      <c r="AX183" s="13" t="s">
        <v>83</v>
      </c>
      <c r="AY183" s="272" t="s">
        <v>244</v>
      </c>
    </row>
    <row r="184" s="14" customFormat="1">
      <c r="A184" s="14"/>
      <c r="B184" s="273"/>
      <c r="C184" s="274"/>
      <c r="D184" s="235" t="s">
        <v>436</v>
      </c>
      <c r="E184" s="275" t="s">
        <v>1</v>
      </c>
      <c r="F184" s="276" t="s">
        <v>438</v>
      </c>
      <c r="G184" s="274"/>
      <c r="H184" s="277">
        <v>45.176000000000002</v>
      </c>
      <c r="I184" s="278"/>
      <c r="J184" s="274"/>
      <c r="K184" s="274"/>
      <c r="L184" s="279"/>
      <c r="M184" s="280"/>
      <c r="N184" s="281"/>
      <c r="O184" s="281"/>
      <c r="P184" s="281"/>
      <c r="Q184" s="281"/>
      <c r="R184" s="281"/>
      <c r="S184" s="281"/>
      <c r="T184" s="282"/>
      <c r="U184" s="14"/>
      <c r="V184" s="14"/>
      <c r="W184" s="14"/>
      <c r="X184" s="14"/>
      <c r="Y184" s="14"/>
      <c r="Z184" s="14"/>
      <c r="AA184" s="14"/>
      <c r="AB184" s="14"/>
      <c r="AC184" s="14"/>
      <c r="AD184" s="14"/>
      <c r="AE184" s="14"/>
      <c r="AT184" s="283" t="s">
        <v>436</v>
      </c>
      <c r="AU184" s="283" t="s">
        <v>92</v>
      </c>
      <c r="AV184" s="14" t="s">
        <v>123</v>
      </c>
      <c r="AW184" s="14" t="s">
        <v>38</v>
      </c>
      <c r="AX184" s="14" t="s">
        <v>83</v>
      </c>
      <c r="AY184" s="283" t="s">
        <v>244</v>
      </c>
    </row>
    <row r="185" s="13" customFormat="1">
      <c r="A185" s="13"/>
      <c r="B185" s="262"/>
      <c r="C185" s="263"/>
      <c r="D185" s="235" t="s">
        <v>436</v>
      </c>
      <c r="E185" s="264" t="s">
        <v>1</v>
      </c>
      <c r="F185" s="265" t="s">
        <v>1542</v>
      </c>
      <c r="G185" s="263"/>
      <c r="H185" s="266">
        <v>45.18</v>
      </c>
      <c r="I185" s="267"/>
      <c r="J185" s="263"/>
      <c r="K185" s="263"/>
      <c r="L185" s="268"/>
      <c r="M185" s="269"/>
      <c r="N185" s="270"/>
      <c r="O185" s="270"/>
      <c r="P185" s="270"/>
      <c r="Q185" s="270"/>
      <c r="R185" s="270"/>
      <c r="S185" s="270"/>
      <c r="T185" s="271"/>
      <c r="U185" s="13"/>
      <c r="V185" s="13"/>
      <c r="W185" s="13"/>
      <c r="X185" s="13"/>
      <c r="Y185" s="13"/>
      <c r="Z185" s="13"/>
      <c r="AA185" s="13"/>
      <c r="AB185" s="13"/>
      <c r="AC185" s="13"/>
      <c r="AD185" s="13"/>
      <c r="AE185" s="13"/>
      <c r="AT185" s="272" t="s">
        <v>436</v>
      </c>
      <c r="AU185" s="272" t="s">
        <v>92</v>
      </c>
      <c r="AV185" s="13" t="s">
        <v>92</v>
      </c>
      <c r="AW185" s="13" t="s">
        <v>38</v>
      </c>
      <c r="AX185" s="13" t="s">
        <v>83</v>
      </c>
      <c r="AY185" s="272" t="s">
        <v>244</v>
      </c>
    </row>
    <row r="186" s="14" customFormat="1">
      <c r="A186" s="14"/>
      <c r="B186" s="273"/>
      <c r="C186" s="274"/>
      <c r="D186" s="235" t="s">
        <v>436</v>
      </c>
      <c r="E186" s="275" t="s">
        <v>1</v>
      </c>
      <c r="F186" s="276" t="s">
        <v>438</v>
      </c>
      <c r="G186" s="274"/>
      <c r="H186" s="277">
        <v>45.18</v>
      </c>
      <c r="I186" s="278"/>
      <c r="J186" s="274"/>
      <c r="K186" s="274"/>
      <c r="L186" s="279"/>
      <c r="M186" s="280"/>
      <c r="N186" s="281"/>
      <c r="O186" s="281"/>
      <c r="P186" s="281"/>
      <c r="Q186" s="281"/>
      <c r="R186" s="281"/>
      <c r="S186" s="281"/>
      <c r="T186" s="282"/>
      <c r="U186" s="14"/>
      <c r="V186" s="14"/>
      <c r="W186" s="14"/>
      <c r="X186" s="14"/>
      <c r="Y186" s="14"/>
      <c r="Z186" s="14"/>
      <c r="AA186" s="14"/>
      <c r="AB186" s="14"/>
      <c r="AC186" s="14"/>
      <c r="AD186" s="14"/>
      <c r="AE186" s="14"/>
      <c r="AT186" s="283" t="s">
        <v>436</v>
      </c>
      <c r="AU186" s="283" t="s">
        <v>92</v>
      </c>
      <c r="AV186" s="14" t="s">
        <v>123</v>
      </c>
      <c r="AW186" s="14" t="s">
        <v>38</v>
      </c>
      <c r="AX186" s="14" t="s">
        <v>90</v>
      </c>
      <c r="AY186" s="283" t="s">
        <v>244</v>
      </c>
    </row>
    <row r="187" s="2" customFormat="1" ht="24.15" customHeight="1">
      <c r="A187" s="40"/>
      <c r="B187" s="41"/>
      <c r="C187" s="222" t="s">
        <v>269</v>
      </c>
      <c r="D187" s="222" t="s">
        <v>245</v>
      </c>
      <c r="E187" s="223" t="s">
        <v>1198</v>
      </c>
      <c r="F187" s="224" t="s">
        <v>1199</v>
      </c>
      <c r="G187" s="225" t="s">
        <v>301</v>
      </c>
      <c r="H187" s="226">
        <v>98.549999999999997</v>
      </c>
      <c r="I187" s="227"/>
      <c r="J187" s="228">
        <f>ROUND(I187*H187,2)</f>
        <v>0</v>
      </c>
      <c r="K187" s="224" t="s">
        <v>547</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92</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1543</v>
      </c>
    </row>
    <row r="188" s="13" customFormat="1">
      <c r="A188" s="13"/>
      <c r="B188" s="262"/>
      <c r="C188" s="263"/>
      <c r="D188" s="235" t="s">
        <v>436</v>
      </c>
      <c r="E188" s="264" t="s">
        <v>1</v>
      </c>
      <c r="F188" s="265" t="s">
        <v>1544</v>
      </c>
      <c r="G188" s="263"/>
      <c r="H188" s="266">
        <v>98.549999999999997</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90</v>
      </c>
      <c r="AY188" s="272" t="s">
        <v>244</v>
      </c>
    </row>
    <row r="189" s="2" customFormat="1" ht="24.15" customHeight="1">
      <c r="A189" s="40"/>
      <c r="B189" s="41"/>
      <c r="C189" s="222" t="s">
        <v>292</v>
      </c>
      <c r="D189" s="222" t="s">
        <v>245</v>
      </c>
      <c r="E189" s="223" t="s">
        <v>589</v>
      </c>
      <c r="F189" s="224" t="s">
        <v>590</v>
      </c>
      <c r="G189" s="225" t="s">
        <v>248</v>
      </c>
      <c r="H189" s="226">
        <v>67.540000000000006</v>
      </c>
      <c r="I189" s="227"/>
      <c r="J189" s="228">
        <f>ROUND(I189*H189,2)</f>
        <v>0</v>
      </c>
      <c r="K189" s="224" t="s">
        <v>547</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123</v>
      </c>
      <c r="AT189" s="233" t="s">
        <v>245</v>
      </c>
      <c r="AU189" s="233" t="s">
        <v>92</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123</v>
      </c>
      <c r="BM189" s="233" t="s">
        <v>1545</v>
      </c>
    </row>
    <row r="190" s="13" customFormat="1">
      <c r="A190" s="13"/>
      <c r="B190" s="262"/>
      <c r="C190" s="263"/>
      <c r="D190" s="235" t="s">
        <v>436</v>
      </c>
      <c r="E190" s="264" t="s">
        <v>1</v>
      </c>
      <c r="F190" s="265" t="s">
        <v>1546</v>
      </c>
      <c r="G190" s="263"/>
      <c r="H190" s="266">
        <v>67.540000000000006</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90</v>
      </c>
      <c r="AY190" s="272" t="s">
        <v>244</v>
      </c>
    </row>
    <row r="191" s="2" customFormat="1" ht="24.15" customHeight="1">
      <c r="A191" s="40"/>
      <c r="B191" s="41"/>
      <c r="C191" s="222" t="s">
        <v>273</v>
      </c>
      <c r="D191" s="222" t="s">
        <v>245</v>
      </c>
      <c r="E191" s="223" t="s">
        <v>593</v>
      </c>
      <c r="F191" s="224" t="s">
        <v>594</v>
      </c>
      <c r="G191" s="225" t="s">
        <v>419</v>
      </c>
      <c r="H191" s="226">
        <v>79.064999999999998</v>
      </c>
      <c r="I191" s="227"/>
      <c r="J191" s="228">
        <f>ROUND(I191*H191,2)</f>
        <v>0</v>
      </c>
      <c r="K191" s="224" t="s">
        <v>547</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1547</v>
      </c>
    </row>
    <row r="192" s="13" customFormat="1">
      <c r="A192" s="13"/>
      <c r="B192" s="262"/>
      <c r="C192" s="263"/>
      <c r="D192" s="235" t="s">
        <v>436</v>
      </c>
      <c r="E192" s="264" t="s">
        <v>1</v>
      </c>
      <c r="F192" s="265" t="s">
        <v>1542</v>
      </c>
      <c r="G192" s="263"/>
      <c r="H192" s="266">
        <v>45.18</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1548</v>
      </c>
      <c r="G193" s="263"/>
      <c r="H193" s="266">
        <v>79.064999999999998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90</v>
      </c>
      <c r="AY193" s="272" t="s">
        <v>244</v>
      </c>
    </row>
    <row r="194" s="2" customFormat="1" ht="24.15" customHeight="1">
      <c r="A194" s="40"/>
      <c r="B194" s="41"/>
      <c r="C194" s="222" t="s">
        <v>8</v>
      </c>
      <c r="D194" s="222" t="s">
        <v>245</v>
      </c>
      <c r="E194" s="223" t="s">
        <v>598</v>
      </c>
      <c r="F194" s="224" t="s">
        <v>599</v>
      </c>
      <c r="G194" s="225" t="s">
        <v>301</v>
      </c>
      <c r="H194" s="226">
        <v>98.549999999999997</v>
      </c>
      <c r="I194" s="227"/>
      <c r="J194" s="228">
        <f>ROUND(I194*H194,2)</f>
        <v>0</v>
      </c>
      <c r="K194" s="224" t="s">
        <v>547</v>
      </c>
      <c r="L194" s="46"/>
      <c r="M194" s="229" t="s">
        <v>1</v>
      </c>
      <c r="N194" s="230" t="s">
        <v>48</v>
      </c>
      <c r="O194" s="93"/>
      <c r="P194" s="231">
        <f>O194*H194</f>
        <v>0</v>
      </c>
      <c r="Q194" s="231">
        <v>0</v>
      </c>
      <c r="R194" s="231">
        <f>Q194*H194</f>
        <v>0</v>
      </c>
      <c r="S194" s="231">
        <v>0</v>
      </c>
      <c r="T194" s="232">
        <f>S194*H194</f>
        <v>0</v>
      </c>
      <c r="U194" s="40"/>
      <c r="V194" s="40"/>
      <c r="W194" s="40"/>
      <c r="X194" s="40"/>
      <c r="Y194" s="40"/>
      <c r="Z194" s="40"/>
      <c r="AA194" s="40"/>
      <c r="AB194" s="40"/>
      <c r="AC194" s="40"/>
      <c r="AD194" s="40"/>
      <c r="AE194" s="40"/>
      <c r="AR194" s="233" t="s">
        <v>123</v>
      </c>
      <c r="AT194" s="233" t="s">
        <v>245</v>
      </c>
      <c r="AU194" s="233" t="s">
        <v>92</v>
      </c>
      <c r="AY194" s="18" t="s">
        <v>244</v>
      </c>
      <c r="BE194" s="234">
        <f>IF(N194="základní",J194,0)</f>
        <v>0</v>
      </c>
      <c r="BF194" s="234">
        <f>IF(N194="snížená",J194,0)</f>
        <v>0</v>
      </c>
      <c r="BG194" s="234">
        <f>IF(N194="zákl. přenesená",J194,0)</f>
        <v>0</v>
      </c>
      <c r="BH194" s="234">
        <f>IF(N194="sníž. přenesená",J194,0)</f>
        <v>0</v>
      </c>
      <c r="BI194" s="234">
        <f>IF(N194="nulová",J194,0)</f>
        <v>0</v>
      </c>
      <c r="BJ194" s="18" t="s">
        <v>90</v>
      </c>
      <c r="BK194" s="234">
        <f>ROUND(I194*H194,2)</f>
        <v>0</v>
      </c>
      <c r="BL194" s="18" t="s">
        <v>123</v>
      </c>
      <c r="BM194" s="233" t="s">
        <v>1549</v>
      </c>
    </row>
    <row r="195" s="13" customFormat="1">
      <c r="A195" s="13"/>
      <c r="B195" s="262"/>
      <c r="C195" s="263"/>
      <c r="D195" s="235" t="s">
        <v>436</v>
      </c>
      <c r="E195" s="264" t="s">
        <v>1</v>
      </c>
      <c r="F195" s="265" t="s">
        <v>1544</v>
      </c>
      <c r="G195" s="263"/>
      <c r="H195" s="266">
        <v>98.549999999999997</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436</v>
      </c>
      <c r="AU195" s="272" t="s">
        <v>92</v>
      </c>
      <c r="AV195" s="13" t="s">
        <v>92</v>
      </c>
      <c r="AW195" s="13" t="s">
        <v>38</v>
      </c>
      <c r="AX195" s="13" t="s">
        <v>90</v>
      </c>
      <c r="AY195" s="272" t="s">
        <v>244</v>
      </c>
    </row>
    <row r="196" s="2" customFormat="1" ht="24.15" customHeight="1">
      <c r="A196" s="40"/>
      <c r="B196" s="41"/>
      <c r="C196" s="222" t="s">
        <v>276</v>
      </c>
      <c r="D196" s="222" t="s">
        <v>245</v>
      </c>
      <c r="E196" s="223" t="s">
        <v>457</v>
      </c>
      <c r="F196" s="224" t="s">
        <v>601</v>
      </c>
      <c r="G196" s="225" t="s">
        <v>301</v>
      </c>
      <c r="H196" s="226">
        <v>57.661999999999999</v>
      </c>
      <c r="I196" s="227"/>
      <c r="J196" s="228">
        <f>ROUND(I196*H196,2)</f>
        <v>0</v>
      </c>
      <c r="K196" s="224" t="s">
        <v>547</v>
      </c>
      <c r="L196" s="46"/>
      <c r="M196" s="229" t="s">
        <v>1</v>
      </c>
      <c r="N196" s="230" t="s">
        <v>48</v>
      </c>
      <c r="O196" s="93"/>
      <c r="P196" s="231">
        <f>O196*H196</f>
        <v>0</v>
      </c>
      <c r="Q196" s="231">
        <v>0</v>
      </c>
      <c r="R196" s="231">
        <f>Q196*H196</f>
        <v>0</v>
      </c>
      <c r="S196" s="231">
        <v>0</v>
      </c>
      <c r="T196" s="232">
        <f>S196*H196</f>
        <v>0</v>
      </c>
      <c r="U196" s="40"/>
      <c r="V196" s="40"/>
      <c r="W196" s="40"/>
      <c r="X196" s="40"/>
      <c r="Y196" s="40"/>
      <c r="Z196" s="40"/>
      <c r="AA196" s="40"/>
      <c r="AB196" s="40"/>
      <c r="AC196" s="40"/>
      <c r="AD196" s="40"/>
      <c r="AE196" s="40"/>
      <c r="AR196" s="233" t="s">
        <v>123</v>
      </c>
      <c r="AT196" s="233" t="s">
        <v>245</v>
      </c>
      <c r="AU196" s="233" t="s">
        <v>92</v>
      </c>
      <c r="AY196" s="18" t="s">
        <v>244</v>
      </c>
      <c r="BE196" s="234">
        <f>IF(N196="základní",J196,0)</f>
        <v>0</v>
      </c>
      <c r="BF196" s="234">
        <f>IF(N196="snížená",J196,0)</f>
        <v>0</v>
      </c>
      <c r="BG196" s="234">
        <f>IF(N196="zákl. přenesená",J196,0)</f>
        <v>0</v>
      </c>
      <c r="BH196" s="234">
        <f>IF(N196="sníž. přenesená",J196,0)</f>
        <v>0</v>
      </c>
      <c r="BI196" s="234">
        <f>IF(N196="nulová",J196,0)</f>
        <v>0</v>
      </c>
      <c r="BJ196" s="18" t="s">
        <v>90</v>
      </c>
      <c r="BK196" s="234">
        <f>ROUND(I196*H196,2)</f>
        <v>0</v>
      </c>
      <c r="BL196" s="18" t="s">
        <v>123</v>
      </c>
      <c r="BM196" s="233" t="s">
        <v>1550</v>
      </c>
    </row>
    <row r="197" s="15" customFormat="1">
      <c r="A197" s="15"/>
      <c r="B197" s="287"/>
      <c r="C197" s="288"/>
      <c r="D197" s="235" t="s">
        <v>436</v>
      </c>
      <c r="E197" s="289" t="s">
        <v>1</v>
      </c>
      <c r="F197" s="290" t="s">
        <v>563</v>
      </c>
      <c r="G197" s="288"/>
      <c r="H197" s="289" t="s">
        <v>1</v>
      </c>
      <c r="I197" s="291"/>
      <c r="J197" s="288"/>
      <c r="K197" s="288"/>
      <c r="L197" s="292"/>
      <c r="M197" s="293"/>
      <c r="N197" s="294"/>
      <c r="O197" s="294"/>
      <c r="P197" s="294"/>
      <c r="Q197" s="294"/>
      <c r="R197" s="294"/>
      <c r="S197" s="294"/>
      <c r="T197" s="295"/>
      <c r="U197" s="15"/>
      <c r="V197" s="15"/>
      <c r="W197" s="15"/>
      <c r="X197" s="15"/>
      <c r="Y197" s="15"/>
      <c r="Z197" s="15"/>
      <c r="AA197" s="15"/>
      <c r="AB197" s="15"/>
      <c r="AC197" s="15"/>
      <c r="AD197" s="15"/>
      <c r="AE197" s="15"/>
      <c r="AT197" s="296" t="s">
        <v>436</v>
      </c>
      <c r="AU197" s="296" t="s">
        <v>92</v>
      </c>
      <c r="AV197" s="15" t="s">
        <v>90</v>
      </c>
      <c r="AW197" s="15" t="s">
        <v>38</v>
      </c>
      <c r="AX197" s="15" t="s">
        <v>83</v>
      </c>
      <c r="AY197" s="296" t="s">
        <v>244</v>
      </c>
    </row>
    <row r="198" s="13" customFormat="1">
      <c r="A198" s="13"/>
      <c r="B198" s="262"/>
      <c r="C198" s="263"/>
      <c r="D198" s="235" t="s">
        <v>436</v>
      </c>
      <c r="E198" s="264" t="s">
        <v>1</v>
      </c>
      <c r="F198" s="265" t="s">
        <v>8</v>
      </c>
      <c r="G198" s="263"/>
      <c r="H198" s="266">
        <v>15</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6" customFormat="1">
      <c r="A199" s="16"/>
      <c r="B199" s="297"/>
      <c r="C199" s="298"/>
      <c r="D199" s="235" t="s">
        <v>436</v>
      </c>
      <c r="E199" s="299" t="s">
        <v>1</v>
      </c>
      <c r="F199" s="300" t="s">
        <v>565</v>
      </c>
      <c r="G199" s="298"/>
      <c r="H199" s="301">
        <v>15</v>
      </c>
      <c r="I199" s="302"/>
      <c r="J199" s="298"/>
      <c r="K199" s="298"/>
      <c r="L199" s="303"/>
      <c r="M199" s="304"/>
      <c r="N199" s="305"/>
      <c r="O199" s="305"/>
      <c r="P199" s="305"/>
      <c r="Q199" s="305"/>
      <c r="R199" s="305"/>
      <c r="S199" s="305"/>
      <c r="T199" s="306"/>
      <c r="U199" s="16"/>
      <c r="V199" s="16"/>
      <c r="W199" s="16"/>
      <c r="X199" s="16"/>
      <c r="Y199" s="16"/>
      <c r="Z199" s="16"/>
      <c r="AA199" s="16"/>
      <c r="AB199" s="16"/>
      <c r="AC199" s="16"/>
      <c r="AD199" s="16"/>
      <c r="AE199" s="16"/>
      <c r="AT199" s="307" t="s">
        <v>436</v>
      </c>
      <c r="AU199" s="307" t="s">
        <v>92</v>
      </c>
      <c r="AV199" s="16" t="s">
        <v>117</v>
      </c>
      <c r="AW199" s="16" t="s">
        <v>38</v>
      </c>
      <c r="AX199" s="16" t="s">
        <v>83</v>
      </c>
      <c r="AY199" s="307" t="s">
        <v>244</v>
      </c>
    </row>
    <row r="200" s="13" customFormat="1">
      <c r="A200" s="13"/>
      <c r="B200" s="262"/>
      <c r="C200" s="263"/>
      <c r="D200" s="235" t="s">
        <v>436</v>
      </c>
      <c r="E200" s="264" t="s">
        <v>1</v>
      </c>
      <c r="F200" s="265" t="s">
        <v>1535</v>
      </c>
      <c r="G200" s="263"/>
      <c r="H200" s="266">
        <v>4.9630000000000001</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3" customFormat="1">
      <c r="A201" s="13"/>
      <c r="B201" s="262"/>
      <c r="C201" s="263"/>
      <c r="D201" s="235" t="s">
        <v>436</v>
      </c>
      <c r="E201" s="264" t="s">
        <v>1</v>
      </c>
      <c r="F201" s="265" t="s">
        <v>1536</v>
      </c>
      <c r="G201" s="263"/>
      <c r="H201" s="266">
        <v>33.490000000000002</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6" customFormat="1">
      <c r="A202" s="16"/>
      <c r="B202" s="297"/>
      <c r="C202" s="298"/>
      <c r="D202" s="235" t="s">
        <v>436</v>
      </c>
      <c r="E202" s="299" t="s">
        <v>1</v>
      </c>
      <c r="F202" s="300" t="s">
        <v>565</v>
      </c>
      <c r="G202" s="298"/>
      <c r="H202" s="301">
        <v>38.453000000000003</v>
      </c>
      <c r="I202" s="302"/>
      <c r="J202" s="298"/>
      <c r="K202" s="298"/>
      <c r="L202" s="303"/>
      <c r="M202" s="304"/>
      <c r="N202" s="305"/>
      <c r="O202" s="305"/>
      <c r="P202" s="305"/>
      <c r="Q202" s="305"/>
      <c r="R202" s="305"/>
      <c r="S202" s="305"/>
      <c r="T202" s="306"/>
      <c r="U202" s="16"/>
      <c r="V202" s="16"/>
      <c r="W202" s="16"/>
      <c r="X202" s="16"/>
      <c r="Y202" s="16"/>
      <c r="Z202" s="16"/>
      <c r="AA202" s="16"/>
      <c r="AB202" s="16"/>
      <c r="AC202" s="16"/>
      <c r="AD202" s="16"/>
      <c r="AE202" s="16"/>
      <c r="AT202" s="307" t="s">
        <v>436</v>
      </c>
      <c r="AU202" s="307" t="s">
        <v>92</v>
      </c>
      <c r="AV202" s="16" t="s">
        <v>117</v>
      </c>
      <c r="AW202" s="16" t="s">
        <v>38</v>
      </c>
      <c r="AX202" s="16" t="s">
        <v>83</v>
      </c>
      <c r="AY202" s="307" t="s">
        <v>244</v>
      </c>
    </row>
    <row r="203" s="13" customFormat="1">
      <c r="A203" s="13"/>
      <c r="B203" s="262"/>
      <c r="C203" s="263"/>
      <c r="D203" s="235" t="s">
        <v>436</v>
      </c>
      <c r="E203" s="264" t="s">
        <v>1</v>
      </c>
      <c r="F203" s="265" t="s">
        <v>1551</v>
      </c>
      <c r="G203" s="263"/>
      <c r="H203" s="266">
        <v>4.2089999999999996</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436</v>
      </c>
      <c r="AU203" s="272" t="s">
        <v>92</v>
      </c>
      <c r="AV203" s="13" t="s">
        <v>92</v>
      </c>
      <c r="AW203" s="13" t="s">
        <v>38</v>
      </c>
      <c r="AX203" s="13" t="s">
        <v>83</v>
      </c>
      <c r="AY203" s="272" t="s">
        <v>244</v>
      </c>
    </row>
    <row r="204" s="16" customFormat="1">
      <c r="A204" s="16"/>
      <c r="B204" s="297"/>
      <c r="C204" s="298"/>
      <c r="D204" s="235" t="s">
        <v>436</v>
      </c>
      <c r="E204" s="299" t="s">
        <v>1</v>
      </c>
      <c r="F204" s="300" t="s">
        <v>565</v>
      </c>
      <c r="G204" s="298"/>
      <c r="H204" s="301">
        <v>4.2089999999999996</v>
      </c>
      <c r="I204" s="302"/>
      <c r="J204" s="298"/>
      <c r="K204" s="298"/>
      <c r="L204" s="303"/>
      <c r="M204" s="304"/>
      <c r="N204" s="305"/>
      <c r="O204" s="305"/>
      <c r="P204" s="305"/>
      <c r="Q204" s="305"/>
      <c r="R204" s="305"/>
      <c r="S204" s="305"/>
      <c r="T204" s="306"/>
      <c r="U204" s="16"/>
      <c r="V204" s="16"/>
      <c r="W204" s="16"/>
      <c r="X204" s="16"/>
      <c r="Y204" s="16"/>
      <c r="Z204" s="16"/>
      <c r="AA204" s="16"/>
      <c r="AB204" s="16"/>
      <c r="AC204" s="16"/>
      <c r="AD204" s="16"/>
      <c r="AE204" s="16"/>
      <c r="AT204" s="307" t="s">
        <v>436</v>
      </c>
      <c r="AU204" s="307" t="s">
        <v>92</v>
      </c>
      <c r="AV204" s="16" t="s">
        <v>117</v>
      </c>
      <c r="AW204" s="16" t="s">
        <v>38</v>
      </c>
      <c r="AX204" s="16" t="s">
        <v>83</v>
      </c>
      <c r="AY204" s="307" t="s">
        <v>244</v>
      </c>
    </row>
    <row r="205" s="14" customFormat="1">
      <c r="A205" s="14"/>
      <c r="B205" s="273"/>
      <c r="C205" s="274"/>
      <c r="D205" s="235" t="s">
        <v>436</v>
      </c>
      <c r="E205" s="275" t="s">
        <v>1</v>
      </c>
      <c r="F205" s="276" t="s">
        <v>438</v>
      </c>
      <c r="G205" s="274"/>
      <c r="H205" s="277">
        <v>57.662000000000006</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436</v>
      </c>
      <c r="AU205" s="283" t="s">
        <v>92</v>
      </c>
      <c r="AV205" s="14" t="s">
        <v>123</v>
      </c>
      <c r="AW205" s="14" t="s">
        <v>38</v>
      </c>
      <c r="AX205" s="14" t="s">
        <v>90</v>
      </c>
      <c r="AY205" s="283" t="s">
        <v>244</v>
      </c>
    </row>
    <row r="206" s="2" customFormat="1" ht="16.5" customHeight="1">
      <c r="A206" s="40"/>
      <c r="B206" s="41"/>
      <c r="C206" s="240" t="s">
        <v>308</v>
      </c>
      <c r="D206" s="240" t="s">
        <v>397</v>
      </c>
      <c r="E206" s="241" t="s">
        <v>604</v>
      </c>
      <c r="F206" s="242" t="s">
        <v>605</v>
      </c>
      <c r="G206" s="243" t="s">
        <v>419</v>
      </c>
      <c r="H206" s="244">
        <v>8.4199999999999999</v>
      </c>
      <c r="I206" s="245"/>
      <c r="J206" s="246">
        <f>ROUND(I206*H206,2)</f>
        <v>0</v>
      </c>
      <c r="K206" s="242" t="s">
        <v>547</v>
      </c>
      <c r="L206" s="247"/>
      <c r="M206" s="248" t="s">
        <v>1</v>
      </c>
      <c r="N206" s="249" t="s">
        <v>48</v>
      </c>
      <c r="O206" s="93"/>
      <c r="P206" s="231">
        <f>O206*H206</f>
        <v>0</v>
      </c>
      <c r="Q206" s="231">
        <v>0</v>
      </c>
      <c r="R206" s="231">
        <f>Q206*H206</f>
        <v>0</v>
      </c>
      <c r="S206" s="231">
        <v>0</v>
      </c>
      <c r="T206" s="232">
        <f>S206*H206</f>
        <v>0</v>
      </c>
      <c r="U206" s="40"/>
      <c r="V206" s="40"/>
      <c r="W206" s="40"/>
      <c r="X206" s="40"/>
      <c r="Y206" s="40"/>
      <c r="Z206" s="40"/>
      <c r="AA206" s="40"/>
      <c r="AB206" s="40"/>
      <c r="AC206" s="40"/>
      <c r="AD206" s="40"/>
      <c r="AE206" s="40"/>
      <c r="AR206" s="233" t="s">
        <v>262</v>
      </c>
      <c r="AT206" s="233" t="s">
        <v>397</v>
      </c>
      <c r="AU206" s="233" t="s">
        <v>92</v>
      </c>
      <c r="AY206" s="18" t="s">
        <v>244</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123</v>
      </c>
      <c r="BM206" s="233" t="s">
        <v>1552</v>
      </c>
    </row>
    <row r="207" s="13" customFormat="1">
      <c r="A207" s="13"/>
      <c r="B207" s="262"/>
      <c r="C207" s="263"/>
      <c r="D207" s="235" t="s">
        <v>436</v>
      </c>
      <c r="E207" s="264" t="s">
        <v>1</v>
      </c>
      <c r="F207" s="265" t="s">
        <v>1553</v>
      </c>
      <c r="G207" s="263"/>
      <c r="H207" s="266">
        <v>4.21</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436</v>
      </c>
      <c r="AU207" s="272" t="s">
        <v>92</v>
      </c>
      <c r="AV207" s="13" t="s">
        <v>92</v>
      </c>
      <c r="AW207" s="13" t="s">
        <v>38</v>
      </c>
      <c r="AX207" s="13" t="s">
        <v>83</v>
      </c>
      <c r="AY207" s="272" t="s">
        <v>244</v>
      </c>
    </row>
    <row r="208" s="13" customFormat="1">
      <c r="A208" s="13"/>
      <c r="B208" s="262"/>
      <c r="C208" s="263"/>
      <c r="D208" s="235" t="s">
        <v>436</v>
      </c>
      <c r="E208" s="264" t="s">
        <v>1</v>
      </c>
      <c r="F208" s="265" t="s">
        <v>1554</v>
      </c>
      <c r="G208" s="263"/>
      <c r="H208" s="266">
        <v>8.4199999999999999</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90</v>
      </c>
      <c r="AY208" s="272" t="s">
        <v>244</v>
      </c>
    </row>
    <row r="209" s="2" customFormat="1" ht="37.8" customHeight="1">
      <c r="A209" s="40"/>
      <c r="B209" s="41"/>
      <c r="C209" s="222" t="s">
        <v>280</v>
      </c>
      <c r="D209" s="222" t="s">
        <v>245</v>
      </c>
      <c r="E209" s="223" t="s">
        <v>609</v>
      </c>
      <c r="F209" s="224" t="s">
        <v>610</v>
      </c>
      <c r="G209" s="225" t="s">
        <v>301</v>
      </c>
      <c r="H209" s="226">
        <v>27.300000000000001</v>
      </c>
      <c r="I209" s="227"/>
      <c r="J209" s="228">
        <f>ROUND(I209*H209,2)</f>
        <v>0</v>
      </c>
      <c r="K209" s="224" t="s">
        <v>547</v>
      </c>
      <c r="L209" s="46"/>
      <c r="M209" s="229" t="s">
        <v>1</v>
      </c>
      <c r="N209" s="230" t="s">
        <v>48</v>
      </c>
      <c r="O209" s="93"/>
      <c r="P209" s="231">
        <f>O209*H209</f>
        <v>0</v>
      </c>
      <c r="Q209" s="231">
        <v>0</v>
      </c>
      <c r="R209" s="231">
        <f>Q209*H209</f>
        <v>0</v>
      </c>
      <c r="S209" s="231">
        <v>0</v>
      </c>
      <c r="T209" s="232">
        <f>S209*H209</f>
        <v>0</v>
      </c>
      <c r="U209" s="40"/>
      <c r="V209" s="40"/>
      <c r="W209" s="40"/>
      <c r="X209" s="40"/>
      <c r="Y209" s="40"/>
      <c r="Z209" s="40"/>
      <c r="AA209" s="40"/>
      <c r="AB209" s="40"/>
      <c r="AC209" s="40"/>
      <c r="AD209" s="40"/>
      <c r="AE209" s="40"/>
      <c r="AR209" s="233" t="s">
        <v>123</v>
      </c>
      <c r="AT209" s="233" t="s">
        <v>245</v>
      </c>
      <c r="AU209" s="233" t="s">
        <v>92</v>
      </c>
      <c r="AY209" s="18" t="s">
        <v>244</v>
      </c>
      <c r="BE209" s="234">
        <f>IF(N209="základní",J209,0)</f>
        <v>0</v>
      </c>
      <c r="BF209" s="234">
        <f>IF(N209="snížená",J209,0)</f>
        <v>0</v>
      </c>
      <c r="BG209" s="234">
        <f>IF(N209="zákl. přenesená",J209,0)</f>
        <v>0</v>
      </c>
      <c r="BH209" s="234">
        <f>IF(N209="sníž. přenesená",J209,0)</f>
        <v>0</v>
      </c>
      <c r="BI209" s="234">
        <f>IF(N209="nulová",J209,0)</f>
        <v>0</v>
      </c>
      <c r="BJ209" s="18" t="s">
        <v>90</v>
      </c>
      <c r="BK209" s="234">
        <f>ROUND(I209*H209,2)</f>
        <v>0</v>
      </c>
      <c r="BL209" s="18" t="s">
        <v>123</v>
      </c>
      <c r="BM209" s="233" t="s">
        <v>1555</v>
      </c>
    </row>
    <row r="210" s="13" customFormat="1">
      <c r="A210" s="13"/>
      <c r="B210" s="262"/>
      <c r="C210" s="263"/>
      <c r="D210" s="235" t="s">
        <v>436</v>
      </c>
      <c r="E210" s="264" t="s">
        <v>1</v>
      </c>
      <c r="F210" s="265" t="s">
        <v>1556</v>
      </c>
      <c r="G210" s="263"/>
      <c r="H210" s="266">
        <v>24.861999999999998</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436</v>
      </c>
      <c r="AU210" s="272" t="s">
        <v>92</v>
      </c>
      <c r="AV210" s="13" t="s">
        <v>92</v>
      </c>
      <c r="AW210" s="13" t="s">
        <v>38</v>
      </c>
      <c r="AX210" s="13" t="s">
        <v>83</v>
      </c>
      <c r="AY210" s="272" t="s">
        <v>244</v>
      </c>
    </row>
    <row r="211" s="13" customFormat="1">
      <c r="A211" s="13"/>
      <c r="B211" s="262"/>
      <c r="C211" s="263"/>
      <c r="D211" s="235" t="s">
        <v>436</v>
      </c>
      <c r="E211" s="264" t="s">
        <v>1</v>
      </c>
      <c r="F211" s="265" t="s">
        <v>1557</v>
      </c>
      <c r="G211" s="263"/>
      <c r="H211" s="266">
        <v>2.415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4" customFormat="1">
      <c r="A212" s="14"/>
      <c r="B212" s="273"/>
      <c r="C212" s="274"/>
      <c r="D212" s="235" t="s">
        <v>436</v>
      </c>
      <c r="E212" s="275" t="s">
        <v>1</v>
      </c>
      <c r="F212" s="276" t="s">
        <v>438</v>
      </c>
      <c r="G212" s="274"/>
      <c r="H212" s="277">
        <v>27.276999999999997</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436</v>
      </c>
      <c r="AU212" s="283" t="s">
        <v>92</v>
      </c>
      <c r="AV212" s="14" t="s">
        <v>123</v>
      </c>
      <c r="AW212" s="14" t="s">
        <v>38</v>
      </c>
      <c r="AX212" s="14" t="s">
        <v>83</v>
      </c>
      <c r="AY212" s="283" t="s">
        <v>244</v>
      </c>
    </row>
    <row r="213" s="13" customFormat="1">
      <c r="A213" s="13"/>
      <c r="B213" s="262"/>
      <c r="C213" s="263"/>
      <c r="D213" s="235" t="s">
        <v>436</v>
      </c>
      <c r="E213" s="264" t="s">
        <v>1</v>
      </c>
      <c r="F213" s="265" t="s">
        <v>1558</v>
      </c>
      <c r="G213" s="263"/>
      <c r="H213" s="266">
        <v>27.300000000000001</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436</v>
      </c>
      <c r="AU213" s="272" t="s">
        <v>92</v>
      </c>
      <c r="AV213" s="13" t="s">
        <v>92</v>
      </c>
      <c r="AW213" s="13" t="s">
        <v>38</v>
      </c>
      <c r="AX213" s="13" t="s">
        <v>83</v>
      </c>
      <c r="AY213" s="272" t="s">
        <v>244</v>
      </c>
    </row>
    <row r="214" s="14" customFormat="1">
      <c r="A214" s="14"/>
      <c r="B214" s="273"/>
      <c r="C214" s="274"/>
      <c r="D214" s="235" t="s">
        <v>436</v>
      </c>
      <c r="E214" s="275" t="s">
        <v>1</v>
      </c>
      <c r="F214" s="276" t="s">
        <v>438</v>
      </c>
      <c r="G214" s="274"/>
      <c r="H214" s="277">
        <v>27.300000000000001</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436</v>
      </c>
      <c r="AU214" s="283" t="s">
        <v>92</v>
      </c>
      <c r="AV214" s="14" t="s">
        <v>123</v>
      </c>
      <c r="AW214" s="14" t="s">
        <v>38</v>
      </c>
      <c r="AX214" s="14" t="s">
        <v>90</v>
      </c>
      <c r="AY214" s="283" t="s">
        <v>244</v>
      </c>
    </row>
    <row r="215" s="2" customFormat="1" ht="16.5" customHeight="1">
      <c r="A215" s="40"/>
      <c r="B215" s="41"/>
      <c r="C215" s="240" t="s">
        <v>317</v>
      </c>
      <c r="D215" s="240" t="s">
        <v>397</v>
      </c>
      <c r="E215" s="241" t="s">
        <v>613</v>
      </c>
      <c r="F215" s="242" t="s">
        <v>614</v>
      </c>
      <c r="G215" s="243" t="s">
        <v>419</v>
      </c>
      <c r="H215" s="244">
        <v>47.774999999999999</v>
      </c>
      <c r="I215" s="245"/>
      <c r="J215" s="246">
        <f>ROUND(I215*H215,2)</f>
        <v>0</v>
      </c>
      <c r="K215" s="242" t="s">
        <v>547</v>
      </c>
      <c r="L215" s="247"/>
      <c r="M215" s="248" t="s">
        <v>1</v>
      </c>
      <c r="N215" s="249" t="s">
        <v>48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262</v>
      </c>
      <c r="AT215" s="233" t="s">
        <v>397</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1559</v>
      </c>
    </row>
    <row r="216" s="13" customFormat="1">
      <c r="A216" s="13"/>
      <c r="B216" s="262"/>
      <c r="C216" s="263"/>
      <c r="D216" s="235" t="s">
        <v>436</v>
      </c>
      <c r="E216" s="264" t="s">
        <v>1</v>
      </c>
      <c r="F216" s="265" t="s">
        <v>1558</v>
      </c>
      <c r="G216" s="263"/>
      <c r="H216" s="266">
        <v>27.300000000000001</v>
      </c>
      <c r="I216" s="267"/>
      <c r="J216" s="263"/>
      <c r="K216" s="263"/>
      <c r="L216" s="268"/>
      <c r="M216" s="269"/>
      <c r="N216" s="270"/>
      <c r="O216" s="270"/>
      <c r="P216" s="270"/>
      <c r="Q216" s="270"/>
      <c r="R216" s="270"/>
      <c r="S216" s="270"/>
      <c r="T216" s="271"/>
      <c r="U216" s="13"/>
      <c r="V216" s="13"/>
      <c r="W216" s="13"/>
      <c r="X216" s="13"/>
      <c r="Y216" s="13"/>
      <c r="Z216" s="13"/>
      <c r="AA216" s="13"/>
      <c r="AB216" s="13"/>
      <c r="AC216" s="13"/>
      <c r="AD216" s="13"/>
      <c r="AE216" s="13"/>
      <c r="AT216" s="272" t="s">
        <v>436</v>
      </c>
      <c r="AU216" s="272" t="s">
        <v>92</v>
      </c>
      <c r="AV216" s="13" t="s">
        <v>92</v>
      </c>
      <c r="AW216" s="13" t="s">
        <v>38</v>
      </c>
      <c r="AX216" s="13" t="s">
        <v>83</v>
      </c>
      <c r="AY216" s="272" t="s">
        <v>244</v>
      </c>
    </row>
    <row r="217" s="13" customFormat="1">
      <c r="A217" s="13"/>
      <c r="B217" s="262"/>
      <c r="C217" s="263"/>
      <c r="D217" s="235" t="s">
        <v>436</v>
      </c>
      <c r="E217" s="264" t="s">
        <v>1</v>
      </c>
      <c r="F217" s="265" t="s">
        <v>1560</v>
      </c>
      <c r="G217" s="263"/>
      <c r="H217" s="266">
        <v>47.774999999999999</v>
      </c>
      <c r="I217" s="267"/>
      <c r="J217" s="263"/>
      <c r="K217" s="263"/>
      <c r="L217" s="268"/>
      <c r="M217" s="269"/>
      <c r="N217" s="270"/>
      <c r="O217" s="270"/>
      <c r="P217" s="270"/>
      <c r="Q217" s="270"/>
      <c r="R217" s="270"/>
      <c r="S217" s="270"/>
      <c r="T217" s="271"/>
      <c r="U217" s="13"/>
      <c r="V217" s="13"/>
      <c r="W217" s="13"/>
      <c r="X217" s="13"/>
      <c r="Y217" s="13"/>
      <c r="Z217" s="13"/>
      <c r="AA217" s="13"/>
      <c r="AB217" s="13"/>
      <c r="AC217" s="13"/>
      <c r="AD217" s="13"/>
      <c r="AE217" s="13"/>
      <c r="AT217" s="272" t="s">
        <v>436</v>
      </c>
      <c r="AU217" s="272" t="s">
        <v>92</v>
      </c>
      <c r="AV217" s="13" t="s">
        <v>92</v>
      </c>
      <c r="AW217" s="13" t="s">
        <v>38</v>
      </c>
      <c r="AX217" s="13" t="s">
        <v>90</v>
      </c>
      <c r="AY217" s="272" t="s">
        <v>244</v>
      </c>
    </row>
    <row r="218" s="2" customFormat="1" ht="24.15" customHeight="1">
      <c r="A218" s="40"/>
      <c r="B218" s="41"/>
      <c r="C218" s="222" t="s">
        <v>283</v>
      </c>
      <c r="D218" s="222" t="s">
        <v>245</v>
      </c>
      <c r="E218" s="223" t="s">
        <v>618</v>
      </c>
      <c r="F218" s="224" t="s">
        <v>619</v>
      </c>
      <c r="G218" s="225" t="s">
        <v>248</v>
      </c>
      <c r="H218" s="226">
        <v>56.25</v>
      </c>
      <c r="I218" s="227"/>
      <c r="J218" s="228">
        <f>ROUND(I218*H218,2)</f>
        <v>0</v>
      </c>
      <c r="K218" s="224" t="s">
        <v>547</v>
      </c>
      <c r="L218" s="46"/>
      <c r="M218" s="229" t="s">
        <v>1</v>
      </c>
      <c r="N218" s="230" t="s">
        <v>48</v>
      </c>
      <c r="O218" s="93"/>
      <c r="P218" s="231">
        <f>O218*H218</f>
        <v>0</v>
      </c>
      <c r="Q218" s="231">
        <v>0</v>
      </c>
      <c r="R218" s="231">
        <f>Q218*H218</f>
        <v>0</v>
      </c>
      <c r="S218" s="231">
        <v>0</v>
      </c>
      <c r="T218" s="232">
        <f>S218*H218</f>
        <v>0</v>
      </c>
      <c r="U218" s="40"/>
      <c r="V218" s="40"/>
      <c r="W218" s="40"/>
      <c r="X218" s="40"/>
      <c r="Y218" s="40"/>
      <c r="Z218" s="40"/>
      <c r="AA218" s="40"/>
      <c r="AB218" s="40"/>
      <c r="AC218" s="40"/>
      <c r="AD218" s="40"/>
      <c r="AE218" s="40"/>
      <c r="AR218" s="233" t="s">
        <v>123</v>
      </c>
      <c r="AT218" s="233" t="s">
        <v>245</v>
      </c>
      <c r="AU218" s="233" t="s">
        <v>92</v>
      </c>
      <c r="AY218" s="18" t="s">
        <v>244</v>
      </c>
      <c r="BE218" s="234">
        <f>IF(N218="základní",J218,0)</f>
        <v>0</v>
      </c>
      <c r="BF218" s="234">
        <f>IF(N218="snížená",J218,0)</f>
        <v>0</v>
      </c>
      <c r="BG218" s="234">
        <f>IF(N218="zákl. přenesená",J218,0)</f>
        <v>0</v>
      </c>
      <c r="BH218" s="234">
        <f>IF(N218="sníž. přenesená",J218,0)</f>
        <v>0</v>
      </c>
      <c r="BI218" s="234">
        <f>IF(N218="nulová",J218,0)</f>
        <v>0</v>
      </c>
      <c r="BJ218" s="18" t="s">
        <v>90</v>
      </c>
      <c r="BK218" s="234">
        <f>ROUND(I218*H218,2)</f>
        <v>0</v>
      </c>
      <c r="BL218" s="18" t="s">
        <v>123</v>
      </c>
      <c r="BM218" s="233" t="s">
        <v>1561</v>
      </c>
    </row>
    <row r="219" s="13" customFormat="1">
      <c r="A219" s="13"/>
      <c r="B219" s="262"/>
      <c r="C219" s="263"/>
      <c r="D219" s="235" t="s">
        <v>436</v>
      </c>
      <c r="E219" s="264" t="s">
        <v>1</v>
      </c>
      <c r="F219" s="265" t="s">
        <v>1518</v>
      </c>
      <c r="G219" s="263"/>
      <c r="H219" s="266">
        <v>56.25</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436</v>
      </c>
      <c r="AU219" s="272" t="s">
        <v>92</v>
      </c>
      <c r="AV219" s="13" t="s">
        <v>92</v>
      </c>
      <c r="AW219" s="13" t="s">
        <v>38</v>
      </c>
      <c r="AX219" s="13" t="s">
        <v>90</v>
      </c>
      <c r="AY219" s="272" t="s">
        <v>244</v>
      </c>
    </row>
    <row r="220" s="2" customFormat="1" ht="16.5" customHeight="1">
      <c r="A220" s="40"/>
      <c r="B220" s="41"/>
      <c r="C220" s="240" t="s">
        <v>7</v>
      </c>
      <c r="D220" s="240" t="s">
        <v>397</v>
      </c>
      <c r="E220" s="241" t="s">
        <v>621</v>
      </c>
      <c r="F220" s="242" t="s">
        <v>622</v>
      </c>
      <c r="G220" s="243" t="s">
        <v>476</v>
      </c>
      <c r="H220" s="244">
        <v>1.7</v>
      </c>
      <c r="I220" s="245"/>
      <c r="J220" s="246">
        <f>ROUND(I220*H220,2)</f>
        <v>0</v>
      </c>
      <c r="K220" s="242" t="s">
        <v>547</v>
      </c>
      <c r="L220" s="247"/>
      <c r="M220" s="248" t="s">
        <v>1</v>
      </c>
      <c r="N220" s="249" t="s">
        <v>48</v>
      </c>
      <c r="O220" s="93"/>
      <c r="P220" s="231">
        <f>O220*H220</f>
        <v>0</v>
      </c>
      <c r="Q220" s="231">
        <v>0.001</v>
      </c>
      <c r="R220" s="231">
        <f>Q220*H220</f>
        <v>0.0016999999999999999</v>
      </c>
      <c r="S220" s="231">
        <v>0</v>
      </c>
      <c r="T220" s="232">
        <f>S220*H220</f>
        <v>0</v>
      </c>
      <c r="U220" s="40"/>
      <c r="V220" s="40"/>
      <c r="W220" s="40"/>
      <c r="X220" s="40"/>
      <c r="Y220" s="40"/>
      <c r="Z220" s="40"/>
      <c r="AA220" s="40"/>
      <c r="AB220" s="40"/>
      <c r="AC220" s="40"/>
      <c r="AD220" s="40"/>
      <c r="AE220" s="40"/>
      <c r="AR220" s="233" t="s">
        <v>262</v>
      </c>
      <c r="AT220" s="233" t="s">
        <v>397</v>
      </c>
      <c r="AU220" s="233" t="s">
        <v>92</v>
      </c>
      <c r="AY220" s="18" t="s">
        <v>244</v>
      </c>
      <c r="BE220" s="234">
        <f>IF(N220="základní",J220,0)</f>
        <v>0</v>
      </c>
      <c r="BF220" s="234">
        <f>IF(N220="snížená",J220,0)</f>
        <v>0</v>
      </c>
      <c r="BG220" s="234">
        <f>IF(N220="zákl. přenesená",J220,0)</f>
        <v>0</v>
      </c>
      <c r="BH220" s="234">
        <f>IF(N220="sníž. přenesená",J220,0)</f>
        <v>0</v>
      </c>
      <c r="BI220" s="234">
        <f>IF(N220="nulová",J220,0)</f>
        <v>0</v>
      </c>
      <c r="BJ220" s="18" t="s">
        <v>90</v>
      </c>
      <c r="BK220" s="234">
        <f>ROUND(I220*H220,2)</f>
        <v>0</v>
      </c>
      <c r="BL220" s="18" t="s">
        <v>123</v>
      </c>
      <c r="BM220" s="233" t="s">
        <v>1562</v>
      </c>
    </row>
    <row r="221" s="13" customFormat="1">
      <c r="A221" s="13"/>
      <c r="B221" s="262"/>
      <c r="C221" s="263"/>
      <c r="D221" s="235" t="s">
        <v>436</v>
      </c>
      <c r="E221" s="264" t="s">
        <v>1</v>
      </c>
      <c r="F221" s="265" t="s">
        <v>1563</v>
      </c>
      <c r="G221" s="263"/>
      <c r="H221" s="266">
        <v>1.6879999999999999</v>
      </c>
      <c r="I221" s="267"/>
      <c r="J221" s="263"/>
      <c r="K221" s="263"/>
      <c r="L221" s="268"/>
      <c r="M221" s="269"/>
      <c r="N221" s="270"/>
      <c r="O221" s="270"/>
      <c r="P221" s="270"/>
      <c r="Q221" s="270"/>
      <c r="R221" s="270"/>
      <c r="S221" s="270"/>
      <c r="T221" s="271"/>
      <c r="U221" s="13"/>
      <c r="V221" s="13"/>
      <c r="W221" s="13"/>
      <c r="X221" s="13"/>
      <c r="Y221" s="13"/>
      <c r="Z221" s="13"/>
      <c r="AA221" s="13"/>
      <c r="AB221" s="13"/>
      <c r="AC221" s="13"/>
      <c r="AD221" s="13"/>
      <c r="AE221" s="13"/>
      <c r="AT221" s="272" t="s">
        <v>436</v>
      </c>
      <c r="AU221" s="272" t="s">
        <v>92</v>
      </c>
      <c r="AV221" s="13" t="s">
        <v>92</v>
      </c>
      <c r="AW221" s="13" t="s">
        <v>38</v>
      </c>
      <c r="AX221" s="13" t="s">
        <v>83</v>
      </c>
      <c r="AY221" s="272" t="s">
        <v>244</v>
      </c>
    </row>
    <row r="222" s="14" customFormat="1">
      <c r="A222" s="14"/>
      <c r="B222" s="273"/>
      <c r="C222" s="274"/>
      <c r="D222" s="235" t="s">
        <v>436</v>
      </c>
      <c r="E222" s="275" t="s">
        <v>1</v>
      </c>
      <c r="F222" s="276" t="s">
        <v>438</v>
      </c>
      <c r="G222" s="274"/>
      <c r="H222" s="277">
        <v>1.6879999999999999</v>
      </c>
      <c r="I222" s="278"/>
      <c r="J222" s="274"/>
      <c r="K222" s="274"/>
      <c r="L222" s="279"/>
      <c r="M222" s="280"/>
      <c r="N222" s="281"/>
      <c r="O222" s="281"/>
      <c r="P222" s="281"/>
      <c r="Q222" s="281"/>
      <c r="R222" s="281"/>
      <c r="S222" s="281"/>
      <c r="T222" s="282"/>
      <c r="U222" s="14"/>
      <c r="V222" s="14"/>
      <c r="W222" s="14"/>
      <c r="X222" s="14"/>
      <c r="Y222" s="14"/>
      <c r="Z222" s="14"/>
      <c r="AA222" s="14"/>
      <c r="AB222" s="14"/>
      <c r="AC222" s="14"/>
      <c r="AD222" s="14"/>
      <c r="AE222" s="14"/>
      <c r="AT222" s="283" t="s">
        <v>436</v>
      </c>
      <c r="AU222" s="283" t="s">
        <v>92</v>
      </c>
      <c r="AV222" s="14" t="s">
        <v>123</v>
      </c>
      <c r="AW222" s="14" t="s">
        <v>38</v>
      </c>
      <c r="AX222" s="14" t="s">
        <v>83</v>
      </c>
      <c r="AY222" s="283" t="s">
        <v>244</v>
      </c>
    </row>
    <row r="223" s="13" customFormat="1">
      <c r="A223" s="13"/>
      <c r="B223" s="262"/>
      <c r="C223" s="263"/>
      <c r="D223" s="235" t="s">
        <v>436</v>
      </c>
      <c r="E223" s="264" t="s">
        <v>1</v>
      </c>
      <c r="F223" s="265" t="s">
        <v>1564</v>
      </c>
      <c r="G223" s="263"/>
      <c r="H223" s="266">
        <v>1.7</v>
      </c>
      <c r="I223" s="267"/>
      <c r="J223" s="263"/>
      <c r="K223" s="263"/>
      <c r="L223" s="268"/>
      <c r="M223" s="269"/>
      <c r="N223" s="270"/>
      <c r="O223" s="270"/>
      <c r="P223" s="270"/>
      <c r="Q223" s="270"/>
      <c r="R223" s="270"/>
      <c r="S223" s="270"/>
      <c r="T223" s="271"/>
      <c r="U223" s="13"/>
      <c r="V223" s="13"/>
      <c r="W223" s="13"/>
      <c r="X223" s="13"/>
      <c r="Y223" s="13"/>
      <c r="Z223" s="13"/>
      <c r="AA223" s="13"/>
      <c r="AB223" s="13"/>
      <c r="AC223" s="13"/>
      <c r="AD223" s="13"/>
      <c r="AE223" s="13"/>
      <c r="AT223" s="272" t="s">
        <v>436</v>
      </c>
      <c r="AU223" s="272" t="s">
        <v>92</v>
      </c>
      <c r="AV223" s="13" t="s">
        <v>92</v>
      </c>
      <c r="AW223" s="13" t="s">
        <v>38</v>
      </c>
      <c r="AX223" s="13" t="s">
        <v>83</v>
      </c>
      <c r="AY223" s="272" t="s">
        <v>244</v>
      </c>
    </row>
    <row r="224" s="14" customFormat="1">
      <c r="A224" s="14"/>
      <c r="B224" s="273"/>
      <c r="C224" s="274"/>
      <c r="D224" s="235" t="s">
        <v>436</v>
      </c>
      <c r="E224" s="275" t="s">
        <v>1</v>
      </c>
      <c r="F224" s="276" t="s">
        <v>438</v>
      </c>
      <c r="G224" s="274"/>
      <c r="H224" s="277">
        <v>1.7</v>
      </c>
      <c r="I224" s="278"/>
      <c r="J224" s="274"/>
      <c r="K224" s="274"/>
      <c r="L224" s="279"/>
      <c r="M224" s="280"/>
      <c r="N224" s="281"/>
      <c r="O224" s="281"/>
      <c r="P224" s="281"/>
      <c r="Q224" s="281"/>
      <c r="R224" s="281"/>
      <c r="S224" s="281"/>
      <c r="T224" s="282"/>
      <c r="U224" s="14"/>
      <c r="V224" s="14"/>
      <c r="W224" s="14"/>
      <c r="X224" s="14"/>
      <c r="Y224" s="14"/>
      <c r="Z224" s="14"/>
      <c r="AA224" s="14"/>
      <c r="AB224" s="14"/>
      <c r="AC224" s="14"/>
      <c r="AD224" s="14"/>
      <c r="AE224" s="14"/>
      <c r="AT224" s="283" t="s">
        <v>436</v>
      </c>
      <c r="AU224" s="283" t="s">
        <v>92</v>
      </c>
      <c r="AV224" s="14" t="s">
        <v>123</v>
      </c>
      <c r="AW224" s="14" t="s">
        <v>38</v>
      </c>
      <c r="AX224" s="14" t="s">
        <v>90</v>
      </c>
      <c r="AY224" s="283" t="s">
        <v>244</v>
      </c>
    </row>
    <row r="225" s="11" customFormat="1" ht="22.8" customHeight="1">
      <c r="A225" s="11"/>
      <c r="B225" s="208"/>
      <c r="C225" s="209"/>
      <c r="D225" s="210" t="s">
        <v>82</v>
      </c>
      <c r="E225" s="260" t="s">
        <v>123</v>
      </c>
      <c r="F225" s="260" t="s">
        <v>626</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244</v>
      </c>
      <c r="BK225" s="221">
        <f>SUM(BK226:BK231)</f>
        <v>0</v>
      </c>
    </row>
    <row r="226" s="2" customFormat="1" ht="16.5" customHeight="1">
      <c r="A226" s="40"/>
      <c r="B226" s="41"/>
      <c r="C226" s="222" t="s">
        <v>288</v>
      </c>
      <c r="D226" s="222" t="s">
        <v>245</v>
      </c>
      <c r="E226" s="223" t="s">
        <v>627</v>
      </c>
      <c r="F226" s="224" t="s">
        <v>628</v>
      </c>
      <c r="G226" s="225" t="s">
        <v>301</v>
      </c>
      <c r="H226" s="226">
        <v>17.449999999999999</v>
      </c>
      <c r="I226" s="227"/>
      <c r="J226" s="228">
        <f>ROUND(I226*H226,2)</f>
        <v>0</v>
      </c>
      <c r="K226" s="224" t="s">
        <v>547</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1565</v>
      </c>
    </row>
    <row r="227" s="13" customFormat="1">
      <c r="A227" s="13"/>
      <c r="B227" s="262"/>
      <c r="C227" s="263"/>
      <c r="D227" s="235" t="s">
        <v>436</v>
      </c>
      <c r="E227" s="264" t="s">
        <v>1</v>
      </c>
      <c r="F227" s="265" t="s">
        <v>1566</v>
      </c>
      <c r="G227" s="263"/>
      <c r="H227" s="266">
        <v>9.0960000000000001</v>
      </c>
      <c r="I227" s="267"/>
      <c r="J227" s="263"/>
      <c r="K227" s="263"/>
      <c r="L227" s="268"/>
      <c r="M227" s="269"/>
      <c r="N227" s="270"/>
      <c r="O227" s="270"/>
      <c r="P227" s="270"/>
      <c r="Q227" s="270"/>
      <c r="R227" s="270"/>
      <c r="S227" s="270"/>
      <c r="T227" s="271"/>
      <c r="U227" s="13"/>
      <c r="V227" s="13"/>
      <c r="W227" s="13"/>
      <c r="X227" s="13"/>
      <c r="Y227" s="13"/>
      <c r="Z227" s="13"/>
      <c r="AA227" s="13"/>
      <c r="AB227" s="13"/>
      <c r="AC227" s="13"/>
      <c r="AD227" s="13"/>
      <c r="AE227" s="13"/>
      <c r="AT227" s="272" t="s">
        <v>436</v>
      </c>
      <c r="AU227" s="272" t="s">
        <v>92</v>
      </c>
      <c r="AV227" s="13" t="s">
        <v>92</v>
      </c>
      <c r="AW227" s="13" t="s">
        <v>38</v>
      </c>
      <c r="AX227" s="13" t="s">
        <v>83</v>
      </c>
      <c r="AY227" s="272" t="s">
        <v>244</v>
      </c>
    </row>
    <row r="228" s="13" customFormat="1">
      <c r="A228" s="13"/>
      <c r="B228" s="262"/>
      <c r="C228" s="263"/>
      <c r="D228" s="235" t="s">
        <v>436</v>
      </c>
      <c r="E228" s="264" t="s">
        <v>1</v>
      </c>
      <c r="F228" s="265" t="s">
        <v>1525</v>
      </c>
      <c r="G228" s="263"/>
      <c r="H228" s="266">
        <v>8.3490000000000002</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4" customFormat="1">
      <c r="A229" s="14"/>
      <c r="B229" s="273"/>
      <c r="C229" s="274"/>
      <c r="D229" s="235" t="s">
        <v>436</v>
      </c>
      <c r="E229" s="275" t="s">
        <v>1</v>
      </c>
      <c r="F229" s="276" t="s">
        <v>438</v>
      </c>
      <c r="G229" s="274"/>
      <c r="H229" s="277">
        <v>17.445</v>
      </c>
      <c r="I229" s="278"/>
      <c r="J229" s="274"/>
      <c r="K229" s="274"/>
      <c r="L229" s="279"/>
      <c r="M229" s="280"/>
      <c r="N229" s="281"/>
      <c r="O229" s="281"/>
      <c r="P229" s="281"/>
      <c r="Q229" s="281"/>
      <c r="R229" s="281"/>
      <c r="S229" s="281"/>
      <c r="T229" s="282"/>
      <c r="U229" s="14"/>
      <c r="V229" s="14"/>
      <c r="W229" s="14"/>
      <c r="X229" s="14"/>
      <c r="Y229" s="14"/>
      <c r="Z229" s="14"/>
      <c r="AA229" s="14"/>
      <c r="AB229" s="14"/>
      <c r="AC229" s="14"/>
      <c r="AD229" s="14"/>
      <c r="AE229" s="14"/>
      <c r="AT229" s="283" t="s">
        <v>436</v>
      </c>
      <c r="AU229" s="283" t="s">
        <v>92</v>
      </c>
      <c r="AV229" s="14" t="s">
        <v>123</v>
      </c>
      <c r="AW229" s="14" t="s">
        <v>38</v>
      </c>
      <c r="AX229" s="14" t="s">
        <v>83</v>
      </c>
      <c r="AY229" s="283" t="s">
        <v>244</v>
      </c>
    </row>
    <row r="230" s="13" customFormat="1">
      <c r="A230" s="13"/>
      <c r="B230" s="262"/>
      <c r="C230" s="263"/>
      <c r="D230" s="235" t="s">
        <v>436</v>
      </c>
      <c r="E230" s="264" t="s">
        <v>1</v>
      </c>
      <c r="F230" s="265" t="s">
        <v>1567</v>
      </c>
      <c r="G230" s="263"/>
      <c r="H230" s="266">
        <v>17.449999999999999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4" customFormat="1">
      <c r="A231" s="14"/>
      <c r="B231" s="273"/>
      <c r="C231" s="274"/>
      <c r="D231" s="235" t="s">
        <v>436</v>
      </c>
      <c r="E231" s="275" t="s">
        <v>1</v>
      </c>
      <c r="F231" s="276" t="s">
        <v>438</v>
      </c>
      <c r="G231" s="274"/>
      <c r="H231" s="277">
        <v>17.449999999999999</v>
      </c>
      <c r="I231" s="278"/>
      <c r="J231" s="274"/>
      <c r="K231" s="274"/>
      <c r="L231" s="279"/>
      <c r="M231" s="280"/>
      <c r="N231" s="281"/>
      <c r="O231" s="281"/>
      <c r="P231" s="281"/>
      <c r="Q231" s="281"/>
      <c r="R231" s="281"/>
      <c r="S231" s="281"/>
      <c r="T231" s="282"/>
      <c r="U231" s="14"/>
      <c r="V231" s="14"/>
      <c r="W231" s="14"/>
      <c r="X231" s="14"/>
      <c r="Y231" s="14"/>
      <c r="Z231" s="14"/>
      <c r="AA231" s="14"/>
      <c r="AB231" s="14"/>
      <c r="AC231" s="14"/>
      <c r="AD231" s="14"/>
      <c r="AE231" s="14"/>
      <c r="AT231" s="283" t="s">
        <v>436</v>
      </c>
      <c r="AU231" s="283" t="s">
        <v>92</v>
      </c>
      <c r="AV231" s="14" t="s">
        <v>123</v>
      </c>
      <c r="AW231" s="14" t="s">
        <v>38</v>
      </c>
      <c r="AX231" s="14" t="s">
        <v>90</v>
      </c>
      <c r="AY231" s="283" t="s">
        <v>244</v>
      </c>
    </row>
    <row r="232" s="11" customFormat="1" ht="22.8" customHeight="1">
      <c r="A232" s="11"/>
      <c r="B232" s="208"/>
      <c r="C232" s="209"/>
      <c r="D232" s="210" t="s">
        <v>82</v>
      </c>
      <c r="E232" s="260" t="s">
        <v>139</v>
      </c>
      <c r="F232" s="260" t="s">
        <v>631</v>
      </c>
      <c r="G232" s="209"/>
      <c r="H232" s="209"/>
      <c r="I232" s="212"/>
      <c r="J232" s="261">
        <f>BK232</f>
        <v>0</v>
      </c>
      <c r="K232" s="209"/>
      <c r="L232" s="214"/>
      <c r="M232" s="215"/>
      <c r="N232" s="216"/>
      <c r="O232" s="216"/>
      <c r="P232" s="217">
        <f>SUM(P233:P272)</f>
        <v>0</v>
      </c>
      <c r="Q232" s="216"/>
      <c r="R232" s="217">
        <f>SUM(R233:R272)</f>
        <v>9.7283816000000005</v>
      </c>
      <c r="S232" s="216"/>
      <c r="T232" s="218">
        <f>SUM(T233:T272)</f>
        <v>0</v>
      </c>
      <c r="U232" s="11"/>
      <c r="V232" s="11"/>
      <c r="W232" s="11"/>
      <c r="X232" s="11"/>
      <c r="Y232" s="11"/>
      <c r="Z232" s="11"/>
      <c r="AA232" s="11"/>
      <c r="AB232" s="11"/>
      <c r="AC232" s="11"/>
      <c r="AD232" s="11"/>
      <c r="AE232" s="11"/>
      <c r="AR232" s="219" t="s">
        <v>90</v>
      </c>
      <c r="AT232" s="220" t="s">
        <v>82</v>
      </c>
      <c r="AU232" s="220" t="s">
        <v>90</v>
      </c>
      <c r="AY232" s="219" t="s">
        <v>244</v>
      </c>
      <c r="BK232" s="221">
        <f>SUM(BK233:BK272)</f>
        <v>0</v>
      </c>
    </row>
    <row r="233" s="2" customFormat="1" ht="24.15" customHeight="1">
      <c r="A233" s="40"/>
      <c r="B233" s="41"/>
      <c r="C233" s="222" t="s">
        <v>336</v>
      </c>
      <c r="D233" s="222" t="s">
        <v>245</v>
      </c>
      <c r="E233" s="223" t="s">
        <v>632</v>
      </c>
      <c r="F233" s="224" t="s">
        <v>633</v>
      </c>
      <c r="G233" s="225" t="s">
        <v>248</v>
      </c>
      <c r="H233" s="226">
        <v>5.04</v>
      </c>
      <c r="I233" s="227"/>
      <c r="J233" s="228">
        <f>ROUND(I233*H233,2)</f>
        <v>0</v>
      </c>
      <c r="K233" s="224" t="s">
        <v>547</v>
      </c>
      <c r="L233" s="46"/>
      <c r="M233" s="229" t="s">
        <v>1</v>
      </c>
      <c r="N233" s="230" t="s">
        <v>48</v>
      </c>
      <c r="O233" s="93"/>
      <c r="P233" s="231">
        <f>O233*H233</f>
        <v>0</v>
      </c>
      <c r="Q233" s="231">
        <v>0.46000000000000002</v>
      </c>
      <c r="R233" s="231">
        <f>Q233*H233</f>
        <v>2.3184</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1568</v>
      </c>
    </row>
    <row r="234" s="15" customFormat="1">
      <c r="A234" s="15"/>
      <c r="B234" s="287"/>
      <c r="C234" s="288"/>
      <c r="D234" s="235" t="s">
        <v>436</v>
      </c>
      <c r="E234" s="289" t="s">
        <v>1</v>
      </c>
      <c r="F234" s="290" t="s">
        <v>551</v>
      </c>
      <c r="G234" s="288"/>
      <c r="H234" s="289" t="s">
        <v>1</v>
      </c>
      <c r="I234" s="291"/>
      <c r="J234" s="288"/>
      <c r="K234" s="288"/>
      <c r="L234" s="292"/>
      <c r="M234" s="293"/>
      <c r="N234" s="294"/>
      <c r="O234" s="294"/>
      <c r="P234" s="294"/>
      <c r="Q234" s="294"/>
      <c r="R234" s="294"/>
      <c r="S234" s="294"/>
      <c r="T234" s="295"/>
      <c r="U234" s="15"/>
      <c r="V234" s="15"/>
      <c r="W234" s="15"/>
      <c r="X234" s="15"/>
      <c r="Y234" s="15"/>
      <c r="Z234" s="15"/>
      <c r="AA234" s="15"/>
      <c r="AB234" s="15"/>
      <c r="AC234" s="15"/>
      <c r="AD234" s="15"/>
      <c r="AE234" s="15"/>
      <c r="AT234" s="296" t="s">
        <v>436</v>
      </c>
      <c r="AU234" s="296" t="s">
        <v>92</v>
      </c>
      <c r="AV234" s="15" t="s">
        <v>90</v>
      </c>
      <c r="AW234" s="15" t="s">
        <v>38</v>
      </c>
      <c r="AX234" s="15" t="s">
        <v>83</v>
      </c>
      <c r="AY234" s="296" t="s">
        <v>244</v>
      </c>
    </row>
    <row r="235" s="13" customFormat="1">
      <c r="A235" s="13"/>
      <c r="B235" s="262"/>
      <c r="C235" s="263"/>
      <c r="D235" s="235" t="s">
        <v>436</v>
      </c>
      <c r="E235" s="264" t="s">
        <v>1</v>
      </c>
      <c r="F235" s="265" t="s">
        <v>1514</v>
      </c>
      <c r="G235" s="263"/>
      <c r="H235" s="266">
        <v>5.04</v>
      </c>
      <c r="I235" s="267"/>
      <c r="J235" s="263"/>
      <c r="K235" s="263"/>
      <c r="L235" s="268"/>
      <c r="M235" s="269"/>
      <c r="N235" s="270"/>
      <c r="O235" s="270"/>
      <c r="P235" s="270"/>
      <c r="Q235" s="270"/>
      <c r="R235" s="270"/>
      <c r="S235" s="270"/>
      <c r="T235" s="271"/>
      <c r="U235" s="13"/>
      <c r="V235" s="13"/>
      <c r="W235" s="13"/>
      <c r="X235" s="13"/>
      <c r="Y235" s="13"/>
      <c r="Z235" s="13"/>
      <c r="AA235" s="13"/>
      <c r="AB235" s="13"/>
      <c r="AC235" s="13"/>
      <c r="AD235" s="13"/>
      <c r="AE235" s="13"/>
      <c r="AT235" s="272" t="s">
        <v>436</v>
      </c>
      <c r="AU235" s="272" t="s">
        <v>92</v>
      </c>
      <c r="AV235" s="13" t="s">
        <v>92</v>
      </c>
      <c r="AW235" s="13" t="s">
        <v>38</v>
      </c>
      <c r="AX235" s="13" t="s">
        <v>83</v>
      </c>
      <c r="AY235" s="272" t="s">
        <v>244</v>
      </c>
    </row>
    <row r="236" s="14" customFormat="1">
      <c r="A236" s="14"/>
      <c r="B236" s="273"/>
      <c r="C236" s="274"/>
      <c r="D236" s="235" t="s">
        <v>436</v>
      </c>
      <c r="E236" s="275" t="s">
        <v>1</v>
      </c>
      <c r="F236" s="276" t="s">
        <v>438</v>
      </c>
      <c r="G236" s="274"/>
      <c r="H236" s="277">
        <v>5.04</v>
      </c>
      <c r="I236" s="278"/>
      <c r="J236" s="274"/>
      <c r="K236" s="274"/>
      <c r="L236" s="279"/>
      <c r="M236" s="280"/>
      <c r="N236" s="281"/>
      <c r="O236" s="281"/>
      <c r="P236" s="281"/>
      <c r="Q236" s="281"/>
      <c r="R236" s="281"/>
      <c r="S236" s="281"/>
      <c r="T236" s="282"/>
      <c r="U236" s="14"/>
      <c r="V236" s="14"/>
      <c r="W236" s="14"/>
      <c r="X236" s="14"/>
      <c r="Y236" s="14"/>
      <c r="Z236" s="14"/>
      <c r="AA236" s="14"/>
      <c r="AB236" s="14"/>
      <c r="AC236" s="14"/>
      <c r="AD236" s="14"/>
      <c r="AE236" s="14"/>
      <c r="AT236" s="283" t="s">
        <v>436</v>
      </c>
      <c r="AU236" s="283" t="s">
        <v>92</v>
      </c>
      <c r="AV236" s="14" t="s">
        <v>123</v>
      </c>
      <c r="AW236" s="14" t="s">
        <v>38</v>
      </c>
      <c r="AX236" s="14" t="s">
        <v>90</v>
      </c>
      <c r="AY236" s="283" t="s">
        <v>244</v>
      </c>
    </row>
    <row r="237" s="2" customFormat="1" ht="24.15" customHeight="1">
      <c r="A237" s="40"/>
      <c r="B237" s="41"/>
      <c r="C237" s="222" t="s">
        <v>291</v>
      </c>
      <c r="D237" s="222" t="s">
        <v>245</v>
      </c>
      <c r="E237" s="223" t="s">
        <v>635</v>
      </c>
      <c r="F237" s="224" t="s">
        <v>636</v>
      </c>
      <c r="G237" s="225" t="s">
        <v>248</v>
      </c>
      <c r="H237" s="226">
        <v>1.1499999999999999</v>
      </c>
      <c r="I237" s="227"/>
      <c r="J237" s="228">
        <f>ROUND(I237*H237,2)</f>
        <v>0</v>
      </c>
      <c r="K237" s="224" t="s">
        <v>547</v>
      </c>
      <c r="L237" s="46"/>
      <c r="M237" s="229" t="s">
        <v>1</v>
      </c>
      <c r="N237" s="230" t="s">
        <v>48</v>
      </c>
      <c r="O237" s="93"/>
      <c r="P237" s="231">
        <f>O237*H237</f>
        <v>0</v>
      </c>
      <c r="Q237" s="231">
        <v>0.57499999999999996</v>
      </c>
      <c r="R237" s="231">
        <f>Q237*H237</f>
        <v>0.66124999999999989</v>
      </c>
      <c r="S237" s="231">
        <v>0</v>
      </c>
      <c r="T237" s="232">
        <f>S237*H237</f>
        <v>0</v>
      </c>
      <c r="U237" s="40"/>
      <c r="V237" s="40"/>
      <c r="W237" s="40"/>
      <c r="X237" s="40"/>
      <c r="Y237" s="40"/>
      <c r="Z237" s="40"/>
      <c r="AA237" s="40"/>
      <c r="AB237" s="40"/>
      <c r="AC237" s="40"/>
      <c r="AD237" s="40"/>
      <c r="AE237" s="40"/>
      <c r="AR237" s="233" t="s">
        <v>123</v>
      </c>
      <c r="AT237" s="233" t="s">
        <v>245</v>
      </c>
      <c r="AU237" s="233" t="s">
        <v>92</v>
      </c>
      <c r="AY237" s="18" t="s">
        <v>244</v>
      </c>
      <c r="BE237" s="234">
        <f>IF(N237="základní",J237,0)</f>
        <v>0</v>
      </c>
      <c r="BF237" s="234">
        <f>IF(N237="snížená",J237,0)</f>
        <v>0</v>
      </c>
      <c r="BG237" s="234">
        <f>IF(N237="zákl. přenesená",J237,0)</f>
        <v>0</v>
      </c>
      <c r="BH237" s="234">
        <f>IF(N237="sníž. přenesená",J237,0)</f>
        <v>0</v>
      </c>
      <c r="BI237" s="234">
        <f>IF(N237="nulová",J237,0)</f>
        <v>0</v>
      </c>
      <c r="BJ237" s="18" t="s">
        <v>90</v>
      </c>
      <c r="BK237" s="234">
        <f>ROUND(I237*H237,2)</f>
        <v>0</v>
      </c>
      <c r="BL237" s="18" t="s">
        <v>123</v>
      </c>
      <c r="BM237" s="233" t="s">
        <v>1569</v>
      </c>
    </row>
    <row r="238" s="15" customFormat="1">
      <c r="A238" s="15"/>
      <c r="B238" s="287"/>
      <c r="C238" s="288"/>
      <c r="D238" s="235" t="s">
        <v>436</v>
      </c>
      <c r="E238" s="289" t="s">
        <v>1</v>
      </c>
      <c r="F238" s="290" t="s">
        <v>549</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92</v>
      </c>
      <c r="AV238" s="15" t="s">
        <v>90</v>
      </c>
      <c r="AW238" s="15" t="s">
        <v>38</v>
      </c>
      <c r="AX238" s="15" t="s">
        <v>83</v>
      </c>
      <c r="AY238" s="296" t="s">
        <v>244</v>
      </c>
    </row>
    <row r="239" s="13" customFormat="1">
      <c r="A239" s="13"/>
      <c r="B239" s="262"/>
      <c r="C239" s="263"/>
      <c r="D239" s="235" t="s">
        <v>436</v>
      </c>
      <c r="E239" s="264" t="s">
        <v>1</v>
      </c>
      <c r="F239" s="265" t="s">
        <v>1513</v>
      </c>
      <c r="G239" s="263"/>
      <c r="H239" s="266">
        <v>1.1499999999999999</v>
      </c>
      <c r="I239" s="267"/>
      <c r="J239" s="263"/>
      <c r="K239" s="263"/>
      <c r="L239" s="268"/>
      <c r="M239" s="269"/>
      <c r="N239" s="270"/>
      <c r="O239" s="270"/>
      <c r="P239" s="270"/>
      <c r="Q239" s="270"/>
      <c r="R239" s="270"/>
      <c r="S239" s="270"/>
      <c r="T239" s="271"/>
      <c r="U239" s="13"/>
      <c r="V239" s="13"/>
      <c r="W239" s="13"/>
      <c r="X239" s="13"/>
      <c r="Y239" s="13"/>
      <c r="Z239" s="13"/>
      <c r="AA239" s="13"/>
      <c r="AB239" s="13"/>
      <c r="AC239" s="13"/>
      <c r="AD239" s="13"/>
      <c r="AE239" s="13"/>
      <c r="AT239" s="272" t="s">
        <v>436</v>
      </c>
      <c r="AU239" s="272" t="s">
        <v>92</v>
      </c>
      <c r="AV239" s="13" t="s">
        <v>92</v>
      </c>
      <c r="AW239" s="13" t="s">
        <v>38</v>
      </c>
      <c r="AX239" s="13" t="s">
        <v>83</v>
      </c>
      <c r="AY239" s="272" t="s">
        <v>244</v>
      </c>
    </row>
    <row r="240" s="14" customFormat="1">
      <c r="A240" s="14"/>
      <c r="B240" s="273"/>
      <c r="C240" s="274"/>
      <c r="D240" s="235" t="s">
        <v>436</v>
      </c>
      <c r="E240" s="275" t="s">
        <v>1</v>
      </c>
      <c r="F240" s="276" t="s">
        <v>438</v>
      </c>
      <c r="G240" s="274"/>
      <c r="H240" s="277">
        <v>1.1499999999999999</v>
      </c>
      <c r="I240" s="278"/>
      <c r="J240" s="274"/>
      <c r="K240" s="274"/>
      <c r="L240" s="279"/>
      <c r="M240" s="280"/>
      <c r="N240" s="281"/>
      <c r="O240" s="281"/>
      <c r="P240" s="281"/>
      <c r="Q240" s="281"/>
      <c r="R240" s="281"/>
      <c r="S240" s="281"/>
      <c r="T240" s="282"/>
      <c r="U240" s="14"/>
      <c r="V240" s="14"/>
      <c r="W240" s="14"/>
      <c r="X240" s="14"/>
      <c r="Y240" s="14"/>
      <c r="Z240" s="14"/>
      <c r="AA240" s="14"/>
      <c r="AB240" s="14"/>
      <c r="AC240" s="14"/>
      <c r="AD240" s="14"/>
      <c r="AE240" s="14"/>
      <c r="AT240" s="283" t="s">
        <v>436</v>
      </c>
      <c r="AU240" s="283" t="s">
        <v>92</v>
      </c>
      <c r="AV240" s="14" t="s">
        <v>123</v>
      </c>
      <c r="AW240" s="14" t="s">
        <v>38</v>
      </c>
      <c r="AX240" s="14" t="s">
        <v>90</v>
      </c>
      <c r="AY240" s="283" t="s">
        <v>244</v>
      </c>
    </row>
    <row r="241" s="2" customFormat="1" ht="24.15" customHeight="1">
      <c r="A241" s="40"/>
      <c r="B241" s="41"/>
      <c r="C241" s="222" t="s">
        <v>345</v>
      </c>
      <c r="D241" s="222" t="s">
        <v>245</v>
      </c>
      <c r="E241" s="223" t="s">
        <v>638</v>
      </c>
      <c r="F241" s="224" t="s">
        <v>639</v>
      </c>
      <c r="G241" s="225" t="s">
        <v>248</v>
      </c>
      <c r="H241" s="226">
        <v>6.1900000000000004</v>
      </c>
      <c r="I241" s="227"/>
      <c r="J241" s="228">
        <f>ROUND(I241*H241,2)</f>
        <v>0</v>
      </c>
      <c r="K241" s="224" t="s">
        <v>547</v>
      </c>
      <c r="L241" s="46"/>
      <c r="M241" s="229" t="s">
        <v>1</v>
      </c>
      <c r="N241" s="230" t="s">
        <v>48</v>
      </c>
      <c r="O241" s="93"/>
      <c r="P241" s="231">
        <f>O241*H241</f>
        <v>0</v>
      </c>
      <c r="Q241" s="231">
        <v>0.48081000000000002</v>
      </c>
      <c r="R241" s="231">
        <f>Q241*H241</f>
        <v>2.9762139000000003</v>
      </c>
      <c r="S241" s="231">
        <v>0</v>
      </c>
      <c r="T241" s="232">
        <f>S241*H241</f>
        <v>0</v>
      </c>
      <c r="U241" s="40"/>
      <c r="V241" s="40"/>
      <c r="W241" s="40"/>
      <c r="X241" s="40"/>
      <c r="Y241" s="40"/>
      <c r="Z241" s="40"/>
      <c r="AA241" s="40"/>
      <c r="AB241" s="40"/>
      <c r="AC241" s="40"/>
      <c r="AD241" s="40"/>
      <c r="AE241" s="40"/>
      <c r="AR241" s="233" t="s">
        <v>123</v>
      </c>
      <c r="AT241" s="233" t="s">
        <v>245</v>
      </c>
      <c r="AU241" s="233" t="s">
        <v>92</v>
      </c>
      <c r="AY241" s="18" t="s">
        <v>244</v>
      </c>
      <c r="BE241" s="234">
        <f>IF(N241="základní",J241,0)</f>
        <v>0</v>
      </c>
      <c r="BF241" s="234">
        <f>IF(N241="snížená",J241,0)</f>
        <v>0</v>
      </c>
      <c r="BG241" s="234">
        <f>IF(N241="zákl. přenesená",J241,0)</f>
        <v>0</v>
      </c>
      <c r="BH241" s="234">
        <f>IF(N241="sníž. přenesená",J241,0)</f>
        <v>0</v>
      </c>
      <c r="BI241" s="234">
        <f>IF(N241="nulová",J241,0)</f>
        <v>0</v>
      </c>
      <c r="BJ241" s="18" t="s">
        <v>90</v>
      </c>
      <c r="BK241" s="234">
        <f>ROUND(I241*H241,2)</f>
        <v>0</v>
      </c>
      <c r="BL241" s="18" t="s">
        <v>123</v>
      </c>
      <c r="BM241" s="233" t="s">
        <v>1570</v>
      </c>
    </row>
    <row r="242" s="15" customFormat="1">
      <c r="A242" s="15"/>
      <c r="B242" s="287"/>
      <c r="C242" s="288"/>
      <c r="D242" s="235" t="s">
        <v>436</v>
      </c>
      <c r="E242" s="289" t="s">
        <v>1</v>
      </c>
      <c r="F242" s="290" t="s">
        <v>549</v>
      </c>
      <c r="G242" s="288"/>
      <c r="H242" s="289" t="s">
        <v>1</v>
      </c>
      <c r="I242" s="291"/>
      <c r="J242" s="288"/>
      <c r="K242" s="288"/>
      <c r="L242" s="292"/>
      <c r="M242" s="293"/>
      <c r="N242" s="294"/>
      <c r="O242" s="294"/>
      <c r="P242" s="294"/>
      <c r="Q242" s="294"/>
      <c r="R242" s="294"/>
      <c r="S242" s="294"/>
      <c r="T242" s="295"/>
      <c r="U242" s="15"/>
      <c r="V242" s="15"/>
      <c r="W242" s="15"/>
      <c r="X242" s="15"/>
      <c r="Y242" s="15"/>
      <c r="Z242" s="15"/>
      <c r="AA242" s="15"/>
      <c r="AB242" s="15"/>
      <c r="AC242" s="15"/>
      <c r="AD242" s="15"/>
      <c r="AE242" s="15"/>
      <c r="AT242" s="296" t="s">
        <v>436</v>
      </c>
      <c r="AU242" s="296" t="s">
        <v>92</v>
      </c>
      <c r="AV242" s="15" t="s">
        <v>90</v>
      </c>
      <c r="AW242" s="15" t="s">
        <v>38</v>
      </c>
      <c r="AX242" s="15" t="s">
        <v>83</v>
      </c>
      <c r="AY242" s="296" t="s">
        <v>244</v>
      </c>
    </row>
    <row r="243" s="13" customFormat="1">
      <c r="A243" s="13"/>
      <c r="B243" s="262"/>
      <c r="C243" s="263"/>
      <c r="D243" s="235" t="s">
        <v>436</v>
      </c>
      <c r="E243" s="264" t="s">
        <v>1</v>
      </c>
      <c r="F243" s="265" t="s">
        <v>1513</v>
      </c>
      <c r="G243" s="263"/>
      <c r="H243" s="266">
        <v>1.1499999999999999</v>
      </c>
      <c r="I243" s="267"/>
      <c r="J243" s="263"/>
      <c r="K243" s="263"/>
      <c r="L243" s="268"/>
      <c r="M243" s="269"/>
      <c r="N243" s="270"/>
      <c r="O243" s="270"/>
      <c r="P243" s="270"/>
      <c r="Q243" s="270"/>
      <c r="R243" s="270"/>
      <c r="S243" s="270"/>
      <c r="T243" s="271"/>
      <c r="U243" s="13"/>
      <c r="V243" s="13"/>
      <c r="W243" s="13"/>
      <c r="X243" s="13"/>
      <c r="Y243" s="13"/>
      <c r="Z243" s="13"/>
      <c r="AA243" s="13"/>
      <c r="AB243" s="13"/>
      <c r="AC243" s="13"/>
      <c r="AD243" s="13"/>
      <c r="AE243" s="13"/>
      <c r="AT243" s="272" t="s">
        <v>436</v>
      </c>
      <c r="AU243" s="272" t="s">
        <v>92</v>
      </c>
      <c r="AV243" s="13" t="s">
        <v>92</v>
      </c>
      <c r="AW243" s="13" t="s">
        <v>38</v>
      </c>
      <c r="AX243" s="13" t="s">
        <v>83</v>
      </c>
      <c r="AY243" s="272" t="s">
        <v>244</v>
      </c>
    </row>
    <row r="244" s="15" customFormat="1">
      <c r="A244" s="15"/>
      <c r="B244" s="287"/>
      <c r="C244" s="288"/>
      <c r="D244" s="235" t="s">
        <v>436</v>
      </c>
      <c r="E244" s="289" t="s">
        <v>1</v>
      </c>
      <c r="F244" s="290" t="s">
        <v>551</v>
      </c>
      <c r="G244" s="288"/>
      <c r="H244" s="289" t="s">
        <v>1</v>
      </c>
      <c r="I244" s="291"/>
      <c r="J244" s="288"/>
      <c r="K244" s="288"/>
      <c r="L244" s="292"/>
      <c r="M244" s="293"/>
      <c r="N244" s="294"/>
      <c r="O244" s="294"/>
      <c r="P244" s="294"/>
      <c r="Q244" s="294"/>
      <c r="R244" s="294"/>
      <c r="S244" s="294"/>
      <c r="T244" s="295"/>
      <c r="U244" s="15"/>
      <c r="V244" s="15"/>
      <c r="W244" s="15"/>
      <c r="X244" s="15"/>
      <c r="Y244" s="15"/>
      <c r="Z244" s="15"/>
      <c r="AA244" s="15"/>
      <c r="AB244" s="15"/>
      <c r="AC244" s="15"/>
      <c r="AD244" s="15"/>
      <c r="AE244" s="15"/>
      <c r="AT244" s="296" t="s">
        <v>436</v>
      </c>
      <c r="AU244" s="296" t="s">
        <v>92</v>
      </c>
      <c r="AV244" s="15" t="s">
        <v>90</v>
      </c>
      <c r="AW244" s="15" t="s">
        <v>38</v>
      </c>
      <c r="AX244" s="15" t="s">
        <v>83</v>
      </c>
      <c r="AY244" s="296" t="s">
        <v>244</v>
      </c>
    </row>
    <row r="245" s="13" customFormat="1">
      <c r="A245" s="13"/>
      <c r="B245" s="262"/>
      <c r="C245" s="263"/>
      <c r="D245" s="235" t="s">
        <v>436</v>
      </c>
      <c r="E245" s="264" t="s">
        <v>1</v>
      </c>
      <c r="F245" s="265" t="s">
        <v>1571</v>
      </c>
      <c r="G245" s="263"/>
      <c r="H245" s="266">
        <v>5.04</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4" customFormat="1">
      <c r="A246" s="14"/>
      <c r="B246" s="273"/>
      <c r="C246" s="274"/>
      <c r="D246" s="235" t="s">
        <v>436</v>
      </c>
      <c r="E246" s="275" t="s">
        <v>1</v>
      </c>
      <c r="F246" s="276" t="s">
        <v>438</v>
      </c>
      <c r="G246" s="274"/>
      <c r="H246" s="277">
        <v>6.1899999999999995</v>
      </c>
      <c r="I246" s="278"/>
      <c r="J246" s="274"/>
      <c r="K246" s="274"/>
      <c r="L246" s="279"/>
      <c r="M246" s="280"/>
      <c r="N246" s="281"/>
      <c r="O246" s="281"/>
      <c r="P246" s="281"/>
      <c r="Q246" s="281"/>
      <c r="R246" s="281"/>
      <c r="S246" s="281"/>
      <c r="T246" s="282"/>
      <c r="U246" s="14"/>
      <c r="V246" s="14"/>
      <c r="W246" s="14"/>
      <c r="X246" s="14"/>
      <c r="Y246" s="14"/>
      <c r="Z246" s="14"/>
      <c r="AA246" s="14"/>
      <c r="AB246" s="14"/>
      <c r="AC246" s="14"/>
      <c r="AD246" s="14"/>
      <c r="AE246" s="14"/>
      <c r="AT246" s="283" t="s">
        <v>436</v>
      </c>
      <c r="AU246" s="283" t="s">
        <v>92</v>
      </c>
      <c r="AV246" s="14" t="s">
        <v>123</v>
      </c>
      <c r="AW246" s="14" t="s">
        <v>38</v>
      </c>
      <c r="AX246" s="14" t="s">
        <v>90</v>
      </c>
      <c r="AY246" s="283" t="s">
        <v>244</v>
      </c>
    </row>
    <row r="247" s="2" customFormat="1" ht="24.15" customHeight="1">
      <c r="A247" s="40"/>
      <c r="B247" s="41"/>
      <c r="C247" s="222" t="s">
        <v>295</v>
      </c>
      <c r="D247" s="222" t="s">
        <v>245</v>
      </c>
      <c r="E247" s="223" t="s">
        <v>641</v>
      </c>
      <c r="F247" s="224" t="s">
        <v>642</v>
      </c>
      <c r="G247" s="225" t="s">
        <v>248</v>
      </c>
      <c r="H247" s="226">
        <v>5.04</v>
      </c>
      <c r="I247" s="227"/>
      <c r="J247" s="228">
        <f>ROUND(I247*H247,2)</f>
        <v>0</v>
      </c>
      <c r="K247" s="224" t="s">
        <v>547</v>
      </c>
      <c r="L247" s="46"/>
      <c r="M247" s="229" t="s">
        <v>1</v>
      </c>
      <c r="N247" s="230" t="s">
        <v>48</v>
      </c>
      <c r="O247" s="93"/>
      <c r="P247" s="231">
        <f>O247*H247</f>
        <v>0</v>
      </c>
      <c r="Q247" s="231">
        <v>0.39561000000000002</v>
      </c>
      <c r="R247" s="231">
        <f>Q247*H247</f>
        <v>1.9938744000000002</v>
      </c>
      <c r="S247" s="231">
        <v>0</v>
      </c>
      <c r="T247" s="232">
        <f>S247*H247</f>
        <v>0</v>
      </c>
      <c r="U247" s="40"/>
      <c r="V247" s="40"/>
      <c r="W247" s="40"/>
      <c r="X247" s="40"/>
      <c r="Y247" s="40"/>
      <c r="Z247" s="40"/>
      <c r="AA247" s="40"/>
      <c r="AB247" s="40"/>
      <c r="AC247" s="40"/>
      <c r="AD247" s="40"/>
      <c r="AE247" s="40"/>
      <c r="AR247" s="233" t="s">
        <v>123</v>
      </c>
      <c r="AT247" s="233" t="s">
        <v>245</v>
      </c>
      <c r="AU247" s="233" t="s">
        <v>92</v>
      </c>
      <c r="AY247" s="18" t="s">
        <v>244</v>
      </c>
      <c r="BE247" s="234">
        <f>IF(N247="základní",J247,0)</f>
        <v>0</v>
      </c>
      <c r="BF247" s="234">
        <f>IF(N247="snížená",J247,0)</f>
        <v>0</v>
      </c>
      <c r="BG247" s="234">
        <f>IF(N247="zákl. přenesená",J247,0)</f>
        <v>0</v>
      </c>
      <c r="BH247" s="234">
        <f>IF(N247="sníž. přenesená",J247,0)</f>
        <v>0</v>
      </c>
      <c r="BI247" s="234">
        <f>IF(N247="nulová",J247,0)</f>
        <v>0</v>
      </c>
      <c r="BJ247" s="18" t="s">
        <v>90</v>
      </c>
      <c r="BK247" s="234">
        <f>ROUND(I247*H247,2)</f>
        <v>0</v>
      </c>
      <c r="BL247" s="18" t="s">
        <v>123</v>
      </c>
      <c r="BM247" s="233" t="s">
        <v>1572</v>
      </c>
    </row>
    <row r="248" s="15" customFormat="1">
      <c r="A248" s="15"/>
      <c r="B248" s="287"/>
      <c r="C248" s="288"/>
      <c r="D248" s="235" t="s">
        <v>436</v>
      </c>
      <c r="E248" s="289" t="s">
        <v>1</v>
      </c>
      <c r="F248" s="290" t="s">
        <v>551</v>
      </c>
      <c r="G248" s="288"/>
      <c r="H248" s="289" t="s">
        <v>1</v>
      </c>
      <c r="I248" s="291"/>
      <c r="J248" s="288"/>
      <c r="K248" s="288"/>
      <c r="L248" s="292"/>
      <c r="M248" s="293"/>
      <c r="N248" s="294"/>
      <c r="O248" s="294"/>
      <c r="P248" s="294"/>
      <c r="Q248" s="294"/>
      <c r="R248" s="294"/>
      <c r="S248" s="294"/>
      <c r="T248" s="295"/>
      <c r="U248" s="15"/>
      <c r="V248" s="15"/>
      <c r="W248" s="15"/>
      <c r="X248" s="15"/>
      <c r="Y248" s="15"/>
      <c r="Z248" s="15"/>
      <c r="AA248" s="15"/>
      <c r="AB248" s="15"/>
      <c r="AC248" s="15"/>
      <c r="AD248" s="15"/>
      <c r="AE248" s="15"/>
      <c r="AT248" s="296" t="s">
        <v>436</v>
      </c>
      <c r="AU248" s="296" t="s">
        <v>92</v>
      </c>
      <c r="AV248" s="15" t="s">
        <v>90</v>
      </c>
      <c r="AW248" s="15" t="s">
        <v>38</v>
      </c>
      <c r="AX248" s="15" t="s">
        <v>83</v>
      </c>
      <c r="AY248" s="296" t="s">
        <v>244</v>
      </c>
    </row>
    <row r="249" s="13" customFormat="1">
      <c r="A249" s="13"/>
      <c r="B249" s="262"/>
      <c r="C249" s="263"/>
      <c r="D249" s="235" t="s">
        <v>436</v>
      </c>
      <c r="E249" s="264" t="s">
        <v>1</v>
      </c>
      <c r="F249" s="265" t="s">
        <v>1514</v>
      </c>
      <c r="G249" s="263"/>
      <c r="H249" s="266">
        <v>5.04</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436</v>
      </c>
      <c r="AU249" s="272" t="s">
        <v>92</v>
      </c>
      <c r="AV249" s="13" t="s">
        <v>92</v>
      </c>
      <c r="AW249" s="13" t="s">
        <v>38</v>
      </c>
      <c r="AX249" s="13" t="s">
        <v>83</v>
      </c>
      <c r="AY249" s="272" t="s">
        <v>244</v>
      </c>
    </row>
    <row r="250" s="14" customFormat="1">
      <c r="A250" s="14"/>
      <c r="B250" s="273"/>
      <c r="C250" s="274"/>
      <c r="D250" s="235" t="s">
        <v>436</v>
      </c>
      <c r="E250" s="275" t="s">
        <v>1</v>
      </c>
      <c r="F250" s="276" t="s">
        <v>438</v>
      </c>
      <c r="G250" s="274"/>
      <c r="H250" s="277">
        <v>5.04</v>
      </c>
      <c r="I250" s="278"/>
      <c r="J250" s="274"/>
      <c r="K250" s="274"/>
      <c r="L250" s="279"/>
      <c r="M250" s="280"/>
      <c r="N250" s="281"/>
      <c r="O250" s="281"/>
      <c r="P250" s="281"/>
      <c r="Q250" s="281"/>
      <c r="R250" s="281"/>
      <c r="S250" s="281"/>
      <c r="T250" s="282"/>
      <c r="U250" s="14"/>
      <c r="V250" s="14"/>
      <c r="W250" s="14"/>
      <c r="X250" s="14"/>
      <c r="Y250" s="14"/>
      <c r="Z250" s="14"/>
      <c r="AA250" s="14"/>
      <c r="AB250" s="14"/>
      <c r="AC250" s="14"/>
      <c r="AD250" s="14"/>
      <c r="AE250" s="14"/>
      <c r="AT250" s="283" t="s">
        <v>436</v>
      </c>
      <c r="AU250" s="283" t="s">
        <v>92</v>
      </c>
      <c r="AV250" s="14" t="s">
        <v>123</v>
      </c>
      <c r="AW250" s="14" t="s">
        <v>38</v>
      </c>
      <c r="AX250" s="14" t="s">
        <v>90</v>
      </c>
      <c r="AY250" s="283" t="s">
        <v>244</v>
      </c>
    </row>
    <row r="251" s="2" customFormat="1" ht="24.15" customHeight="1">
      <c r="A251" s="40"/>
      <c r="B251" s="41"/>
      <c r="C251" s="222" t="s">
        <v>354</v>
      </c>
      <c r="D251" s="222" t="s">
        <v>245</v>
      </c>
      <c r="E251" s="223" t="s">
        <v>644</v>
      </c>
      <c r="F251" s="224" t="s">
        <v>645</v>
      </c>
      <c r="G251" s="225" t="s">
        <v>248</v>
      </c>
      <c r="H251" s="226">
        <v>4.9699999999999998</v>
      </c>
      <c r="I251" s="227"/>
      <c r="J251" s="228">
        <f>ROUND(I251*H251,2)</f>
        <v>0</v>
      </c>
      <c r="K251" s="224" t="s">
        <v>547</v>
      </c>
      <c r="L251" s="46"/>
      <c r="M251" s="229" t="s">
        <v>1</v>
      </c>
      <c r="N251" s="230" t="s">
        <v>48</v>
      </c>
      <c r="O251" s="93"/>
      <c r="P251" s="231">
        <f>O251*H251</f>
        <v>0</v>
      </c>
      <c r="Q251" s="231">
        <v>0.13188</v>
      </c>
      <c r="R251" s="231">
        <f>Q251*H251</f>
        <v>0.6554435999999999</v>
      </c>
      <c r="S251" s="231">
        <v>0</v>
      </c>
      <c r="T251" s="232">
        <f>S251*H251</f>
        <v>0</v>
      </c>
      <c r="U251" s="40"/>
      <c r="V251" s="40"/>
      <c r="W251" s="40"/>
      <c r="X251" s="40"/>
      <c r="Y251" s="40"/>
      <c r="Z251" s="40"/>
      <c r="AA251" s="40"/>
      <c r="AB251" s="40"/>
      <c r="AC251" s="40"/>
      <c r="AD251" s="40"/>
      <c r="AE251" s="40"/>
      <c r="AR251" s="233" t="s">
        <v>123</v>
      </c>
      <c r="AT251" s="233" t="s">
        <v>245</v>
      </c>
      <c r="AU251" s="233" t="s">
        <v>92</v>
      </c>
      <c r="AY251" s="18" t="s">
        <v>244</v>
      </c>
      <c r="BE251" s="234">
        <f>IF(N251="základní",J251,0)</f>
        <v>0</v>
      </c>
      <c r="BF251" s="234">
        <f>IF(N251="snížená",J251,0)</f>
        <v>0</v>
      </c>
      <c r="BG251" s="234">
        <f>IF(N251="zákl. přenesená",J251,0)</f>
        <v>0</v>
      </c>
      <c r="BH251" s="234">
        <f>IF(N251="sníž. přenesená",J251,0)</f>
        <v>0</v>
      </c>
      <c r="BI251" s="234">
        <f>IF(N251="nulová",J251,0)</f>
        <v>0</v>
      </c>
      <c r="BJ251" s="18" t="s">
        <v>90</v>
      </c>
      <c r="BK251" s="234">
        <f>ROUND(I251*H251,2)</f>
        <v>0</v>
      </c>
      <c r="BL251" s="18" t="s">
        <v>123</v>
      </c>
      <c r="BM251" s="233" t="s">
        <v>1573</v>
      </c>
    </row>
    <row r="252" s="15" customFormat="1">
      <c r="A252" s="15"/>
      <c r="B252" s="287"/>
      <c r="C252" s="288"/>
      <c r="D252" s="235" t="s">
        <v>436</v>
      </c>
      <c r="E252" s="289" t="s">
        <v>1</v>
      </c>
      <c r="F252" s="290" t="s">
        <v>551</v>
      </c>
      <c r="G252" s="288"/>
      <c r="H252" s="289" t="s">
        <v>1</v>
      </c>
      <c r="I252" s="291"/>
      <c r="J252" s="288"/>
      <c r="K252" s="288"/>
      <c r="L252" s="292"/>
      <c r="M252" s="293"/>
      <c r="N252" s="294"/>
      <c r="O252" s="294"/>
      <c r="P252" s="294"/>
      <c r="Q252" s="294"/>
      <c r="R252" s="294"/>
      <c r="S252" s="294"/>
      <c r="T252" s="295"/>
      <c r="U252" s="15"/>
      <c r="V252" s="15"/>
      <c r="W252" s="15"/>
      <c r="X252" s="15"/>
      <c r="Y252" s="15"/>
      <c r="Z252" s="15"/>
      <c r="AA252" s="15"/>
      <c r="AB252" s="15"/>
      <c r="AC252" s="15"/>
      <c r="AD252" s="15"/>
      <c r="AE252" s="15"/>
      <c r="AT252" s="296" t="s">
        <v>436</v>
      </c>
      <c r="AU252" s="296" t="s">
        <v>92</v>
      </c>
      <c r="AV252" s="15" t="s">
        <v>90</v>
      </c>
      <c r="AW252" s="15" t="s">
        <v>38</v>
      </c>
      <c r="AX252" s="15" t="s">
        <v>83</v>
      </c>
      <c r="AY252" s="296" t="s">
        <v>244</v>
      </c>
    </row>
    <row r="253" s="13" customFormat="1">
      <c r="A253" s="13"/>
      <c r="B253" s="262"/>
      <c r="C253" s="263"/>
      <c r="D253" s="235" t="s">
        <v>436</v>
      </c>
      <c r="E253" s="264" t="s">
        <v>1</v>
      </c>
      <c r="F253" s="265" t="s">
        <v>1574</v>
      </c>
      <c r="G253" s="263"/>
      <c r="H253" s="266">
        <v>4.9699999999999998</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83</v>
      </c>
      <c r="AY253" s="272" t="s">
        <v>244</v>
      </c>
    </row>
    <row r="254" s="14" customFormat="1">
      <c r="A254" s="14"/>
      <c r="B254" s="273"/>
      <c r="C254" s="274"/>
      <c r="D254" s="235" t="s">
        <v>436</v>
      </c>
      <c r="E254" s="275" t="s">
        <v>1</v>
      </c>
      <c r="F254" s="276" t="s">
        <v>438</v>
      </c>
      <c r="G254" s="274"/>
      <c r="H254" s="277">
        <v>4.9699999999999998</v>
      </c>
      <c r="I254" s="278"/>
      <c r="J254" s="274"/>
      <c r="K254" s="274"/>
      <c r="L254" s="279"/>
      <c r="M254" s="280"/>
      <c r="N254" s="281"/>
      <c r="O254" s="281"/>
      <c r="P254" s="281"/>
      <c r="Q254" s="281"/>
      <c r="R254" s="281"/>
      <c r="S254" s="281"/>
      <c r="T254" s="282"/>
      <c r="U254" s="14"/>
      <c r="V254" s="14"/>
      <c r="W254" s="14"/>
      <c r="X254" s="14"/>
      <c r="Y254" s="14"/>
      <c r="Z254" s="14"/>
      <c r="AA254" s="14"/>
      <c r="AB254" s="14"/>
      <c r="AC254" s="14"/>
      <c r="AD254" s="14"/>
      <c r="AE254" s="14"/>
      <c r="AT254" s="283" t="s">
        <v>436</v>
      </c>
      <c r="AU254" s="283" t="s">
        <v>92</v>
      </c>
      <c r="AV254" s="14" t="s">
        <v>123</v>
      </c>
      <c r="AW254" s="14" t="s">
        <v>38</v>
      </c>
      <c r="AX254" s="14" t="s">
        <v>90</v>
      </c>
      <c r="AY254" s="283" t="s">
        <v>244</v>
      </c>
    </row>
    <row r="255" s="2" customFormat="1" ht="24.15" customHeight="1">
      <c r="A255" s="40"/>
      <c r="B255" s="41"/>
      <c r="C255" s="222" t="s">
        <v>298</v>
      </c>
      <c r="D255" s="222" t="s">
        <v>245</v>
      </c>
      <c r="E255" s="223" t="s">
        <v>647</v>
      </c>
      <c r="F255" s="224" t="s">
        <v>648</v>
      </c>
      <c r="G255" s="225" t="s">
        <v>248</v>
      </c>
      <c r="H255" s="226">
        <v>3.0699999999999998</v>
      </c>
      <c r="I255" s="227"/>
      <c r="J255" s="228">
        <f>ROUND(I255*H255,2)</f>
        <v>0</v>
      </c>
      <c r="K255" s="224" t="s">
        <v>547</v>
      </c>
      <c r="L255" s="46"/>
      <c r="M255" s="229" t="s">
        <v>1</v>
      </c>
      <c r="N255" s="230" t="s">
        <v>48</v>
      </c>
      <c r="O255" s="93"/>
      <c r="P255" s="231">
        <f>O255*H255</f>
        <v>0</v>
      </c>
      <c r="Q255" s="231">
        <v>0.12966</v>
      </c>
      <c r="R255" s="231">
        <f>Q255*H255</f>
        <v>0.39805619999999997</v>
      </c>
      <c r="S255" s="231">
        <v>0</v>
      </c>
      <c r="T255" s="232">
        <f>S255*H255</f>
        <v>0</v>
      </c>
      <c r="U255" s="40"/>
      <c r="V255" s="40"/>
      <c r="W255" s="40"/>
      <c r="X255" s="40"/>
      <c r="Y255" s="40"/>
      <c r="Z255" s="40"/>
      <c r="AA255" s="40"/>
      <c r="AB255" s="40"/>
      <c r="AC255" s="40"/>
      <c r="AD255" s="40"/>
      <c r="AE255" s="40"/>
      <c r="AR255" s="233" t="s">
        <v>123</v>
      </c>
      <c r="AT255" s="233" t="s">
        <v>245</v>
      </c>
      <c r="AU255" s="233" t="s">
        <v>92</v>
      </c>
      <c r="AY255" s="18" t="s">
        <v>244</v>
      </c>
      <c r="BE255" s="234">
        <f>IF(N255="základní",J255,0)</f>
        <v>0</v>
      </c>
      <c r="BF255" s="234">
        <f>IF(N255="snížená",J255,0)</f>
        <v>0</v>
      </c>
      <c r="BG255" s="234">
        <f>IF(N255="zákl. přenesená",J255,0)</f>
        <v>0</v>
      </c>
      <c r="BH255" s="234">
        <f>IF(N255="sníž. přenesená",J255,0)</f>
        <v>0</v>
      </c>
      <c r="BI255" s="234">
        <f>IF(N255="nulová",J255,0)</f>
        <v>0</v>
      </c>
      <c r="BJ255" s="18" t="s">
        <v>90</v>
      </c>
      <c r="BK255" s="234">
        <f>ROUND(I255*H255,2)</f>
        <v>0</v>
      </c>
      <c r="BL255" s="18" t="s">
        <v>123</v>
      </c>
      <c r="BM255" s="233" t="s">
        <v>1575</v>
      </c>
    </row>
    <row r="256" s="15" customFormat="1">
      <c r="A256" s="15"/>
      <c r="B256" s="287"/>
      <c r="C256" s="288"/>
      <c r="D256" s="235" t="s">
        <v>436</v>
      </c>
      <c r="E256" s="289" t="s">
        <v>1</v>
      </c>
      <c r="F256" s="290" t="s">
        <v>551</v>
      </c>
      <c r="G256" s="288"/>
      <c r="H256" s="289" t="s">
        <v>1</v>
      </c>
      <c r="I256" s="291"/>
      <c r="J256" s="288"/>
      <c r="K256" s="288"/>
      <c r="L256" s="292"/>
      <c r="M256" s="293"/>
      <c r="N256" s="294"/>
      <c r="O256" s="294"/>
      <c r="P256" s="294"/>
      <c r="Q256" s="294"/>
      <c r="R256" s="294"/>
      <c r="S256" s="294"/>
      <c r="T256" s="295"/>
      <c r="U256" s="15"/>
      <c r="V256" s="15"/>
      <c r="W256" s="15"/>
      <c r="X256" s="15"/>
      <c r="Y256" s="15"/>
      <c r="Z256" s="15"/>
      <c r="AA256" s="15"/>
      <c r="AB256" s="15"/>
      <c r="AC256" s="15"/>
      <c r="AD256" s="15"/>
      <c r="AE256" s="15"/>
      <c r="AT256" s="296" t="s">
        <v>436</v>
      </c>
      <c r="AU256" s="296" t="s">
        <v>92</v>
      </c>
      <c r="AV256" s="15" t="s">
        <v>90</v>
      </c>
      <c r="AW256" s="15" t="s">
        <v>38</v>
      </c>
      <c r="AX256" s="15" t="s">
        <v>83</v>
      </c>
      <c r="AY256" s="296" t="s">
        <v>244</v>
      </c>
    </row>
    <row r="257" s="13" customFormat="1">
      <c r="A257" s="13"/>
      <c r="B257" s="262"/>
      <c r="C257" s="263"/>
      <c r="D257" s="235" t="s">
        <v>436</v>
      </c>
      <c r="E257" s="264" t="s">
        <v>1</v>
      </c>
      <c r="F257" s="265" t="s">
        <v>1576</v>
      </c>
      <c r="G257" s="263"/>
      <c r="H257" s="266">
        <v>3.0699999999999998</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436</v>
      </c>
      <c r="AU257" s="272" t="s">
        <v>92</v>
      </c>
      <c r="AV257" s="13" t="s">
        <v>92</v>
      </c>
      <c r="AW257" s="13" t="s">
        <v>38</v>
      </c>
      <c r="AX257" s="13" t="s">
        <v>83</v>
      </c>
      <c r="AY257" s="272" t="s">
        <v>244</v>
      </c>
    </row>
    <row r="258" s="14" customFormat="1">
      <c r="A258" s="14"/>
      <c r="B258" s="273"/>
      <c r="C258" s="274"/>
      <c r="D258" s="235" t="s">
        <v>436</v>
      </c>
      <c r="E258" s="275" t="s">
        <v>1</v>
      </c>
      <c r="F258" s="276" t="s">
        <v>438</v>
      </c>
      <c r="G258" s="274"/>
      <c r="H258" s="277">
        <v>3.0699999999999998</v>
      </c>
      <c r="I258" s="278"/>
      <c r="J258" s="274"/>
      <c r="K258" s="274"/>
      <c r="L258" s="279"/>
      <c r="M258" s="280"/>
      <c r="N258" s="281"/>
      <c r="O258" s="281"/>
      <c r="P258" s="281"/>
      <c r="Q258" s="281"/>
      <c r="R258" s="281"/>
      <c r="S258" s="281"/>
      <c r="T258" s="282"/>
      <c r="U258" s="14"/>
      <c r="V258" s="14"/>
      <c r="W258" s="14"/>
      <c r="X258" s="14"/>
      <c r="Y258" s="14"/>
      <c r="Z258" s="14"/>
      <c r="AA258" s="14"/>
      <c r="AB258" s="14"/>
      <c r="AC258" s="14"/>
      <c r="AD258" s="14"/>
      <c r="AE258" s="14"/>
      <c r="AT258" s="283" t="s">
        <v>436</v>
      </c>
      <c r="AU258" s="283" t="s">
        <v>92</v>
      </c>
      <c r="AV258" s="14" t="s">
        <v>123</v>
      </c>
      <c r="AW258" s="14" t="s">
        <v>38</v>
      </c>
      <c r="AX258" s="14" t="s">
        <v>90</v>
      </c>
      <c r="AY258" s="283" t="s">
        <v>244</v>
      </c>
    </row>
    <row r="259" s="2" customFormat="1" ht="24.15" customHeight="1">
      <c r="A259" s="40"/>
      <c r="B259" s="41"/>
      <c r="C259" s="222" t="s">
        <v>363</v>
      </c>
      <c r="D259" s="222" t="s">
        <v>245</v>
      </c>
      <c r="E259" s="223" t="s">
        <v>650</v>
      </c>
      <c r="F259" s="224" t="s">
        <v>651</v>
      </c>
      <c r="G259" s="225" t="s">
        <v>248</v>
      </c>
      <c r="H259" s="226">
        <v>5.04</v>
      </c>
      <c r="I259" s="227"/>
      <c r="J259" s="228">
        <f>ROUND(I259*H259,2)</f>
        <v>0</v>
      </c>
      <c r="K259" s="224" t="s">
        <v>547</v>
      </c>
      <c r="L259" s="46"/>
      <c r="M259" s="229" t="s">
        <v>1</v>
      </c>
      <c r="N259" s="230" t="s">
        <v>48</v>
      </c>
      <c r="O259" s="93"/>
      <c r="P259" s="231">
        <f>O259*H259</f>
        <v>0</v>
      </c>
      <c r="Q259" s="231">
        <v>0.097919999999999993</v>
      </c>
      <c r="R259" s="231">
        <f>Q259*H259</f>
        <v>0.49351679999999998</v>
      </c>
      <c r="S259" s="231">
        <v>0</v>
      </c>
      <c r="T259" s="232">
        <f>S259*H259</f>
        <v>0</v>
      </c>
      <c r="U259" s="40"/>
      <c r="V259" s="40"/>
      <c r="W259" s="40"/>
      <c r="X259" s="40"/>
      <c r="Y259" s="40"/>
      <c r="Z259" s="40"/>
      <c r="AA259" s="40"/>
      <c r="AB259" s="40"/>
      <c r="AC259" s="40"/>
      <c r="AD259" s="40"/>
      <c r="AE259" s="40"/>
      <c r="AR259" s="233" t="s">
        <v>123</v>
      </c>
      <c r="AT259" s="233" t="s">
        <v>245</v>
      </c>
      <c r="AU259" s="233" t="s">
        <v>92</v>
      </c>
      <c r="AY259" s="18" t="s">
        <v>244</v>
      </c>
      <c r="BE259" s="234">
        <f>IF(N259="základní",J259,0)</f>
        <v>0</v>
      </c>
      <c r="BF259" s="234">
        <f>IF(N259="snížená",J259,0)</f>
        <v>0</v>
      </c>
      <c r="BG259" s="234">
        <f>IF(N259="zákl. přenesená",J259,0)</f>
        <v>0</v>
      </c>
      <c r="BH259" s="234">
        <f>IF(N259="sníž. přenesená",J259,0)</f>
        <v>0</v>
      </c>
      <c r="BI259" s="234">
        <f>IF(N259="nulová",J259,0)</f>
        <v>0</v>
      </c>
      <c r="BJ259" s="18" t="s">
        <v>90</v>
      </c>
      <c r="BK259" s="234">
        <f>ROUND(I259*H259,2)</f>
        <v>0</v>
      </c>
      <c r="BL259" s="18" t="s">
        <v>123</v>
      </c>
      <c r="BM259" s="233" t="s">
        <v>1577</v>
      </c>
    </row>
    <row r="260" s="15" customFormat="1">
      <c r="A260" s="15"/>
      <c r="B260" s="287"/>
      <c r="C260" s="288"/>
      <c r="D260" s="235" t="s">
        <v>436</v>
      </c>
      <c r="E260" s="289" t="s">
        <v>1</v>
      </c>
      <c r="F260" s="290" t="s">
        <v>551</v>
      </c>
      <c r="G260" s="288"/>
      <c r="H260" s="289" t="s">
        <v>1</v>
      </c>
      <c r="I260" s="291"/>
      <c r="J260" s="288"/>
      <c r="K260" s="288"/>
      <c r="L260" s="292"/>
      <c r="M260" s="293"/>
      <c r="N260" s="294"/>
      <c r="O260" s="294"/>
      <c r="P260" s="294"/>
      <c r="Q260" s="294"/>
      <c r="R260" s="294"/>
      <c r="S260" s="294"/>
      <c r="T260" s="295"/>
      <c r="U260" s="15"/>
      <c r="V260" s="15"/>
      <c r="W260" s="15"/>
      <c r="X260" s="15"/>
      <c r="Y260" s="15"/>
      <c r="Z260" s="15"/>
      <c r="AA260" s="15"/>
      <c r="AB260" s="15"/>
      <c r="AC260" s="15"/>
      <c r="AD260" s="15"/>
      <c r="AE260" s="15"/>
      <c r="AT260" s="296" t="s">
        <v>436</v>
      </c>
      <c r="AU260" s="296" t="s">
        <v>92</v>
      </c>
      <c r="AV260" s="15" t="s">
        <v>90</v>
      </c>
      <c r="AW260" s="15" t="s">
        <v>38</v>
      </c>
      <c r="AX260" s="15" t="s">
        <v>83</v>
      </c>
      <c r="AY260" s="296" t="s">
        <v>244</v>
      </c>
    </row>
    <row r="261" s="13" customFormat="1">
      <c r="A261" s="13"/>
      <c r="B261" s="262"/>
      <c r="C261" s="263"/>
      <c r="D261" s="235" t="s">
        <v>436</v>
      </c>
      <c r="E261" s="264" t="s">
        <v>1</v>
      </c>
      <c r="F261" s="265" t="s">
        <v>1571</v>
      </c>
      <c r="G261" s="263"/>
      <c r="H261" s="266">
        <v>5.04</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4" customFormat="1">
      <c r="A262" s="14"/>
      <c r="B262" s="273"/>
      <c r="C262" s="274"/>
      <c r="D262" s="235" t="s">
        <v>436</v>
      </c>
      <c r="E262" s="275" t="s">
        <v>1</v>
      </c>
      <c r="F262" s="276" t="s">
        <v>438</v>
      </c>
      <c r="G262" s="274"/>
      <c r="H262" s="277">
        <v>5.04</v>
      </c>
      <c r="I262" s="278"/>
      <c r="J262" s="274"/>
      <c r="K262" s="274"/>
      <c r="L262" s="279"/>
      <c r="M262" s="280"/>
      <c r="N262" s="281"/>
      <c r="O262" s="281"/>
      <c r="P262" s="281"/>
      <c r="Q262" s="281"/>
      <c r="R262" s="281"/>
      <c r="S262" s="281"/>
      <c r="T262" s="282"/>
      <c r="U262" s="14"/>
      <c r="V262" s="14"/>
      <c r="W262" s="14"/>
      <c r="X262" s="14"/>
      <c r="Y262" s="14"/>
      <c r="Z262" s="14"/>
      <c r="AA262" s="14"/>
      <c r="AB262" s="14"/>
      <c r="AC262" s="14"/>
      <c r="AD262" s="14"/>
      <c r="AE262" s="14"/>
      <c r="AT262" s="283" t="s">
        <v>436</v>
      </c>
      <c r="AU262" s="283" t="s">
        <v>92</v>
      </c>
      <c r="AV262" s="14" t="s">
        <v>123</v>
      </c>
      <c r="AW262" s="14" t="s">
        <v>38</v>
      </c>
      <c r="AX262" s="14" t="s">
        <v>90</v>
      </c>
      <c r="AY262" s="283" t="s">
        <v>244</v>
      </c>
    </row>
    <row r="263" s="2" customFormat="1" ht="16.5" customHeight="1">
      <c r="A263" s="40"/>
      <c r="B263" s="41"/>
      <c r="C263" s="222" t="s">
        <v>302</v>
      </c>
      <c r="D263" s="222" t="s">
        <v>245</v>
      </c>
      <c r="E263" s="223" t="s">
        <v>653</v>
      </c>
      <c r="F263" s="224" t="s">
        <v>654</v>
      </c>
      <c r="G263" s="225" t="s">
        <v>248</v>
      </c>
      <c r="H263" s="226">
        <v>6.1399999999999997</v>
      </c>
      <c r="I263" s="227"/>
      <c r="J263" s="228">
        <f>ROUND(I263*H263,2)</f>
        <v>0</v>
      </c>
      <c r="K263" s="224" t="s">
        <v>547</v>
      </c>
      <c r="L263" s="46"/>
      <c r="M263" s="229" t="s">
        <v>1</v>
      </c>
      <c r="N263" s="230" t="s">
        <v>48</v>
      </c>
      <c r="O263" s="93"/>
      <c r="P263" s="231">
        <f>O263*H263</f>
        <v>0</v>
      </c>
      <c r="Q263" s="231">
        <v>0.00077999999999999999</v>
      </c>
      <c r="R263" s="231">
        <f>Q263*H263</f>
        <v>0.0047891999999999995</v>
      </c>
      <c r="S263" s="231">
        <v>0</v>
      </c>
      <c r="T263" s="232">
        <f>S263*H263</f>
        <v>0</v>
      </c>
      <c r="U263" s="40"/>
      <c r="V263" s="40"/>
      <c r="W263" s="40"/>
      <c r="X263" s="40"/>
      <c r="Y263" s="40"/>
      <c r="Z263" s="40"/>
      <c r="AA263" s="40"/>
      <c r="AB263" s="40"/>
      <c r="AC263" s="40"/>
      <c r="AD263" s="40"/>
      <c r="AE263" s="40"/>
      <c r="AR263" s="233" t="s">
        <v>123</v>
      </c>
      <c r="AT263" s="233" t="s">
        <v>245</v>
      </c>
      <c r="AU263" s="233" t="s">
        <v>92</v>
      </c>
      <c r="AY263" s="18" t="s">
        <v>244</v>
      </c>
      <c r="BE263" s="234">
        <f>IF(N263="základní",J263,0)</f>
        <v>0</v>
      </c>
      <c r="BF263" s="234">
        <f>IF(N263="snížená",J263,0)</f>
        <v>0</v>
      </c>
      <c r="BG263" s="234">
        <f>IF(N263="zákl. přenesená",J263,0)</f>
        <v>0</v>
      </c>
      <c r="BH263" s="234">
        <f>IF(N263="sníž. přenesená",J263,0)</f>
        <v>0</v>
      </c>
      <c r="BI263" s="234">
        <f>IF(N263="nulová",J263,0)</f>
        <v>0</v>
      </c>
      <c r="BJ263" s="18" t="s">
        <v>90</v>
      </c>
      <c r="BK263" s="234">
        <f>ROUND(I263*H263,2)</f>
        <v>0</v>
      </c>
      <c r="BL263" s="18" t="s">
        <v>123</v>
      </c>
      <c r="BM263" s="233" t="s">
        <v>1578</v>
      </c>
    </row>
    <row r="264" s="15" customFormat="1">
      <c r="A264" s="15"/>
      <c r="B264" s="287"/>
      <c r="C264" s="288"/>
      <c r="D264" s="235" t="s">
        <v>436</v>
      </c>
      <c r="E264" s="289" t="s">
        <v>1</v>
      </c>
      <c r="F264" s="290" t="s">
        <v>551</v>
      </c>
      <c r="G264" s="288"/>
      <c r="H264" s="289" t="s">
        <v>1</v>
      </c>
      <c r="I264" s="291"/>
      <c r="J264" s="288"/>
      <c r="K264" s="288"/>
      <c r="L264" s="292"/>
      <c r="M264" s="293"/>
      <c r="N264" s="294"/>
      <c r="O264" s="294"/>
      <c r="P264" s="294"/>
      <c r="Q264" s="294"/>
      <c r="R264" s="294"/>
      <c r="S264" s="294"/>
      <c r="T264" s="295"/>
      <c r="U264" s="15"/>
      <c r="V264" s="15"/>
      <c r="W264" s="15"/>
      <c r="X264" s="15"/>
      <c r="Y264" s="15"/>
      <c r="Z264" s="15"/>
      <c r="AA264" s="15"/>
      <c r="AB264" s="15"/>
      <c r="AC264" s="15"/>
      <c r="AD264" s="15"/>
      <c r="AE264" s="15"/>
      <c r="AT264" s="296" t="s">
        <v>436</v>
      </c>
      <c r="AU264" s="296" t="s">
        <v>92</v>
      </c>
      <c r="AV264" s="15" t="s">
        <v>90</v>
      </c>
      <c r="AW264" s="15" t="s">
        <v>38</v>
      </c>
      <c r="AX264" s="15" t="s">
        <v>83</v>
      </c>
      <c r="AY264" s="296" t="s">
        <v>244</v>
      </c>
    </row>
    <row r="265" s="13" customFormat="1">
      <c r="A265" s="13"/>
      <c r="B265" s="262"/>
      <c r="C265" s="263"/>
      <c r="D265" s="235" t="s">
        <v>436</v>
      </c>
      <c r="E265" s="264" t="s">
        <v>1</v>
      </c>
      <c r="F265" s="265" t="s">
        <v>1579</v>
      </c>
      <c r="G265" s="263"/>
      <c r="H265" s="266">
        <v>6.1399999999999997</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436</v>
      </c>
      <c r="AU265" s="272" t="s">
        <v>92</v>
      </c>
      <c r="AV265" s="13" t="s">
        <v>92</v>
      </c>
      <c r="AW265" s="13" t="s">
        <v>38</v>
      </c>
      <c r="AX265" s="13" t="s">
        <v>83</v>
      </c>
      <c r="AY265" s="272" t="s">
        <v>244</v>
      </c>
    </row>
    <row r="266" s="14" customFormat="1">
      <c r="A266" s="14"/>
      <c r="B266" s="273"/>
      <c r="C266" s="274"/>
      <c r="D266" s="235" t="s">
        <v>436</v>
      </c>
      <c r="E266" s="275" t="s">
        <v>1</v>
      </c>
      <c r="F266" s="276" t="s">
        <v>438</v>
      </c>
      <c r="G266" s="274"/>
      <c r="H266" s="277">
        <v>6.1399999999999997</v>
      </c>
      <c r="I266" s="278"/>
      <c r="J266" s="274"/>
      <c r="K266" s="274"/>
      <c r="L266" s="279"/>
      <c r="M266" s="280"/>
      <c r="N266" s="281"/>
      <c r="O266" s="281"/>
      <c r="P266" s="281"/>
      <c r="Q266" s="281"/>
      <c r="R266" s="281"/>
      <c r="S266" s="281"/>
      <c r="T266" s="282"/>
      <c r="U266" s="14"/>
      <c r="V266" s="14"/>
      <c r="W266" s="14"/>
      <c r="X266" s="14"/>
      <c r="Y266" s="14"/>
      <c r="Z266" s="14"/>
      <c r="AA266" s="14"/>
      <c r="AB266" s="14"/>
      <c r="AC266" s="14"/>
      <c r="AD266" s="14"/>
      <c r="AE266" s="14"/>
      <c r="AT266" s="283" t="s">
        <v>436</v>
      </c>
      <c r="AU266" s="283" t="s">
        <v>92</v>
      </c>
      <c r="AV266" s="14" t="s">
        <v>123</v>
      </c>
      <c r="AW266" s="14" t="s">
        <v>38</v>
      </c>
      <c r="AX266" s="14" t="s">
        <v>90</v>
      </c>
      <c r="AY266" s="283" t="s">
        <v>244</v>
      </c>
    </row>
    <row r="267" s="2" customFormat="1" ht="16.5" customHeight="1">
      <c r="A267" s="40"/>
      <c r="B267" s="41"/>
      <c r="C267" s="222" t="s">
        <v>371</v>
      </c>
      <c r="D267" s="222" t="s">
        <v>245</v>
      </c>
      <c r="E267" s="223" t="s">
        <v>657</v>
      </c>
      <c r="F267" s="224" t="s">
        <v>658</v>
      </c>
      <c r="G267" s="225" t="s">
        <v>248</v>
      </c>
      <c r="H267" s="226">
        <v>1.1499999999999999</v>
      </c>
      <c r="I267" s="227"/>
      <c r="J267" s="228">
        <f>ROUND(I267*H267,2)</f>
        <v>0</v>
      </c>
      <c r="K267" s="224" t="s">
        <v>547</v>
      </c>
      <c r="L267" s="46"/>
      <c r="M267" s="229" t="s">
        <v>1</v>
      </c>
      <c r="N267" s="230" t="s">
        <v>48</v>
      </c>
      <c r="O267" s="93"/>
      <c r="P267" s="231">
        <f>O267*H267</f>
        <v>0</v>
      </c>
      <c r="Q267" s="231">
        <v>0.084250000000000005</v>
      </c>
      <c r="R267" s="231">
        <f>Q267*H267</f>
        <v>0.096887500000000001</v>
      </c>
      <c r="S267" s="231">
        <v>0</v>
      </c>
      <c r="T267" s="232">
        <f>S267*H267</f>
        <v>0</v>
      </c>
      <c r="U267" s="40"/>
      <c r="V267" s="40"/>
      <c r="W267" s="40"/>
      <c r="X267" s="40"/>
      <c r="Y267" s="40"/>
      <c r="Z267" s="40"/>
      <c r="AA267" s="40"/>
      <c r="AB267" s="40"/>
      <c r="AC267" s="40"/>
      <c r="AD267" s="40"/>
      <c r="AE267" s="40"/>
      <c r="AR267" s="233" t="s">
        <v>123</v>
      </c>
      <c r="AT267" s="233" t="s">
        <v>245</v>
      </c>
      <c r="AU267" s="233" t="s">
        <v>92</v>
      </c>
      <c r="AY267" s="18" t="s">
        <v>244</v>
      </c>
      <c r="BE267" s="234">
        <f>IF(N267="základní",J267,0)</f>
        <v>0</v>
      </c>
      <c r="BF267" s="234">
        <f>IF(N267="snížená",J267,0)</f>
        <v>0</v>
      </c>
      <c r="BG267" s="234">
        <f>IF(N267="zákl. přenesená",J267,0)</f>
        <v>0</v>
      </c>
      <c r="BH267" s="234">
        <f>IF(N267="sníž. přenesená",J267,0)</f>
        <v>0</v>
      </c>
      <c r="BI267" s="234">
        <f>IF(N267="nulová",J267,0)</f>
        <v>0</v>
      </c>
      <c r="BJ267" s="18" t="s">
        <v>90</v>
      </c>
      <c r="BK267" s="234">
        <f>ROUND(I267*H267,2)</f>
        <v>0</v>
      </c>
      <c r="BL267" s="18" t="s">
        <v>123</v>
      </c>
      <c r="BM267" s="233" t="s">
        <v>1580</v>
      </c>
    </row>
    <row r="268" s="15" customFormat="1">
      <c r="A268" s="15"/>
      <c r="B268" s="287"/>
      <c r="C268" s="288"/>
      <c r="D268" s="235" t="s">
        <v>436</v>
      </c>
      <c r="E268" s="289" t="s">
        <v>1</v>
      </c>
      <c r="F268" s="290" t="s">
        <v>549</v>
      </c>
      <c r="G268" s="288"/>
      <c r="H268" s="289" t="s">
        <v>1</v>
      </c>
      <c r="I268" s="291"/>
      <c r="J268" s="288"/>
      <c r="K268" s="288"/>
      <c r="L268" s="292"/>
      <c r="M268" s="293"/>
      <c r="N268" s="294"/>
      <c r="O268" s="294"/>
      <c r="P268" s="294"/>
      <c r="Q268" s="294"/>
      <c r="R268" s="294"/>
      <c r="S268" s="294"/>
      <c r="T268" s="295"/>
      <c r="U268" s="15"/>
      <c r="V268" s="15"/>
      <c r="W268" s="15"/>
      <c r="X268" s="15"/>
      <c r="Y268" s="15"/>
      <c r="Z268" s="15"/>
      <c r="AA268" s="15"/>
      <c r="AB268" s="15"/>
      <c r="AC268" s="15"/>
      <c r="AD268" s="15"/>
      <c r="AE268" s="15"/>
      <c r="AT268" s="296" t="s">
        <v>436</v>
      </c>
      <c r="AU268" s="296" t="s">
        <v>92</v>
      </c>
      <c r="AV268" s="15" t="s">
        <v>90</v>
      </c>
      <c r="AW268" s="15" t="s">
        <v>38</v>
      </c>
      <c r="AX268" s="15" t="s">
        <v>83</v>
      </c>
      <c r="AY268" s="296" t="s">
        <v>244</v>
      </c>
    </row>
    <row r="269" s="13" customFormat="1">
      <c r="A269" s="13"/>
      <c r="B269" s="262"/>
      <c r="C269" s="263"/>
      <c r="D269" s="235" t="s">
        <v>436</v>
      </c>
      <c r="E269" s="264" t="s">
        <v>1</v>
      </c>
      <c r="F269" s="265" t="s">
        <v>1513</v>
      </c>
      <c r="G269" s="263"/>
      <c r="H269" s="266">
        <v>1.1499999999999999</v>
      </c>
      <c r="I269" s="267"/>
      <c r="J269" s="263"/>
      <c r="K269" s="263"/>
      <c r="L269" s="268"/>
      <c r="M269" s="269"/>
      <c r="N269" s="270"/>
      <c r="O269" s="270"/>
      <c r="P269" s="270"/>
      <c r="Q269" s="270"/>
      <c r="R269" s="270"/>
      <c r="S269" s="270"/>
      <c r="T269" s="271"/>
      <c r="U269" s="13"/>
      <c r="V269" s="13"/>
      <c r="W269" s="13"/>
      <c r="X269" s="13"/>
      <c r="Y269" s="13"/>
      <c r="Z269" s="13"/>
      <c r="AA269" s="13"/>
      <c r="AB269" s="13"/>
      <c r="AC269" s="13"/>
      <c r="AD269" s="13"/>
      <c r="AE269" s="13"/>
      <c r="AT269" s="272" t="s">
        <v>436</v>
      </c>
      <c r="AU269" s="272" t="s">
        <v>92</v>
      </c>
      <c r="AV269" s="13" t="s">
        <v>92</v>
      </c>
      <c r="AW269" s="13" t="s">
        <v>38</v>
      </c>
      <c r="AX269" s="13" t="s">
        <v>83</v>
      </c>
      <c r="AY269" s="272" t="s">
        <v>244</v>
      </c>
    </row>
    <row r="270" s="14" customFormat="1">
      <c r="A270" s="14"/>
      <c r="B270" s="273"/>
      <c r="C270" s="274"/>
      <c r="D270" s="235" t="s">
        <v>436</v>
      </c>
      <c r="E270" s="275" t="s">
        <v>1</v>
      </c>
      <c r="F270" s="276" t="s">
        <v>438</v>
      </c>
      <c r="G270" s="274"/>
      <c r="H270" s="277">
        <v>1.1499999999999999</v>
      </c>
      <c r="I270" s="278"/>
      <c r="J270" s="274"/>
      <c r="K270" s="274"/>
      <c r="L270" s="279"/>
      <c r="M270" s="280"/>
      <c r="N270" s="281"/>
      <c r="O270" s="281"/>
      <c r="P270" s="281"/>
      <c r="Q270" s="281"/>
      <c r="R270" s="281"/>
      <c r="S270" s="281"/>
      <c r="T270" s="282"/>
      <c r="U270" s="14"/>
      <c r="V270" s="14"/>
      <c r="W270" s="14"/>
      <c r="X270" s="14"/>
      <c r="Y270" s="14"/>
      <c r="Z270" s="14"/>
      <c r="AA270" s="14"/>
      <c r="AB270" s="14"/>
      <c r="AC270" s="14"/>
      <c r="AD270" s="14"/>
      <c r="AE270" s="14"/>
      <c r="AT270" s="283" t="s">
        <v>436</v>
      </c>
      <c r="AU270" s="283" t="s">
        <v>92</v>
      </c>
      <c r="AV270" s="14" t="s">
        <v>123</v>
      </c>
      <c r="AW270" s="14" t="s">
        <v>38</v>
      </c>
      <c r="AX270" s="14" t="s">
        <v>90</v>
      </c>
      <c r="AY270" s="283" t="s">
        <v>244</v>
      </c>
    </row>
    <row r="271" s="2" customFormat="1" ht="16.5" customHeight="1">
      <c r="A271" s="40"/>
      <c r="B271" s="41"/>
      <c r="C271" s="240" t="s">
        <v>306</v>
      </c>
      <c r="D271" s="240" t="s">
        <v>397</v>
      </c>
      <c r="E271" s="241" t="s">
        <v>660</v>
      </c>
      <c r="F271" s="242" t="s">
        <v>661</v>
      </c>
      <c r="G271" s="243" t="s">
        <v>248</v>
      </c>
      <c r="H271" s="244">
        <v>1.1499999999999999</v>
      </c>
      <c r="I271" s="245"/>
      <c r="J271" s="246">
        <f>ROUND(I271*H271,2)</f>
        <v>0</v>
      </c>
      <c r="K271" s="242" t="s">
        <v>547</v>
      </c>
      <c r="L271" s="247"/>
      <c r="M271" s="248" t="s">
        <v>1</v>
      </c>
      <c r="N271" s="249" t="s">
        <v>48</v>
      </c>
      <c r="O271" s="93"/>
      <c r="P271" s="231">
        <f>O271*H271</f>
        <v>0</v>
      </c>
      <c r="Q271" s="231">
        <v>0.113</v>
      </c>
      <c r="R271" s="231">
        <f>Q271*H271</f>
        <v>0.12994999999999998</v>
      </c>
      <c r="S271" s="231">
        <v>0</v>
      </c>
      <c r="T271" s="232">
        <f>S271*H271</f>
        <v>0</v>
      </c>
      <c r="U271" s="40"/>
      <c r="V271" s="40"/>
      <c r="W271" s="40"/>
      <c r="X271" s="40"/>
      <c r="Y271" s="40"/>
      <c r="Z271" s="40"/>
      <c r="AA271" s="40"/>
      <c r="AB271" s="40"/>
      <c r="AC271" s="40"/>
      <c r="AD271" s="40"/>
      <c r="AE271" s="40"/>
      <c r="AR271" s="233" t="s">
        <v>262</v>
      </c>
      <c r="AT271" s="233" t="s">
        <v>397</v>
      </c>
      <c r="AU271" s="233" t="s">
        <v>92</v>
      </c>
      <c r="AY271" s="18" t="s">
        <v>244</v>
      </c>
      <c r="BE271" s="234">
        <f>IF(N271="základní",J271,0)</f>
        <v>0</v>
      </c>
      <c r="BF271" s="234">
        <f>IF(N271="snížená",J271,0)</f>
        <v>0</v>
      </c>
      <c r="BG271" s="234">
        <f>IF(N271="zákl. přenesená",J271,0)</f>
        <v>0</v>
      </c>
      <c r="BH271" s="234">
        <f>IF(N271="sníž. přenesená",J271,0)</f>
        <v>0</v>
      </c>
      <c r="BI271" s="234">
        <f>IF(N271="nulová",J271,0)</f>
        <v>0</v>
      </c>
      <c r="BJ271" s="18" t="s">
        <v>90</v>
      </c>
      <c r="BK271" s="234">
        <f>ROUND(I271*H271,2)</f>
        <v>0</v>
      </c>
      <c r="BL271" s="18" t="s">
        <v>123</v>
      </c>
      <c r="BM271" s="233" t="s">
        <v>1581</v>
      </c>
    </row>
    <row r="272" s="13" customFormat="1">
      <c r="A272" s="13"/>
      <c r="B272" s="262"/>
      <c r="C272" s="263"/>
      <c r="D272" s="235" t="s">
        <v>436</v>
      </c>
      <c r="E272" s="264" t="s">
        <v>1</v>
      </c>
      <c r="F272" s="265" t="s">
        <v>1582</v>
      </c>
      <c r="G272" s="263"/>
      <c r="H272" s="266">
        <v>1.1499999999999999</v>
      </c>
      <c r="I272" s="267"/>
      <c r="J272" s="263"/>
      <c r="K272" s="263"/>
      <c r="L272" s="268"/>
      <c r="M272" s="269"/>
      <c r="N272" s="270"/>
      <c r="O272" s="270"/>
      <c r="P272" s="270"/>
      <c r="Q272" s="270"/>
      <c r="R272" s="270"/>
      <c r="S272" s="270"/>
      <c r="T272" s="271"/>
      <c r="U272" s="13"/>
      <c r="V272" s="13"/>
      <c r="W272" s="13"/>
      <c r="X272" s="13"/>
      <c r="Y272" s="13"/>
      <c r="Z272" s="13"/>
      <c r="AA272" s="13"/>
      <c r="AB272" s="13"/>
      <c r="AC272" s="13"/>
      <c r="AD272" s="13"/>
      <c r="AE272" s="13"/>
      <c r="AT272" s="272" t="s">
        <v>436</v>
      </c>
      <c r="AU272" s="272" t="s">
        <v>92</v>
      </c>
      <c r="AV272" s="13" t="s">
        <v>92</v>
      </c>
      <c r="AW272" s="13" t="s">
        <v>38</v>
      </c>
      <c r="AX272" s="13" t="s">
        <v>90</v>
      </c>
      <c r="AY272" s="272" t="s">
        <v>244</v>
      </c>
    </row>
    <row r="273" s="11" customFormat="1" ht="22.8" customHeight="1">
      <c r="A273" s="11"/>
      <c r="B273" s="208"/>
      <c r="C273" s="209"/>
      <c r="D273" s="210" t="s">
        <v>82</v>
      </c>
      <c r="E273" s="260" t="s">
        <v>262</v>
      </c>
      <c r="F273" s="260" t="s">
        <v>664</v>
      </c>
      <c r="G273" s="209"/>
      <c r="H273" s="209"/>
      <c r="I273" s="212"/>
      <c r="J273" s="261">
        <f>BK273</f>
        <v>0</v>
      </c>
      <c r="K273" s="209"/>
      <c r="L273" s="214"/>
      <c r="M273" s="215"/>
      <c r="N273" s="216"/>
      <c r="O273" s="216"/>
      <c r="P273" s="217">
        <f>SUM(P274:P285)</f>
        <v>0</v>
      </c>
      <c r="Q273" s="216"/>
      <c r="R273" s="217">
        <f>SUM(R274:R285)</f>
        <v>0.032185000000000005</v>
      </c>
      <c r="S273" s="216"/>
      <c r="T273" s="218">
        <f>SUM(T274:T285)</f>
        <v>0</v>
      </c>
      <c r="U273" s="11"/>
      <c r="V273" s="11"/>
      <c r="W273" s="11"/>
      <c r="X273" s="11"/>
      <c r="Y273" s="11"/>
      <c r="Z273" s="11"/>
      <c r="AA273" s="11"/>
      <c r="AB273" s="11"/>
      <c r="AC273" s="11"/>
      <c r="AD273" s="11"/>
      <c r="AE273" s="11"/>
      <c r="AR273" s="219" t="s">
        <v>90</v>
      </c>
      <c r="AT273" s="220" t="s">
        <v>82</v>
      </c>
      <c r="AU273" s="220" t="s">
        <v>90</v>
      </c>
      <c r="AY273" s="219" t="s">
        <v>244</v>
      </c>
      <c r="BK273" s="221">
        <f>SUM(BK274:BK285)</f>
        <v>0</v>
      </c>
    </row>
    <row r="274" s="2" customFormat="1" ht="16.5" customHeight="1">
      <c r="A274" s="40"/>
      <c r="B274" s="41"/>
      <c r="C274" s="222" t="s">
        <v>379</v>
      </c>
      <c r="D274" s="222" t="s">
        <v>245</v>
      </c>
      <c r="E274" s="223" t="s">
        <v>1289</v>
      </c>
      <c r="F274" s="224" t="s">
        <v>1290</v>
      </c>
      <c r="G274" s="225" t="s">
        <v>257</v>
      </c>
      <c r="H274" s="226">
        <v>2</v>
      </c>
      <c r="I274" s="227"/>
      <c r="J274" s="228">
        <f>ROUND(I274*H274,2)</f>
        <v>0</v>
      </c>
      <c r="K274" s="224" t="s">
        <v>547</v>
      </c>
      <c r="L274" s="46"/>
      <c r="M274" s="229" t="s">
        <v>1</v>
      </c>
      <c r="N274" s="230" t="s">
        <v>48</v>
      </c>
      <c r="O274" s="93"/>
      <c r="P274" s="231">
        <f>O274*H274</f>
        <v>0</v>
      </c>
      <c r="Q274" s="231">
        <v>0.00016000000000000001</v>
      </c>
      <c r="R274" s="231">
        <f>Q274*H274</f>
        <v>0.00032000000000000003</v>
      </c>
      <c r="S274" s="231">
        <v>0</v>
      </c>
      <c r="T274" s="232">
        <f>S274*H274</f>
        <v>0</v>
      </c>
      <c r="U274" s="40"/>
      <c r="V274" s="40"/>
      <c r="W274" s="40"/>
      <c r="X274" s="40"/>
      <c r="Y274" s="40"/>
      <c r="Z274" s="40"/>
      <c r="AA274" s="40"/>
      <c r="AB274" s="40"/>
      <c r="AC274" s="40"/>
      <c r="AD274" s="40"/>
      <c r="AE274" s="40"/>
      <c r="AR274" s="233" t="s">
        <v>123</v>
      </c>
      <c r="AT274" s="233" t="s">
        <v>245</v>
      </c>
      <c r="AU274" s="233" t="s">
        <v>92</v>
      </c>
      <c r="AY274" s="18" t="s">
        <v>244</v>
      </c>
      <c r="BE274" s="234">
        <f>IF(N274="základní",J274,0)</f>
        <v>0</v>
      </c>
      <c r="BF274" s="234">
        <f>IF(N274="snížená",J274,0)</f>
        <v>0</v>
      </c>
      <c r="BG274" s="234">
        <f>IF(N274="zákl. přenesená",J274,0)</f>
        <v>0</v>
      </c>
      <c r="BH274" s="234">
        <f>IF(N274="sníž. přenesená",J274,0)</f>
        <v>0</v>
      </c>
      <c r="BI274" s="234">
        <f>IF(N274="nulová",J274,0)</f>
        <v>0</v>
      </c>
      <c r="BJ274" s="18" t="s">
        <v>90</v>
      </c>
      <c r="BK274" s="234">
        <f>ROUND(I274*H274,2)</f>
        <v>0</v>
      </c>
      <c r="BL274" s="18" t="s">
        <v>123</v>
      </c>
      <c r="BM274" s="233" t="s">
        <v>1583</v>
      </c>
    </row>
    <row r="275" s="13" customFormat="1">
      <c r="A275" s="13"/>
      <c r="B275" s="262"/>
      <c r="C275" s="263"/>
      <c r="D275" s="235" t="s">
        <v>436</v>
      </c>
      <c r="E275" s="264" t="s">
        <v>1</v>
      </c>
      <c r="F275" s="265" t="s">
        <v>92</v>
      </c>
      <c r="G275" s="263"/>
      <c r="H275" s="266">
        <v>2</v>
      </c>
      <c r="I275" s="267"/>
      <c r="J275" s="263"/>
      <c r="K275" s="263"/>
      <c r="L275" s="268"/>
      <c r="M275" s="269"/>
      <c r="N275" s="270"/>
      <c r="O275" s="270"/>
      <c r="P275" s="270"/>
      <c r="Q275" s="270"/>
      <c r="R275" s="270"/>
      <c r="S275" s="270"/>
      <c r="T275" s="271"/>
      <c r="U275" s="13"/>
      <c r="V275" s="13"/>
      <c r="W275" s="13"/>
      <c r="X275" s="13"/>
      <c r="Y275" s="13"/>
      <c r="Z275" s="13"/>
      <c r="AA275" s="13"/>
      <c r="AB275" s="13"/>
      <c r="AC275" s="13"/>
      <c r="AD275" s="13"/>
      <c r="AE275" s="13"/>
      <c r="AT275" s="272" t="s">
        <v>436</v>
      </c>
      <c r="AU275" s="272" t="s">
        <v>92</v>
      </c>
      <c r="AV275" s="13" t="s">
        <v>92</v>
      </c>
      <c r="AW275" s="13" t="s">
        <v>38</v>
      </c>
      <c r="AX275" s="13" t="s">
        <v>90</v>
      </c>
      <c r="AY275" s="272" t="s">
        <v>244</v>
      </c>
    </row>
    <row r="276" s="2" customFormat="1" ht="16.5" customHeight="1">
      <c r="A276" s="40"/>
      <c r="B276" s="41"/>
      <c r="C276" s="222" t="s">
        <v>311</v>
      </c>
      <c r="D276" s="222" t="s">
        <v>245</v>
      </c>
      <c r="E276" s="223" t="s">
        <v>713</v>
      </c>
      <c r="F276" s="224" t="s">
        <v>714</v>
      </c>
      <c r="G276" s="225" t="s">
        <v>490</v>
      </c>
      <c r="H276" s="226">
        <v>135.5</v>
      </c>
      <c r="I276" s="227"/>
      <c r="J276" s="228">
        <f>ROUND(I276*H276,2)</f>
        <v>0</v>
      </c>
      <c r="K276" s="224" t="s">
        <v>753</v>
      </c>
      <c r="L276" s="46"/>
      <c r="M276" s="229" t="s">
        <v>1</v>
      </c>
      <c r="N276" s="230" t="s">
        <v>48</v>
      </c>
      <c r="O276" s="93"/>
      <c r="P276" s="231">
        <f>O276*H276</f>
        <v>0</v>
      </c>
      <c r="Q276" s="231">
        <v>0.00019000000000000001</v>
      </c>
      <c r="R276" s="231">
        <f>Q276*H276</f>
        <v>0.025745000000000001</v>
      </c>
      <c r="S276" s="231">
        <v>0</v>
      </c>
      <c r="T276" s="232">
        <f>S276*H276</f>
        <v>0</v>
      </c>
      <c r="U276" s="40"/>
      <c r="V276" s="40"/>
      <c r="W276" s="40"/>
      <c r="X276" s="40"/>
      <c r="Y276" s="40"/>
      <c r="Z276" s="40"/>
      <c r="AA276" s="40"/>
      <c r="AB276" s="40"/>
      <c r="AC276" s="40"/>
      <c r="AD276" s="40"/>
      <c r="AE276" s="40"/>
      <c r="AR276" s="233" t="s">
        <v>123</v>
      </c>
      <c r="AT276" s="233" t="s">
        <v>245</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1584</v>
      </c>
    </row>
    <row r="277" s="13" customFormat="1">
      <c r="A277" s="13"/>
      <c r="B277" s="262"/>
      <c r="C277" s="263"/>
      <c r="D277" s="235" t="s">
        <v>436</v>
      </c>
      <c r="E277" s="264" t="s">
        <v>1</v>
      </c>
      <c r="F277" s="265" t="s">
        <v>1585</v>
      </c>
      <c r="G277" s="263"/>
      <c r="H277" s="266">
        <v>135.08000000000001</v>
      </c>
      <c r="I277" s="267"/>
      <c r="J277" s="263"/>
      <c r="K277" s="263"/>
      <c r="L277" s="268"/>
      <c r="M277" s="269"/>
      <c r="N277" s="270"/>
      <c r="O277" s="270"/>
      <c r="P277" s="270"/>
      <c r="Q277" s="270"/>
      <c r="R277" s="270"/>
      <c r="S277" s="270"/>
      <c r="T277" s="271"/>
      <c r="U277" s="13"/>
      <c r="V277" s="13"/>
      <c r="W277" s="13"/>
      <c r="X277" s="13"/>
      <c r="Y277" s="13"/>
      <c r="Z277" s="13"/>
      <c r="AA277" s="13"/>
      <c r="AB277" s="13"/>
      <c r="AC277" s="13"/>
      <c r="AD277" s="13"/>
      <c r="AE277" s="13"/>
      <c r="AT277" s="272" t="s">
        <v>436</v>
      </c>
      <c r="AU277" s="272" t="s">
        <v>92</v>
      </c>
      <c r="AV277" s="13" t="s">
        <v>92</v>
      </c>
      <c r="AW277" s="13" t="s">
        <v>38</v>
      </c>
      <c r="AX277" s="13" t="s">
        <v>83</v>
      </c>
      <c r="AY277" s="272" t="s">
        <v>244</v>
      </c>
    </row>
    <row r="278" s="14" customFormat="1">
      <c r="A278" s="14"/>
      <c r="B278" s="273"/>
      <c r="C278" s="274"/>
      <c r="D278" s="235" t="s">
        <v>436</v>
      </c>
      <c r="E278" s="275" t="s">
        <v>1</v>
      </c>
      <c r="F278" s="276" t="s">
        <v>438</v>
      </c>
      <c r="G278" s="274"/>
      <c r="H278" s="277">
        <v>135.08000000000001</v>
      </c>
      <c r="I278" s="278"/>
      <c r="J278" s="274"/>
      <c r="K278" s="274"/>
      <c r="L278" s="279"/>
      <c r="M278" s="280"/>
      <c r="N278" s="281"/>
      <c r="O278" s="281"/>
      <c r="P278" s="281"/>
      <c r="Q278" s="281"/>
      <c r="R278" s="281"/>
      <c r="S278" s="281"/>
      <c r="T278" s="282"/>
      <c r="U278" s="14"/>
      <c r="V278" s="14"/>
      <c r="W278" s="14"/>
      <c r="X278" s="14"/>
      <c r="Y278" s="14"/>
      <c r="Z278" s="14"/>
      <c r="AA278" s="14"/>
      <c r="AB278" s="14"/>
      <c r="AC278" s="14"/>
      <c r="AD278" s="14"/>
      <c r="AE278" s="14"/>
      <c r="AT278" s="283" t="s">
        <v>436</v>
      </c>
      <c r="AU278" s="283" t="s">
        <v>92</v>
      </c>
      <c r="AV278" s="14" t="s">
        <v>123</v>
      </c>
      <c r="AW278" s="14" t="s">
        <v>38</v>
      </c>
      <c r="AX278" s="14" t="s">
        <v>83</v>
      </c>
      <c r="AY278" s="283" t="s">
        <v>244</v>
      </c>
    </row>
    <row r="279" s="13" customFormat="1">
      <c r="A279" s="13"/>
      <c r="B279" s="262"/>
      <c r="C279" s="263"/>
      <c r="D279" s="235" t="s">
        <v>436</v>
      </c>
      <c r="E279" s="264" t="s">
        <v>1</v>
      </c>
      <c r="F279" s="265" t="s">
        <v>1586</v>
      </c>
      <c r="G279" s="263"/>
      <c r="H279" s="266">
        <v>135.5</v>
      </c>
      <c r="I279" s="267"/>
      <c r="J279" s="263"/>
      <c r="K279" s="263"/>
      <c r="L279" s="268"/>
      <c r="M279" s="269"/>
      <c r="N279" s="270"/>
      <c r="O279" s="270"/>
      <c r="P279" s="270"/>
      <c r="Q279" s="270"/>
      <c r="R279" s="270"/>
      <c r="S279" s="270"/>
      <c r="T279" s="271"/>
      <c r="U279" s="13"/>
      <c r="V279" s="13"/>
      <c r="W279" s="13"/>
      <c r="X279" s="13"/>
      <c r="Y279" s="13"/>
      <c r="Z279" s="13"/>
      <c r="AA279" s="13"/>
      <c r="AB279" s="13"/>
      <c r="AC279" s="13"/>
      <c r="AD279" s="13"/>
      <c r="AE279" s="13"/>
      <c r="AT279" s="272" t="s">
        <v>436</v>
      </c>
      <c r="AU279" s="272" t="s">
        <v>92</v>
      </c>
      <c r="AV279" s="13" t="s">
        <v>92</v>
      </c>
      <c r="AW279" s="13" t="s">
        <v>38</v>
      </c>
      <c r="AX279" s="13" t="s">
        <v>83</v>
      </c>
      <c r="AY279" s="272" t="s">
        <v>244</v>
      </c>
    </row>
    <row r="280" s="14" customFormat="1">
      <c r="A280" s="14"/>
      <c r="B280" s="273"/>
      <c r="C280" s="274"/>
      <c r="D280" s="235" t="s">
        <v>436</v>
      </c>
      <c r="E280" s="275" t="s">
        <v>1</v>
      </c>
      <c r="F280" s="276" t="s">
        <v>438</v>
      </c>
      <c r="G280" s="274"/>
      <c r="H280" s="277">
        <v>135.5</v>
      </c>
      <c r="I280" s="278"/>
      <c r="J280" s="274"/>
      <c r="K280" s="274"/>
      <c r="L280" s="279"/>
      <c r="M280" s="280"/>
      <c r="N280" s="281"/>
      <c r="O280" s="281"/>
      <c r="P280" s="281"/>
      <c r="Q280" s="281"/>
      <c r="R280" s="281"/>
      <c r="S280" s="281"/>
      <c r="T280" s="282"/>
      <c r="U280" s="14"/>
      <c r="V280" s="14"/>
      <c r="W280" s="14"/>
      <c r="X280" s="14"/>
      <c r="Y280" s="14"/>
      <c r="Z280" s="14"/>
      <c r="AA280" s="14"/>
      <c r="AB280" s="14"/>
      <c r="AC280" s="14"/>
      <c r="AD280" s="14"/>
      <c r="AE280" s="14"/>
      <c r="AT280" s="283" t="s">
        <v>436</v>
      </c>
      <c r="AU280" s="283" t="s">
        <v>92</v>
      </c>
      <c r="AV280" s="14" t="s">
        <v>123</v>
      </c>
      <c r="AW280" s="14" t="s">
        <v>38</v>
      </c>
      <c r="AX280" s="14" t="s">
        <v>90</v>
      </c>
      <c r="AY280" s="283" t="s">
        <v>244</v>
      </c>
    </row>
    <row r="281" s="2" customFormat="1" ht="16.5" customHeight="1">
      <c r="A281" s="40"/>
      <c r="B281" s="41"/>
      <c r="C281" s="222" t="s">
        <v>388</v>
      </c>
      <c r="D281" s="222" t="s">
        <v>245</v>
      </c>
      <c r="E281" s="223" t="s">
        <v>718</v>
      </c>
      <c r="F281" s="224" t="s">
        <v>719</v>
      </c>
      <c r="G281" s="225" t="s">
        <v>490</v>
      </c>
      <c r="H281" s="226">
        <v>68</v>
      </c>
      <c r="I281" s="227"/>
      <c r="J281" s="228">
        <f>ROUND(I281*H281,2)</f>
        <v>0</v>
      </c>
      <c r="K281" s="224" t="s">
        <v>547</v>
      </c>
      <c r="L281" s="46"/>
      <c r="M281" s="229" t="s">
        <v>1</v>
      </c>
      <c r="N281" s="230" t="s">
        <v>48</v>
      </c>
      <c r="O281" s="93"/>
      <c r="P281" s="231">
        <f>O281*H281</f>
        <v>0</v>
      </c>
      <c r="Q281" s="231">
        <v>9.0000000000000006E-05</v>
      </c>
      <c r="R281" s="231">
        <f>Q281*H281</f>
        <v>0.0061200000000000004</v>
      </c>
      <c r="S281" s="231">
        <v>0</v>
      </c>
      <c r="T281" s="232">
        <f>S281*H281</f>
        <v>0</v>
      </c>
      <c r="U281" s="40"/>
      <c r="V281" s="40"/>
      <c r="W281" s="40"/>
      <c r="X281" s="40"/>
      <c r="Y281" s="40"/>
      <c r="Z281" s="40"/>
      <c r="AA281" s="40"/>
      <c r="AB281" s="40"/>
      <c r="AC281" s="40"/>
      <c r="AD281" s="40"/>
      <c r="AE281" s="40"/>
      <c r="AR281" s="233" t="s">
        <v>123</v>
      </c>
      <c r="AT281" s="233" t="s">
        <v>245</v>
      </c>
      <c r="AU281" s="233" t="s">
        <v>92</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1587</v>
      </c>
    </row>
    <row r="282" s="13" customFormat="1">
      <c r="A282" s="13"/>
      <c r="B282" s="262"/>
      <c r="C282" s="263"/>
      <c r="D282" s="235" t="s">
        <v>436</v>
      </c>
      <c r="E282" s="264" t="s">
        <v>1</v>
      </c>
      <c r="F282" s="265" t="s">
        <v>1588</v>
      </c>
      <c r="G282" s="263"/>
      <c r="H282" s="266">
        <v>67.540000000000006</v>
      </c>
      <c r="I282" s="267"/>
      <c r="J282" s="263"/>
      <c r="K282" s="263"/>
      <c r="L282" s="268"/>
      <c r="M282" s="269"/>
      <c r="N282" s="270"/>
      <c r="O282" s="270"/>
      <c r="P282" s="270"/>
      <c r="Q282" s="270"/>
      <c r="R282" s="270"/>
      <c r="S282" s="270"/>
      <c r="T282" s="271"/>
      <c r="U282" s="13"/>
      <c r="V282" s="13"/>
      <c r="W282" s="13"/>
      <c r="X282" s="13"/>
      <c r="Y282" s="13"/>
      <c r="Z282" s="13"/>
      <c r="AA282" s="13"/>
      <c r="AB282" s="13"/>
      <c r="AC282" s="13"/>
      <c r="AD282" s="13"/>
      <c r="AE282" s="13"/>
      <c r="AT282" s="272" t="s">
        <v>436</v>
      </c>
      <c r="AU282" s="272" t="s">
        <v>92</v>
      </c>
      <c r="AV282" s="13" t="s">
        <v>92</v>
      </c>
      <c r="AW282" s="13" t="s">
        <v>38</v>
      </c>
      <c r="AX282" s="13" t="s">
        <v>83</v>
      </c>
      <c r="AY282" s="272" t="s">
        <v>244</v>
      </c>
    </row>
    <row r="283" s="14" customFormat="1">
      <c r="A283" s="14"/>
      <c r="B283" s="273"/>
      <c r="C283" s="274"/>
      <c r="D283" s="235" t="s">
        <v>436</v>
      </c>
      <c r="E283" s="275" t="s">
        <v>1</v>
      </c>
      <c r="F283" s="276" t="s">
        <v>438</v>
      </c>
      <c r="G283" s="274"/>
      <c r="H283" s="277">
        <v>67.540000000000006</v>
      </c>
      <c r="I283" s="278"/>
      <c r="J283" s="274"/>
      <c r="K283" s="274"/>
      <c r="L283" s="279"/>
      <c r="M283" s="280"/>
      <c r="N283" s="281"/>
      <c r="O283" s="281"/>
      <c r="P283" s="281"/>
      <c r="Q283" s="281"/>
      <c r="R283" s="281"/>
      <c r="S283" s="281"/>
      <c r="T283" s="282"/>
      <c r="U283" s="14"/>
      <c r="V283" s="14"/>
      <c r="W283" s="14"/>
      <c r="X283" s="14"/>
      <c r="Y283" s="14"/>
      <c r="Z283" s="14"/>
      <c r="AA283" s="14"/>
      <c r="AB283" s="14"/>
      <c r="AC283" s="14"/>
      <c r="AD283" s="14"/>
      <c r="AE283" s="14"/>
      <c r="AT283" s="283" t="s">
        <v>436</v>
      </c>
      <c r="AU283" s="283" t="s">
        <v>92</v>
      </c>
      <c r="AV283" s="14" t="s">
        <v>123</v>
      </c>
      <c r="AW283" s="14" t="s">
        <v>38</v>
      </c>
      <c r="AX283" s="14" t="s">
        <v>83</v>
      </c>
      <c r="AY283" s="283" t="s">
        <v>244</v>
      </c>
    </row>
    <row r="284" s="13" customFormat="1">
      <c r="A284" s="13"/>
      <c r="B284" s="262"/>
      <c r="C284" s="263"/>
      <c r="D284" s="235" t="s">
        <v>436</v>
      </c>
      <c r="E284" s="264" t="s">
        <v>1</v>
      </c>
      <c r="F284" s="265" t="s">
        <v>386</v>
      </c>
      <c r="G284" s="263"/>
      <c r="H284" s="266">
        <v>68</v>
      </c>
      <c r="I284" s="267"/>
      <c r="J284" s="263"/>
      <c r="K284" s="263"/>
      <c r="L284" s="268"/>
      <c r="M284" s="269"/>
      <c r="N284" s="270"/>
      <c r="O284" s="270"/>
      <c r="P284" s="270"/>
      <c r="Q284" s="270"/>
      <c r="R284" s="270"/>
      <c r="S284" s="270"/>
      <c r="T284" s="271"/>
      <c r="U284" s="13"/>
      <c r="V284" s="13"/>
      <c r="W284" s="13"/>
      <c r="X284" s="13"/>
      <c r="Y284" s="13"/>
      <c r="Z284" s="13"/>
      <c r="AA284" s="13"/>
      <c r="AB284" s="13"/>
      <c r="AC284" s="13"/>
      <c r="AD284" s="13"/>
      <c r="AE284" s="13"/>
      <c r="AT284" s="272" t="s">
        <v>436</v>
      </c>
      <c r="AU284" s="272" t="s">
        <v>92</v>
      </c>
      <c r="AV284" s="13" t="s">
        <v>92</v>
      </c>
      <c r="AW284" s="13" t="s">
        <v>38</v>
      </c>
      <c r="AX284" s="13" t="s">
        <v>83</v>
      </c>
      <c r="AY284" s="272" t="s">
        <v>244</v>
      </c>
    </row>
    <row r="285" s="14" customFormat="1">
      <c r="A285" s="14"/>
      <c r="B285" s="273"/>
      <c r="C285" s="274"/>
      <c r="D285" s="235" t="s">
        <v>436</v>
      </c>
      <c r="E285" s="275" t="s">
        <v>1</v>
      </c>
      <c r="F285" s="276" t="s">
        <v>438</v>
      </c>
      <c r="G285" s="274"/>
      <c r="H285" s="277">
        <v>68</v>
      </c>
      <c r="I285" s="278"/>
      <c r="J285" s="274"/>
      <c r="K285" s="274"/>
      <c r="L285" s="279"/>
      <c r="M285" s="280"/>
      <c r="N285" s="281"/>
      <c r="O285" s="281"/>
      <c r="P285" s="281"/>
      <c r="Q285" s="281"/>
      <c r="R285" s="281"/>
      <c r="S285" s="281"/>
      <c r="T285" s="282"/>
      <c r="U285" s="14"/>
      <c r="V285" s="14"/>
      <c r="W285" s="14"/>
      <c r="X285" s="14"/>
      <c r="Y285" s="14"/>
      <c r="Z285" s="14"/>
      <c r="AA285" s="14"/>
      <c r="AB285" s="14"/>
      <c r="AC285" s="14"/>
      <c r="AD285" s="14"/>
      <c r="AE285" s="14"/>
      <c r="AT285" s="283" t="s">
        <v>436</v>
      </c>
      <c r="AU285" s="283" t="s">
        <v>92</v>
      </c>
      <c r="AV285" s="14" t="s">
        <v>123</v>
      </c>
      <c r="AW285" s="14" t="s">
        <v>38</v>
      </c>
      <c r="AX285" s="14" t="s">
        <v>90</v>
      </c>
      <c r="AY285" s="283" t="s">
        <v>244</v>
      </c>
    </row>
    <row r="286" s="11" customFormat="1" ht="22.8" customHeight="1">
      <c r="A286" s="11"/>
      <c r="B286" s="208"/>
      <c r="C286" s="209"/>
      <c r="D286" s="210" t="s">
        <v>82</v>
      </c>
      <c r="E286" s="260" t="s">
        <v>277</v>
      </c>
      <c r="F286" s="260" t="s">
        <v>496</v>
      </c>
      <c r="G286" s="209"/>
      <c r="H286" s="209"/>
      <c r="I286" s="212"/>
      <c r="J286" s="261">
        <f>BK286</f>
        <v>0</v>
      </c>
      <c r="K286" s="209"/>
      <c r="L286" s="214"/>
      <c r="M286" s="215"/>
      <c r="N286" s="216"/>
      <c r="O286" s="216"/>
      <c r="P286" s="217">
        <f>SUM(P287:P322)</f>
        <v>0</v>
      </c>
      <c r="Q286" s="216"/>
      <c r="R286" s="217">
        <f>SUM(R287:R322)</f>
        <v>0.77082000000000006</v>
      </c>
      <c r="S286" s="216"/>
      <c r="T286" s="218">
        <f>SUM(T287:T322)</f>
        <v>0.18430000000000002</v>
      </c>
      <c r="U286" s="11"/>
      <c r="V286" s="11"/>
      <c r="W286" s="11"/>
      <c r="X286" s="11"/>
      <c r="Y286" s="11"/>
      <c r="Z286" s="11"/>
      <c r="AA286" s="11"/>
      <c r="AB286" s="11"/>
      <c r="AC286" s="11"/>
      <c r="AD286" s="11"/>
      <c r="AE286" s="11"/>
      <c r="AR286" s="219" t="s">
        <v>90</v>
      </c>
      <c r="AT286" s="220" t="s">
        <v>82</v>
      </c>
      <c r="AU286" s="220" t="s">
        <v>90</v>
      </c>
      <c r="AY286" s="219" t="s">
        <v>244</v>
      </c>
      <c r="BK286" s="221">
        <f>SUM(BK287:BK322)</f>
        <v>0</v>
      </c>
    </row>
    <row r="287" s="2" customFormat="1" ht="24.15" customHeight="1">
      <c r="A287" s="40"/>
      <c r="B287" s="41"/>
      <c r="C287" s="222" t="s">
        <v>315</v>
      </c>
      <c r="D287" s="222" t="s">
        <v>245</v>
      </c>
      <c r="E287" s="223" t="s">
        <v>735</v>
      </c>
      <c r="F287" s="224" t="s">
        <v>736</v>
      </c>
      <c r="G287" s="225" t="s">
        <v>490</v>
      </c>
      <c r="H287" s="226">
        <v>2</v>
      </c>
      <c r="I287" s="227"/>
      <c r="J287" s="228">
        <f>ROUND(I287*H287,2)</f>
        <v>0</v>
      </c>
      <c r="K287" s="224" t="s">
        <v>547</v>
      </c>
      <c r="L287" s="46"/>
      <c r="M287" s="229" t="s">
        <v>1</v>
      </c>
      <c r="N287" s="230" t="s">
        <v>48</v>
      </c>
      <c r="O287" s="93"/>
      <c r="P287" s="231">
        <f>O287*H287</f>
        <v>0</v>
      </c>
      <c r="Q287" s="231">
        <v>0.087429999999999994</v>
      </c>
      <c r="R287" s="231">
        <f>Q287*H287</f>
        <v>0.17485999999999999</v>
      </c>
      <c r="S287" s="231">
        <v>0</v>
      </c>
      <c r="T287" s="232">
        <f>S287*H287</f>
        <v>0</v>
      </c>
      <c r="U287" s="40"/>
      <c r="V287" s="40"/>
      <c r="W287" s="40"/>
      <c r="X287" s="40"/>
      <c r="Y287" s="40"/>
      <c r="Z287" s="40"/>
      <c r="AA287" s="40"/>
      <c r="AB287" s="40"/>
      <c r="AC287" s="40"/>
      <c r="AD287" s="40"/>
      <c r="AE287" s="40"/>
      <c r="AR287" s="233" t="s">
        <v>123</v>
      </c>
      <c r="AT287" s="233" t="s">
        <v>245</v>
      </c>
      <c r="AU287" s="233" t="s">
        <v>92</v>
      </c>
      <c r="AY287" s="18" t="s">
        <v>244</v>
      </c>
      <c r="BE287" s="234">
        <f>IF(N287="základní",J287,0)</f>
        <v>0</v>
      </c>
      <c r="BF287" s="234">
        <f>IF(N287="snížená",J287,0)</f>
        <v>0</v>
      </c>
      <c r="BG287" s="234">
        <f>IF(N287="zákl. přenesená",J287,0)</f>
        <v>0</v>
      </c>
      <c r="BH287" s="234">
        <f>IF(N287="sníž. přenesená",J287,0)</f>
        <v>0</v>
      </c>
      <c r="BI287" s="234">
        <f>IF(N287="nulová",J287,0)</f>
        <v>0</v>
      </c>
      <c r="BJ287" s="18" t="s">
        <v>90</v>
      </c>
      <c r="BK287" s="234">
        <f>ROUND(I287*H287,2)</f>
        <v>0</v>
      </c>
      <c r="BL287" s="18" t="s">
        <v>123</v>
      </c>
      <c r="BM287" s="233" t="s">
        <v>1589</v>
      </c>
    </row>
    <row r="288" s="13" customFormat="1">
      <c r="A288" s="13"/>
      <c r="B288" s="262"/>
      <c r="C288" s="263"/>
      <c r="D288" s="235" t="s">
        <v>436</v>
      </c>
      <c r="E288" s="264" t="s">
        <v>1</v>
      </c>
      <c r="F288" s="265" t="s">
        <v>92</v>
      </c>
      <c r="G288" s="263"/>
      <c r="H288" s="266">
        <v>2</v>
      </c>
      <c r="I288" s="267"/>
      <c r="J288" s="263"/>
      <c r="K288" s="263"/>
      <c r="L288" s="268"/>
      <c r="M288" s="269"/>
      <c r="N288" s="270"/>
      <c r="O288" s="270"/>
      <c r="P288" s="270"/>
      <c r="Q288" s="270"/>
      <c r="R288" s="270"/>
      <c r="S288" s="270"/>
      <c r="T288" s="271"/>
      <c r="U288" s="13"/>
      <c r="V288" s="13"/>
      <c r="W288" s="13"/>
      <c r="X288" s="13"/>
      <c r="Y288" s="13"/>
      <c r="Z288" s="13"/>
      <c r="AA288" s="13"/>
      <c r="AB288" s="13"/>
      <c r="AC288" s="13"/>
      <c r="AD288" s="13"/>
      <c r="AE288" s="13"/>
      <c r="AT288" s="272" t="s">
        <v>436</v>
      </c>
      <c r="AU288" s="272" t="s">
        <v>92</v>
      </c>
      <c r="AV288" s="13" t="s">
        <v>92</v>
      </c>
      <c r="AW288" s="13" t="s">
        <v>38</v>
      </c>
      <c r="AX288" s="13" t="s">
        <v>90</v>
      </c>
      <c r="AY288" s="272" t="s">
        <v>244</v>
      </c>
    </row>
    <row r="289" s="2" customFormat="1" ht="16.5" customHeight="1">
      <c r="A289" s="40"/>
      <c r="B289" s="41"/>
      <c r="C289" s="240" t="s">
        <v>396</v>
      </c>
      <c r="D289" s="240" t="s">
        <v>397</v>
      </c>
      <c r="E289" s="241" t="s">
        <v>739</v>
      </c>
      <c r="F289" s="242" t="s">
        <v>740</v>
      </c>
      <c r="G289" s="243" t="s">
        <v>490</v>
      </c>
      <c r="H289" s="244">
        <v>2</v>
      </c>
      <c r="I289" s="245"/>
      <c r="J289" s="246">
        <f>ROUND(I289*H289,2)</f>
        <v>0</v>
      </c>
      <c r="K289" s="242" t="s">
        <v>547</v>
      </c>
      <c r="L289" s="247"/>
      <c r="M289" s="248" t="s">
        <v>1</v>
      </c>
      <c r="N289" s="249" t="s">
        <v>48</v>
      </c>
      <c r="O289" s="93"/>
      <c r="P289" s="231">
        <f>O289*H289</f>
        <v>0</v>
      </c>
      <c r="Q289" s="231">
        <v>0.040000000000000001</v>
      </c>
      <c r="R289" s="231">
        <f>Q289*H289</f>
        <v>0.080000000000000002</v>
      </c>
      <c r="S289" s="231">
        <v>0</v>
      </c>
      <c r="T289" s="232">
        <f>S289*H289</f>
        <v>0</v>
      </c>
      <c r="U289" s="40"/>
      <c r="V289" s="40"/>
      <c r="W289" s="40"/>
      <c r="X289" s="40"/>
      <c r="Y289" s="40"/>
      <c r="Z289" s="40"/>
      <c r="AA289" s="40"/>
      <c r="AB289" s="40"/>
      <c r="AC289" s="40"/>
      <c r="AD289" s="40"/>
      <c r="AE289" s="40"/>
      <c r="AR289" s="233" t="s">
        <v>262</v>
      </c>
      <c r="AT289" s="233" t="s">
        <v>397</v>
      </c>
      <c r="AU289" s="233" t="s">
        <v>92</v>
      </c>
      <c r="AY289" s="18" t="s">
        <v>244</v>
      </c>
      <c r="BE289" s="234">
        <f>IF(N289="základní",J289,0)</f>
        <v>0</v>
      </c>
      <c r="BF289" s="234">
        <f>IF(N289="snížená",J289,0)</f>
        <v>0</v>
      </c>
      <c r="BG289" s="234">
        <f>IF(N289="zákl. přenesená",J289,0)</f>
        <v>0</v>
      </c>
      <c r="BH289" s="234">
        <f>IF(N289="sníž. přenesená",J289,0)</f>
        <v>0</v>
      </c>
      <c r="BI289" s="234">
        <f>IF(N289="nulová",J289,0)</f>
        <v>0</v>
      </c>
      <c r="BJ289" s="18" t="s">
        <v>90</v>
      </c>
      <c r="BK289" s="234">
        <f>ROUND(I289*H289,2)</f>
        <v>0</v>
      </c>
      <c r="BL289" s="18" t="s">
        <v>123</v>
      </c>
      <c r="BM289" s="233" t="s">
        <v>1590</v>
      </c>
    </row>
    <row r="290" s="13" customFormat="1">
      <c r="A290" s="13"/>
      <c r="B290" s="262"/>
      <c r="C290" s="263"/>
      <c r="D290" s="235" t="s">
        <v>436</v>
      </c>
      <c r="E290" s="264" t="s">
        <v>1</v>
      </c>
      <c r="F290" s="265" t="s">
        <v>92</v>
      </c>
      <c r="G290" s="263"/>
      <c r="H290" s="266">
        <v>2</v>
      </c>
      <c r="I290" s="267"/>
      <c r="J290" s="263"/>
      <c r="K290" s="263"/>
      <c r="L290" s="268"/>
      <c r="M290" s="269"/>
      <c r="N290" s="270"/>
      <c r="O290" s="270"/>
      <c r="P290" s="270"/>
      <c r="Q290" s="270"/>
      <c r="R290" s="270"/>
      <c r="S290" s="270"/>
      <c r="T290" s="271"/>
      <c r="U290" s="13"/>
      <c r="V290" s="13"/>
      <c r="W290" s="13"/>
      <c r="X290" s="13"/>
      <c r="Y290" s="13"/>
      <c r="Z290" s="13"/>
      <c r="AA290" s="13"/>
      <c r="AB290" s="13"/>
      <c r="AC290" s="13"/>
      <c r="AD290" s="13"/>
      <c r="AE290" s="13"/>
      <c r="AT290" s="272" t="s">
        <v>436</v>
      </c>
      <c r="AU290" s="272" t="s">
        <v>92</v>
      </c>
      <c r="AV290" s="13" t="s">
        <v>92</v>
      </c>
      <c r="AW290" s="13" t="s">
        <v>38</v>
      </c>
      <c r="AX290" s="13" t="s">
        <v>90</v>
      </c>
      <c r="AY290" s="272" t="s">
        <v>244</v>
      </c>
    </row>
    <row r="291" s="2" customFormat="1" ht="24.15" customHeight="1">
      <c r="A291" s="40"/>
      <c r="B291" s="41"/>
      <c r="C291" s="222" t="s">
        <v>321</v>
      </c>
      <c r="D291" s="222" t="s">
        <v>245</v>
      </c>
      <c r="E291" s="223" t="s">
        <v>743</v>
      </c>
      <c r="F291" s="224" t="s">
        <v>744</v>
      </c>
      <c r="G291" s="225" t="s">
        <v>490</v>
      </c>
      <c r="H291" s="226">
        <v>4</v>
      </c>
      <c r="I291" s="227"/>
      <c r="J291" s="228">
        <f>ROUND(I291*H291,2)</f>
        <v>0</v>
      </c>
      <c r="K291" s="224" t="s">
        <v>547</v>
      </c>
      <c r="L291" s="46"/>
      <c r="M291" s="229" t="s">
        <v>1</v>
      </c>
      <c r="N291" s="230" t="s">
        <v>48</v>
      </c>
      <c r="O291" s="93"/>
      <c r="P291" s="231">
        <f>O291*H291</f>
        <v>0</v>
      </c>
      <c r="Q291" s="231">
        <v>0.072870000000000004</v>
      </c>
      <c r="R291" s="231">
        <f>Q291*H291</f>
        <v>0.29148000000000002</v>
      </c>
      <c r="S291" s="231">
        <v>0</v>
      </c>
      <c r="T291" s="232">
        <f>S291*H291</f>
        <v>0</v>
      </c>
      <c r="U291" s="40"/>
      <c r="V291" s="40"/>
      <c r="W291" s="40"/>
      <c r="X291" s="40"/>
      <c r="Y291" s="40"/>
      <c r="Z291" s="40"/>
      <c r="AA291" s="40"/>
      <c r="AB291" s="40"/>
      <c r="AC291" s="40"/>
      <c r="AD291" s="40"/>
      <c r="AE291" s="40"/>
      <c r="AR291" s="233" t="s">
        <v>123</v>
      </c>
      <c r="AT291" s="233" t="s">
        <v>245</v>
      </c>
      <c r="AU291" s="233" t="s">
        <v>92</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1591</v>
      </c>
    </row>
    <row r="292" s="13" customFormat="1">
      <c r="A292" s="13"/>
      <c r="B292" s="262"/>
      <c r="C292" s="263"/>
      <c r="D292" s="235" t="s">
        <v>436</v>
      </c>
      <c r="E292" s="264" t="s">
        <v>1</v>
      </c>
      <c r="F292" s="265" t="s">
        <v>123</v>
      </c>
      <c r="G292" s="263"/>
      <c r="H292" s="266">
        <v>4</v>
      </c>
      <c r="I292" s="267"/>
      <c r="J292" s="263"/>
      <c r="K292" s="263"/>
      <c r="L292" s="268"/>
      <c r="M292" s="269"/>
      <c r="N292" s="270"/>
      <c r="O292" s="270"/>
      <c r="P292" s="270"/>
      <c r="Q292" s="270"/>
      <c r="R292" s="270"/>
      <c r="S292" s="270"/>
      <c r="T292" s="271"/>
      <c r="U292" s="13"/>
      <c r="V292" s="13"/>
      <c r="W292" s="13"/>
      <c r="X292" s="13"/>
      <c r="Y292" s="13"/>
      <c r="Z292" s="13"/>
      <c r="AA292" s="13"/>
      <c r="AB292" s="13"/>
      <c r="AC292" s="13"/>
      <c r="AD292" s="13"/>
      <c r="AE292" s="13"/>
      <c r="AT292" s="272" t="s">
        <v>436</v>
      </c>
      <c r="AU292" s="272" t="s">
        <v>92</v>
      </c>
      <c r="AV292" s="13" t="s">
        <v>92</v>
      </c>
      <c r="AW292" s="13" t="s">
        <v>38</v>
      </c>
      <c r="AX292" s="13" t="s">
        <v>90</v>
      </c>
      <c r="AY292" s="272" t="s">
        <v>244</v>
      </c>
    </row>
    <row r="293" s="2" customFormat="1" ht="16.5" customHeight="1">
      <c r="A293" s="40"/>
      <c r="B293" s="41"/>
      <c r="C293" s="240" t="s">
        <v>405</v>
      </c>
      <c r="D293" s="240" t="s">
        <v>397</v>
      </c>
      <c r="E293" s="241" t="s">
        <v>747</v>
      </c>
      <c r="F293" s="242" t="s">
        <v>748</v>
      </c>
      <c r="G293" s="243" t="s">
        <v>490</v>
      </c>
      <c r="H293" s="244">
        <v>4</v>
      </c>
      <c r="I293" s="245"/>
      <c r="J293" s="246">
        <f>ROUND(I293*H293,2)</f>
        <v>0</v>
      </c>
      <c r="K293" s="242" t="s">
        <v>547</v>
      </c>
      <c r="L293" s="247"/>
      <c r="M293" s="248" t="s">
        <v>1</v>
      </c>
      <c r="N293" s="249" t="s">
        <v>48</v>
      </c>
      <c r="O293" s="93"/>
      <c r="P293" s="231">
        <f>O293*H293</f>
        <v>0</v>
      </c>
      <c r="Q293" s="231">
        <v>0.056120000000000003</v>
      </c>
      <c r="R293" s="231">
        <f>Q293*H293</f>
        <v>0.22448000000000001</v>
      </c>
      <c r="S293" s="231">
        <v>0</v>
      </c>
      <c r="T293" s="232">
        <f>S293*H293</f>
        <v>0</v>
      </c>
      <c r="U293" s="40"/>
      <c r="V293" s="40"/>
      <c r="W293" s="40"/>
      <c r="X293" s="40"/>
      <c r="Y293" s="40"/>
      <c r="Z293" s="40"/>
      <c r="AA293" s="40"/>
      <c r="AB293" s="40"/>
      <c r="AC293" s="40"/>
      <c r="AD293" s="40"/>
      <c r="AE293" s="40"/>
      <c r="AR293" s="233" t="s">
        <v>262</v>
      </c>
      <c r="AT293" s="233" t="s">
        <v>397</v>
      </c>
      <c r="AU293" s="233" t="s">
        <v>92</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1592</v>
      </c>
    </row>
    <row r="294" s="13" customFormat="1">
      <c r="A294" s="13"/>
      <c r="B294" s="262"/>
      <c r="C294" s="263"/>
      <c r="D294" s="235" t="s">
        <v>436</v>
      </c>
      <c r="E294" s="264" t="s">
        <v>1</v>
      </c>
      <c r="F294" s="265" t="s">
        <v>123</v>
      </c>
      <c r="G294" s="263"/>
      <c r="H294" s="266">
        <v>4</v>
      </c>
      <c r="I294" s="267"/>
      <c r="J294" s="263"/>
      <c r="K294" s="263"/>
      <c r="L294" s="268"/>
      <c r="M294" s="269"/>
      <c r="N294" s="270"/>
      <c r="O294" s="270"/>
      <c r="P294" s="270"/>
      <c r="Q294" s="270"/>
      <c r="R294" s="270"/>
      <c r="S294" s="270"/>
      <c r="T294" s="271"/>
      <c r="U294" s="13"/>
      <c r="V294" s="13"/>
      <c r="W294" s="13"/>
      <c r="X294" s="13"/>
      <c r="Y294" s="13"/>
      <c r="Z294" s="13"/>
      <c r="AA294" s="13"/>
      <c r="AB294" s="13"/>
      <c r="AC294" s="13"/>
      <c r="AD294" s="13"/>
      <c r="AE294" s="13"/>
      <c r="AT294" s="272" t="s">
        <v>436</v>
      </c>
      <c r="AU294" s="272" t="s">
        <v>92</v>
      </c>
      <c r="AV294" s="13" t="s">
        <v>92</v>
      </c>
      <c r="AW294" s="13" t="s">
        <v>38</v>
      </c>
      <c r="AX294" s="13" t="s">
        <v>90</v>
      </c>
      <c r="AY294" s="272" t="s">
        <v>244</v>
      </c>
    </row>
    <row r="295" s="2" customFormat="1" ht="24.15" customHeight="1">
      <c r="A295" s="40"/>
      <c r="B295" s="41"/>
      <c r="C295" s="222" t="s">
        <v>325</v>
      </c>
      <c r="D295" s="222" t="s">
        <v>245</v>
      </c>
      <c r="E295" s="223" t="s">
        <v>751</v>
      </c>
      <c r="F295" s="224" t="s">
        <v>752</v>
      </c>
      <c r="G295" s="225" t="s">
        <v>490</v>
      </c>
      <c r="H295" s="226">
        <v>14.08</v>
      </c>
      <c r="I295" s="227"/>
      <c r="J295" s="228">
        <f>ROUND(I295*H295,2)</f>
        <v>0</v>
      </c>
      <c r="K295" s="224" t="s">
        <v>753</v>
      </c>
      <c r="L295" s="46"/>
      <c r="M295" s="229" t="s">
        <v>1</v>
      </c>
      <c r="N295" s="230" t="s">
        <v>48</v>
      </c>
      <c r="O295" s="93"/>
      <c r="P295" s="231">
        <f>O295*H295</f>
        <v>0</v>
      </c>
      <c r="Q295" s="231">
        <v>0</v>
      </c>
      <c r="R295" s="231">
        <f>Q295*H295</f>
        <v>0</v>
      </c>
      <c r="S295" s="231">
        <v>0</v>
      </c>
      <c r="T295" s="232">
        <f>S295*H295</f>
        <v>0</v>
      </c>
      <c r="U295" s="40"/>
      <c r="V295" s="40"/>
      <c r="W295" s="40"/>
      <c r="X295" s="40"/>
      <c r="Y295" s="40"/>
      <c r="Z295" s="40"/>
      <c r="AA295" s="40"/>
      <c r="AB295" s="40"/>
      <c r="AC295" s="40"/>
      <c r="AD295" s="40"/>
      <c r="AE295" s="40"/>
      <c r="AR295" s="233" t="s">
        <v>123</v>
      </c>
      <c r="AT295" s="233" t="s">
        <v>245</v>
      </c>
      <c r="AU295" s="233" t="s">
        <v>92</v>
      </c>
      <c r="AY295" s="18" t="s">
        <v>244</v>
      </c>
      <c r="BE295" s="234">
        <f>IF(N295="základní",J295,0)</f>
        <v>0</v>
      </c>
      <c r="BF295" s="234">
        <f>IF(N295="snížená",J295,0)</f>
        <v>0</v>
      </c>
      <c r="BG295" s="234">
        <f>IF(N295="zákl. přenesená",J295,0)</f>
        <v>0</v>
      </c>
      <c r="BH295" s="234">
        <f>IF(N295="sníž. přenesená",J295,0)</f>
        <v>0</v>
      </c>
      <c r="BI295" s="234">
        <f>IF(N295="nulová",J295,0)</f>
        <v>0</v>
      </c>
      <c r="BJ295" s="18" t="s">
        <v>90</v>
      </c>
      <c r="BK295" s="234">
        <f>ROUND(I295*H295,2)</f>
        <v>0</v>
      </c>
      <c r="BL295" s="18" t="s">
        <v>123</v>
      </c>
      <c r="BM295" s="233" t="s">
        <v>1593</v>
      </c>
    </row>
    <row r="296" s="15" customFormat="1">
      <c r="A296" s="15"/>
      <c r="B296" s="287"/>
      <c r="C296" s="288"/>
      <c r="D296" s="235" t="s">
        <v>436</v>
      </c>
      <c r="E296" s="289" t="s">
        <v>1</v>
      </c>
      <c r="F296" s="290" t="s">
        <v>551</v>
      </c>
      <c r="G296" s="288"/>
      <c r="H296" s="289" t="s">
        <v>1</v>
      </c>
      <c r="I296" s="291"/>
      <c r="J296" s="288"/>
      <c r="K296" s="288"/>
      <c r="L296" s="292"/>
      <c r="M296" s="293"/>
      <c r="N296" s="294"/>
      <c r="O296" s="294"/>
      <c r="P296" s="294"/>
      <c r="Q296" s="294"/>
      <c r="R296" s="294"/>
      <c r="S296" s="294"/>
      <c r="T296" s="295"/>
      <c r="U296" s="15"/>
      <c r="V296" s="15"/>
      <c r="W296" s="15"/>
      <c r="X296" s="15"/>
      <c r="Y296" s="15"/>
      <c r="Z296" s="15"/>
      <c r="AA296" s="15"/>
      <c r="AB296" s="15"/>
      <c r="AC296" s="15"/>
      <c r="AD296" s="15"/>
      <c r="AE296" s="15"/>
      <c r="AT296" s="296" t="s">
        <v>436</v>
      </c>
      <c r="AU296" s="296" t="s">
        <v>92</v>
      </c>
      <c r="AV296" s="15" t="s">
        <v>90</v>
      </c>
      <c r="AW296" s="15" t="s">
        <v>38</v>
      </c>
      <c r="AX296" s="15" t="s">
        <v>83</v>
      </c>
      <c r="AY296" s="296" t="s">
        <v>244</v>
      </c>
    </row>
    <row r="297" s="13" customFormat="1">
      <c r="A297" s="13"/>
      <c r="B297" s="262"/>
      <c r="C297" s="263"/>
      <c r="D297" s="235" t="s">
        <v>436</v>
      </c>
      <c r="E297" s="264" t="s">
        <v>1</v>
      </c>
      <c r="F297" s="265" t="s">
        <v>1594</v>
      </c>
      <c r="G297" s="263"/>
      <c r="H297" s="266">
        <v>14.08</v>
      </c>
      <c r="I297" s="267"/>
      <c r="J297" s="263"/>
      <c r="K297" s="263"/>
      <c r="L297" s="268"/>
      <c r="M297" s="269"/>
      <c r="N297" s="270"/>
      <c r="O297" s="270"/>
      <c r="P297" s="270"/>
      <c r="Q297" s="270"/>
      <c r="R297" s="270"/>
      <c r="S297" s="270"/>
      <c r="T297" s="271"/>
      <c r="U297" s="13"/>
      <c r="V297" s="13"/>
      <c r="W297" s="13"/>
      <c r="X297" s="13"/>
      <c r="Y297" s="13"/>
      <c r="Z297" s="13"/>
      <c r="AA297" s="13"/>
      <c r="AB297" s="13"/>
      <c r="AC297" s="13"/>
      <c r="AD297" s="13"/>
      <c r="AE297" s="13"/>
      <c r="AT297" s="272" t="s">
        <v>436</v>
      </c>
      <c r="AU297" s="272" t="s">
        <v>92</v>
      </c>
      <c r="AV297" s="13" t="s">
        <v>92</v>
      </c>
      <c r="AW297" s="13" t="s">
        <v>38</v>
      </c>
      <c r="AX297" s="13" t="s">
        <v>83</v>
      </c>
      <c r="AY297" s="272" t="s">
        <v>244</v>
      </c>
    </row>
    <row r="298" s="14" customFormat="1">
      <c r="A298" s="14"/>
      <c r="B298" s="273"/>
      <c r="C298" s="274"/>
      <c r="D298" s="235" t="s">
        <v>436</v>
      </c>
      <c r="E298" s="275" t="s">
        <v>1</v>
      </c>
      <c r="F298" s="276" t="s">
        <v>438</v>
      </c>
      <c r="G298" s="274"/>
      <c r="H298" s="277">
        <v>14.08</v>
      </c>
      <c r="I298" s="278"/>
      <c r="J298" s="274"/>
      <c r="K298" s="274"/>
      <c r="L298" s="279"/>
      <c r="M298" s="280"/>
      <c r="N298" s="281"/>
      <c r="O298" s="281"/>
      <c r="P298" s="281"/>
      <c r="Q298" s="281"/>
      <c r="R298" s="281"/>
      <c r="S298" s="281"/>
      <c r="T298" s="282"/>
      <c r="U298" s="14"/>
      <c r="V298" s="14"/>
      <c r="W298" s="14"/>
      <c r="X298" s="14"/>
      <c r="Y298" s="14"/>
      <c r="Z298" s="14"/>
      <c r="AA298" s="14"/>
      <c r="AB298" s="14"/>
      <c r="AC298" s="14"/>
      <c r="AD298" s="14"/>
      <c r="AE298" s="14"/>
      <c r="AT298" s="283" t="s">
        <v>436</v>
      </c>
      <c r="AU298" s="283" t="s">
        <v>92</v>
      </c>
      <c r="AV298" s="14" t="s">
        <v>123</v>
      </c>
      <c r="AW298" s="14" t="s">
        <v>38</v>
      </c>
      <c r="AX298" s="14" t="s">
        <v>90</v>
      </c>
      <c r="AY298" s="283" t="s">
        <v>244</v>
      </c>
    </row>
    <row r="299" s="2" customFormat="1" ht="21.75" customHeight="1">
      <c r="A299" s="40"/>
      <c r="B299" s="41"/>
      <c r="C299" s="222" t="s">
        <v>416</v>
      </c>
      <c r="D299" s="222" t="s">
        <v>245</v>
      </c>
      <c r="E299" s="223" t="s">
        <v>757</v>
      </c>
      <c r="F299" s="224" t="s">
        <v>758</v>
      </c>
      <c r="G299" s="225" t="s">
        <v>248</v>
      </c>
      <c r="H299" s="226">
        <v>6.1900000000000004</v>
      </c>
      <c r="I299" s="227"/>
      <c r="J299" s="228">
        <f>ROUND(I299*H299,2)</f>
        <v>0</v>
      </c>
      <c r="K299" s="224" t="s">
        <v>547</v>
      </c>
      <c r="L299" s="46"/>
      <c r="M299" s="229" t="s">
        <v>1</v>
      </c>
      <c r="N299" s="230" t="s">
        <v>48</v>
      </c>
      <c r="O299" s="93"/>
      <c r="P299" s="231">
        <f>O299*H299</f>
        <v>0</v>
      </c>
      <c r="Q299" s="231">
        <v>0</v>
      </c>
      <c r="R299" s="231">
        <f>Q299*H299</f>
        <v>0</v>
      </c>
      <c r="S299" s="231">
        <v>0.01</v>
      </c>
      <c r="T299" s="232">
        <f>S299*H299</f>
        <v>0.061900000000000004</v>
      </c>
      <c r="U299" s="40"/>
      <c r="V299" s="40"/>
      <c r="W299" s="40"/>
      <c r="X299" s="40"/>
      <c r="Y299" s="40"/>
      <c r="Z299" s="40"/>
      <c r="AA299" s="40"/>
      <c r="AB299" s="40"/>
      <c r="AC299" s="40"/>
      <c r="AD299" s="40"/>
      <c r="AE299" s="40"/>
      <c r="AR299" s="233" t="s">
        <v>123</v>
      </c>
      <c r="AT299" s="233" t="s">
        <v>245</v>
      </c>
      <c r="AU299" s="233" t="s">
        <v>92</v>
      </c>
      <c r="AY299" s="18" t="s">
        <v>244</v>
      </c>
      <c r="BE299" s="234">
        <f>IF(N299="základní",J299,0)</f>
        <v>0</v>
      </c>
      <c r="BF299" s="234">
        <f>IF(N299="snížená",J299,0)</f>
        <v>0</v>
      </c>
      <c r="BG299" s="234">
        <f>IF(N299="zákl. přenesená",J299,0)</f>
        <v>0</v>
      </c>
      <c r="BH299" s="234">
        <f>IF(N299="sníž. přenesená",J299,0)</f>
        <v>0</v>
      </c>
      <c r="BI299" s="234">
        <f>IF(N299="nulová",J299,0)</f>
        <v>0</v>
      </c>
      <c r="BJ299" s="18" t="s">
        <v>90</v>
      </c>
      <c r="BK299" s="234">
        <f>ROUND(I299*H299,2)</f>
        <v>0</v>
      </c>
      <c r="BL299" s="18" t="s">
        <v>123</v>
      </c>
      <c r="BM299" s="233" t="s">
        <v>1595</v>
      </c>
    </row>
    <row r="300" s="15" customFormat="1">
      <c r="A300" s="15"/>
      <c r="B300" s="287"/>
      <c r="C300" s="288"/>
      <c r="D300" s="235" t="s">
        <v>436</v>
      </c>
      <c r="E300" s="289" t="s">
        <v>1</v>
      </c>
      <c r="F300" s="290" t="s">
        <v>549</v>
      </c>
      <c r="G300" s="288"/>
      <c r="H300" s="289" t="s">
        <v>1</v>
      </c>
      <c r="I300" s="291"/>
      <c r="J300" s="288"/>
      <c r="K300" s="288"/>
      <c r="L300" s="292"/>
      <c r="M300" s="293"/>
      <c r="N300" s="294"/>
      <c r="O300" s="294"/>
      <c r="P300" s="294"/>
      <c r="Q300" s="294"/>
      <c r="R300" s="294"/>
      <c r="S300" s="294"/>
      <c r="T300" s="295"/>
      <c r="U300" s="15"/>
      <c r="V300" s="15"/>
      <c r="W300" s="15"/>
      <c r="X300" s="15"/>
      <c r="Y300" s="15"/>
      <c r="Z300" s="15"/>
      <c r="AA300" s="15"/>
      <c r="AB300" s="15"/>
      <c r="AC300" s="15"/>
      <c r="AD300" s="15"/>
      <c r="AE300" s="15"/>
      <c r="AT300" s="296" t="s">
        <v>436</v>
      </c>
      <c r="AU300" s="296" t="s">
        <v>92</v>
      </c>
      <c r="AV300" s="15" t="s">
        <v>90</v>
      </c>
      <c r="AW300" s="15" t="s">
        <v>38</v>
      </c>
      <c r="AX300" s="15" t="s">
        <v>83</v>
      </c>
      <c r="AY300" s="296" t="s">
        <v>244</v>
      </c>
    </row>
    <row r="301" s="13" customFormat="1">
      <c r="A301" s="13"/>
      <c r="B301" s="262"/>
      <c r="C301" s="263"/>
      <c r="D301" s="235" t="s">
        <v>436</v>
      </c>
      <c r="E301" s="264" t="s">
        <v>1</v>
      </c>
      <c r="F301" s="265" t="s">
        <v>1513</v>
      </c>
      <c r="G301" s="263"/>
      <c r="H301" s="266">
        <v>1.1499999999999999</v>
      </c>
      <c r="I301" s="267"/>
      <c r="J301" s="263"/>
      <c r="K301" s="263"/>
      <c r="L301" s="268"/>
      <c r="M301" s="269"/>
      <c r="N301" s="270"/>
      <c r="O301" s="270"/>
      <c r="P301" s="270"/>
      <c r="Q301" s="270"/>
      <c r="R301" s="270"/>
      <c r="S301" s="270"/>
      <c r="T301" s="271"/>
      <c r="U301" s="13"/>
      <c r="V301" s="13"/>
      <c r="W301" s="13"/>
      <c r="X301" s="13"/>
      <c r="Y301" s="13"/>
      <c r="Z301" s="13"/>
      <c r="AA301" s="13"/>
      <c r="AB301" s="13"/>
      <c r="AC301" s="13"/>
      <c r="AD301" s="13"/>
      <c r="AE301" s="13"/>
      <c r="AT301" s="272" t="s">
        <v>436</v>
      </c>
      <c r="AU301" s="272" t="s">
        <v>92</v>
      </c>
      <c r="AV301" s="13" t="s">
        <v>92</v>
      </c>
      <c r="AW301" s="13" t="s">
        <v>38</v>
      </c>
      <c r="AX301" s="13" t="s">
        <v>83</v>
      </c>
      <c r="AY301" s="272" t="s">
        <v>244</v>
      </c>
    </row>
    <row r="302" s="15" customFormat="1">
      <c r="A302" s="15"/>
      <c r="B302" s="287"/>
      <c r="C302" s="288"/>
      <c r="D302" s="235" t="s">
        <v>436</v>
      </c>
      <c r="E302" s="289" t="s">
        <v>1</v>
      </c>
      <c r="F302" s="290" t="s">
        <v>551</v>
      </c>
      <c r="G302" s="288"/>
      <c r="H302" s="289" t="s">
        <v>1</v>
      </c>
      <c r="I302" s="291"/>
      <c r="J302" s="288"/>
      <c r="K302" s="288"/>
      <c r="L302" s="292"/>
      <c r="M302" s="293"/>
      <c r="N302" s="294"/>
      <c r="O302" s="294"/>
      <c r="P302" s="294"/>
      <c r="Q302" s="294"/>
      <c r="R302" s="294"/>
      <c r="S302" s="294"/>
      <c r="T302" s="295"/>
      <c r="U302" s="15"/>
      <c r="V302" s="15"/>
      <c r="W302" s="15"/>
      <c r="X302" s="15"/>
      <c r="Y302" s="15"/>
      <c r="Z302" s="15"/>
      <c r="AA302" s="15"/>
      <c r="AB302" s="15"/>
      <c r="AC302" s="15"/>
      <c r="AD302" s="15"/>
      <c r="AE302" s="15"/>
      <c r="AT302" s="296" t="s">
        <v>436</v>
      </c>
      <c r="AU302" s="296" t="s">
        <v>92</v>
      </c>
      <c r="AV302" s="15" t="s">
        <v>90</v>
      </c>
      <c r="AW302" s="15" t="s">
        <v>38</v>
      </c>
      <c r="AX302" s="15" t="s">
        <v>83</v>
      </c>
      <c r="AY302" s="296" t="s">
        <v>244</v>
      </c>
    </row>
    <row r="303" s="13" customFormat="1">
      <c r="A303" s="13"/>
      <c r="B303" s="262"/>
      <c r="C303" s="263"/>
      <c r="D303" s="235" t="s">
        <v>436</v>
      </c>
      <c r="E303" s="264" t="s">
        <v>1</v>
      </c>
      <c r="F303" s="265" t="s">
        <v>1514</v>
      </c>
      <c r="G303" s="263"/>
      <c r="H303" s="266">
        <v>5.04</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436</v>
      </c>
      <c r="AU303" s="272" t="s">
        <v>92</v>
      </c>
      <c r="AV303" s="13" t="s">
        <v>92</v>
      </c>
      <c r="AW303" s="13" t="s">
        <v>38</v>
      </c>
      <c r="AX303" s="13" t="s">
        <v>83</v>
      </c>
      <c r="AY303" s="272" t="s">
        <v>244</v>
      </c>
    </row>
    <row r="304" s="14" customFormat="1">
      <c r="A304" s="14"/>
      <c r="B304" s="273"/>
      <c r="C304" s="274"/>
      <c r="D304" s="235" t="s">
        <v>436</v>
      </c>
      <c r="E304" s="275" t="s">
        <v>1</v>
      </c>
      <c r="F304" s="276" t="s">
        <v>438</v>
      </c>
      <c r="G304" s="274"/>
      <c r="H304" s="277">
        <v>6.1899999999999995</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436</v>
      </c>
      <c r="AU304" s="283" t="s">
        <v>92</v>
      </c>
      <c r="AV304" s="14" t="s">
        <v>123</v>
      </c>
      <c r="AW304" s="14" t="s">
        <v>38</v>
      </c>
      <c r="AX304" s="14" t="s">
        <v>90</v>
      </c>
      <c r="AY304" s="283" t="s">
        <v>244</v>
      </c>
    </row>
    <row r="305" s="2" customFormat="1" ht="33" customHeight="1">
      <c r="A305" s="40"/>
      <c r="B305" s="41"/>
      <c r="C305" s="222" t="s">
        <v>329</v>
      </c>
      <c r="D305" s="222" t="s">
        <v>245</v>
      </c>
      <c r="E305" s="223" t="s">
        <v>760</v>
      </c>
      <c r="F305" s="224" t="s">
        <v>761</v>
      </c>
      <c r="G305" s="225" t="s">
        <v>248</v>
      </c>
      <c r="H305" s="226">
        <v>6.1200000000000001</v>
      </c>
      <c r="I305" s="227"/>
      <c r="J305" s="228">
        <f>ROUND(I305*H305,2)</f>
        <v>0</v>
      </c>
      <c r="K305" s="224" t="s">
        <v>547</v>
      </c>
      <c r="L305" s="46"/>
      <c r="M305" s="229" t="s">
        <v>1</v>
      </c>
      <c r="N305" s="230" t="s">
        <v>48</v>
      </c>
      <c r="O305" s="93"/>
      <c r="P305" s="231">
        <f>O305*H305</f>
        <v>0</v>
      </c>
      <c r="Q305" s="231">
        <v>0</v>
      </c>
      <c r="R305" s="231">
        <f>Q305*H305</f>
        <v>0</v>
      </c>
      <c r="S305" s="231">
        <v>0.02</v>
      </c>
      <c r="T305" s="232">
        <f>S305*H305</f>
        <v>0.12240000000000001</v>
      </c>
      <c r="U305" s="40"/>
      <c r="V305" s="40"/>
      <c r="W305" s="40"/>
      <c r="X305" s="40"/>
      <c r="Y305" s="40"/>
      <c r="Z305" s="40"/>
      <c r="AA305" s="40"/>
      <c r="AB305" s="40"/>
      <c r="AC305" s="40"/>
      <c r="AD305" s="40"/>
      <c r="AE305" s="40"/>
      <c r="AR305" s="233" t="s">
        <v>123</v>
      </c>
      <c r="AT305" s="233" t="s">
        <v>245</v>
      </c>
      <c r="AU305" s="233" t="s">
        <v>92</v>
      </c>
      <c r="AY305" s="18" t="s">
        <v>244</v>
      </c>
      <c r="BE305" s="234">
        <f>IF(N305="základní",J305,0)</f>
        <v>0</v>
      </c>
      <c r="BF305" s="234">
        <f>IF(N305="snížená",J305,0)</f>
        <v>0</v>
      </c>
      <c r="BG305" s="234">
        <f>IF(N305="zákl. přenesená",J305,0)</f>
        <v>0</v>
      </c>
      <c r="BH305" s="234">
        <f>IF(N305="sníž. přenesená",J305,0)</f>
        <v>0</v>
      </c>
      <c r="BI305" s="234">
        <f>IF(N305="nulová",J305,0)</f>
        <v>0</v>
      </c>
      <c r="BJ305" s="18" t="s">
        <v>90</v>
      </c>
      <c r="BK305" s="234">
        <f>ROUND(I305*H305,2)</f>
        <v>0</v>
      </c>
      <c r="BL305" s="18" t="s">
        <v>123</v>
      </c>
      <c r="BM305" s="233" t="s">
        <v>1596</v>
      </c>
    </row>
    <row r="306" s="15" customFormat="1">
      <c r="A306" s="15"/>
      <c r="B306" s="287"/>
      <c r="C306" s="288"/>
      <c r="D306" s="235" t="s">
        <v>436</v>
      </c>
      <c r="E306" s="289" t="s">
        <v>1</v>
      </c>
      <c r="F306" s="290" t="s">
        <v>549</v>
      </c>
      <c r="G306" s="288"/>
      <c r="H306" s="289" t="s">
        <v>1</v>
      </c>
      <c r="I306" s="291"/>
      <c r="J306" s="288"/>
      <c r="K306" s="288"/>
      <c r="L306" s="292"/>
      <c r="M306" s="293"/>
      <c r="N306" s="294"/>
      <c r="O306" s="294"/>
      <c r="P306" s="294"/>
      <c r="Q306" s="294"/>
      <c r="R306" s="294"/>
      <c r="S306" s="294"/>
      <c r="T306" s="295"/>
      <c r="U306" s="15"/>
      <c r="V306" s="15"/>
      <c r="W306" s="15"/>
      <c r="X306" s="15"/>
      <c r="Y306" s="15"/>
      <c r="Z306" s="15"/>
      <c r="AA306" s="15"/>
      <c r="AB306" s="15"/>
      <c r="AC306" s="15"/>
      <c r="AD306" s="15"/>
      <c r="AE306" s="15"/>
      <c r="AT306" s="296" t="s">
        <v>436</v>
      </c>
      <c r="AU306" s="296" t="s">
        <v>92</v>
      </c>
      <c r="AV306" s="15" t="s">
        <v>90</v>
      </c>
      <c r="AW306" s="15" t="s">
        <v>38</v>
      </c>
      <c r="AX306" s="15" t="s">
        <v>83</v>
      </c>
      <c r="AY306" s="296" t="s">
        <v>244</v>
      </c>
    </row>
    <row r="307" s="13" customFormat="1">
      <c r="A307" s="13"/>
      <c r="B307" s="262"/>
      <c r="C307" s="263"/>
      <c r="D307" s="235" t="s">
        <v>436</v>
      </c>
      <c r="E307" s="264" t="s">
        <v>1</v>
      </c>
      <c r="F307" s="265" t="s">
        <v>1513</v>
      </c>
      <c r="G307" s="263"/>
      <c r="H307" s="266">
        <v>1.1499999999999999</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436</v>
      </c>
      <c r="AU307" s="272" t="s">
        <v>92</v>
      </c>
      <c r="AV307" s="13" t="s">
        <v>92</v>
      </c>
      <c r="AW307" s="13" t="s">
        <v>38</v>
      </c>
      <c r="AX307" s="13" t="s">
        <v>83</v>
      </c>
      <c r="AY307" s="272" t="s">
        <v>244</v>
      </c>
    </row>
    <row r="308" s="15" customFormat="1">
      <c r="A308" s="15"/>
      <c r="B308" s="287"/>
      <c r="C308" s="288"/>
      <c r="D308" s="235" t="s">
        <v>436</v>
      </c>
      <c r="E308" s="289" t="s">
        <v>1</v>
      </c>
      <c r="F308" s="290" t="s">
        <v>551</v>
      </c>
      <c r="G308" s="288"/>
      <c r="H308" s="289" t="s">
        <v>1</v>
      </c>
      <c r="I308" s="291"/>
      <c r="J308" s="288"/>
      <c r="K308" s="288"/>
      <c r="L308" s="292"/>
      <c r="M308" s="293"/>
      <c r="N308" s="294"/>
      <c r="O308" s="294"/>
      <c r="P308" s="294"/>
      <c r="Q308" s="294"/>
      <c r="R308" s="294"/>
      <c r="S308" s="294"/>
      <c r="T308" s="295"/>
      <c r="U308" s="15"/>
      <c r="V308" s="15"/>
      <c r="W308" s="15"/>
      <c r="X308" s="15"/>
      <c r="Y308" s="15"/>
      <c r="Z308" s="15"/>
      <c r="AA308" s="15"/>
      <c r="AB308" s="15"/>
      <c r="AC308" s="15"/>
      <c r="AD308" s="15"/>
      <c r="AE308" s="15"/>
      <c r="AT308" s="296" t="s">
        <v>436</v>
      </c>
      <c r="AU308" s="296" t="s">
        <v>92</v>
      </c>
      <c r="AV308" s="15" t="s">
        <v>90</v>
      </c>
      <c r="AW308" s="15" t="s">
        <v>38</v>
      </c>
      <c r="AX308" s="15" t="s">
        <v>83</v>
      </c>
      <c r="AY308" s="296" t="s">
        <v>244</v>
      </c>
    </row>
    <row r="309" s="13" customFormat="1">
      <c r="A309" s="13"/>
      <c r="B309" s="262"/>
      <c r="C309" s="263"/>
      <c r="D309" s="235" t="s">
        <v>436</v>
      </c>
      <c r="E309" s="264" t="s">
        <v>1</v>
      </c>
      <c r="F309" s="265" t="s">
        <v>1597</v>
      </c>
      <c r="G309" s="263"/>
      <c r="H309" s="266">
        <v>4.9699999999999998</v>
      </c>
      <c r="I309" s="267"/>
      <c r="J309" s="263"/>
      <c r="K309" s="263"/>
      <c r="L309" s="268"/>
      <c r="M309" s="269"/>
      <c r="N309" s="270"/>
      <c r="O309" s="270"/>
      <c r="P309" s="270"/>
      <c r="Q309" s="270"/>
      <c r="R309" s="270"/>
      <c r="S309" s="270"/>
      <c r="T309" s="271"/>
      <c r="U309" s="13"/>
      <c r="V309" s="13"/>
      <c r="W309" s="13"/>
      <c r="X309" s="13"/>
      <c r="Y309" s="13"/>
      <c r="Z309" s="13"/>
      <c r="AA309" s="13"/>
      <c r="AB309" s="13"/>
      <c r="AC309" s="13"/>
      <c r="AD309" s="13"/>
      <c r="AE309" s="13"/>
      <c r="AT309" s="272" t="s">
        <v>436</v>
      </c>
      <c r="AU309" s="272" t="s">
        <v>92</v>
      </c>
      <c r="AV309" s="13" t="s">
        <v>92</v>
      </c>
      <c r="AW309" s="13" t="s">
        <v>38</v>
      </c>
      <c r="AX309" s="13" t="s">
        <v>83</v>
      </c>
      <c r="AY309" s="272" t="s">
        <v>244</v>
      </c>
    </row>
    <row r="310" s="14" customFormat="1">
      <c r="A310" s="14"/>
      <c r="B310" s="273"/>
      <c r="C310" s="274"/>
      <c r="D310" s="235" t="s">
        <v>436</v>
      </c>
      <c r="E310" s="275" t="s">
        <v>1</v>
      </c>
      <c r="F310" s="276" t="s">
        <v>438</v>
      </c>
      <c r="G310" s="274"/>
      <c r="H310" s="277">
        <v>6.1199999999999992</v>
      </c>
      <c r="I310" s="278"/>
      <c r="J310" s="274"/>
      <c r="K310" s="274"/>
      <c r="L310" s="279"/>
      <c r="M310" s="280"/>
      <c r="N310" s="281"/>
      <c r="O310" s="281"/>
      <c r="P310" s="281"/>
      <c r="Q310" s="281"/>
      <c r="R310" s="281"/>
      <c r="S310" s="281"/>
      <c r="T310" s="282"/>
      <c r="U310" s="14"/>
      <c r="V310" s="14"/>
      <c r="W310" s="14"/>
      <c r="X310" s="14"/>
      <c r="Y310" s="14"/>
      <c r="Z310" s="14"/>
      <c r="AA310" s="14"/>
      <c r="AB310" s="14"/>
      <c r="AC310" s="14"/>
      <c r="AD310" s="14"/>
      <c r="AE310" s="14"/>
      <c r="AT310" s="283" t="s">
        <v>436</v>
      </c>
      <c r="AU310" s="283" t="s">
        <v>92</v>
      </c>
      <c r="AV310" s="14" t="s">
        <v>123</v>
      </c>
      <c r="AW310" s="14" t="s">
        <v>38</v>
      </c>
      <c r="AX310" s="14" t="s">
        <v>90</v>
      </c>
      <c r="AY310" s="283" t="s">
        <v>244</v>
      </c>
    </row>
    <row r="311" s="2" customFormat="1" ht="16.5" customHeight="1">
      <c r="A311" s="40"/>
      <c r="B311" s="41"/>
      <c r="C311" s="222" t="s">
        <v>702</v>
      </c>
      <c r="D311" s="222" t="s">
        <v>245</v>
      </c>
      <c r="E311" s="223" t="s">
        <v>764</v>
      </c>
      <c r="F311" s="224" t="s">
        <v>765</v>
      </c>
      <c r="G311" s="225" t="s">
        <v>490</v>
      </c>
      <c r="H311" s="226">
        <v>4</v>
      </c>
      <c r="I311" s="227"/>
      <c r="J311" s="228">
        <f>ROUND(I311*H311,2)</f>
        <v>0</v>
      </c>
      <c r="K311" s="224" t="s">
        <v>547</v>
      </c>
      <c r="L311" s="46"/>
      <c r="M311" s="229" t="s">
        <v>1</v>
      </c>
      <c r="N311" s="230" t="s">
        <v>48</v>
      </c>
      <c r="O311" s="93"/>
      <c r="P311" s="231">
        <f>O311*H311</f>
        <v>0</v>
      </c>
      <c r="Q311" s="231">
        <v>0</v>
      </c>
      <c r="R311" s="231">
        <f>Q311*H311</f>
        <v>0</v>
      </c>
      <c r="S311" s="231">
        <v>0</v>
      </c>
      <c r="T311" s="232">
        <f>S311*H311</f>
        <v>0</v>
      </c>
      <c r="U311" s="40"/>
      <c r="V311" s="40"/>
      <c r="W311" s="40"/>
      <c r="X311" s="40"/>
      <c r="Y311" s="40"/>
      <c r="Z311" s="40"/>
      <c r="AA311" s="40"/>
      <c r="AB311" s="40"/>
      <c r="AC311" s="40"/>
      <c r="AD311" s="40"/>
      <c r="AE311" s="40"/>
      <c r="AR311" s="233" t="s">
        <v>123</v>
      </c>
      <c r="AT311" s="233" t="s">
        <v>245</v>
      </c>
      <c r="AU311" s="233" t="s">
        <v>92</v>
      </c>
      <c r="AY311" s="18" t="s">
        <v>244</v>
      </c>
      <c r="BE311" s="234">
        <f>IF(N311="základní",J311,0)</f>
        <v>0</v>
      </c>
      <c r="BF311" s="234">
        <f>IF(N311="snížená",J311,0)</f>
        <v>0</v>
      </c>
      <c r="BG311" s="234">
        <f>IF(N311="zákl. přenesená",J311,0)</f>
        <v>0</v>
      </c>
      <c r="BH311" s="234">
        <f>IF(N311="sníž. přenesená",J311,0)</f>
        <v>0</v>
      </c>
      <c r="BI311" s="234">
        <f>IF(N311="nulová",J311,0)</f>
        <v>0</v>
      </c>
      <c r="BJ311" s="18" t="s">
        <v>90</v>
      </c>
      <c r="BK311" s="234">
        <f>ROUND(I311*H311,2)</f>
        <v>0</v>
      </c>
      <c r="BL311" s="18" t="s">
        <v>123</v>
      </c>
      <c r="BM311" s="233" t="s">
        <v>1598</v>
      </c>
    </row>
    <row r="312" s="15" customFormat="1">
      <c r="A312" s="15"/>
      <c r="B312" s="287"/>
      <c r="C312" s="288"/>
      <c r="D312" s="235" t="s">
        <v>436</v>
      </c>
      <c r="E312" s="289" t="s">
        <v>1</v>
      </c>
      <c r="F312" s="290" t="s">
        <v>1599</v>
      </c>
      <c r="G312" s="288"/>
      <c r="H312" s="289" t="s">
        <v>1</v>
      </c>
      <c r="I312" s="291"/>
      <c r="J312" s="288"/>
      <c r="K312" s="288"/>
      <c r="L312" s="292"/>
      <c r="M312" s="293"/>
      <c r="N312" s="294"/>
      <c r="O312" s="294"/>
      <c r="P312" s="294"/>
      <c r="Q312" s="294"/>
      <c r="R312" s="294"/>
      <c r="S312" s="294"/>
      <c r="T312" s="295"/>
      <c r="U312" s="15"/>
      <c r="V312" s="15"/>
      <c r="W312" s="15"/>
      <c r="X312" s="15"/>
      <c r="Y312" s="15"/>
      <c r="Z312" s="15"/>
      <c r="AA312" s="15"/>
      <c r="AB312" s="15"/>
      <c r="AC312" s="15"/>
      <c r="AD312" s="15"/>
      <c r="AE312" s="15"/>
      <c r="AT312" s="296" t="s">
        <v>436</v>
      </c>
      <c r="AU312" s="296" t="s">
        <v>92</v>
      </c>
      <c r="AV312" s="15" t="s">
        <v>90</v>
      </c>
      <c r="AW312" s="15" t="s">
        <v>38</v>
      </c>
      <c r="AX312" s="15" t="s">
        <v>83</v>
      </c>
      <c r="AY312" s="296" t="s">
        <v>244</v>
      </c>
    </row>
    <row r="313" s="13" customFormat="1">
      <c r="A313" s="13"/>
      <c r="B313" s="262"/>
      <c r="C313" s="263"/>
      <c r="D313" s="235" t="s">
        <v>436</v>
      </c>
      <c r="E313" s="264" t="s">
        <v>1</v>
      </c>
      <c r="F313" s="265" t="s">
        <v>123</v>
      </c>
      <c r="G313" s="263"/>
      <c r="H313" s="266">
        <v>4</v>
      </c>
      <c r="I313" s="267"/>
      <c r="J313" s="263"/>
      <c r="K313" s="263"/>
      <c r="L313" s="268"/>
      <c r="M313" s="269"/>
      <c r="N313" s="270"/>
      <c r="O313" s="270"/>
      <c r="P313" s="270"/>
      <c r="Q313" s="270"/>
      <c r="R313" s="270"/>
      <c r="S313" s="270"/>
      <c r="T313" s="271"/>
      <c r="U313" s="13"/>
      <c r="V313" s="13"/>
      <c r="W313" s="13"/>
      <c r="X313" s="13"/>
      <c r="Y313" s="13"/>
      <c r="Z313" s="13"/>
      <c r="AA313" s="13"/>
      <c r="AB313" s="13"/>
      <c r="AC313" s="13"/>
      <c r="AD313" s="13"/>
      <c r="AE313" s="13"/>
      <c r="AT313" s="272" t="s">
        <v>436</v>
      </c>
      <c r="AU313" s="272" t="s">
        <v>92</v>
      </c>
      <c r="AV313" s="13" t="s">
        <v>92</v>
      </c>
      <c r="AW313" s="13" t="s">
        <v>38</v>
      </c>
      <c r="AX313" s="13" t="s">
        <v>83</v>
      </c>
      <c r="AY313" s="272" t="s">
        <v>244</v>
      </c>
    </row>
    <row r="314" s="14" customFormat="1">
      <c r="A314" s="14"/>
      <c r="B314" s="273"/>
      <c r="C314" s="274"/>
      <c r="D314" s="235" t="s">
        <v>436</v>
      </c>
      <c r="E314" s="275" t="s">
        <v>1</v>
      </c>
      <c r="F314" s="276" t="s">
        <v>438</v>
      </c>
      <c r="G314" s="274"/>
      <c r="H314" s="277">
        <v>4</v>
      </c>
      <c r="I314" s="278"/>
      <c r="J314" s="274"/>
      <c r="K314" s="274"/>
      <c r="L314" s="279"/>
      <c r="M314" s="280"/>
      <c r="N314" s="281"/>
      <c r="O314" s="281"/>
      <c r="P314" s="281"/>
      <c r="Q314" s="281"/>
      <c r="R314" s="281"/>
      <c r="S314" s="281"/>
      <c r="T314" s="282"/>
      <c r="U314" s="14"/>
      <c r="V314" s="14"/>
      <c r="W314" s="14"/>
      <c r="X314" s="14"/>
      <c r="Y314" s="14"/>
      <c r="Z314" s="14"/>
      <c r="AA314" s="14"/>
      <c r="AB314" s="14"/>
      <c r="AC314" s="14"/>
      <c r="AD314" s="14"/>
      <c r="AE314" s="14"/>
      <c r="AT314" s="283" t="s">
        <v>436</v>
      </c>
      <c r="AU314" s="283" t="s">
        <v>92</v>
      </c>
      <c r="AV314" s="14" t="s">
        <v>123</v>
      </c>
      <c r="AW314" s="14" t="s">
        <v>38</v>
      </c>
      <c r="AX314" s="14" t="s">
        <v>90</v>
      </c>
      <c r="AY314" s="283" t="s">
        <v>244</v>
      </c>
    </row>
    <row r="315" s="2" customFormat="1" ht="16.5" customHeight="1">
      <c r="A315" s="40"/>
      <c r="B315" s="41"/>
      <c r="C315" s="222" t="s">
        <v>334</v>
      </c>
      <c r="D315" s="222" t="s">
        <v>245</v>
      </c>
      <c r="E315" s="223" t="s">
        <v>767</v>
      </c>
      <c r="F315" s="224" t="s">
        <v>768</v>
      </c>
      <c r="G315" s="225" t="s">
        <v>490</v>
      </c>
      <c r="H315" s="226">
        <v>2</v>
      </c>
      <c r="I315" s="227"/>
      <c r="J315" s="228">
        <f>ROUND(I315*H315,2)</f>
        <v>0</v>
      </c>
      <c r="K315" s="224" t="s">
        <v>753</v>
      </c>
      <c r="L315" s="46"/>
      <c r="M315" s="229" t="s">
        <v>1</v>
      </c>
      <c r="N315" s="230" t="s">
        <v>48</v>
      </c>
      <c r="O315" s="93"/>
      <c r="P315" s="231">
        <f>O315*H315</f>
        <v>0</v>
      </c>
      <c r="Q315" s="231">
        <v>0</v>
      </c>
      <c r="R315" s="231">
        <f>Q315*H315</f>
        <v>0</v>
      </c>
      <c r="S315" s="231">
        <v>0</v>
      </c>
      <c r="T315" s="232">
        <f>S315*H315</f>
        <v>0</v>
      </c>
      <c r="U315" s="40"/>
      <c r="V315" s="40"/>
      <c r="W315" s="40"/>
      <c r="X315" s="40"/>
      <c r="Y315" s="40"/>
      <c r="Z315" s="40"/>
      <c r="AA315" s="40"/>
      <c r="AB315" s="40"/>
      <c r="AC315" s="40"/>
      <c r="AD315" s="40"/>
      <c r="AE315" s="40"/>
      <c r="AR315" s="233" t="s">
        <v>123</v>
      </c>
      <c r="AT315" s="233" t="s">
        <v>245</v>
      </c>
      <c r="AU315" s="233" t="s">
        <v>92</v>
      </c>
      <c r="AY315" s="18" t="s">
        <v>244</v>
      </c>
      <c r="BE315" s="234">
        <f>IF(N315="základní",J315,0)</f>
        <v>0</v>
      </c>
      <c r="BF315" s="234">
        <f>IF(N315="snížená",J315,0)</f>
        <v>0</v>
      </c>
      <c r="BG315" s="234">
        <f>IF(N315="zákl. přenesená",J315,0)</f>
        <v>0</v>
      </c>
      <c r="BH315" s="234">
        <f>IF(N315="sníž. přenesená",J315,0)</f>
        <v>0</v>
      </c>
      <c r="BI315" s="234">
        <f>IF(N315="nulová",J315,0)</f>
        <v>0</v>
      </c>
      <c r="BJ315" s="18" t="s">
        <v>90</v>
      </c>
      <c r="BK315" s="234">
        <f>ROUND(I315*H315,2)</f>
        <v>0</v>
      </c>
      <c r="BL315" s="18" t="s">
        <v>123</v>
      </c>
      <c r="BM315" s="233" t="s">
        <v>1600</v>
      </c>
    </row>
    <row r="316" s="15" customFormat="1">
      <c r="A316" s="15"/>
      <c r="B316" s="287"/>
      <c r="C316" s="288"/>
      <c r="D316" s="235" t="s">
        <v>436</v>
      </c>
      <c r="E316" s="289" t="s">
        <v>1</v>
      </c>
      <c r="F316" s="290" t="s">
        <v>1601</v>
      </c>
      <c r="G316" s="288"/>
      <c r="H316" s="289" t="s">
        <v>1</v>
      </c>
      <c r="I316" s="291"/>
      <c r="J316" s="288"/>
      <c r="K316" s="288"/>
      <c r="L316" s="292"/>
      <c r="M316" s="293"/>
      <c r="N316" s="294"/>
      <c r="O316" s="294"/>
      <c r="P316" s="294"/>
      <c r="Q316" s="294"/>
      <c r="R316" s="294"/>
      <c r="S316" s="294"/>
      <c r="T316" s="295"/>
      <c r="U316" s="15"/>
      <c r="V316" s="15"/>
      <c r="W316" s="15"/>
      <c r="X316" s="15"/>
      <c r="Y316" s="15"/>
      <c r="Z316" s="15"/>
      <c r="AA316" s="15"/>
      <c r="AB316" s="15"/>
      <c r="AC316" s="15"/>
      <c r="AD316" s="15"/>
      <c r="AE316" s="15"/>
      <c r="AT316" s="296" t="s">
        <v>436</v>
      </c>
      <c r="AU316" s="296" t="s">
        <v>92</v>
      </c>
      <c r="AV316" s="15" t="s">
        <v>90</v>
      </c>
      <c r="AW316" s="15" t="s">
        <v>38</v>
      </c>
      <c r="AX316" s="15" t="s">
        <v>83</v>
      </c>
      <c r="AY316" s="296" t="s">
        <v>244</v>
      </c>
    </row>
    <row r="317" s="13" customFormat="1">
      <c r="A317" s="13"/>
      <c r="B317" s="262"/>
      <c r="C317" s="263"/>
      <c r="D317" s="235" t="s">
        <v>436</v>
      </c>
      <c r="E317" s="264" t="s">
        <v>1</v>
      </c>
      <c r="F317" s="265" t="s">
        <v>92</v>
      </c>
      <c r="G317" s="263"/>
      <c r="H317" s="266">
        <v>2</v>
      </c>
      <c r="I317" s="267"/>
      <c r="J317" s="263"/>
      <c r="K317" s="263"/>
      <c r="L317" s="268"/>
      <c r="M317" s="269"/>
      <c r="N317" s="270"/>
      <c r="O317" s="270"/>
      <c r="P317" s="270"/>
      <c r="Q317" s="270"/>
      <c r="R317" s="270"/>
      <c r="S317" s="270"/>
      <c r="T317" s="271"/>
      <c r="U317" s="13"/>
      <c r="V317" s="13"/>
      <c r="W317" s="13"/>
      <c r="X317" s="13"/>
      <c r="Y317" s="13"/>
      <c r="Z317" s="13"/>
      <c r="AA317" s="13"/>
      <c r="AB317" s="13"/>
      <c r="AC317" s="13"/>
      <c r="AD317" s="13"/>
      <c r="AE317" s="13"/>
      <c r="AT317" s="272" t="s">
        <v>436</v>
      </c>
      <c r="AU317" s="272" t="s">
        <v>92</v>
      </c>
      <c r="AV317" s="13" t="s">
        <v>92</v>
      </c>
      <c r="AW317" s="13" t="s">
        <v>38</v>
      </c>
      <c r="AX317" s="13" t="s">
        <v>83</v>
      </c>
      <c r="AY317" s="272" t="s">
        <v>244</v>
      </c>
    </row>
    <row r="318" s="14" customFormat="1">
      <c r="A318" s="14"/>
      <c r="B318" s="273"/>
      <c r="C318" s="274"/>
      <c r="D318" s="235" t="s">
        <v>436</v>
      </c>
      <c r="E318" s="275" t="s">
        <v>1</v>
      </c>
      <c r="F318" s="276" t="s">
        <v>438</v>
      </c>
      <c r="G318" s="274"/>
      <c r="H318" s="277">
        <v>2</v>
      </c>
      <c r="I318" s="278"/>
      <c r="J318" s="274"/>
      <c r="K318" s="274"/>
      <c r="L318" s="279"/>
      <c r="M318" s="280"/>
      <c r="N318" s="281"/>
      <c r="O318" s="281"/>
      <c r="P318" s="281"/>
      <c r="Q318" s="281"/>
      <c r="R318" s="281"/>
      <c r="S318" s="281"/>
      <c r="T318" s="282"/>
      <c r="U318" s="14"/>
      <c r="V318" s="14"/>
      <c r="W318" s="14"/>
      <c r="X318" s="14"/>
      <c r="Y318" s="14"/>
      <c r="Z318" s="14"/>
      <c r="AA318" s="14"/>
      <c r="AB318" s="14"/>
      <c r="AC318" s="14"/>
      <c r="AD318" s="14"/>
      <c r="AE318" s="14"/>
      <c r="AT318" s="283" t="s">
        <v>436</v>
      </c>
      <c r="AU318" s="283" t="s">
        <v>92</v>
      </c>
      <c r="AV318" s="14" t="s">
        <v>123</v>
      </c>
      <c r="AW318" s="14" t="s">
        <v>38</v>
      </c>
      <c r="AX318" s="14" t="s">
        <v>90</v>
      </c>
      <c r="AY318" s="283" t="s">
        <v>244</v>
      </c>
    </row>
    <row r="319" s="2" customFormat="1" ht="16.5" customHeight="1">
      <c r="A319" s="40"/>
      <c r="B319" s="41"/>
      <c r="C319" s="222" t="s">
        <v>709</v>
      </c>
      <c r="D319" s="222" t="s">
        <v>245</v>
      </c>
      <c r="E319" s="223" t="s">
        <v>771</v>
      </c>
      <c r="F319" s="224" t="s">
        <v>772</v>
      </c>
      <c r="G319" s="225" t="s">
        <v>248</v>
      </c>
      <c r="H319" s="226">
        <v>1.1499999999999999</v>
      </c>
      <c r="I319" s="227"/>
      <c r="J319" s="228">
        <f>ROUND(I319*H319,2)</f>
        <v>0</v>
      </c>
      <c r="K319" s="224" t="s">
        <v>547</v>
      </c>
      <c r="L319" s="46"/>
      <c r="M319" s="229" t="s">
        <v>1</v>
      </c>
      <c r="N319" s="230" t="s">
        <v>48</v>
      </c>
      <c r="O319" s="93"/>
      <c r="P319" s="231">
        <f>O319*H319</f>
        <v>0</v>
      </c>
      <c r="Q319" s="231">
        <v>0</v>
      </c>
      <c r="R319" s="231">
        <f>Q319*H319</f>
        <v>0</v>
      </c>
      <c r="S319" s="231">
        <v>0</v>
      </c>
      <c r="T319" s="232">
        <f>S319*H319</f>
        <v>0</v>
      </c>
      <c r="U319" s="40"/>
      <c r="V319" s="40"/>
      <c r="W319" s="40"/>
      <c r="X319" s="40"/>
      <c r="Y319" s="40"/>
      <c r="Z319" s="40"/>
      <c r="AA319" s="40"/>
      <c r="AB319" s="40"/>
      <c r="AC319" s="40"/>
      <c r="AD319" s="40"/>
      <c r="AE319" s="40"/>
      <c r="AR319" s="233" t="s">
        <v>123</v>
      </c>
      <c r="AT319" s="233" t="s">
        <v>245</v>
      </c>
      <c r="AU319" s="233" t="s">
        <v>92</v>
      </c>
      <c r="AY319" s="18" t="s">
        <v>244</v>
      </c>
      <c r="BE319" s="234">
        <f>IF(N319="základní",J319,0)</f>
        <v>0</v>
      </c>
      <c r="BF319" s="234">
        <f>IF(N319="snížená",J319,0)</f>
        <v>0</v>
      </c>
      <c r="BG319" s="234">
        <f>IF(N319="zákl. přenesená",J319,0)</f>
        <v>0</v>
      </c>
      <c r="BH319" s="234">
        <f>IF(N319="sníž. přenesená",J319,0)</f>
        <v>0</v>
      </c>
      <c r="BI319" s="234">
        <f>IF(N319="nulová",J319,0)</f>
        <v>0</v>
      </c>
      <c r="BJ319" s="18" t="s">
        <v>90</v>
      </c>
      <c r="BK319" s="234">
        <f>ROUND(I319*H319,2)</f>
        <v>0</v>
      </c>
      <c r="BL319" s="18" t="s">
        <v>123</v>
      </c>
      <c r="BM319" s="233" t="s">
        <v>1602</v>
      </c>
    </row>
    <row r="320" s="15" customFormat="1">
      <c r="A320" s="15"/>
      <c r="B320" s="287"/>
      <c r="C320" s="288"/>
      <c r="D320" s="235" t="s">
        <v>436</v>
      </c>
      <c r="E320" s="289" t="s">
        <v>1</v>
      </c>
      <c r="F320" s="290" t="s">
        <v>549</v>
      </c>
      <c r="G320" s="288"/>
      <c r="H320" s="289" t="s">
        <v>1</v>
      </c>
      <c r="I320" s="291"/>
      <c r="J320" s="288"/>
      <c r="K320" s="288"/>
      <c r="L320" s="292"/>
      <c r="M320" s="293"/>
      <c r="N320" s="294"/>
      <c r="O320" s="294"/>
      <c r="P320" s="294"/>
      <c r="Q320" s="294"/>
      <c r="R320" s="294"/>
      <c r="S320" s="294"/>
      <c r="T320" s="295"/>
      <c r="U320" s="15"/>
      <c r="V320" s="15"/>
      <c r="W320" s="15"/>
      <c r="X320" s="15"/>
      <c r="Y320" s="15"/>
      <c r="Z320" s="15"/>
      <c r="AA320" s="15"/>
      <c r="AB320" s="15"/>
      <c r="AC320" s="15"/>
      <c r="AD320" s="15"/>
      <c r="AE320" s="15"/>
      <c r="AT320" s="296" t="s">
        <v>436</v>
      </c>
      <c r="AU320" s="296" t="s">
        <v>92</v>
      </c>
      <c r="AV320" s="15" t="s">
        <v>90</v>
      </c>
      <c r="AW320" s="15" t="s">
        <v>38</v>
      </c>
      <c r="AX320" s="15" t="s">
        <v>83</v>
      </c>
      <c r="AY320" s="296" t="s">
        <v>244</v>
      </c>
    </row>
    <row r="321" s="13" customFormat="1">
      <c r="A321" s="13"/>
      <c r="B321" s="262"/>
      <c r="C321" s="263"/>
      <c r="D321" s="235" t="s">
        <v>436</v>
      </c>
      <c r="E321" s="264" t="s">
        <v>1</v>
      </c>
      <c r="F321" s="265" t="s">
        <v>1513</v>
      </c>
      <c r="G321" s="263"/>
      <c r="H321" s="266">
        <v>1.1499999999999999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4" customFormat="1">
      <c r="A322" s="14"/>
      <c r="B322" s="273"/>
      <c r="C322" s="274"/>
      <c r="D322" s="235" t="s">
        <v>436</v>
      </c>
      <c r="E322" s="275" t="s">
        <v>1</v>
      </c>
      <c r="F322" s="276" t="s">
        <v>438</v>
      </c>
      <c r="G322" s="274"/>
      <c r="H322" s="277">
        <v>1.1499999999999999</v>
      </c>
      <c r="I322" s="278"/>
      <c r="J322" s="274"/>
      <c r="K322" s="274"/>
      <c r="L322" s="279"/>
      <c r="M322" s="280"/>
      <c r="N322" s="281"/>
      <c r="O322" s="281"/>
      <c r="P322" s="281"/>
      <c r="Q322" s="281"/>
      <c r="R322" s="281"/>
      <c r="S322" s="281"/>
      <c r="T322" s="282"/>
      <c r="U322" s="14"/>
      <c r="V322" s="14"/>
      <c r="W322" s="14"/>
      <c r="X322" s="14"/>
      <c r="Y322" s="14"/>
      <c r="Z322" s="14"/>
      <c r="AA322" s="14"/>
      <c r="AB322" s="14"/>
      <c r="AC322" s="14"/>
      <c r="AD322" s="14"/>
      <c r="AE322" s="14"/>
      <c r="AT322" s="283" t="s">
        <v>436</v>
      </c>
      <c r="AU322" s="283" t="s">
        <v>92</v>
      </c>
      <c r="AV322" s="14" t="s">
        <v>123</v>
      </c>
      <c r="AW322" s="14" t="s">
        <v>38</v>
      </c>
      <c r="AX322" s="14" t="s">
        <v>90</v>
      </c>
      <c r="AY322" s="283" t="s">
        <v>244</v>
      </c>
    </row>
    <row r="323" s="11" customFormat="1" ht="22.8" customHeight="1">
      <c r="A323" s="11"/>
      <c r="B323" s="208"/>
      <c r="C323" s="209"/>
      <c r="D323" s="210" t="s">
        <v>82</v>
      </c>
      <c r="E323" s="260" t="s">
        <v>506</v>
      </c>
      <c r="F323" s="260" t="s">
        <v>507</v>
      </c>
      <c r="G323" s="209"/>
      <c r="H323" s="209"/>
      <c r="I323" s="212"/>
      <c r="J323" s="261">
        <f>BK323</f>
        <v>0</v>
      </c>
      <c r="K323" s="209"/>
      <c r="L323" s="214"/>
      <c r="M323" s="215"/>
      <c r="N323" s="216"/>
      <c r="O323" s="216"/>
      <c r="P323" s="217">
        <f>SUM(P324:P332)</f>
        <v>0</v>
      </c>
      <c r="Q323" s="216"/>
      <c r="R323" s="217">
        <f>SUM(R324:R332)</f>
        <v>0</v>
      </c>
      <c r="S323" s="216"/>
      <c r="T323" s="218">
        <f>SUM(T324:T332)</f>
        <v>0</v>
      </c>
      <c r="U323" s="11"/>
      <c r="V323" s="11"/>
      <c r="W323" s="11"/>
      <c r="X323" s="11"/>
      <c r="Y323" s="11"/>
      <c r="Z323" s="11"/>
      <c r="AA323" s="11"/>
      <c r="AB323" s="11"/>
      <c r="AC323" s="11"/>
      <c r="AD323" s="11"/>
      <c r="AE323" s="11"/>
      <c r="AR323" s="219" t="s">
        <v>90</v>
      </c>
      <c r="AT323" s="220" t="s">
        <v>82</v>
      </c>
      <c r="AU323" s="220" t="s">
        <v>90</v>
      </c>
      <c r="AY323" s="219" t="s">
        <v>244</v>
      </c>
      <c r="BK323" s="221">
        <f>SUM(BK324:BK332)</f>
        <v>0</v>
      </c>
    </row>
    <row r="324" s="2" customFormat="1" ht="24.15" customHeight="1">
      <c r="A324" s="40"/>
      <c r="B324" s="41"/>
      <c r="C324" s="222" t="s">
        <v>339</v>
      </c>
      <c r="D324" s="222" t="s">
        <v>245</v>
      </c>
      <c r="E324" s="223" t="s">
        <v>774</v>
      </c>
      <c r="F324" s="224" t="s">
        <v>775</v>
      </c>
      <c r="G324" s="225" t="s">
        <v>419</v>
      </c>
      <c r="H324" s="226">
        <v>3.488</v>
      </c>
      <c r="I324" s="227"/>
      <c r="J324" s="228">
        <f>ROUND(I324*H324,2)</f>
        <v>0</v>
      </c>
      <c r="K324" s="224" t="s">
        <v>753</v>
      </c>
      <c r="L324" s="46"/>
      <c r="M324" s="229" t="s">
        <v>1</v>
      </c>
      <c r="N324" s="230" t="s">
        <v>48</v>
      </c>
      <c r="O324" s="93"/>
      <c r="P324" s="231">
        <f>O324*H324</f>
        <v>0</v>
      </c>
      <c r="Q324" s="231">
        <v>0</v>
      </c>
      <c r="R324" s="231">
        <f>Q324*H324</f>
        <v>0</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1603</v>
      </c>
    </row>
    <row r="325" s="2" customFormat="1" ht="24.15" customHeight="1">
      <c r="A325" s="40"/>
      <c r="B325" s="41"/>
      <c r="C325" s="222" t="s">
        <v>717</v>
      </c>
      <c r="D325" s="222" t="s">
        <v>245</v>
      </c>
      <c r="E325" s="223" t="s">
        <v>778</v>
      </c>
      <c r="F325" s="224" t="s">
        <v>779</v>
      </c>
      <c r="G325" s="225" t="s">
        <v>419</v>
      </c>
      <c r="H325" s="226">
        <v>3.488</v>
      </c>
      <c r="I325" s="227"/>
      <c r="J325" s="228">
        <f>ROUND(I325*H325,2)</f>
        <v>0</v>
      </c>
      <c r="K325" s="224" t="s">
        <v>753</v>
      </c>
      <c r="L325" s="46"/>
      <c r="M325" s="229" t="s">
        <v>1</v>
      </c>
      <c r="N325" s="230" t="s">
        <v>48</v>
      </c>
      <c r="O325" s="93"/>
      <c r="P325" s="231">
        <f>O325*H325</f>
        <v>0</v>
      </c>
      <c r="Q325" s="231">
        <v>0</v>
      </c>
      <c r="R325" s="231">
        <f>Q325*H325</f>
        <v>0</v>
      </c>
      <c r="S325" s="231">
        <v>0</v>
      </c>
      <c r="T325" s="232">
        <f>S325*H325</f>
        <v>0</v>
      </c>
      <c r="U325" s="40"/>
      <c r="V325" s="40"/>
      <c r="W325" s="40"/>
      <c r="X325" s="40"/>
      <c r="Y325" s="40"/>
      <c r="Z325" s="40"/>
      <c r="AA325" s="40"/>
      <c r="AB325" s="40"/>
      <c r="AC325" s="40"/>
      <c r="AD325" s="40"/>
      <c r="AE325" s="40"/>
      <c r="AR325" s="233" t="s">
        <v>123</v>
      </c>
      <c r="AT325" s="233" t="s">
        <v>245</v>
      </c>
      <c r="AU325" s="233" t="s">
        <v>92</v>
      </c>
      <c r="AY325" s="18" t="s">
        <v>244</v>
      </c>
      <c r="BE325" s="234">
        <f>IF(N325="základní",J325,0)</f>
        <v>0</v>
      </c>
      <c r="BF325" s="234">
        <f>IF(N325="snížená",J325,0)</f>
        <v>0</v>
      </c>
      <c r="BG325" s="234">
        <f>IF(N325="zákl. přenesená",J325,0)</f>
        <v>0</v>
      </c>
      <c r="BH325" s="234">
        <f>IF(N325="sníž. přenesená",J325,0)</f>
        <v>0</v>
      </c>
      <c r="BI325" s="234">
        <f>IF(N325="nulová",J325,0)</f>
        <v>0</v>
      </c>
      <c r="BJ325" s="18" t="s">
        <v>90</v>
      </c>
      <c r="BK325" s="234">
        <f>ROUND(I325*H325,2)</f>
        <v>0</v>
      </c>
      <c r="BL325" s="18" t="s">
        <v>123</v>
      </c>
      <c r="BM325" s="233" t="s">
        <v>1604</v>
      </c>
    </row>
    <row r="326" s="2" customFormat="1" ht="16.5" customHeight="1">
      <c r="A326" s="40"/>
      <c r="B326" s="41"/>
      <c r="C326" s="222" t="s">
        <v>343</v>
      </c>
      <c r="D326" s="222" t="s">
        <v>245</v>
      </c>
      <c r="E326" s="223" t="s">
        <v>782</v>
      </c>
      <c r="F326" s="224" t="s">
        <v>783</v>
      </c>
      <c r="G326" s="225" t="s">
        <v>419</v>
      </c>
      <c r="H326" s="226">
        <v>3.488</v>
      </c>
      <c r="I326" s="227"/>
      <c r="J326" s="228">
        <f>ROUND(I326*H326,2)</f>
        <v>0</v>
      </c>
      <c r="K326" s="224" t="s">
        <v>753</v>
      </c>
      <c r="L326" s="46"/>
      <c r="M326" s="229" t="s">
        <v>1</v>
      </c>
      <c r="N326" s="230" t="s">
        <v>48</v>
      </c>
      <c r="O326" s="93"/>
      <c r="P326" s="231">
        <f>O326*H326</f>
        <v>0</v>
      </c>
      <c r="Q326" s="231">
        <v>0</v>
      </c>
      <c r="R326" s="231">
        <f>Q326*H326</f>
        <v>0</v>
      </c>
      <c r="S326" s="231">
        <v>0</v>
      </c>
      <c r="T326" s="232">
        <f>S326*H326</f>
        <v>0</v>
      </c>
      <c r="U326" s="40"/>
      <c r="V326" s="40"/>
      <c r="W326" s="40"/>
      <c r="X326" s="40"/>
      <c r="Y326" s="40"/>
      <c r="Z326" s="40"/>
      <c r="AA326" s="40"/>
      <c r="AB326" s="40"/>
      <c r="AC326" s="40"/>
      <c r="AD326" s="40"/>
      <c r="AE326" s="40"/>
      <c r="AR326" s="233" t="s">
        <v>123</v>
      </c>
      <c r="AT326" s="233" t="s">
        <v>245</v>
      </c>
      <c r="AU326" s="233" t="s">
        <v>92</v>
      </c>
      <c r="AY326" s="18" t="s">
        <v>244</v>
      </c>
      <c r="BE326" s="234">
        <f>IF(N326="základní",J326,0)</f>
        <v>0</v>
      </c>
      <c r="BF326" s="234">
        <f>IF(N326="snížená",J326,0)</f>
        <v>0</v>
      </c>
      <c r="BG326" s="234">
        <f>IF(N326="zákl. přenesená",J326,0)</f>
        <v>0</v>
      </c>
      <c r="BH326" s="234">
        <f>IF(N326="sníž. přenesená",J326,0)</f>
        <v>0</v>
      </c>
      <c r="BI326" s="234">
        <f>IF(N326="nulová",J326,0)</f>
        <v>0</v>
      </c>
      <c r="BJ326" s="18" t="s">
        <v>90</v>
      </c>
      <c r="BK326" s="234">
        <f>ROUND(I326*H326,2)</f>
        <v>0</v>
      </c>
      <c r="BL326" s="18" t="s">
        <v>123</v>
      </c>
      <c r="BM326" s="233" t="s">
        <v>1605</v>
      </c>
    </row>
    <row r="327" s="2" customFormat="1" ht="24.15" customHeight="1">
      <c r="A327" s="40"/>
      <c r="B327" s="41"/>
      <c r="C327" s="222" t="s">
        <v>729</v>
      </c>
      <c r="D327" s="222" t="s">
        <v>245</v>
      </c>
      <c r="E327" s="223" t="s">
        <v>786</v>
      </c>
      <c r="F327" s="224" t="s">
        <v>787</v>
      </c>
      <c r="G327" s="225" t="s">
        <v>419</v>
      </c>
      <c r="H327" s="226">
        <v>0.184</v>
      </c>
      <c r="I327" s="227"/>
      <c r="J327" s="228">
        <f>ROUND(I327*H327,2)</f>
        <v>0</v>
      </c>
      <c r="K327" s="224" t="s">
        <v>547</v>
      </c>
      <c r="L327" s="46"/>
      <c r="M327" s="229" t="s">
        <v>1</v>
      </c>
      <c r="N327" s="230" t="s">
        <v>48</v>
      </c>
      <c r="O327" s="93"/>
      <c r="P327" s="231">
        <f>O327*H327</f>
        <v>0</v>
      </c>
      <c r="Q327" s="231">
        <v>0</v>
      </c>
      <c r="R327" s="231">
        <f>Q327*H327</f>
        <v>0</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1606</v>
      </c>
    </row>
    <row r="328" s="13" customFormat="1">
      <c r="A328" s="13"/>
      <c r="B328" s="262"/>
      <c r="C328" s="263"/>
      <c r="D328" s="235" t="s">
        <v>436</v>
      </c>
      <c r="E328" s="264" t="s">
        <v>1</v>
      </c>
      <c r="F328" s="265" t="s">
        <v>1607</v>
      </c>
      <c r="G328" s="263"/>
      <c r="H328" s="266">
        <v>0.184</v>
      </c>
      <c r="I328" s="267"/>
      <c r="J328" s="263"/>
      <c r="K328" s="263"/>
      <c r="L328" s="268"/>
      <c r="M328" s="269"/>
      <c r="N328" s="270"/>
      <c r="O328" s="270"/>
      <c r="P328" s="270"/>
      <c r="Q328" s="270"/>
      <c r="R328" s="270"/>
      <c r="S328" s="270"/>
      <c r="T328" s="271"/>
      <c r="U328" s="13"/>
      <c r="V328" s="13"/>
      <c r="W328" s="13"/>
      <c r="X328" s="13"/>
      <c r="Y328" s="13"/>
      <c r="Z328" s="13"/>
      <c r="AA328" s="13"/>
      <c r="AB328" s="13"/>
      <c r="AC328" s="13"/>
      <c r="AD328" s="13"/>
      <c r="AE328" s="13"/>
      <c r="AT328" s="272" t="s">
        <v>436</v>
      </c>
      <c r="AU328" s="272" t="s">
        <v>92</v>
      </c>
      <c r="AV328" s="13" t="s">
        <v>92</v>
      </c>
      <c r="AW328" s="13" t="s">
        <v>38</v>
      </c>
      <c r="AX328" s="13" t="s">
        <v>90</v>
      </c>
      <c r="AY328" s="272" t="s">
        <v>244</v>
      </c>
    </row>
    <row r="329" s="2" customFormat="1" ht="24.15" customHeight="1">
      <c r="A329" s="40"/>
      <c r="B329" s="41"/>
      <c r="C329" s="222" t="s">
        <v>348</v>
      </c>
      <c r="D329" s="222" t="s">
        <v>245</v>
      </c>
      <c r="E329" s="223" t="s">
        <v>790</v>
      </c>
      <c r="F329" s="224" t="s">
        <v>791</v>
      </c>
      <c r="G329" s="225" t="s">
        <v>419</v>
      </c>
      <c r="H329" s="226">
        <v>0.57999999999999996</v>
      </c>
      <c r="I329" s="227"/>
      <c r="J329" s="228">
        <f>ROUND(I329*H329,2)</f>
        <v>0</v>
      </c>
      <c r="K329" s="224" t="s">
        <v>753</v>
      </c>
      <c r="L329" s="46"/>
      <c r="M329" s="229" t="s">
        <v>1</v>
      </c>
      <c r="N329" s="230" t="s">
        <v>48</v>
      </c>
      <c r="O329" s="93"/>
      <c r="P329" s="231">
        <f>O329*H329</f>
        <v>0</v>
      </c>
      <c r="Q329" s="231">
        <v>0</v>
      </c>
      <c r="R329" s="231">
        <f>Q329*H329</f>
        <v>0</v>
      </c>
      <c r="S329" s="231">
        <v>0</v>
      </c>
      <c r="T329" s="232">
        <f>S329*H329</f>
        <v>0</v>
      </c>
      <c r="U329" s="40"/>
      <c r="V329" s="40"/>
      <c r="W329" s="40"/>
      <c r="X329" s="40"/>
      <c r="Y329" s="40"/>
      <c r="Z329" s="40"/>
      <c r="AA329" s="40"/>
      <c r="AB329" s="40"/>
      <c r="AC329" s="40"/>
      <c r="AD329" s="40"/>
      <c r="AE329" s="40"/>
      <c r="AR329" s="233" t="s">
        <v>123</v>
      </c>
      <c r="AT329" s="233" t="s">
        <v>245</v>
      </c>
      <c r="AU329" s="233" t="s">
        <v>92</v>
      </c>
      <c r="AY329" s="18" t="s">
        <v>244</v>
      </c>
      <c r="BE329" s="234">
        <f>IF(N329="základní",J329,0)</f>
        <v>0</v>
      </c>
      <c r="BF329" s="234">
        <f>IF(N329="snížená",J329,0)</f>
        <v>0</v>
      </c>
      <c r="BG329" s="234">
        <f>IF(N329="zákl. přenesená",J329,0)</f>
        <v>0</v>
      </c>
      <c r="BH329" s="234">
        <f>IF(N329="sníž. přenesená",J329,0)</f>
        <v>0</v>
      </c>
      <c r="BI329" s="234">
        <f>IF(N329="nulová",J329,0)</f>
        <v>0</v>
      </c>
      <c r="BJ329" s="18" t="s">
        <v>90</v>
      </c>
      <c r="BK329" s="234">
        <f>ROUND(I329*H329,2)</f>
        <v>0</v>
      </c>
      <c r="BL329" s="18" t="s">
        <v>123</v>
      </c>
      <c r="BM329" s="233" t="s">
        <v>1608</v>
      </c>
    </row>
    <row r="330" s="13" customFormat="1">
      <c r="A330" s="13"/>
      <c r="B330" s="262"/>
      <c r="C330" s="263"/>
      <c r="D330" s="235" t="s">
        <v>436</v>
      </c>
      <c r="E330" s="264" t="s">
        <v>1</v>
      </c>
      <c r="F330" s="265" t="s">
        <v>1609</v>
      </c>
      <c r="G330" s="263"/>
      <c r="H330" s="266">
        <v>0.57999999999999996</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90</v>
      </c>
      <c r="AY330" s="272" t="s">
        <v>244</v>
      </c>
    </row>
    <row r="331" s="2" customFormat="1" ht="24.15" customHeight="1">
      <c r="A331" s="40"/>
      <c r="B331" s="41"/>
      <c r="C331" s="222" t="s">
        <v>738</v>
      </c>
      <c r="D331" s="222" t="s">
        <v>245</v>
      </c>
      <c r="E331" s="223" t="s">
        <v>795</v>
      </c>
      <c r="F331" s="224" t="s">
        <v>594</v>
      </c>
      <c r="G331" s="225" t="s">
        <v>419</v>
      </c>
      <c r="H331" s="226">
        <v>2.7240000000000002</v>
      </c>
      <c r="I331" s="227"/>
      <c r="J331" s="228">
        <f>ROUND(I331*H331,2)</f>
        <v>0</v>
      </c>
      <c r="K331" s="224" t="s">
        <v>753</v>
      </c>
      <c r="L331" s="46"/>
      <c r="M331" s="229" t="s">
        <v>1</v>
      </c>
      <c r="N331" s="230" t="s">
        <v>48</v>
      </c>
      <c r="O331" s="93"/>
      <c r="P331" s="231">
        <f>O331*H331</f>
        <v>0</v>
      </c>
      <c r="Q331" s="231">
        <v>0</v>
      </c>
      <c r="R331" s="231">
        <f>Q331*H331</f>
        <v>0</v>
      </c>
      <c r="S331" s="231">
        <v>0</v>
      </c>
      <c r="T331" s="232">
        <f>S331*H331</f>
        <v>0</v>
      </c>
      <c r="U331" s="40"/>
      <c r="V331" s="40"/>
      <c r="W331" s="40"/>
      <c r="X331" s="40"/>
      <c r="Y331" s="40"/>
      <c r="Z331" s="40"/>
      <c r="AA331" s="40"/>
      <c r="AB331" s="40"/>
      <c r="AC331" s="40"/>
      <c r="AD331" s="40"/>
      <c r="AE331" s="40"/>
      <c r="AR331" s="233" t="s">
        <v>123</v>
      </c>
      <c r="AT331" s="233" t="s">
        <v>245</v>
      </c>
      <c r="AU331" s="233" t="s">
        <v>92</v>
      </c>
      <c r="AY331" s="18" t="s">
        <v>244</v>
      </c>
      <c r="BE331" s="234">
        <f>IF(N331="základní",J331,0)</f>
        <v>0</v>
      </c>
      <c r="BF331" s="234">
        <f>IF(N331="snížená",J331,0)</f>
        <v>0</v>
      </c>
      <c r="BG331" s="234">
        <f>IF(N331="zákl. přenesená",J331,0)</f>
        <v>0</v>
      </c>
      <c r="BH331" s="234">
        <f>IF(N331="sníž. přenesená",J331,0)</f>
        <v>0</v>
      </c>
      <c r="BI331" s="234">
        <f>IF(N331="nulová",J331,0)</f>
        <v>0</v>
      </c>
      <c r="BJ331" s="18" t="s">
        <v>90</v>
      </c>
      <c r="BK331" s="234">
        <f>ROUND(I331*H331,2)</f>
        <v>0</v>
      </c>
      <c r="BL331" s="18" t="s">
        <v>123</v>
      </c>
      <c r="BM331" s="233" t="s">
        <v>1610</v>
      </c>
    </row>
    <row r="332" s="13" customFormat="1">
      <c r="A332" s="13"/>
      <c r="B332" s="262"/>
      <c r="C332" s="263"/>
      <c r="D332" s="235" t="s">
        <v>436</v>
      </c>
      <c r="E332" s="264" t="s">
        <v>1</v>
      </c>
      <c r="F332" s="265" t="s">
        <v>1611</v>
      </c>
      <c r="G332" s="263"/>
      <c r="H332" s="266">
        <v>2.7240000000000002</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436</v>
      </c>
      <c r="AU332" s="272" t="s">
        <v>92</v>
      </c>
      <c r="AV332" s="13" t="s">
        <v>92</v>
      </c>
      <c r="AW332" s="13" t="s">
        <v>38</v>
      </c>
      <c r="AX332" s="13" t="s">
        <v>90</v>
      </c>
      <c r="AY332" s="272" t="s">
        <v>244</v>
      </c>
    </row>
    <row r="333" s="11" customFormat="1" ht="22.8" customHeight="1">
      <c r="A333" s="11"/>
      <c r="B333" s="208"/>
      <c r="C333" s="209"/>
      <c r="D333" s="210" t="s">
        <v>82</v>
      </c>
      <c r="E333" s="260" t="s">
        <v>521</v>
      </c>
      <c r="F333" s="260" t="s">
        <v>522</v>
      </c>
      <c r="G333" s="209"/>
      <c r="H333" s="209"/>
      <c r="I333" s="212"/>
      <c r="J333" s="261">
        <f>BK333</f>
        <v>0</v>
      </c>
      <c r="K333" s="209"/>
      <c r="L333" s="214"/>
      <c r="M333" s="215"/>
      <c r="N333" s="216"/>
      <c r="O333" s="216"/>
      <c r="P333" s="217">
        <f>P334</f>
        <v>0</v>
      </c>
      <c r="Q333" s="216"/>
      <c r="R333" s="217">
        <f>R334</f>
        <v>0</v>
      </c>
      <c r="S333" s="216"/>
      <c r="T333" s="218">
        <f>T334</f>
        <v>0</v>
      </c>
      <c r="U333" s="11"/>
      <c r="V333" s="11"/>
      <c r="W333" s="11"/>
      <c r="X333" s="11"/>
      <c r="Y333" s="11"/>
      <c r="Z333" s="11"/>
      <c r="AA333" s="11"/>
      <c r="AB333" s="11"/>
      <c r="AC333" s="11"/>
      <c r="AD333" s="11"/>
      <c r="AE333" s="11"/>
      <c r="AR333" s="219" t="s">
        <v>90</v>
      </c>
      <c r="AT333" s="220" t="s">
        <v>82</v>
      </c>
      <c r="AU333" s="220" t="s">
        <v>90</v>
      </c>
      <c r="AY333" s="219" t="s">
        <v>244</v>
      </c>
      <c r="BK333" s="221">
        <f>BK334</f>
        <v>0</v>
      </c>
    </row>
    <row r="334" s="2" customFormat="1" ht="24.15" customHeight="1">
      <c r="A334" s="40"/>
      <c r="B334" s="41"/>
      <c r="C334" s="222" t="s">
        <v>352</v>
      </c>
      <c r="D334" s="222" t="s">
        <v>245</v>
      </c>
      <c r="E334" s="223" t="s">
        <v>798</v>
      </c>
      <c r="F334" s="224" t="s">
        <v>799</v>
      </c>
      <c r="G334" s="225" t="s">
        <v>419</v>
      </c>
      <c r="H334" s="226">
        <v>10.894</v>
      </c>
      <c r="I334" s="227"/>
      <c r="J334" s="228">
        <f>ROUND(I334*H334,2)</f>
        <v>0</v>
      </c>
      <c r="K334" s="224" t="s">
        <v>547</v>
      </c>
      <c r="L334" s="46"/>
      <c r="M334" s="229" t="s">
        <v>1</v>
      </c>
      <c r="N334" s="230" t="s">
        <v>48</v>
      </c>
      <c r="O334" s="93"/>
      <c r="P334" s="231">
        <f>O334*H334</f>
        <v>0</v>
      </c>
      <c r="Q334" s="231">
        <v>0</v>
      </c>
      <c r="R334" s="231">
        <f>Q334*H334</f>
        <v>0</v>
      </c>
      <c r="S334" s="231">
        <v>0</v>
      </c>
      <c r="T334" s="232">
        <f>S334*H334</f>
        <v>0</v>
      </c>
      <c r="U334" s="40"/>
      <c r="V334" s="40"/>
      <c r="W334" s="40"/>
      <c r="X334" s="40"/>
      <c r="Y334" s="40"/>
      <c r="Z334" s="40"/>
      <c r="AA334" s="40"/>
      <c r="AB334" s="40"/>
      <c r="AC334" s="40"/>
      <c r="AD334" s="40"/>
      <c r="AE334" s="40"/>
      <c r="AR334" s="233" t="s">
        <v>123</v>
      </c>
      <c r="AT334" s="233" t="s">
        <v>245</v>
      </c>
      <c r="AU334" s="233" t="s">
        <v>92</v>
      </c>
      <c r="AY334" s="18" t="s">
        <v>244</v>
      </c>
      <c r="BE334" s="234">
        <f>IF(N334="základní",J334,0)</f>
        <v>0</v>
      </c>
      <c r="BF334" s="234">
        <f>IF(N334="snížená",J334,0)</f>
        <v>0</v>
      </c>
      <c r="BG334" s="234">
        <f>IF(N334="zákl. přenesená",J334,0)</f>
        <v>0</v>
      </c>
      <c r="BH334" s="234">
        <f>IF(N334="sníž. přenesená",J334,0)</f>
        <v>0</v>
      </c>
      <c r="BI334" s="234">
        <f>IF(N334="nulová",J334,0)</f>
        <v>0</v>
      </c>
      <c r="BJ334" s="18" t="s">
        <v>90</v>
      </c>
      <c r="BK334" s="234">
        <f>ROUND(I334*H334,2)</f>
        <v>0</v>
      </c>
      <c r="BL334" s="18" t="s">
        <v>123</v>
      </c>
      <c r="BM334" s="233" t="s">
        <v>1612</v>
      </c>
    </row>
    <row r="335" s="11" customFormat="1" ht="25.92" customHeight="1">
      <c r="A335" s="11"/>
      <c r="B335" s="208"/>
      <c r="C335" s="209"/>
      <c r="D335" s="210" t="s">
        <v>82</v>
      </c>
      <c r="E335" s="211" t="s">
        <v>801</v>
      </c>
      <c r="F335" s="211" t="s">
        <v>802</v>
      </c>
      <c r="G335" s="209"/>
      <c r="H335" s="209"/>
      <c r="I335" s="212"/>
      <c r="J335" s="213">
        <f>BK335</f>
        <v>0</v>
      </c>
      <c r="K335" s="209"/>
      <c r="L335" s="214"/>
      <c r="M335" s="215"/>
      <c r="N335" s="216"/>
      <c r="O335" s="216"/>
      <c r="P335" s="217">
        <f>P336</f>
        <v>0</v>
      </c>
      <c r="Q335" s="216"/>
      <c r="R335" s="217">
        <f>R336</f>
        <v>0</v>
      </c>
      <c r="S335" s="216"/>
      <c r="T335" s="218">
        <f>T336</f>
        <v>0</v>
      </c>
      <c r="U335" s="11"/>
      <c r="V335" s="11"/>
      <c r="W335" s="11"/>
      <c r="X335" s="11"/>
      <c r="Y335" s="11"/>
      <c r="Z335" s="11"/>
      <c r="AA335" s="11"/>
      <c r="AB335" s="11"/>
      <c r="AC335" s="11"/>
      <c r="AD335" s="11"/>
      <c r="AE335" s="11"/>
      <c r="AR335" s="219" t="s">
        <v>92</v>
      </c>
      <c r="AT335" s="220" t="s">
        <v>82</v>
      </c>
      <c r="AU335" s="220" t="s">
        <v>83</v>
      </c>
      <c r="AY335" s="219" t="s">
        <v>244</v>
      </c>
      <c r="BK335" s="221">
        <f>BK336</f>
        <v>0</v>
      </c>
    </row>
    <row r="336" s="11" customFormat="1" ht="22.8" customHeight="1">
      <c r="A336" s="11"/>
      <c r="B336" s="208"/>
      <c r="C336" s="209"/>
      <c r="D336" s="210" t="s">
        <v>82</v>
      </c>
      <c r="E336" s="260" t="s">
        <v>1613</v>
      </c>
      <c r="F336" s="260" t="s">
        <v>1614</v>
      </c>
      <c r="G336" s="209"/>
      <c r="H336" s="209"/>
      <c r="I336" s="212"/>
      <c r="J336" s="261">
        <f>BK336</f>
        <v>0</v>
      </c>
      <c r="K336" s="209"/>
      <c r="L336" s="214"/>
      <c r="M336" s="215"/>
      <c r="N336" s="216"/>
      <c r="O336" s="216"/>
      <c r="P336" s="217">
        <f>SUM(P337:P338)</f>
        <v>0</v>
      </c>
      <c r="Q336" s="216"/>
      <c r="R336" s="217">
        <f>SUM(R337:R338)</f>
        <v>0</v>
      </c>
      <c r="S336" s="216"/>
      <c r="T336" s="218">
        <f>SUM(T337:T338)</f>
        <v>0</v>
      </c>
      <c r="U336" s="11"/>
      <c r="V336" s="11"/>
      <c r="W336" s="11"/>
      <c r="X336" s="11"/>
      <c r="Y336" s="11"/>
      <c r="Z336" s="11"/>
      <c r="AA336" s="11"/>
      <c r="AB336" s="11"/>
      <c r="AC336" s="11"/>
      <c r="AD336" s="11"/>
      <c r="AE336" s="11"/>
      <c r="AR336" s="219" t="s">
        <v>92</v>
      </c>
      <c r="AT336" s="220" t="s">
        <v>82</v>
      </c>
      <c r="AU336" s="220" t="s">
        <v>90</v>
      </c>
      <c r="AY336" s="219" t="s">
        <v>244</v>
      </c>
      <c r="BK336" s="221">
        <f>SUM(BK337:BK338)</f>
        <v>0</v>
      </c>
    </row>
    <row r="337" s="2" customFormat="1" ht="16.5" customHeight="1">
      <c r="A337" s="40"/>
      <c r="B337" s="41"/>
      <c r="C337" s="222" t="s">
        <v>746</v>
      </c>
      <c r="D337" s="222" t="s">
        <v>245</v>
      </c>
      <c r="E337" s="223" t="s">
        <v>1615</v>
      </c>
      <c r="F337" s="224" t="s">
        <v>1616</v>
      </c>
      <c r="G337" s="225" t="s">
        <v>490</v>
      </c>
      <c r="H337" s="226">
        <v>56</v>
      </c>
      <c r="I337" s="227"/>
      <c r="J337" s="228">
        <f>ROUND(I337*H337,2)</f>
        <v>0</v>
      </c>
      <c r="K337" s="224" t="s">
        <v>547</v>
      </c>
      <c r="L337" s="46"/>
      <c r="M337" s="229" t="s">
        <v>1</v>
      </c>
      <c r="N337" s="230" t="s">
        <v>48</v>
      </c>
      <c r="O337" s="93"/>
      <c r="P337" s="231">
        <f>O337*H337</f>
        <v>0</v>
      </c>
      <c r="Q337" s="231">
        <v>0</v>
      </c>
      <c r="R337" s="231">
        <f>Q337*H337</f>
        <v>0</v>
      </c>
      <c r="S337" s="231">
        <v>0</v>
      </c>
      <c r="T337" s="232">
        <f>S337*H337</f>
        <v>0</v>
      </c>
      <c r="U337" s="40"/>
      <c r="V337" s="40"/>
      <c r="W337" s="40"/>
      <c r="X337" s="40"/>
      <c r="Y337" s="40"/>
      <c r="Z337" s="40"/>
      <c r="AA337" s="40"/>
      <c r="AB337" s="40"/>
      <c r="AC337" s="40"/>
      <c r="AD337" s="40"/>
      <c r="AE337" s="40"/>
      <c r="AR337" s="233" t="s">
        <v>276</v>
      </c>
      <c r="AT337" s="233" t="s">
        <v>245</v>
      </c>
      <c r="AU337" s="233" t="s">
        <v>92</v>
      </c>
      <c r="AY337" s="18" t="s">
        <v>244</v>
      </c>
      <c r="BE337" s="234">
        <f>IF(N337="základní",J337,0)</f>
        <v>0</v>
      </c>
      <c r="BF337" s="234">
        <f>IF(N337="snížená",J337,0)</f>
        <v>0</v>
      </c>
      <c r="BG337" s="234">
        <f>IF(N337="zákl. přenesená",J337,0)</f>
        <v>0</v>
      </c>
      <c r="BH337" s="234">
        <f>IF(N337="sníž. přenesená",J337,0)</f>
        <v>0</v>
      </c>
      <c r="BI337" s="234">
        <f>IF(N337="nulová",J337,0)</f>
        <v>0</v>
      </c>
      <c r="BJ337" s="18" t="s">
        <v>90</v>
      </c>
      <c r="BK337" s="234">
        <f>ROUND(I337*H337,2)</f>
        <v>0</v>
      </c>
      <c r="BL337" s="18" t="s">
        <v>276</v>
      </c>
      <c r="BM337" s="233" t="s">
        <v>1617</v>
      </c>
    </row>
    <row r="338" s="13" customFormat="1">
      <c r="A338" s="13"/>
      <c r="B338" s="262"/>
      <c r="C338" s="263"/>
      <c r="D338" s="235" t="s">
        <v>436</v>
      </c>
      <c r="E338" s="264" t="s">
        <v>1</v>
      </c>
      <c r="F338" s="265" t="s">
        <v>361</v>
      </c>
      <c r="G338" s="263"/>
      <c r="H338" s="266">
        <v>56</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436</v>
      </c>
      <c r="AU338" s="272" t="s">
        <v>92</v>
      </c>
      <c r="AV338" s="13" t="s">
        <v>92</v>
      </c>
      <c r="AW338" s="13" t="s">
        <v>38</v>
      </c>
      <c r="AX338" s="13" t="s">
        <v>90</v>
      </c>
      <c r="AY338" s="272" t="s">
        <v>244</v>
      </c>
    </row>
    <row r="339" s="11" customFormat="1" ht="25.92" customHeight="1">
      <c r="A339" s="11"/>
      <c r="B339" s="208"/>
      <c r="C339" s="209"/>
      <c r="D339" s="210" t="s">
        <v>82</v>
      </c>
      <c r="E339" s="211" t="s">
        <v>397</v>
      </c>
      <c r="F339" s="211" t="s">
        <v>1618</v>
      </c>
      <c r="G339" s="209"/>
      <c r="H339" s="209"/>
      <c r="I339" s="212"/>
      <c r="J339" s="213">
        <f>BK339</f>
        <v>0</v>
      </c>
      <c r="K339" s="209"/>
      <c r="L339" s="214"/>
      <c r="M339" s="215"/>
      <c r="N339" s="216"/>
      <c r="O339" s="216"/>
      <c r="P339" s="217">
        <f>P340</f>
        <v>0</v>
      </c>
      <c r="Q339" s="216"/>
      <c r="R339" s="217">
        <f>R340</f>
        <v>0.16122</v>
      </c>
      <c r="S339" s="216"/>
      <c r="T339" s="218">
        <f>T340</f>
        <v>0</v>
      </c>
      <c r="U339" s="11"/>
      <c r="V339" s="11"/>
      <c r="W339" s="11"/>
      <c r="X339" s="11"/>
      <c r="Y339" s="11"/>
      <c r="Z339" s="11"/>
      <c r="AA339" s="11"/>
      <c r="AB339" s="11"/>
      <c r="AC339" s="11"/>
      <c r="AD339" s="11"/>
      <c r="AE339" s="11"/>
      <c r="AR339" s="219" t="s">
        <v>117</v>
      </c>
      <c r="AT339" s="220" t="s">
        <v>82</v>
      </c>
      <c r="AU339" s="220" t="s">
        <v>83</v>
      </c>
      <c r="AY339" s="219" t="s">
        <v>244</v>
      </c>
      <c r="BK339" s="221">
        <f>BK340</f>
        <v>0</v>
      </c>
    </row>
    <row r="340" s="11" customFormat="1" ht="22.8" customHeight="1">
      <c r="A340" s="11"/>
      <c r="B340" s="208"/>
      <c r="C340" s="209"/>
      <c r="D340" s="210" t="s">
        <v>82</v>
      </c>
      <c r="E340" s="260" t="s">
        <v>1619</v>
      </c>
      <c r="F340" s="260" t="s">
        <v>1620</v>
      </c>
      <c r="G340" s="209"/>
      <c r="H340" s="209"/>
      <c r="I340" s="212"/>
      <c r="J340" s="261">
        <f>BK340</f>
        <v>0</v>
      </c>
      <c r="K340" s="209"/>
      <c r="L340" s="214"/>
      <c r="M340" s="215"/>
      <c r="N340" s="216"/>
      <c r="O340" s="216"/>
      <c r="P340" s="217">
        <f>SUM(P341:P393)</f>
        <v>0</v>
      </c>
      <c r="Q340" s="216"/>
      <c r="R340" s="217">
        <f>SUM(R341:R393)</f>
        <v>0.16122</v>
      </c>
      <c r="S340" s="216"/>
      <c r="T340" s="218">
        <f>SUM(T341:T393)</f>
        <v>0</v>
      </c>
      <c r="U340" s="11"/>
      <c r="V340" s="11"/>
      <c r="W340" s="11"/>
      <c r="X340" s="11"/>
      <c r="Y340" s="11"/>
      <c r="Z340" s="11"/>
      <c r="AA340" s="11"/>
      <c r="AB340" s="11"/>
      <c r="AC340" s="11"/>
      <c r="AD340" s="11"/>
      <c r="AE340" s="11"/>
      <c r="AR340" s="219" t="s">
        <v>117</v>
      </c>
      <c r="AT340" s="220" t="s">
        <v>82</v>
      </c>
      <c r="AU340" s="220" t="s">
        <v>90</v>
      </c>
      <c r="AY340" s="219" t="s">
        <v>244</v>
      </c>
      <c r="BK340" s="221">
        <f>SUM(BK341:BK393)</f>
        <v>0</v>
      </c>
    </row>
    <row r="341" s="2" customFormat="1" ht="16.5" customHeight="1">
      <c r="A341" s="40"/>
      <c r="B341" s="41"/>
      <c r="C341" s="222" t="s">
        <v>357</v>
      </c>
      <c r="D341" s="222" t="s">
        <v>245</v>
      </c>
      <c r="E341" s="223" t="s">
        <v>1621</v>
      </c>
      <c r="F341" s="224" t="s">
        <v>1622</v>
      </c>
      <c r="G341" s="225" t="s">
        <v>886</v>
      </c>
      <c r="H341" s="226">
        <v>1</v>
      </c>
      <c r="I341" s="227"/>
      <c r="J341" s="228">
        <f>ROUND(I341*H341,2)</f>
        <v>0</v>
      </c>
      <c r="K341" s="224" t="s">
        <v>1</v>
      </c>
      <c r="L341" s="46"/>
      <c r="M341" s="229" t="s">
        <v>1</v>
      </c>
      <c r="N341" s="230" t="s">
        <v>48</v>
      </c>
      <c r="O341" s="93"/>
      <c r="P341" s="231">
        <f>O341*H341</f>
        <v>0</v>
      </c>
      <c r="Q341" s="231">
        <v>0</v>
      </c>
      <c r="R341" s="231">
        <f>Q341*H341</f>
        <v>0</v>
      </c>
      <c r="S341" s="231">
        <v>0</v>
      </c>
      <c r="T341" s="232">
        <f>S341*H341</f>
        <v>0</v>
      </c>
      <c r="U341" s="40"/>
      <c r="V341" s="40"/>
      <c r="W341" s="40"/>
      <c r="X341" s="40"/>
      <c r="Y341" s="40"/>
      <c r="Z341" s="40"/>
      <c r="AA341" s="40"/>
      <c r="AB341" s="40"/>
      <c r="AC341" s="40"/>
      <c r="AD341" s="40"/>
      <c r="AE341" s="40"/>
      <c r="AR341" s="233" t="s">
        <v>378</v>
      </c>
      <c r="AT341" s="233" t="s">
        <v>245</v>
      </c>
      <c r="AU341" s="233" t="s">
        <v>92</v>
      </c>
      <c r="AY341" s="18" t="s">
        <v>244</v>
      </c>
      <c r="BE341" s="234">
        <f>IF(N341="základní",J341,0)</f>
        <v>0</v>
      </c>
      <c r="BF341" s="234">
        <f>IF(N341="snížená",J341,0)</f>
        <v>0</v>
      </c>
      <c r="BG341" s="234">
        <f>IF(N341="zákl. přenesená",J341,0)</f>
        <v>0</v>
      </c>
      <c r="BH341" s="234">
        <f>IF(N341="sníž. přenesená",J341,0)</f>
        <v>0</v>
      </c>
      <c r="BI341" s="234">
        <f>IF(N341="nulová",J341,0)</f>
        <v>0</v>
      </c>
      <c r="BJ341" s="18" t="s">
        <v>90</v>
      </c>
      <c r="BK341" s="234">
        <f>ROUND(I341*H341,2)</f>
        <v>0</v>
      </c>
      <c r="BL341" s="18" t="s">
        <v>378</v>
      </c>
      <c r="BM341" s="233" t="s">
        <v>1623</v>
      </c>
    </row>
    <row r="342" s="15" customFormat="1">
      <c r="A342" s="15"/>
      <c r="B342" s="287"/>
      <c r="C342" s="288"/>
      <c r="D342" s="235" t="s">
        <v>436</v>
      </c>
      <c r="E342" s="289" t="s">
        <v>1</v>
      </c>
      <c r="F342" s="290" t="s">
        <v>1622</v>
      </c>
      <c r="G342" s="288"/>
      <c r="H342" s="289" t="s">
        <v>1</v>
      </c>
      <c r="I342" s="291"/>
      <c r="J342" s="288"/>
      <c r="K342" s="288"/>
      <c r="L342" s="292"/>
      <c r="M342" s="293"/>
      <c r="N342" s="294"/>
      <c r="O342" s="294"/>
      <c r="P342" s="294"/>
      <c r="Q342" s="294"/>
      <c r="R342" s="294"/>
      <c r="S342" s="294"/>
      <c r="T342" s="295"/>
      <c r="U342" s="15"/>
      <c r="V342" s="15"/>
      <c r="W342" s="15"/>
      <c r="X342" s="15"/>
      <c r="Y342" s="15"/>
      <c r="Z342" s="15"/>
      <c r="AA342" s="15"/>
      <c r="AB342" s="15"/>
      <c r="AC342" s="15"/>
      <c r="AD342" s="15"/>
      <c r="AE342" s="15"/>
      <c r="AT342" s="296" t="s">
        <v>436</v>
      </c>
      <c r="AU342" s="296" t="s">
        <v>92</v>
      </c>
      <c r="AV342" s="15" t="s">
        <v>90</v>
      </c>
      <c r="AW342" s="15" t="s">
        <v>38</v>
      </c>
      <c r="AX342" s="15" t="s">
        <v>83</v>
      </c>
      <c r="AY342" s="296" t="s">
        <v>244</v>
      </c>
    </row>
    <row r="343" s="15" customFormat="1">
      <c r="A343" s="15"/>
      <c r="B343" s="287"/>
      <c r="C343" s="288"/>
      <c r="D343" s="235" t="s">
        <v>436</v>
      </c>
      <c r="E343" s="289" t="s">
        <v>1</v>
      </c>
      <c r="F343" s="290" t="s">
        <v>1624</v>
      </c>
      <c r="G343" s="288"/>
      <c r="H343" s="289" t="s">
        <v>1</v>
      </c>
      <c r="I343" s="291"/>
      <c r="J343" s="288"/>
      <c r="K343" s="288"/>
      <c r="L343" s="292"/>
      <c r="M343" s="293"/>
      <c r="N343" s="294"/>
      <c r="O343" s="294"/>
      <c r="P343" s="294"/>
      <c r="Q343" s="294"/>
      <c r="R343" s="294"/>
      <c r="S343" s="294"/>
      <c r="T343" s="295"/>
      <c r="U343" s="15"/>
      <c r="V343" s="15"/>
      <c r="W343" s="15"/>
      <c r="X343" s="15"/>
      <c r="Y343" s="15"/>
      <c r="Z343" s="15"/>
      <c r="AA343" s="15"/>
      <c r="AB343" s="15"/>
      <c r="AC343" s="15"/>
      <c r="AD343" s="15"/>
      <c r="AE343" s="15"/>
      <c r="AT343" s="296" t="s">
        <v>436</v>
      </c>
      <c r="AU343" s="296" t="s">
        <v>92</v>
      </c>
      <c r="AV343" s="15" t="s">
        <v>90</v>
      </c>
      <c r="AW343" s="15" t="s">
        <v>38</v>
      </c>
      <c r="AX343" s="15" t="s">
        <v>83</v>
      </c>
      <c r="AY343" s="296" t="s">
        <v>244</v>
      </c>
    </row>
    <row r="344" s="15" customFormat="1">
      <c r="A344" s="15"/>
      <c r="B344" s="287"/>
      <c r="C344" s="288"/>
      <c r="D344" s="235" t="s">
        <v>436</v>
      </c>
      <c r="E344" s="289" t="s">
        <v>1</v>
      </c>
      <c r="F344" s="290" t="s">
        <v>1625</v>
      </c>
      <c r="G344" s="288"/>
      <c r="H344" s="289" t="s">
        <v>1</v>
      </c>
      <c r="I344" s="291"/>
      <c r="J344" s="288"/>
      <c r="K344" s="288"/>
      <c r="L344" s="292"/>
      <c r="M344" s="293"/>
      <c r="N344" s="294"/>
      <c r="O344" s="294"/>
      <c r="P344" s="294"/>
      <c r="Q344" s="294"/>
      <c r="R344" s="294"/>
      <c r="S344" s="294"/>
      <c r="T344" s="295"/>
      <c r="U344" s="15"/>
      <c r="V344" s="15"/>
      <c r="W344" s="15"/>
      <c r="X344" s="15"/>
      <c r="Y344" s="15"/>
      <c r="Z344" s="15"/>
      <c r="AA344" s="15"/>
      <c r="AB344" s="15"/>
      <c r="AC344" s="15"/>
      <c r="AD344" s="15"/>
      <c r="AE344" s="15"/>
      <c r="AT344" s="296" t="s">
        <v>436</v>
      </c>
      <c r="AU344" s="296" t="s">
        <v>92</v>
      </c>
      <c r="AV344" s="15" t="s">
        <v>90</v>
      </c>
      <c r="AW344" s="15" t="s">
        <v>38</v>
      </c>
      <c r="AX344" s="15" t="s">
        <v>83</v>
      </c>
      <c r="AY344" s="296" t="s">
        <v>244</v>
      </c>
    </row>
    <row r="345" s="15" customFormat="1">
      <c r="A345" s="15"/>
      <c r="B345" s="287"/>
      <c r="C345" s="288"/>
      <c r="D345" s="235" t="s">
        <v>436</v>
      </c>
      <c r="E345" s="289" t="s">
        <v>1</v>
      </c>
      <c r="F345" s="290" t="s">
        <v>1626</v>
      </c>
      <c r="G345" s="288"/>
      <c r="H345" s="289" t="s">
        <v>1</v>
      </c>
      <c r="I345" s="291"/>
      <c r="J345" s="288"/>
      <c r="K345" s="288"/>
      <c r="L345" s="292"/>
      <c r="M345" s="293"/>
      <c r="N345" s="294"/>
      <c r="O345" s="294"/>
      <c r="P345" s="294"/>
      <c r="Q345" s="294"/>
      <c r="R345" s="294"/>
      <c r="S345" s="294"/>
      <c r="T345" s="295"/>
      <c r="U345" s="15"/>
      <c r="V345" s="15"/>
      <c r="W345" s="15"/>
      <c r="X345" s="15"/>
      <c r="Y345" s="15"/>
      <c r="Z345" s="15"/>
      <c r="AA345" s="15"/>
      <c r="AB345" s="15"/>
      <c r="AC345" s="15"/>
      <c r="AD345" s="15"/>
      <c r="AE345" s="15"/>
      <c r="AT345" s="296" t="s">
        <v>436</v>
      </c>
      <c r="AU345" s="296" t="s">
        <v>92</v>
      </c>
      <c r="AV345" s="15" t="s">
        <v>90</v>
      </c>
      <c r="AW345" s="15" t="s">
        <v>38</v>
      </c>
      <c r="AX345" s="15" t="s">
        <v>83</v>
      </c>
      <c r="AY345" s="296" t="s">
        <v>244</v>
      </c>
    </row>
    <row r="346" s="15" customFormat="1">
      <c r="A346" s="15"/>
      <c r="B346" s="287"/>
      <c r="C346" s="288"/>
      <c r="D346" s="235" t="s">
        <v>436</v>
      </c>
      <c r="E346" s="289" t="s">
        <v>1</v>
      </c>
      <c r="F346" s="290" t="s">
        <v>1627</v>
      </c>
      <c r="G346" s="288"/>
      <c r="H346" s="289" t="s">
        <v>1</v>
      </c>
      <c r="I346" s="291"/>
      <c r="J346" s="288"/>
      <c r="K346" s="288"/>
      <c r="L346" s="292"/>
      <c r="M346" s="293"/>
      <c r="N346" s="294"/>
      <c r="O346" s="294"/>
      <c r="P346" s="294"/>
      <c r="Q346" s="294"/>
      <c r="R346" s="294"/>
      <c r="S346" s="294"/>
      <c r="T346" s="295"/>
      <c r="U346" s="15"/>
      <c r="V346" s="15"/>
      <c r="W346" s="15"/>
      <c r="X346" s="15"/>
      <c r="Y346" s="15"/>
      <c r="Z346" s="15"/>
      <c r="AA346" s="15"/>
      <c r="AB346" s="15"/>
      <c r="AC346" s="15"/>
      <c r="AD346" s="15"/>
      <c r="AE346" s="15"/>
      <c r="AT346" s="296" t="s">
        <v>436</v>
      </c>
      <c r="AU346" s="296" t="s">
        <v>92</v>
      </c>
      <c r="AV346" s="15" t="s">
        <v>90</v>
      </c>
      <c r="AW346" s="15" t="s">
        <v>38</v>
      </c>
      <c r="AX346" s="15" t="s">
        <v>83</v>
      </c>
      <c r="AY346" s="296" t="s">
        <v>244</v>
      </c>
    </row>
    <row r="347" s="13" customFormat="1">
      <c r="A347" s="13"/>
      <c r="B347" s="262"/>
      <c r="C347" s="263"/>
      <c r="D347" s="235" t="s">
        <v>436</v>
      </c>
      <c r="E347" s="264" t="s">
        <v>1</v>
      </c>
      <c r="F347" s="265" t="s">
        <v>90</v>
      </c>
      <c r="G347" s="263"/>
      <c r="H347" s="266">
        <v>1</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436</v>
      </c>
      <c r="AU347" s="272" t="s">
        <v>92</v>
      </c>
      <c r="AV347" s="13" t="s">
        <v>92</v>
      </c>
      <c r="AW347" s="13" t="s">
        <v>38</v>
      </c>
      <c r="AX347" s="13" t="s">
        <v>90</v>
      </c>
      <c r="AY347" s="272" t="s">
        <v>244</v>
      </c>
    </row>
    <row r="348" s="2" customFormat="1" ht="16.5" customHeight="1">
      <c r="A348" s="40"/>
      <c r="B348" s="41"/>
      <c r="C348" s="222" t="s">
        <v>756</v>
      </c>
      <c r="D348" s="222" t="s">
        <v>245</v>
      </c>
      <c r="E348" s="223" t="s">
        <v>1628</v>
      </c>
      <c r="F348" s="224" t="s">
        <v>1629</v>
      </c>
      <c r="G348" s="225" t="s">
        <v>886</v>
      </c>
      <c r="H348" s="226">
        <v>1</v>
      </c>
      <c r="I348" s="227"/>
      <c r="J348" s="228">
        <f>ROUND(I348*H348,2)</f>
        <v>0</v>
      </c>
      <c r="K348" s="224" t="s">
        <v>1</v>
      </c>
      <c r="L348" s="46"/>
      <c r="M348" s="229" t="s">
        <v>1</v>
      </c>
      <c r="N348" s="230" t="s">
        <v>48</v>
      </c>
      <c r="O348" s="93"/>
      <c r="P348" s="231">
        <f>O348*H348</f>
        <v>0</v>
      </c>
      <c r="Q348" s="231">
        <v>0</v>
      </c>
      <c r="R348" s="231">
        <f>Q348*H348</f>
        <v>0</v>
      </c>
      <c r="S348" s="231">
        <v>0</v>
      </c>
      <c r="T348" s="232">
        <f>S348*H348</f>
        <v>0</v>
      </c>
      <c r="U348" s="40"/>
      <c r="V348" s="40"/>
      <c r="W348" s="40"/>
      <c r="X348" s="40"/>
      <c r="Y348" s="40"/>
      <c r="Z348" s="40"/>
      <c r="AA348" s="40"/>
      <c r="AB348" s="40"/>
      <c r="AC348" s="40"/>
      <c r="AD348" s="40"/>
      <c r="AE348" s="40"/>
      <c r="AR348" s="233" t="s">
        <v>378</v>
      </c>
      <c r="AT348" s="233" t="s">
        <v>245</v>
      </c>
      <c r="AU348" s="233" t="s">
        <v>92</v>
      </c>
      <c r="AY348" s="18" t="s">
        <v>244</v>
      </c>
      <c r="BE348" s="234">
        <f>IF(N348="základní",J348,0)</f>
        <v>0</v>
      </c>
      <c r="BF348" s="234">
        <f>IF(N348="snížená",J348,0)</f>
        <v>0</v>
      </c>
      <c r="BG348" s="234">
        <f>IF(N348="zákl. přenesená",J348,0)</f>
        <v>0</v>
      </c>
      <c r="BH348" s="234">
        <f>IF(N348="sníž. přenesená",J348,0)</f>
        <v>0</v>
      </c>
      <c r="BI348" s="234">
        <f>IF(N348="nulová",J348,0)</f>
        <v>0</v>
      </c>
      <c r="BJ348" s="18" t="s">
        <v>90</v>
      </c>
      <c r="BK348" s="234">
        <f>ROUND(I348*H348,2)</f>
        <v>0</v>
      </c>
      <c r="BL348" s="18" t="s">
        <v>378</v>
      </c>
      <c r="BM348" s="233" t="s">
        <v>1630</v>
      </c>
    </row>
    <row r="349" s="15" customFormat="1">
      <c r="A349" s="15"/>
      <c r="B349" s="287"/>
      <c r="C349" s="288"/>
      <c r="D349" s="235" t="s">
        <v>436</v>
      </c>
      <c r="E349" s="289" t="s">
        <v>1</v>
      </c>
      <c r="F349" s="290" t="s">
        <v>1629</v>
      </c>
      <c r="G349" s="288"/>
      <c r="H349" s="289" t="s">
        <v>1</v>
      </c>
      <c r="I349" s="291"/>
      <c r="J349" s="288"/>
      <c r="K349" s="288"/>
      <c r="L349" s="292"/>
      <c r="M349" s="293"/>
      <c r="N349" s="294"/>
      <c r="O349" s="294"/>
      <c r="P349" s="294"/>
      <c r="Q349" s="294"/>
      <c r="R349" s="294"/>
      <c r="S349" s="294"/>
      <c r="T349" s="295"/>
      <c r="U349" s="15"/>
      <c r="V349" s="15"/>
      <c r="W349" s="15"/>
      <c r="X349" s="15"/>
      <c r="Y349" s="15"/>
      <c r="Z349" s="15"/>
      <c r="AA349" s="15"/>
      <c r="AB349" s="15"/>
      <c r="AC349" s="15"/>
      <c r="AD349" s="15"/>
      <c r="AE349" s="15"/>
      <c r="AT349" s="296" t="s">
        <v>436</v>
      </c>
      <c r="AU349" s="296" t="s">
        <v>92</v>
      </c>
      <c r="AV349" s="15" t="s">
        <v>90</v>
      </c>
      <c r="AW349" s="15" t="s">
        <v>38</v>
      </c>
      <c r="AX349" s="15" t="s">
        <v>83</v>
      </c>
      <c r="AY349" s="296" t="s">
        <v>244</v>
      </c>
    </row>
    <row r="350" s="15" customFormat="1">
      <c r="A350" s="15"/>
      <c r="B350" s="287"/>
      <c r="C350" s="288"/>
      <c r="D350" s="235" t="s">
        <v>436</v>
      </c>
      <c r="E350" s="289" t="s">
        <v>1</v>
      </c>
      <c r="F350" s="290" t="s">
        <v>1631</v>
      </c>
      <c r="G350" s="288"/>
      <c r="H350" s="289" t="s">
        <v>1</v>
      </c>
      <c r="I350" s="291"/>
      <c r="J350" s="288"/>
      <c r="K350" s="288"/>
      <c r="L350" s="292"/>
      <c r="M350" s="293"/>
      <c r="N350" s="294"/>
      <c r="O350" s="294"/>
      <c r="P350" s="294"/>
      <c r="Q350" s="294"/>
      <c r="R350" s="294"/>
      <c r="S350" s="294"/>
      <c r="T350" s="295"/>
      <c r="U350" s="15"/>
      <c r="V350" s="15"/>
      <c r="W350" s="15"/>
      <c r="X350" s="15"/>
      <c r="Y350" s="15"/>
      <c r="Z350" s="15"/>
      <c r="AA350" s="15"/>
      <c r="AB350" s="15"/>
      <c r="AC350" s="15"/>
      <c r="AD350" s="15"/>
      <c r="AE350" s="15"/>
      <c r="AT350" s="296" t="s">
        <v>436</v>
      </c>
      <c r="AU350" s="296" t="s">
        <v>92</v>
      </c>
      <c r="AV350" s="15" t="s">
        <v>90</v>
      </c>
      <c r="AW350" s="15" t="s">
        <v>38</v>
      </c>
      <c r="AX350" s="15" t="s">
        <v>83</v>
      </c>
      <c r="AY350" s="296" t="s">
        <v>244</v>
      </c>
    </row>
    <row r="351" s="15" customFormat="1">
      <c r="A351" s="15"/>
      <c r="B351" s="287"/>
      <c r="C351" s="288"/>
      <c r="D351" s="235" t="s">
        <v>436</v>
      </c>
      <c r="E351" s="289" t="s">
        <v>1</v>
      </c>
      <c r="F351" s="290" t="s">
        <v>1632</v>
      </c>
      <c r="G351" s="288"/>
      <c r="H351" s="289" t="s">
        <v>1</v>
      </c>
      <c r="I351" s="291"/>
      <c r="J351" s="288"/>
      <c r="K351" s="288"/>
      <c r="L351" s="292"/>
      <c r="M351" s="293"/>
      <c r="N351" s="294"/>
      <c r="O351" s="294"/>
      <c r="P351" s="294"/>
      <c r="Q351" s="294"/>
      <c r="R351" s="294"/>
      <c r="S351" s="294"/>
      <c r="T351" s="295"/>
      <c r="U351" s="15"/>
      <c r="V351" s="15"/>
      <c r="W351" s="15"/>
      <c r="X351" s="15"/>
      <c r="Y351" s="15"/>
      <c r="Z351" s="15"/>
      <c r="AA351" s="15"/>
      <c r="AB351" s="15"/>
      <c r="AC351" s="15"/>
      <c r="AD351" s="15"/>
      <c r="AE351" s="15"/>
      <c r="AT351" s="296" t="s">
        <v>436</v>
      </c>
      <c r="AU351" s="296" t="s">
        <v>92</v>
      </c>
      <c r="AV351" s="15" t="s">
        <v>90</v>
      </c>
      <c r="AW351" s="15" t="s">
        <v>38</v>
      </c>
      <c r="AX351" s="15" t="s">
        <v>83</v>
      </c>
      <c r="AY351" s="296" t="s">
        <v>244</v>
      </c>
    </row>
    <row r="352" s="15" customFormat="1">
      <c r="A352" s="15"/>
      <c r="B352" s="287"/>
      <c r="C352" s="288"/>
      <c r="D352" s="235" t="s">
        <v>436</v>
      </c>
      <c r="E352" s="289" t="s">
        <v>1</v>
      </c>
      <c r="F352" s="290" t="s">
        <v>1633</v>
      </c>
      <c r="G352" s="288"/>
      <c r="H352" s="289" t="s">
        <v>1</v>
      </c>
      <c r="I352" s="291"/>
      <c r="J352" s="288"/>
      <c r="K352" s="288"/>
      <c r="L352" s="292"/>
      <c r="M352" s="293"/>
      <c r="N352" s="294"/>
      <c r="O352" s="294"/>
      <c r="P352" s="294"/>
      <c r="Q352" s="294"/>
      <c r="R352" s="294"/>
      <c r="S352" s="294"/>
      <c r="T352" s="295"/>
      <c r="U352" s="15"/>
      <c r="V352" s="15"/>
      <c r="W352" s="15"/>
      <c r="X352" s="15"/>
      <c r="Y352" s="15"/>
      <c r="Z352" s="15"/>
      <c r="AA352" s="15"/>
      <c r="AB352" s="15"/>
      <c r="AC352" s="15"/>
      <c r="AD352" s="15"/>
      <c r="AE352" s="15"/>
      <c r="AT352" s="296" t="s">
        <v>436</v>
      </c>
      <c r="AU352" s="296" t="s">
        <v>92</v>
      </c>
      <c r="AV352" s="15" t="s">
        <v>90</v>
      </c>
      <c r="AW352" s="15" t="s">
        <v>38</v>
      </c>
      <c r="AX352" s="15" t="s">
        <v>83</v>
      </c>
      <c r="AY352" s="296" t="s">
        <v>244</v>
      </c>
    </row>
    <row r="353" s="15" customFormat="1">
      <c r="A353" s="15"/>
      <c r="B353" s="287"/>
      <c r="C353" s="288"/>
      <c r="D353" s="235" t="s">
        <v>436</v>
      </c>
      <c r="E353" s="289" t="s">
        <v>1</v>
      </c>
      <c r="F353" s="290" t="s">
        <v>1634</v>
      </c>
      <c r="G353" s="288"/>
      <c r="H353" s="289" t="s">
        <v>1</v>
      </c>
      <c r="I353" s="291"/>
      <c r="J353" s="288"/>
      <c r="K353" s="288"/>
      <c r="L353" s="292"/>
      <c r="M353" s="293"/>
      <c r="N353" s="294"/>
      <c r="O353" s="294"/>
      <c r="P353" s="294"/>
      <c r="Q353" s="294"/>
      <c r="R353" s="294"/>
      <c r="S353" s="294"/>
      <c r="T353" s="295"/>
      <c r="U353" s="15"/>
      <c r="V353" s="15"/>
      <c r="W353" s="15"/>
      <c r="X353" s="15"/>
      <c r="Y353" s="15"/>
      <c r="Z353" s="15"/>
      <c r="AA353" s="15"/>
      <c r="AB353" s="15"/>
      <c r="AC353" s="15"/>
      <c r="AD353" s="15"/>
      <c r="AE353" s="15"/>
      <c r="AT353" s="296" t="s">
        <v>436</v>
      </c>
      <c r="AU353" s="296" t="s">
        <v>92</v>
      </c>
      <c r="AV353" s="15" t="s">
        <v>90</v>
      </c>
      <c r="AW353" s="15" t="s">
        <v>38</v>
      </c>
      <c r="AX353" s="15" t="s">
        <v>83</v>
      </c>
      <c r="AY353" s="296" t="s">
        <v>244</v>
      </c>
    </row>
    <row r="354" s="15" customFormat="1">
      <c r="A354" s="15"/>
      <c r="B354" s="287"/>
      <c r="C354" s="288"/>
      <c r="D354" s="235" t="s">
        <v>436</v>
      </c>
      <c r="E354" s="289" t="s">
        <v>1</v>
      </c>
      <c r="F354" s="290" t="s">
        <v>1635</v>
      </c>
      <c r="G354" s="288"/>
      <c r="H354" s="289" t="s">
        <v>1</v>
      </c>
      <c r="I354" s="291"/>
      <c r="J354" s="288"/>
      <c r="K354" s="288"/>
      <c r="L354" s="292"/>
      <c r="M354" s="293"/>
      <c r="N354" s="294"/>
      <c r="O354" s="294"/>
      <c r="P354" s="294"/>
      <c r="Q354" s="294"/>
      <c r="R354" s="294"/>
      <c r="S354" s="294"/>
      <c r="T354" s="295"/>
      <c r="U354" s="15"/>
      <c r="V354" s="15"/>
      <c r="W354" s="15"/>
      <c r="X354" s="15"/>
      <c r="Y354" s="15"/>
      <c r="Z354" s="15"/>
      <c r="AA354" s="15"/>
      <c r="AB354" s="15"/>
      <c r="AC354" s="15"/>
      <c r="AD354" s="15"/>
      <c r="AE354" s="15"/>
      <c r="AT354" s="296" t="s">
        <v>436</v>
      </c>
      <c r="AU354" s="296" t="s">
        <v>92</v>
      </c>
      <c r="AV354" s="15" t="s">
        <v>90</v>
      </c>
      <c r="AW354" s="15" t="s">
        <v>38</v>
      </c>
      <c r="AX354" s="15" t="s">
        <v>83</v>
      </c>
      <c r="AY354" s="296" t="s">
        <v>244</v>
      </c>
    </row>
    <row r="355" s="15" customFormat="1">
      <c r="A355" s="15"/>
      <c r="B355" s="287"/>
      <c r="C355" s="288"/>
      <c r="D355" s="235" t="s">
        <v>436</v>
      </c>
      <c r="E355" s="289" t="s">
        <v>1</v>
      </c>
      <c r="F355" s="290" t="s">
        <v>1636</v>
      </c>
      <c r="G355" s="288"/>
      <c r="H355" s="289" t="s">
        <v>1</v>
      </c>
      <c r="I355" s="291"/>
      <c r="J355" s="288"/>
      <c r="K355" s="288"/>
      <c r="L355" s="292"/>
      <c r="M355" s="293"/>
      <c r="N355" s="294"/>
      <c r="O355" s="294"/>
      <c r="P355" s="294"/>
      <c r="Q355" s="294"/>
      <c r="R355" s="294"/>
      <c r="S355" s="294"/>
      <c r="T355" s="295"/>
      <c r="U355" s="15"/>
      <c r="V355" s="15"/>
      <c r="W355" s="15"/>
      <c r="X355" s="15"/>
      <c r="Y355" s="15"/>
      <c r="Z355" s="15"/>
      <c r="AA355" s="15"/>
      <c r="AB355" s="15"/>
      <c r="AC355" s="15"/>
      <c r="AD355" s="15"/>
      <c r="AE355" s="15"/>
      <c r="AT355" s="296" t="s">
        <v>436</v>
      </c>
      <c r="AU355" s="296" t="s">
        <v>92</v>
      </c>
      <c r="AV355" s="15" t="s">
        <v>90</v>
      </c>
      <c r="AW355" s="15" t="s">
        <v>38</v>
      </c>
      <c r="AX355" s="15" t="s">
        <v>83</v>
      </c>
      <c r="AY355" s="296" t="s">
        <v>244</v>
      </c>
    </row>
    <row r="356" s="15" customFormat="1">
      <c r="A356" s="15"/>
      <c r="B356" s="287"/>
      <c r="C356" s="288"/>
      <c r="D356" s="235" t="s">
        <v>436</v>
      </c>
      <c r="E356" s="289" t="s">
        <v>1</v>
      </c>
      <c r="F356" s="290" t="s">
        <v>1637</v>
      </c>
      <c r="G356" s="288"/>
      <c r="H356" s="289" t="s">
        <v>1</v>
      </c>
      <c r="I356" s="291"/>
      <c r="J356" s="288"/>
      <c r="K356" s="288"/>
      <c r="L356" s="292"/>
      <c r="M356" s="293"/>
      <c r="N356" s="294"/>
      <c r="O356" s="294"/>
      <c r="P356" s="294"/>
      <c r="Q356" s="294"/>
      <c r="R356" s="294"/>
      <c r="S356" s="294"/>
      <c r="T356" s="295"/>
      <c r="U356" s="15"/>
      <c r="V356" s="15"/>
      <c r="W356" s="15"/>
      <c r="X356" s="15"/>
      <c r="Y356" s="15"/>
      <c r="Z356" s="15"/>
      <c r="AA356" s="15"/>
      <c r="AB356" s="15"/>
      <c r="AC356" s="15"/>
      <c r="AD356" s="15"/>
      <c r="AE356" s="15"/>
      <c r="AT356" s="296" t="s">
        <v>436</v>
      </c>
      <c r="AU356" s="296" t="s">
        <v>92</v>
      </c>
      <c r="AV356" s="15" t="s">
        <v>90</v>
      </c>
      <c r="AW356" s="15" t="s">
        <v>38</v>
      </c>
      <c r="AX356" s="15" t="s">
        <v>83</v>
      </c>
      <c r="AY356" s="296" t="s">
        <v>244</v>
      </c>
    </row>
    <row r="357" s="15" customFormat="1">
      <c r="A357" s="15"/>
      <c r="B357" s="287"/>
      <c r="C357" s="288"/>
      <c r="D357" s="235" t="s">
        <v>436</v>
      </c>
      <c r="E357" s="289" t="s">
        <v>1</v>
      </c>
      <c r="F357" s="290" t="s">
        <v>1638</v>
      </c>
      <c r="G357" s="288"/>
      <c r="H357" s="289" t="s">
        <v>1</v>
      </c>
      <c r="I357" s="291"/>
      <c r="J357" s="288"/>
      <c r="K357" s="288"/>
      <c r="L357" s="292"/>
      <c r="M357" s="293"/>
      <c r="N357" s="294"/>
      <c r="O357" s="294"/>
      <c r="P357" s="294"/>
      <c r="Q357" s="294"/>
      <c r="R357" s="294"/>
      <c r="S357" s="294"/>
      <c r="T357" s="295"/>
      <c r="U357" s="15"/>
      <c r="V357" s="15"/>
      <c r="W357" s="15"/>
      <c r="X357" s="15"/>
      <c r="Y357" s="15"/>
      <c r="Z357" s="15"/>
      <c r="AA357" s="15"/>
      <c r="AB357" s="15"/>
      <c r="AC357" s="15"/>
      <c r="AD357" s="15"/>
      <c r="AE357" s="15"/>
      <c r="AT357" s="296" t="s">
        <v>436</v>
      </c>
      <c r="AU357" s="296" t="s">
        <v>92</v>
      </c>
      <c r="AV357" s="15" t="s">
        <v>90</v>
      </c>
      <c r="AW357" s="15" t="s">
        <v>38</v>
      </c>
      <c r="AX357" s="15" t="s">
        <v>83</v>
      </c>
      <c r="AY357" s="296" t="s">
        <v>244</v>
      </c>
    </row>
    <row r="358" s="15" customFormat="1">
      <c r="A358" s="15"/>
      <c r="B358" s="287"/>
      <c r="C358" s="288"/>
      <c r="D358" s="235" t="s">
        <v>436</v>
      </c>
      <c r="E358" s="289" t="s">
        <v>1</v>
      </c>
      <c r="F358" s="290" t="s">
        <v>1639</v>
      </c>
      <c r="G358" s="288"/>
      <c r="H358" s="289" t="s">
        <v>1</v>
      </c>
      <c r="I358" s="291"/>
      <c r="J358" s="288"/>
      <c r="K358" s="288"/>
      <c r="L358" s="292"/>
      <c r="M358" s="293"/>
      <c r="N358" s="294"/>
      <c r="O358" s="294"/>
      <c r="P358" s="294"/>
      <c r="Q358" s="294"/>
      <c r="R358" s="294"/>
      <c r="S358" s="294"/>
      <c r="T358" s="295"/>
      <c r="U358" s="15"/>
      <c r="V358" s="15"/>
      <c r="W358" s="15"/>
      <c r="X358" s="15"/>
      <c r="Y358" s="15"/>
      <c r="Z358" s="15"/>
      <c r="AA358" s="15"/>
      <c r="AB358" s="15"/>
      <c r="AC358" s="15"/>
      <c r="AD358" s="15"/>
      <c r="AE358" s="15"/>
      <c r="AT358" s="296" t="s">
        <v>436</v>
      </c>
      <c r="AU358" s="296" t="s">
        <v>92</v>
      </c>
      <c r="AV358" s="15" t="s">
        <v>90</v>
      </c>
      <c r="AW358" s="15" t="s">
        <v>38</v>
      </c>
      <c r="AX358" s="15" t="s">
        <v>83</v>
      </c>
      <c r="AY358" s="296" t="s">
        <v>244</v>
      </c>
    </row>
    <row r="359" s="15" customFormat="1">
      <c r="A359" s="15"/>
      <c r="B359" s="287"/>
      <c r="C359" s="288"/>
      <c r="D359" s="235" t="s">
        <v>436</v>
      </c>
      <c r="E359" s="289" t="s">
        <v>1</v>
      </c>
      <c r="F359" s="290" t="s">
        <v>1640</v>
      </c>
      <c r="G359" s="288"/>
      <c r="H359" s="289" t="s">
        <v>1</v>
      </c>
      <c r="I359" s="291"/>
      <c r="J359" s="288"/>
      <c r="K359" s="288"/>
      <c r="L359" s="292"/>
      <c r="M359" s="293"/>
      <c r="N359" s="294"/>
      <c r="O359" s="294"/>
      <c r="P359" s="294"/>
      <c r="Q359" s="294"/>
      <c r="R359" s="294"/>
      <c r="S359" s="294"/>
      <c r="T359" s="295"/>
      <c r="U359" s="15"/>
      <c r="V359" s="15"/>
      <c r="W359" s="15"/>
      <c r="X359" s="15"/>
      <c r="Y359" s="15"/>
      <c r="Z359" s="15"/>
      <c r="AA359" s="15"/>
      <c r="AB359" s="15"/>
      <c r="AC359" s="15"/>
      <c r="AD359" s="15"/>
      <c r="AE359" s="15"/>
      <c r="AT359" s="296" t="s">
        <v>436</v>
      </c>
      <c r="AU359" s="296" t="s">
        <v>92</v>
      </c>
      <c r="AV359" s="15" t="s">
        <v>90</v>
      </c>
      <c r="AW359" s="15" t="s">
        <v>38</v>
      </c>
      <c r="AX359" s="15" t="s">
        <v>83</v>
      </c>
      <c r="AY359" s="296" t="s">
        <v>244</v>
      </c>
    </row>
    <row r="360" s="15" customFormat="1">
      <c r="A360" s="15"/>
      <c r="B360" s="287"/>
      <c r="C360" s="288"/>
      <c r="D360" s="235" t="s">
        <v>436</v>
      </c>
      <c r="E360" s="289" t="s">
        <v>1</v>
      </c>
      <c r="F360" s="290" t="s">
        <v>1641</v>
      </c>
      <c r="G360" s="288"/>
      <c r="H360" s="289" t="s">
        <v>1</v>
      </c>
      <c r="I360" s="291"/>
      <c r="J360" s="288"/>
      <c r="K360" s="288"/>
      <c r="L360" s="292"/>
      <c r="M360" s="293"/>
      <c r="N360" s="294"/>
      <c r="O360" s="294"/>
      <c r="P360" s="294"/>
      <c r="Q360" s="294"/>
      <c r="R360" s="294"/>
      <c r="S360" s="294"/>
      <c r="T360" s="295"/>
      <c r="U360" s="15"/>
      <c r="V360" s="15"/>
      <c r="W360" s="15"/>
      <c r="X360" s="15"/>
      <c r="Y360" s="15"/>
      <c r="Z360" s="15"/>
      <c r="AA360" s="15"/>
      <c r="AB360" s="15"/>
      <c r="AC360" s="15"/>
      <c r="AD360" s="15"/>
      <c r="AE360" s="15"/>
      <c r="AT360" s="296" t="s">
        <v>436</v>
      </c>
      <c r="AU360" s="296" t="s">
        <v>92</v>
      </c>
      <c r="AV360" s="15" t="s">
        <v>90</v>
      </c>
      <c r="AW360" s="15" t="s">
        <v>38</v>
      </c>
      <c r="AX360" s="15" t="s">
        <v>83</v>
      </c>
      <c r="AY360" s="296" t="s">
        <v>244</v>
      </c>
    </row>
    <row r="361" s="13" customFormat="1">
      <c r="A361" s="13"/>
      <c r="B361" s="262"/>
      <c r="C361" s="263"/>
      <c r="D361" s="235" t="s">
        <v>436</v>
      </c>
      <c r="E361" s="264" t="s">
        <v>1</v>
      </c>
      <c r="F361" s="265" t="s">
        <v>90</v>
      </c>
      <c r="G361" s="263"/>
      <c r="H361" s="266">
        <v>1</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90</v>
      </c>
      <c r="AY361" s="272" t="s">
        <v>244</v>
      </c>
    </row>
    <row r="362" s="2" customFormat="1" ht="24.15" customHeight="1">
      <c r="A362" s="40"/>
      <c r="B362" s="41"/>
      <c r="C362" s="222" t="s">
        <v>361</v>
      </c>
      <c r="D362" s="222" t="s">
        <v>245</v>
      </c>
      <c r="E362" s="223" t="s">
        <v>1642</v>
      </c>
      <c r="F362" s="224" t="s">
        <v>1643</v>
      </c>
      <c r="G362" s="225" t="s">
        <v>490</v>
      </c>
      <c r="H362" s="226">
        <v>8</v>
      </c>
      <c r="I362" s="227"/>
      <c r="J362" s="228">
        <f>ROUND(I362*H362,2)</f>
        <v>0</v>
      </c>
      <c r="K362" s="224" t="s">
        <v>547</v>
      </c>
      <c r="L362" s="46"/>
      <c r="M362" s="229" t="s">
        <v>1</v>
      </c>
      <c r="N362" s="230" t="s">
        <v>48</v>
      </c>
      <c r="O362" s="93"/>
      <c r="P362" s="231">
        <f>O362*H362</f>
        <v>0</v>
      </c>
      <c r="Q362" s="231">
        <v>0</v>
      </c>
      <c r="R362" s="231">
        <f>Q362*H362</f>
        <v>0</v>
      </c>
      <c r="S362" s="231">
        <v>0</v>
      </c>
      <c r="T362" s="232">
        <f>S362*H362</f>
        <v>0</v>
      </c>
      <c r="U362" s="40"/>
      <c r="V362" s="40"/>
      <c r="W362" s="40"/>
      <c r="X362" s="40"/>
      <c r="Y362" s="40"/>
      <c r="Z362" s="40"/>
      <c r="AA362" s="40"/>
      <c r="AB362" s="40"/>
      <c r="AC362" s="40"/>
      <c r="AD362" s="40"/>
      <c r="AE362" s="40"/>
      <c r="AR362" s="233" t="s">
        <v>378</v>
      </c>
      <c r="AT362" s="233" t="s">
        <v>245</v>
      </c>
      <c r="AU362" s="233" t="s">
        <v>92</v>
      </c>
      <c r="AY362" s="18" t="s">
        <v>244</v>
      </c>
      <c r="BE362" s="234">
        <f>IF(N362="základní",J362,0)</f>
        <v>0</v>
      </c>
      <c r="BF362" s="234">
        <f>IF(N362="snížená",J362,0)</f>
        <v>0</v>
      </c>
      <c r="BG362" s="234">
        <f>IF(N362="zákl. přenesená",J362,0)</f>
        <v>0</v>
      </c>
      <c r="BH362" s="234">
        <f>IF(N362="sníž. přenesená",J362,0)</f>
        <v>0</v>
      </c>
      <c r="BI362" s="234">
        <f>IF(N362="nulová",J362,0)</f>
        <v>0</v>
      </c>
      <c r="BJ362" s="18" t="s">
        <v>90</v>
      </c>
      <c r="BK362" s="234">
        <f>ROUND(I362*H362,2)</f>
        <v>0</v>
      </c>
      <c r="BL362" s="18" t="s">
        <v>378</v>
      </c>
      <c r="BM362" s="233" t="s">
        <v>1644</v>
      </c>
    </row>
    <row r="363" s="13" customFormat="1">
      <c r="A363" s="13"/>
      <c r="B363" s="262"/>
      <c r="C363" s="263"/>
      <c r="D363" s="235" t="s">
        <v>436</v>
      </c>
      <c r="E363" s="264" t="s">
        <v>1</v>
      </c>
      <c r="F363" s="265" t="s">
        <v>1645</v>
      </c>
      <c r="G363" s="263"/>
      <c r="H363" s="266">
        <v>7.6890000000000001</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4" customFormat="1">
      <c r="A364" s="14"/>
      <c r="B364" s="273"/>
      <c r="C364" s="274"/>
      <c r="D364" s="235" t="s">
        <v>436</v>
      </c>
      <c r="E364" s="275" t="s">
        <v>1</v>
      </c>
      <c r="F364" s="276" t="s">
        <v>438</v>
      </c>
      <c r="G364" s="274"/>
      <c r="H364" s="277">
        <v>7.6890000000000001</v>
      </c>
      <c r="I364" s="278"/>
      <c r="J364" s="274"/>
      <c r="K364" s="274"/>
      <c r="L364" s="279"/>
      <c r="M364" s="280"/>
      <c r="N364" s="281"/>
      <c r="O364" s="281"/>
      <c r="P364" s="281"/>
      <c r="Q364" s="281"/>
      <c r="R364" s="281"/>
      <c r="S364" s="281"/>
      <c r="T364" s="282"/>
      <c r="U364" s="14"/>
      <c r="V364" s="14"/>
      <c r="W364" s="14"/>
      <c r="X364" s="14"/>
      <c r="Y364" s="14"/>
      <c r="Z364" s="14"/>
      <c r="AA364" s="14"/>
      <c r="AB364" s="14"/>
      <c r="AC364" s="14"/>
      <c r="AD364" s="14"/>
      <c r="AE364" s="14"/>
      <c r="AT364" s="283" t="s">
        <v>436</v>
      </c>
      <c r="AU364" s="283" t="s">
        <v>92</v>
      </c>
      <c r="AV364" s="14" t="s">
        <v>123</v>
      </c>
      <c r="AW364" s="14" t="s">
        <v>38</v>
      </c>
      <c r="AX364" s="14" t="s">
        <v>83</v>
      </c>
      <c r="AY364" s="283" t="s">
        <v>244</v>
      </c>
    </row>
    <row r="365" s="13" customFormat="1">
      <c r="A365" s="13"/>
      <c r="B365" s="262"/>
      <c r="C365" s="263"/>
      <c r="D365" s="235" t="s">
        <v>436</v>
      </c>
      <c r="E365" s="264" t="s">
        <v>1</v>
      </c>
      <c r="F365" s="265" t="s">
        <v>262</v>
      </c>
      <c r="G365" s="263"/>
      <c r="H365" s="266">
        <v>8</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4" customFormat="1">
      <c r="A366" s="14"/>
      <c r="B366" s="273"/>
      <c r="C366" s="274"/>
      <c r="D366" s="235" t="s">
        <v>436</v>
      </c>
      <c r="E366" s="275" t="s">
        <v>1</v>
      </c>
      <c r="F366" s="276" t="s">
        <v>438</v>
      </c>
      <c r="G366" s="274"/>
      <c r="H366" s="277">
        <v>8</v>
      </c>
      <c r="I366" s="278"/>
      <c r="J366" s="274"/>
      <c r="K366" s="274"/>
      <c r="L366" s="279"/>
      <c r="M366" s="280"/>
      <c r="N366" s="281"/>
      <c r="O366" s="281"/>
      <c r="P366" s="281"/>
      <c r="Q366" s="281"/>
      <c r="R366" s="281"/>
      <c r="S366" s="281"/>
      <c r="T366" s="282"/>
      <c r="U366" s="14"/>
      <c r="V366" s="14"/>
      <c r="W366" s="14"/>
      <c r="X366" s="14"/>
      <c r="Y366" s="14"/>
      <c r="Z366" s="14"/>
      <c r="AA366" s="14"/>
      <c r="AB366" s="14"/>
      <c r="AC366" s="14"/>
      <c r="AD366" s="14"/>
      <c r="AE366" s="14"/>
      <c r="AT366" s="283" t="s">
        <v>436</v>
      </c>
      <c r="AU366" s="283" t="s">
        <v>92</v>
      </c>
      <c r="AV366" s="14" t="s">
        <v>123</v>
      </c>
      <c r="AW366" s="14" t="s">
        <v>38</v>
      </c>
      <c r="AX366" s="14" t="s">
        <v>90</v>
      </c>
      <c r="AY366" s="283" t="s">
        <v>244</v>
      </c>
    </row>
    <row r="367" s="2" customFormat="1" ht="16.5" customHeight="1">
      <c r="A367" s="40"/>
      <c r="B367" s="41"/>
      <c r="C367" s="240" t="s">
        <v>763</v>
      </c>
      <c r="D367" s="240" t="s">
        <v>397</v>
      </c>
      <c r="E367" s="241" t="s">
        <v>1646</v>
      </c>
      <c r="F367" s="242" t="s">
        <v>1647</v>
      </c>
      <c r="G367" s="243" t="s">
        <v>490</v>
      </c>
      <c r="H367" s="244">
        <v>8</v>
      </c>
      <c r="I367" s="245"/>
      <c r="J367" s="246">
        <f>ROUND(I367*H367,2)</f>
        <v>0</v>
      </c>
      <c r="K367" s="242" t="s">
        <v>547</v>
      </c>
      <c r="L367" s="247"/>
      <c r="M367" s="248" t="s">
        <v>1</v>
      </c>
      <c r="N367" s="249" t="s">
        <v>48</v>
      </c>
      <c r="O367" s="93"/>
      <c r="P367" s="231">
        <f>O367*H367</f>
        <v>0</v>
      </c>
      <c r="Q367" s="231">
        <v>0.00067000000000000002</v>
      </c>
      <c r="R367" s="231">
        <f>Q367*H367</f>
        <v>0.0053600000000000002</v>
      </c>
      <c r="S367" s="231">
        <v>0</v>
      </c>
      <c r="T367" s="232">
        <f>S367*H367</f>
        <v>0</v>
      </c>
      <c r="U367" s="40"/>
      <c r="V367" s="40"/>
      <c r="W367" s="40"/>
      <c r="X367" s="40"/>
      <c r="Y367" s="40"/>
      <c r="Z367" s="40"/>
      <c r="AA367" s="40"/>
      <c r="AB367" s="40"/>
      <c r="AC367" s="40"/>
      <c r="AD367" s="40"/>
      <c r="AE367" s="40"/>
      <c r="AR367" s="233" t="s">
        <v>1074</v>
      </c>
      <c r="AT367" s="233" t="s">
        <v>397</v>
      </c>
      <c r="AU367" s="233" t="s">
        <v>92</v>
      </c>
      <c r="AY367" s="18" t="s">
        <v>244</v>
      </c>
      <c r="BE367" s="234">
        <f>IF(N367="základní",J367,0)</f>
        <v>0</v>
      </c>
      <c r="BF367" s="234">
        <f>IF(N367="snížená",J367,0)</f>
        <v>0</v>
      </c>
      <c r="BG367" s="234">
        <f>IF(N367="zákl. přenesená",J367,0)</f>
        <v>0</v>
      </c>
      <c r="BH367" s="234">
        <f>IF(N367="sníž. přenesená",J367,0)</f>
        <v>0</v>
      </c>
      <c r="BI367" s="234">
        <f>IF(N367="nulová",J367,0)</f>
        <v>0</v>
      </c>
      <c r="BJ367" s="18" t="s">
        <v>90</v>
      </c>
      <c r="BK367" s="234">
        <f>ROUND(I367*H367,2)</f>
        <v>0</v>
      </c>
      <c r="BL367" s="18" t="s">
        <v>1074</v>
      </c>
      <c r="BM367" s="233" t="s">
        <v>1648</v>
      </c>
    </row>
    <row r="368" s="2" customFormat="1" ht="24.15" customHeight="1">
      <c r="A368" s="40"/>
      <c r="B368" s="41"/>
      <c r="C368" s="222" t="s">
        <v>366</v>
      </c>
      <c r="D368" s="222" t="s">
        <v>245</v>
      </c>
      <c r="E368" s="223" t="s">
        <v>1649</v>
      </c>
      <c r="F368" s="224" t="s">
        <v>1650</v>
      </c>
      <c r="G368" s="225" t="s">
        <v>490</v>
      </c>
      <c r="H368" s="226">
        <v>67</v>
      </c>
      <c r="I368" s="227"/>
      <c r="J368" s="228">
        <f>ROUND(I368*H368,2)</f>
        <v>0</v>
      </c>
      <c r="K368" s="224" t="s">
        <v>547</v>
      </c>
      <c r="L368" s="46"/>
      <c r="M368" s="229" t="s">
        <v>1</v>
      </c>
      <c r="N368" s="230" t="s">
        <v>48</v>
      </c>
      <c r="O368" s="93"/>
      <c r="P368" s="231">
        <f>O368*H368</f>
        <v>0</v>
      </c>
      <c r="Q368" s="231">
        <v>0</v>
      </c>
      <c r="R368" s="231">
        <f>Q368*H368</f>
        <v>0</v>
      </c>
      <c r="S368" s="231">
        <v>0</v>
      </c>
      <c r="T368" s="232">
        <f>S368*H368</f>
        <v>0</v>
      </c>
      <c r="U368" s="40"/>
      <c r="V368" s="40"/>
      <c r="W368" s="40"/>
      <c r="X368" s="40"/>
      <c r="Y368" s="40"/>
      <c r="Z368" s="40"/>
      <c r="AA368" s="40"/>
      <c r="AB368" s="40"/>
      <c r="AC368" s="40"/>
      <c r="AD368" s="40"/>
      <c r="AE368" s="40"/>
      <c r="AR368" s="233" t="s">
        <v>378</v>
      </c>
      <c r="AT368" s="233" t="s">
        <v>245</v>
      </c>
      <c r="AU368" s="233" t="s">
        <v>92</v>
      </c>
      <c r="AY368" s="18" t="s">
        <v>244</v>
      </c>
      <c r="BE368" s="234">
        <f>IF(N368="základní",J368,0)</f>
        <v>0</v>
      </c>
      <c r="BF368" s="234">
        <f>IF(N368="snížená",J368,0)</f>
        <v>0</v>
      </c>
      <c r="BG368" s="234">
        <f>IF(N368="zákl. přenesená",J368,0)</f>
        <v>0</v>
      </c>
      <c r="BH368" s="234">
        <f>IF(N368="sníž. přenesená",J368,0)</f>
        <v>0</v>
      </c>
      <c r="BI368" s="234">
        <f>IF(N368="nulová",J368,0)</f>
        <v>0</v>
      </c>
      <c r="BJ368" s="18" t="s">
        <v>90</v>
      </c>
      <c r="BK368" s="234">
        <f>ROUND(I368*H368,2)</f>
        <v>0</v>
      </c>
      <c r="BL368" s="18" t="s">
        <v>378</v>
      </c>
      <c r="BM368" s="233" t="s">
        <v>1651</v>
      </c>
    </row>
    <row r="369" s="13" customFormat="1">
      <c r="A369" s="13"/>
      <c r="B369" s="262"/>
      <c r="C369" s="263"/>
      <c r="D369" s="235" t="s">
        <v>436</v>
      </c>
      <c r="E369" s="264" t="s">
        <v>1</v>
      </c>
      <c r="F369" s="265" t="s">
        <v>1652</v>
      </c>
      <c r="G369" s="263"/>
      <c r="H369" s="266">
        <v>66.703999999999994</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92</v>
      </c>
      <c r="AV369" s="13" t="s">
        <v>92</v>
      </c>
      <c r="AW369" s="13" t="s">
        <v>38</v>
      </c>
      <c r="AX369" s="13" t="s">
        <v>83</v>
      </c>
      <c r="AY369" s="272" t="s">
        <v>244</v>
      </c>
    </row>
    <row r="370" s="14" customFormat="1">
      <c r="A370" s="14"/>
      <c r="B370" s="273"/>
      <c r="C370" s="274"/>
      <c r="D370" s="235" t="s">
        <v>436</v>
      </c>
      <c r="E370" s="275" t="s">
        <v>1</v>
      </c>
      <c r="F370" s="276" t="s">
        <v>438</v>
      </c>
      <c r="G370" s="274"/>
      <c r="H370" s="277">
        <v>66.703999999999994</v>
      </c>
      <c r="I370" s="278"/>
      <c r="J370" s="274"/>
      <c r="K370" s="274"/>
      <c r="L370" s="279"/>
      <c r="M370" s="280"/>
      <c r="N370" s="281"/>
      <c r="O370" s="281"/>
      <c r="P370" s="281"/>
      <c r="Q370" s="281"/>
      <c r="R370" s="281"/>
      <c r="S370" s="281"/>
      <c r="T370" s="282"/>
      <c r="U370" s="14"/>
      <c r="V370" s="14"/>
      <c r="W370" s="14"/>
      <c r="X370" s="14"/>
      <c r="Y370" s="14"/>
      <c r="Z370" s="14"/>
      <c r="AA370" s="14"/>
      <c r="AB370" s="14"/>
      <c r="AC370" s="14"/>
      <c r="AD370" s="14"/>
      <c r="AE370" s="14"/>
      <c r="AT370" s="283" t="s">
        <v>436</v>
      </c>
      <c r="AU370" s="283" t="s">
        <v>92</v>
      </c>
      <c r="AV370" s="14" t="s">
        <v>123</v>
      </c>
      <c r="AW370" s="14" t="s">
        <v>38</v>
      </c>
      <c r="AX370" s="14" t="s">
        <v>83</v>
      </c>
      <c r="AY370" s="283" t="s">
        <v>244</v>
      </c>
    </row>
    <row r="371" s="13" customFormat="1">
      <c r="A371" s="13"/>
      <c r="B371" s="262"/>
      <c r="C371" s="263"/>
      <c r="D371" s="235" t="s">
        <v>436</v>
      </c>
      <c r="E371" s="264" t="s">
        <v>1</v>
      </c>
      <c r="F371" s="265" t="s">
        <v>805</v>
      </c>
      <c r="G371" s="263"/>
      <c r="H371" s="266">
        <v>67</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436</v>
      </c>
      <c r="AU371" s="272" t="s">
        <v>92</v>
      </c>
      <c r="AV371" s="13" t="s">
        <v>92</v>
      </c>
      <c r="AW371" s="13" t="s">
        <v>38</v>
      </c>
      <c r="AX371" s="13" t="s">
        <v>83</v>
      </c>
      <c r="AY371" s="272" t="s">
        <v>244</v>
      </c>
    </row>
    <row r="372" s="14" customFormat="1">
      <c r="A372" s="14"/>
      <c r="B372" s="273"/>
      <c r="C372" s="274"/>
      <c r="D372" s="235" t="s">
        <v>436</v>
      </c>
      <c r="E372" s="275" t="s">
        <v>1</v>
      </c>
      <c r="F372" s="276" t="s">
        <v>438</v>
      </c>
      <c r="G372" s="274"/>
      <c r="H372" s="277">
        <v>67</v>
      </c>
      <c r="I372" s="278"/>
      <c r="J372" s="274"/>
      <c r="K372" s="274"/>
      <c r="L372" s="279"/>
      <c r="M372" s="280"/>
      <c r="N372" s="281"/>
      <c r="O372" s="281"/>
      <c r="P372" s="281"/>
      <c r="Q372" s="281"/>
      <c r="R372" s="281"/>
      <c r="S372" s="281"/>
      <c r="T372" s="282"/>
      <c r="U372" s="14"/>
      <c r="V372" s="14"/>
      <c r="W372" s="14"/>
      <c r="X372" s="14"/>
      <c r="Y372" s="14"/>
      <c r="Z372" s="14"/>
      <c r="AA372" s="14"/>
      <c r="AB372" s="14"/>
      <c r="AC372" s="14"/>
      <c r="AD372" s="14"/>
      <c r="AE372" s="14"/>
      <c r="AT372" s="283" t="s">
        <v>436</v>
      </c>
      <c r="AU372" s="283" t="s">
        <v>92</v>
      </c>
      <c r="AV372" s="14" t="s">
        <v>123</v>
      </c>
      <c r="AW372" s="14" t="s">
        <v>38</v>
      </c>
      <c r="AX372" s="14" t="s">
        <v>90</v>
      </c>
      <c r="AY372" s="283" t="s">
        <v>244</v>
      </c>
    </row>
    <row r="373" s="2" customFormat="1" ht="16.5" customHeight="1">
      <c r="A373" s="40"/>
      <c r="B373" s="41"/>
      <c r="C373" s="240" t="s">
        <v>770</v>
      </c>
      <c r="D373" s="240" t="s">
        <v>397</v>
      </c>
      <c r="E373" s="241" t="s">
        <v>1653</v>
      </c>
      <c r="F373" s="242" t="s">
        <v>1654</v>
      </c>
      <c r="G373" s="243" t="s">
        <v>490</v>
      </c>
      <c r="H373" s="244">
        <v>67</v>
      </c>
      <c r="I373" s="245"/>
      <c r="J373" s="246">
        <f>ROUND(I373*H373,2)</f>
        <v>0</v>
      </c>
      <c r="K373" s="242" t="s">
        <v>547</v>
      </c>
      <c r="L373" s="247"/>
      <c r="M373" s="248" t="s">
        <v>1</v>
      </c>
      <c r="N373" s="249" t="s">
        <v>48</v>
      </c>
      <c r="O373" s="93"/>
      <c r="P373" s="231">
        <f>O373*H373</f>
        <v>0</v>
      </c>
      <c r="Q373" s="231">
        <v>0.0020999999999999999</v>
      </c>
      <c r="R373" s="231">
        <f>Q373*H373</f>
        <v>0.14069999999999999</v>
      </c>
      <c r="S373" s="231">
        <v>0</v>
      </c>
      <c r="T373" s="232">
        <f>S373*H373</f>
        <v>0</v>
      </c>
      <c r="U373" s="40"/>
      <c r="V373" s="40"/>
      <c r="W373" s="40"/>
      <c r="X373" s="40"/>
      <c r="Y373" s="40"/>
      <c r="Z373" s="40"/>
      <c r="AA373" s="40"/>
      <c r="AB373" s="40"/>
      <c r="AC373" s="40"/>
      <c r="AD373" s="40"/>
      <c r="AE373" s="40"/>
      <c r="AR373" s="233" t="s">
        <v>1074</v>
      </c>
      <c r="AT373" s="233" t="s">
        <v>397</v>
      </c>
      <c r="AU373" s="233" t="s">
        <v>92</v>
      </c>
      <c r="AY373" s="18" t="s">
        <v>244</v>
      </c>
      <c r="BE373" s="234">
        <f>IF(N373="základní",J373,0)</f>
        <v>0</v>
      </c>
      <c r="BF373" s="234">
        <f>IF(N373="snížená",J373,0)</f>
        <v>0</v>
      </c>
      <c r="BG373" s="234">
        <f>IF(N373="zákl. přenesená",J373,0)</f>
        <v>0</v>
      </c>
      <c r="BH373" s="234">
        <f>IF(N373="sníž. přenesená",J373,0)</f>
        <v>0</v>
      </c>
      <c r="BI373" s="234">
        <f>IF(N373="nulová",J373,0)</f>
        <v>0</v>
      </c>
      <c r="BJ373" s="18" t="s">
        <v>90</v>
      </c>
      <c r="BK373" s="234">
        <f>ROUND(I373*H373,2)</f>
        <v>0</v>
      </c>
      <c r="BL373" s="18" t="s">
        <v>1074</v>
      </c>
      <c r="BM373" s="233" t="s">
        <v>1655</v>
      </c>
    </row>
    <row r="374" s="2" customFormat="1" ht="21.75" customHeight="1">
      <c r="A374" s="40"/>
      <c r="B374" s="41"/>
      <c r="C374" s="222" t="s">
        <v>369</v>
      </c>
      <c r="D374" s="222" t="s">
        <v>245</v>
      </c>
      <c r="E374" s="223" t="s">
        <v>1656</v>
      </c>
      <c r="F374" s="224" t="s">
        <v>1657</v>
      </c>
      <c r="G374" s="225" t="s">
        <v>257</v>
      </c>
      <c r="H374" s="226">
        <v>2</v>
      </c>
      <c r="I374" s="227"/>
      <c r="J374" s="228">
        <f>ROUND(I374*H374,2)</f>
        <v>0</v>
      </c>
      <c r="K374" s="224" t="s">
        <v>547</v>
      </c>
      <c r="L374" s="46"/>
      <c r="M374" s="229" t="s">
        <v>1</v>
      </c>
      <c r="N374" s="230" t="s">
        <v>48</v>
      </c>
      <c r="O374" s="93"/>
      <c r="P374" s="231">
        <f>O374*H374</f>
        <v>0</v>
      </c>
      <c r="Q374" s="231">
        <v>0</v>
      </c>
      <c r="R374" s="231">
        <f>Q374*H374</f>
        <v>0</v>
      </c>
      <c r="S374" s="231">
        <v>0</v>
      </c>
      <c r="T374" s="232">
        <f>S374*H374</f>
        <v>0</v>
      </c>
      <c r="U374" s="40"/>
      <c r="V374" s="40"/>
      <c r="W374" s="40"/>
      <c r="X374" s="40"/>
      <c r="Y374" s="40"/>
      <c r="Z374" s="40"/>
      <c r="AA374" s="40"/>
      <c r="AB374" s="40"/>
      <c r="AC374" s="40"/>
      <c r="AD374" s="40"/>
      <c r="AE374" s="40"/>
      <c r="AR374" s="233" t="s">
        <v>378</v>
      </c>
      <c r="AT374" s="233" t="s">
        <v>245</v>
      </c>
      <c r="AU374" s="233" t="s">
        <v>92</v>
      </c>
      <c r="AY374" s="18" t="s">
        <v>244</v>
      </c>
      <c r="BE374" s="234">
        <f>IF(N374="základní",J374,0)</f>
        <v>0</v>
      </c>
      <c r="BF374" s="234">
        <f>IF(N374="snížená",J374,0)</f>
        <v>0</v>
      </c>
      <c r="BG374" s="234">
        <f>IF(N374="zákl. přenesená",J374,0)</f>
        <v>0</v>
      </c>
      <c r="BH374" s="234">
        <f>IF(N374="sníž. přenesená",J374,0)</f>
        <v>0</v>
      </c>
      <c r="BI374" s="234">
        <f>IF(N374="nulová",J374,0)</f>
        <v>0</v>
      </c>
      <c r="BJ374" s="18" t="s">
        <v>90</v>
      </c>
      <c r="BK374" s="234">
        <f>ROUND(I374*H374,2)</f>
        <v>0</v>
      </c>
      <c r="BL374" s="18" t="s">
        <v>378</v>
      </c>
      <c r="BM374" s="233" t="s">
        <v>1658</v>
      </c>
    </row>
    <row r="375" s="13" customFormat="1">
      <c r="A375" s="13"/>
      <c r="B375" s="262"/>
      <c r="C375" s="263"/>
      <c r="D375" s="235" t="s">
        <v>436</v>
      </c>
      <c r="E375" s="264" t="s">
        <v>1</v>
      </c>
      <c r="F375" s="265" t="s">
        <v>92</v>
      </c>
      <c r="G375" s="263"/>
      <c r="H375" s="266">
        <v>2</v>
      </c>
      <c r="I375" s="267"/>
      <c r="J375" s="263"/>
      <c r="K375" s="263"/>
      <c r="L375" s="268"/>
      <c r="M375" s="269"/>
      <c r="N375" s="270"/>
      <c r="O375" s="270"/>
      <c r="P375" s="270"/>
      <c r="Q375" s="270"/>
      <c r="R375" s="270"/>
      <c r="S375" s="270"/>
      <c r="T375" s="271"/>
      <c r="U375" s="13"/>
      <c r="V375" s="13"/>
      <c r="W375" s="13"/>
      <c r="X375" s="13"/>
      <c r="Y375" s="13"/>
      <c r="Z375" s="13"/>
      <c r="AA375" s="13"/>
      <c r="AB375" s="13"/>
      <c r="AC375" s="13"/>
      <c r="AD375" s="13"/>
      <c r="AE375" s="13"/>
      <c r="AT375" s="272" t="s">
        <v>436</v>
      </c>
      <c r="AU375" s="272" t="s">
        <v>92</v>
      </c>
      <c r="AV375" s="13" t="s">
        <v>92</v>
      </c>
      <c r="AW375" s="13" t="s">
        <v>38</v>
      </c>
      <c r="AX375" s="13" t="s">
        <v>90</v>
      </c>
      <c r="AY375" s="272" t="s">
        <v>244</v>
      </c>
    </row>
    <row r="376" s="2" customFormat="1" ht="16.5" customHeight="1">
      <c r="A376" s="40"/>
      <c r="B376" s="41"/>
      <c r="C376" s="240" t="s">
        <v>777</v>
      </c>
      <c r="D376" s="240" t="s">
        <v>397</v>
      </c>
      <c r="E376" s="241" t="s">
        <v>1659</v>
      </c>
      <c r="F376" s="242" t="s">
        <v>1660</v>
      </c>
      <c r="G376" s="243" t="s">
        <v>257</v>
      </c>
      <c r="H376" s="244">
        <v>2</v>
      </c>
      <c r="I376" s="245"/>
      <c r="J376" s="246">
        <f>ROUND(I376*H376,2)</f>
        <v>0</v>
      </c>
      <c r="K376" s="242" t="s">
        <v>547</v>
      </c>
      <c r="L376" s="247"/>
      <c r="M376" s="248" t="s">
        <v>1</v>
      </c>
      <c r="N376" s="249" t="s">
        <v>48</v>
      </c>
      <c r="O376" s="93"/>
      <c r="P376" s="231">
        <f>O376*H376</f>
        <v>0</v>
      </c>
      <c r="Q376" s="231">
        <v>0.00055999999999999995</v>
      </c>
      <c r="R376" s="231">
        <f>Q376*H376</f>
        <v>0.0011199999999999999</v>
      </c>
      <c r="S376" s="231">
        <v>0</v>
      </c>
      <c r="T376" s="232">
        <f>S376*H376</f>
        <v>0</v>
      </c>
      <c r="U376" s="40"/>
      <c r="V376" s="40"/>
      <c r="W376" s="40"/>
      <c r="X376" s="40"/>
      <c r="Y376" s="40"/>
      <c r="Z376" s="40"/>
      <c r="AA376" s="40"/>
      <c r="AB376" s="40"/>
      <c r="AC376" s="40"/>
      <c r="AD376" s="40"/>
      <c r="AE376" s="40"/>
      <c r="AR376" s="233" t="s">
        <v>1074</v>
      </c>
      <c r="AT376" s="233" t="s">
        <v>397</v>
      </c>
      <c r="AU376" s="233" t="s">
        <v>92</v>
      </c>
      <c r="AY376" s="18" t="s">
        <v>244</v>
      </c>
      <c r="BE376" s="234">
        <f>IF(N376="základní",J376,0)</f>
        <v>0</v>
      </c>
      <c r="BF376" s="234">
        <f>IF(N376="snížená",J376,0)</f>
        <v>0</v>
      </c>
      <c r="BG376" s="234">
        <f>IF(N376="zákl. přenesená",J376,0)</f>
        <v>0</v>
      </c>
      <c r="BH376" s="234">
        <f>IF(N376="sníž. přenesená",J376,0)</f>
        <v>0</v>
      </c>
      <c r="BI376" s="234">
        <f>IF(N376="nulová",J376,0)</f>
        <v>0</v>
      </c>
      <c r="BJ376" s="18" t="s">
        <v>90</v>
      </c>
      <c r="BK376" s="234">
        <f>ROUND(I376*H376,2)</f>
        <v>0</v>
      </c>
      <c r="BL376" s="18" t="s">
        <v>1074</v>
      </c>
      <c r="BM376" s="233" t="s">
        <v>1661</v>
      </c>
    </row>
    <row r="377" s="13" customFormat="1">
      <c r="A377" s="13"/>
      <c r="B377" s="262"/>
      <c r="C377" s="263"/>
      <c r="D377" s="235" t="s">
        <v>436</v>
      </c>
      <c r="E377" s="264" t="s">
        <v>1</v>
      </c>
      <c r="F377" s="265" t="s">
        <v>92</v>
      </c>
      <c r="G377" s="263"/>
      <c r="H377" s="266">
        <v>2</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436</v>
      </c>
      <c r="AU377" s="272" t="s">
        <v>92</v>
      </c>
      <c r="AV377" s="13" t="s">
        <v>92</v>
      </c>
      <c r="AW377" s="13" t="s">
        <v>38</v>
      </c>
      <c r="AX377" s="13" t="s">
        <v>90</v>
      </c>
      <c r="AY377" s="272" t="s">
        <v>244</v>
      </c>
    </row>
    <row r="378" s="2" customFormat="1" ht="21.75" customHeight="1">
      <c r="A378" s="40"/>
      <c r="B378" s="41"/>
      <c r="C378" s="222" t="s">
        <v>374</v>
      </c>
      <c r="D378" s="222" t="s">
        <v>245</v>
      </c>
      <c r="E378" s="223" t="s">
        <v>1662</v>
      </c>
      <c r="F378" s="224" t="s">
        <v>1663</v>
      </c>
      <c r="G378" s="225" t="s">
        <v>257</v>
      </c>
      <c r="H378" s="226">
        <v>10</v>
      </c>
      <c r="I378" s="227"/>
      <c r="J378" s="228">
        <f>ROUND(I378*H378,2)</f>
        <v>0</v>
      </c>
      <c r="K378" s="224" t="s">
        <v>547</v>
      </c>
      <c r="L378" s="46"/>
      <c r="M378" s="229" t="s">
        <v>1</v>
      </c>
      <c r="N378" s="230" t="s">
        <v>48</v>
      </c>
      <c r="O378" s="93"/>
      <c r="P378" s="231">
        <f>O378*H378</f>
        <v>0</v>
      </c>
      <c r="Q378" s="231">
        <v>0</v>
      </c>
      <c r="R378" s="231">
        <f>Q378*H378</f>
        <v>0</v>
      </c>
      <c r="S378" s="231">
        <v>0</v>
      </c>
      <c r="T378" s="232">
        <f>S378*H378</f>
        <v>0</v>
      </c>
      <c r="U378" s="40"/>
      <c r="V378" s="40"/>
      <c r="W378" s="40"/>
      <c r="X378" s="40"/>
      <c r="Y378" s="40"/>
      <c r="Z378" s="40"/>
      <c r="AA378" s="40"/>
      <c r="AB378" s="40"/>
      <c r="AC378" s="40"/>
      <c r="AD378" s="40"/>
      <c r="AE378" s="40"/>
      <c r="AR378" s="233" t="s">
        <v>378</v>
      </c>
      <c r="AT378" s="233" t="s">
        <v>245</v>
      </c>
      <c r="AU378" s="233" t="s">
        <v>92</v>
      </c>
      <c r="AY378" s="18" t="s">
        <v>244</v>
      </c>
      <c r="BE378" s="234">
        <f>IF(N378="základní",J378,0)</f>
        <v>0</v>
      </c>
      <c r="BF378" s="234">
        <f>IF(N378="snížená",J378,0)</f>
        <v>0</v>
      </c>
      <c r="BG378" s="234">
        <f>IF(N378="zákl. přenesená",J378,0)</f>
        <v>0</v>
      </c>
      <c r="BH378" s="234">
        <f>IF(N378="sníž. přenesená",J378,0)</f>
        <v>0</v>
      </c>
      <c r="BI378" s="234">
        <f>IF(N378="nulová",J378,0)</f>
        <v>0</v>
      </c>
      <c r="BJ378" s="18" t="s">
        <v>90</v>
      </c>
      <c r="BK378" s="234">
        <f>ROUND(I378*H378,2)</f>
        <v>0</v>
      </c>
      <c r="BL378" s="18" t="s">
        <v>378</v>
      </c>
      <c r="BM378" s="233" t="s">
        <v>1664</v>
      </c>
    </row>
    <row r="379" s="13" customFormat="1">
      <c r="A379" s="13"/>
      <c r="B379" s="262"/>
      <c r="C379" s="263"/>
      <c r="D379" s="235" t="s">
        <v>436</v>
      </c>
      <c r="E379" s="264" t="s">
        <v>1</v>
      </c>
      <c r="F379" s="265" t="s">
        <v>1665</v>
      </c>
      <c r="G379" s="263"/>
      <c r="H379" s="266">
        <v>10</v>
      </c>
      <c r="I379" s="267"/>
      <c r="J379" s="263"/>
      <c r="K379" s="263"/>
      <c r="L379" s="268"/>
      <c r="M379" s="269"/>
      <c r="N379" s="270"/>
      <c r="O379" s="270"/>
      <c r="P379" s="270"/>
      <c r="Q379" s="270"/>
      <c r="R379" s="270"/>
      <c r="S379" s="270"/>
      <c r="T379" s="271"/>
      <c r="U379" s="13"/>
      <c r="V379" s="13"/>
      <c r="W379" s="13"/>
      <c r="X379" s="13"/>
      <c r="Y379" s="13"/>
      <c r="Z379" s="13"/>
      <c r="AA379" s="13"/>
      <c r="AB379" s="13"/>
      <c r="AC379" s="13"/>
      <c r="AD379" s="13"/>
      <c r="AE379" s="13"/>
      <c r="AT379" s="272" t="s">
        <v>436</v>
      </c>
      <c r="AU379" s="272" t="s">
        <v>92</v>
      </c>
      <c r="AV379" s="13" t="s">
        <v>92</v>
      </c>
      <c r="AW379" s="13" t="s">
        <v>38</v>
      </c>
      <c r="AX379" s="13" t="s">
        <v>90</v>
      </c>
      <c r="AY379" s="272" t="s">
        <v>244</v>
      </c>
    </row>
    <row r="380" s="2" customFormat="1" ht="16.5" customHeight="1">
      <c r="A380" s="40"/>
      <c r="B380" s="41"/>
      <c r="C380" s="240" t="s">
        <v>785</v>
      </c>
      <c r="D380" s="240" t="s">
        <v>397</v>
      </c>
      <c r="E380" s="241" t="s">
        <v>1666</v>
      </c>
      <c r="F380" s="242" t="s">
        <v>1667</v>
      </c>
      <c r="G380" s="243" t="s">
        <v>257</v>
      </c>
      <c r="H380" s="244">
        <v>2</v>
      </c>
      <c r="I380" s="245"/>
      <c r="J380" s="246">
        <f>ROUND(I380*H380,2)</f>
        <v>0</v>
      </c>
      <c r="K380" s="242" t="s">
        <v>547</v>
      </c>
      <c r="L380" s="247"/>
      <c r="M380" s="248" t="s">
        <v>1</v>
      </c>
      <c r="N380" s="249" t="s">
        <v>48</v>
      </c>
      <c r="O380" s="93"/>
      <c r="P380" s="231">
        <f>O380*H380</f>
        <v>0</v>
      </c>
      <c r="Q380" s="231">
        <v>0.00093000000000000005</v>
      </c>
      <c r="R380" s="231">
        <f>Q380*H380</f>
        <v>0.0018600000000000001</v>
      </c>
      <c r="S380" s="231">
        <v>0</v>
      </c>
      <c r="T380" s="232">
        <f>S380*H380</f>
        <v>0</v>
      </c>
      <c r="U380" s="40"/>
      <c r="V380" s="40"/>
      <c r="W380" s="40"/>
      <c r="X380" s="40"/>
      <c r="Y380" s="40"/>
      <c r="Z380" s="40"/>
      <c r="AA380" s="40"/>
      <c r="AB380" s="40"/>
      <c r="AC380" s="40"/>
      <c r="AD380" s="40"/>
      <c r="AE380" s="40"/>
      <c r="AR380" s="233" t="s">
        <v>1074</v>
      </c>
      <c r="AT380" s="233" t="s">
        <v>397</v>
      </c>
      <c r="AU380" s="233" t="s">
        <v>92</v>
      </c>
      <c r="AY380" s="18" t="s">
        <v>244</v>
      </c>
      <c r="BE380" s="234">
        <f>IF(N380="základní",J380,0)</f>
        <v>0</v>
      </c>
      <c r="BF380" s="234">
        <f>IF(N380="snížená",J380,0)</f>
        <v>0</v>
      </c>
      <c r="BG380" s="234">
        <f>IF(N380="zákl. přenesená",J380,0)</f>
        <v>0</v>
      </c>
      <c r="BH380" s="234">
        <f>IF(N380="sníž. přenesená",J380,0)</f>
        <v>0</v>
      </c>
      <c r="BI380" s="234">
        <f>IF(N380="nulová",J380,0)</f>
        <v>0</v>
      </c>
      <c r="BJ380" s="18" t="s">
        <v>90</v>
      </c>
      <c r="BK380" s="234">
        <f>ROUND(I380*H380,2)</f>
        <v>0</v>
      </c>
      <c r="BL380" s="18" t="s">
        <v>1074</v>
      </c>
      <c r="BM380" s="233" t="s">
        <v>1668</v>
      </c>
    </row>
    <row r="381" s="13" customFormat="1">
      <c r="A381" s="13"/>
      <c r="B381" s="262"/>
      <c r="C381" s="263"/>
      <c r="D381" s="235" t="s">
        <v>436</v>
      </c>
      <c r="E381" s="264" t="s">
        <v>1</v>
      </c>
      <c r="F381" s="265" t="s">
        <v>92</v>
      </c>
      <c r="G381" s="263"/>
      <c r="H381" s="266">
        <v>2</v>
      </c>
      <c r="I381" s="267"/>
      <c r="J381" s="263"/>
      <c r="K381" s="263"/>
      <c r="L381" s="268"/>
      <c r="M381" s="269"/>
      <c r="N381" s="270"/>
      <c r="O381" s="270"/>
      <c r="P381" s="270"/>
      <c r="Q381" s="270"/>
      <c r="R381" s="270"/>
      <c r="S381" s="270"/>
      <c r="T381" s="271"/>
      <c r="U381" s="13"/>
      <c r="V381" s="13"/>
      <c r="W381" s="13"/>
      <c r="X381" s="13"/>
      <c r="Y381" s="13"/>
      <c r="Z381" s="13"/>
      <c r="AA381" s="13"/>
      <c r="AB381" s="13"/>
      <c r="AC381" s="13"/>
      <c r="AD381" s="13"/>
      <c r="AE381" s="13"/>
      <c r="AT381" s="272" t="s">
        <v>436</v>
      </c>
      <c r="AU381" s="272" t="s">
        <v>92</v>
      </c>
      <c r="AV381" s="13" t="s">
        <v>92</v>
      </c>
      <c r="AW381" s="13" t="s">
        <v>38</v>
      </c>
      <c r="AX381" s="13" t="s">
        <v>90</v>
      </c>
      <c r="AY381" s="272" t="s">
        <v>244</v>
      </c>
    </row>
    <row r="382" s="2" customFormat="1" ht="16.5" customHeight="1">
      <c r="A382" s="40"/>
      <c r="B382" s="41"/>
      <c r="C382" s="240" t="s">
        <v>378</v>
      </c>
      <c r="D382" s="240" t="s">
        <v>397</v>
      </c>
      <c r="E382" s="241" t="s">
        <v>1669</v>
      </c>
      <c r="F382" s="242" t="s">
        <v>1670</v>
      </c>
      <c r="G382" s="243" t="s">
        <v>257</v>
      </c>
      <c r="H382" s="244">
        <v>7</v>
      </c>
      <c r="I382" s="245"/>
      <c r="J382" s="246">
        <f>ROUND(I382*H382,2)</f>
        <v>0</v>
      </c>
      <c r="K382" s="242" t="s">
        <v>547</v>
      </c>
      <c r="L382" s="247"/>
      <c r="M382" s="248" t="s">
        <v>1</v>
      </c>
      <c r="N382" s="249" t="s">
        <v>48</v>
      </c>
      <c r="O382" s="93"/>
      <c r="P382" s="231">
        <f>O382*H382</f>
        <v>0</v>
      </c>
      <c r="Q382" s="231">
        <v>0.00114</v>
      </c>
      <c r="R382" s="231">
        <f>Q382*H382</f>
        <v>0.0079799999999999992</v>
      </c>
      <c r="S382" s="231">
        <v>0</v>
      </c>
      <c r="T382" s="232">
        <f>S382*H382</f>
        <v>0</v>
      </c>
      <c r="U382" s="40"/>
      <c r="V382" s="40"/>
      <c r="W382" s="40"/>
      <c r="X382" s="40"/>
      <c r="Y382" s="40"/>
      <c r="Z382" s="40"/>
      <c r="AA382" s="40"/>
      <c r="AB382" s="40"/>
      <c r="AC382" s="40"/>
      <c r="AD382" s="40"/>
      <c r="AE382" s="40"/>
      <c r="AR382" s="233" t="s">
        <v>1074</v>
      </c>
      <c r="AT382" s="233" t="s">
        <v>397</v>
      </c>
      <c r="AU382" s="233" t="s">
        <v>92</v>
      </c>
      <c r="AY382" s="18" t="s">
        <v>244</v>
      </c>
      <c r="BE382" s="234">
        <f>IF(N382="základní",J382,0)</f>
        <v>0</v>
      </c>
      <c r="BF382" s="234">
        <f>IF(N382="snížená",J382,0)</f>
        <v>0</v>
      </c>
      <c r="BG382" s="234">
        <f>IF(N382="zákl. přenesená",J382,0)</f>
        <v>0</v>
      </c>
      <c r="BH382" s="234">
        <f>IF(N382="sníž. přenesená",J382,0)</f>
        <v>0</v>
      </c>
      <c r="BI382" s="234">
        <f>IF(N382="nulová",J382,0)</f>
        <v>0</v>
      </c>
      <c r="BJ382" s="18" t="s">
        <v>90</v>
      </c>
      <c r="BK382" s="234">
        <f>ROUND(I382*H382,2)</f>
        <v>0</v>
      </c>
      <c r="BL382" s="18" t="s">
        <v>1074</v>
      </c>
      <c r="BM382" s="233" t="s">
        <v>1671</v>
      </c>
    </row>
    <row r="383" s="13" customFormat="1">
      <c r="A383" s="13"/>
      <c r="B383" s="262"/>
      <c r="C383" s="263"/>
      <c r="D383" s="235" t="s">
        <v>436</v>
      </c>
      <c r="E383" s="264" t="s">
        <v>1</v>
      </c>
      <c r="F383" s="265" t="s">
        <v>270</v>
      </c>
      <c r="G383" s="263"/>
      <c r="H383" s="266">
        <v>7</v>
      </c>
      <c r="I383" s="267"/>
      <c r="J383" s="263"/>
      <c r="K383" s="263"/>
      <c r="L383" s="268"/>
      <c r="M383" s="269"/>
      <c r="N383" s="270"/>
      <c r="O383" s="270"/>
      <c r="P383" s="270"/>
      <c r="Q383" s="270"/>
      <c r="R383" s="270"/>
      <c r="S383" s="270"/>
      <c r="T383" s="271"/>
      <c r="U383" s="13"/>
      <c r="V383" s="13"/>
      <c r="W383" s="13"/>
      <c r="X383" s="13"/>
      <c r="Y383" s="13"/>
      <c r="Z383" s="13"/>
      <c r="AA383" s="13"/>
      <c r="AB383" s="13"/>
      <c r="AC383" s="13"/>
      <c r="AD383" s="13"/>
      <c r="AE383" s="13"/>
      <c r="AT383" s="272" t="s">
        <v>436</v>
      </c>
      <c r="AU383" s="272" t="s">
        <v>92</v>
      </c>
      <c r="AV383" s="13" t="s">
        <v>92</v>
      </c>
      <c r="AW383" s="13" t="s">
        <v>38</v>
      </c>
      <c r="AX383" s="13" t="s">
        <v>90</v>
      </c>
      <c r="AY383" s="272" t="s">
        <v>244</v>
      </c>
    </row>
    <row r="384" s="2" customFormat="1" ht="16.5" customHeight="1">
      <c r="A384" s="40"/>
      <c r="B384" s="41"/>
      <c r="C384" s="240" t="s">
        <v>794</v>
      </c>
      <c r="D384" s="240" t="s">
        <v>397</v>
      </c>
      <c r="E384" s="241" t="s">
        <v>1672</v>
      </c>
      <c r="F384" s="242" t="s">
        <v>1673</v>
      </c>
      <c r="G384" s="243" t="s">
        <v>257</v>
      </c>
      <c r="H384" s="244">
        <v>1</v>
      </c>
      <c r="I384" s="245"/>
      <c r="J384" s="246">
        <f>ROUND(I384*H384,2)</f>
        <v>0</v>
      </c>
      <c r="K384" s="242" t="s">
        <v>1</v>
      </c>
      <c r="L384" s="247"/>
      <c r="M384" s="248" t="s">
        <v>1</v>
      </c>
      <c r="N384" s="249" t="s">
        <v>48</v>
      </c>
      <c r="O384" s="93"/>
      <c r="P384" s="231">
        <f>O384*H384</f>
        <v>0</v>
      </c>
      <c r="Q384" s="231">
        <v>0.0041999999999999997</v>
      </c>
      <c r="R384" s="231">
        <f>Q384*H384</f>
        <v>0.0041999999999999997</v>
      </c>
      <c r="S384" s="231">
        <v>0</v>
      </c>
      <c r="T384" s="232">
        <f>S384*H384</f>
        <v>0</v>
      </c>
      <c r="U384" s="40"/>
      <c r="V384" s="40"/>
      <c r="W384" s="40"/>
      <c r="X384" s="40"/>
      <c r="Y384" s="40"/>
      <c r="Z384" s="40"/>
      <c r="AA384" s="40"/>
      <c r="AB384" s="40"/>
      <c r="AC384" s="40"/>
      <c r="AD384" s="40"/>
      <c r="AE384" s="40"/>
      <c r="AR384" s="233" t="s">
        <v>1074</v>
      </c>
      <c r="AT384" s="233" t="s">
        <v>397</v>
      </c>
      <c r="AU384" s="233" t="s">
        <v>92</v>
      </c>
      <c r="AY384" s="18" t="s">
        <v>244</v>
      </c>
      <c r="BE384" s="234">
        <f>IF(N384="základní",J384,0)</f>
        <v>0</v>
      </c>
      <c r="BF384" s="234">
        <f>IF(N384="snížená",J384,0)</f>
        <v>0</v>
      </c>
      <c r="BG384" s="234">
        <f>IF(N384="zákl. přenesená",J384,0)</f>
        <v>0</v>
      </c>
      <c r="BH384" s="234">
        <f>IF(N384="sníž. přenesená",J384,0)</f>
        <v>0</v>
      </c>
      <c r="BI384" s="234">
        <f>IF(N384="nulová",J384,0)</f>
        <v>0</v>
      </c>
      <c r="BJ384" s="18" t="s">
        <v>90</v>
      </c>
      <c r="BK384" s="234">
        <f>ROUND(I384*H384,2)</f>
        <v>0</v>
      </c>
      <c r="BL384" s="18" t="s">
        <v>1074</v>
      </c>
      <c r="BM384" s="233" t="s">
        <v>1674</v>
      </c>
    </row>
    <row r="385" s="13" customFormat="1">
      <c r="A385" s="13"/>
      <c r="B385" s="262"/>
      <c r="C385" s="263"/>
      <c r="D385" s="235" t="s">
        <v>436</v>
      </c>
      <c r="E385" s="264" t="s">
        <v>1</v>
      </c>
      <c r="F385" s="265" t="s">
        <v>90</v>
      </c>
      <c r="G385" s="263"/>
      <c r="H385" s="266">
        <v>1</v>
      </c>
      <c r="I385" s="267"/>
      <c r="J385" s="263"/>
      <c r="K385" s="263"/>
      <c r="L385" s="268"/>
      <c r="M385" s="269"/>
      <c r="N385" s="270"/>
      <c r="O385" s="270"/>
      <c r="P385" s="270"/>
      <c r="Q385" s="270"/>
      <c r="R385" s="270"/>
      <c r="S385" s="270"/>
      <c r="T385" s="271"/>
      <c r="U385" s="13"/>
      <c r="V385" s="13"/>
      <c r="W385" s="13"/>
      <c r="X385" s="13"/>
      <c r="Y385" s="13"/>
      <c r="Z385" s="13"/>
      <c r="AA385" s="13"/>
      <c r="AB385" s="13"/>
      <c r="AC385" s="13"/>
      <c r="AD385" s="13"/>
      <c r="AE385" s="13"/>
      <c r="AT385" s="272" t="s">
        <v>436</v>
      </c>
      <c r="AU385" s="272" t="s">
        <v>92</v>
      </c>
      <c r="AV385" s="13" t="s">
        <v>92</v>
      </c>
      <c r="AW385" s="13" t="s">
        <v>38</v>
      </c>
      <c r="AX385" s="13" t="s">
        <v>90</v>
      </c>
      <c r="AY385" s="272" t="s">
        <v>244</v>
      </c>
    </row>
    <row r="386" s="2" customFormat="1" ht="16.5" customHeight="1">
      <c r="A386" s="40"/>
      <c r="B386" s="41"/>
      <c r="C386" s="222" t="s">
        <v>382</v>
      </c>
      <c r="D386" s="222" t="s">
        <v>245</v>
      </c>
      <c r="E386" s="223" t="s">
        <v>1675</v>
      </c>
      <c r="F386" s="224" t="s">
        <v>1676</v>
      </c>
      <c r="G386" s="225" t="s">
        <v>490</v>
      </c>
      <c r="H386" s="226">
        <v>142.5</v>
      </c>
      <c r="I386" s="227"/>
      <c r="J386" s="228">
        <f>ROUND(I386*H386,2)</f>
        <v>0</v>
      </c>
      <c r="K386" s="224" t="s">
        <v>547</v>
      </c>
      <c r="L386" s="46"/>
      <c r="M386" s="229" t="s">
        <v>1</v>
      </c>
      <c r="N386" s="230" t="s">
        <v>48</v>
      </c>
      <c r="O386" s="93"/>
      <c r="P386" s="231">
        <f>O386*H386</f>
        <v>0</v>
      </c>
      <c r="Q386" s="231">
        <v>0</v>
      </c>
      <c r="R386" s="231">
        <f>Q386*H386</f>
        <v>0</v>
      </c>
      <c r="S386" s="231">
        <v>0</v>
      </c>
      <c r="T386" s="232">
        <f>S386*H386</f>
        <v>0</v>
      </c>
      <c r="U386" s="40"/>
      <c r="V386" s="40"/>
      <c r="W386" s="40"/>
      <c r="X386" s="40"/>
      <c r="Y386" s="40"/>
      <c r="Z386" s="40"/>
      <c r="AA386" s="40"/>
      <c r="AB386" s="40"/>
      <c r="AC386" s="40"/>
      <c r="AD386" s="40"/>
      <c r="AE386" s="40"/>
      <c r="AR386" s="233" t="s">
        <v>378</v>
      </c>
      <c r="AT386" s="233" t="s">
        <v>245</v>
      </c>
      <c r="AU386" s="233" t="s">
        <v>92</v>
      </c>
      <c r="AY386" s="18" t="s">
        <v>244</v>
      </c>
      <c r="BE386" s="234">
        <f>IF(N386="základní",J386,0)</f>
        <v>0</v>
      </c>
      <c r="BF386" s="234">
        <f>IF(N386="snížená",J386,0)</f>
        <v>0</v>
      </c>
      <c r="BG386" s="234">
        <f>IF(N386="zákl. přenesená",J386,0)</f>
        <v>0</v>
      </c>
      <c r="BH386" s="234">
        <f>IF(N386="sníž. přenesená",J386,0)</f>
        <v>0</v>
      </c>
      <c r="BI386" s="234">
        <f>IF(N386="nulová",J386,0)</f>
        <v>0</v>
      </c>
      <c r="BJ386" s="18" t="s">
        <v>90</v>
      </c>
      <c r="BK386" s="234">
        <f>ROUND(I386*H386,2)</f>
        <v>0</v>
      </c>
      <c r="BL386" s="18" t="s">
        <v>378</v>
      </c>
      <c r="BM386" s="233" t="s">
        <v>1677</v>
      </c>
    </row>
    <row r="387" s="13" customFormat="1">
      <c r="A387" s="13"/>
      <c r="B387" s="262"/>
      <c r="C387" s="263"/>
      <c r="D387" s="235" t="s">
        <v>436</v>
      </c>
      <c r="E387" s="264" t="s">
        <v>1</v>
      </c>
      <c r="F387" s="265" t="s">
        <v>1678</v>
      </c>
      <c r="G387" s="263"/>
      <c r="H387" s="266">
        <v>142.5</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90</v>
      </c>
      <c r="AY387" s="272" t="s">
        <v>244</v>
      </c>
    </row>
    <row r="388" s="2" customFormat="1" ht="16.5" customHeight="1">
      <c r="A388" s="40"/>
      <c r="B388" s="41"/>
      <c r="C388" s="222" t="s">
        <v>805</v>
      </c>
      <c r="D388" s="222" t="s">
        <v>245</v>
      </c>
      <c r="E388" s="223" t="s">
        <v>1679</v>
      </c>
      <c r="F388" s="224" t="s">
        <v>1680</v>
      </c>
      <c r="G388" s="225" t="s">
        <v>490</v>
      </c>
      <c r="H388" s="226">
        <v>142.5</v>
      </c>
      <c r="I388" s="227"/>
      <c r="J388" s="228">
        <f>ROUND(I388*H388,2)</f>
        <v>0</v>
      </c>
      <c r="K388" s="224" t="s">
        <v>547</v>
      </c>
      <c r="L388" s="46"/>
      <c r="M388" s="229" t="s">
        <v>1</v>
      </c>
      <c r="N388" s="230" t="s">
        <v>48</v>
      </c>
      <c r="O388" s="93"/>
      <c r="P388" s="231">
        <f>O388*H388</f>
        <v>0</v>
      </c>
      <c r="Q388" s="231">
        <v>0</v>
      </c>
      <c r="R388" s="231">
        <f>Q388*H388</f>
        <v>0</v>
      </c>
      <c r="S388" s="231">
        <v>0</v>
      </c>
      <c r="T388" s="232">
        <f>S388*H388</f>
        <v>0</v>
      </c>
      <c r="U388" s="40"/>
      <c r="V388" s="40"/>
      <c r="W388" s="40"/>
      <c r="X388" s="40"/>
      <c r="Y388" s="40"/>
      <c r="Z388" s="40"/>
      <c r="AA388" s="40"/>
      <c r="AB388" s="40"/>
      <c r="AC388" s="40"/>
      <c r="AD388" s="40"/>
      <c r="AE388" s="40"/>
      <c r="AR388" s="233" t="s">
        <v>378</v>
      </c>
      <c r="AT388" s="233" t="s">
        <v>245</v>
      </c>
      <c r="AU388" s="233" t="s">
        <v>92</v>
      </c>
      <c r="AY388" s="18" t="s">
        <v>244</v>
      </c>
      <c r="BE388" s="234">
        <f>IF(N388="základní",J388,0)</f>
        <v>0</v>
      </c>
      <c r="BF388" s="234">
        <f>IF(N388="snížená",J388,0)</f>
        <v>0</v>
      </c>
      <c r="BG388" s="234">
        <f>IF(N388="zákl. přenesená",J388,0)</f>
        <v>0</v>
      </c>
      <c r="BH388" s="234">
        <f>IF(N388="sníž. přenesená",J388,0)</f>
        <v>0</v>
      </c>
      <c r="BI388" s="234">
        <f>IF(N388="nulová",J388,0)</f>
        <v>0</v>
      </c>
      <c r="BJ388" s="18" t="s">
        <v>90</v>
      </c>
      <c r="BK388" s="234">
        <f>ROUND(I388*H388,2)</f>
        <v>0</v>
      </c>
      <c r="BL388" s="18" t="s">
        <v>378</v>
      </c>
      <c r="BM388" s="233" t="s">
        <v>1681</v>
      </c>
    </row>
    <row r="389" s="13" customFormat="1">
      <c r="A389" s="13"/>
      <c r="B389" s="262"/>
      <c r="C389" s="263"/>
      <c r="D389" s="235" t="s">
        <v>436</v>
      </c>
      <c r="E389" s="264" t="s">
        <v>1</v>
      </c>
      <c r="F389" s="265" t="s">
        <v>1682</v>
      </c>
      <c r="G389" s="263"/>
      <c r="H389" s="266">
        <v>142.5</v>
      </c>
      <c r="I389" s="267"/>
      <c r="J389" s="263"/>
      <c r="K389" s="263"/>
      <c r="L389" s="268"/>
      <c r="M389" s="269"/>
      <c r="N389" s="270"/>
      <c r="O389" s="270"/>
      <c r="P389" s="270"/>
      <c r="Q389" s="270"/>
      <c r="R389" s="270"/>
      <c r="S389" s="270"/>
      <c r="T389" s="271"/>
      <c r="U389" s="13"/>
      <c r="V389" s="13"/>
      <c r="W389" s="13"/>
      <c r="X389" s="13"/>
      <c r="Y389" s="13"/>
      <c r="Z389" s="13"/>
      <c r="AA389" s="13"/>
      <c r="AB389" s="13"/>
      <c r="AC389" s="13"/>
      <c r="AD389" s="13"/>
      <c r="AE389" s="13"/>
      <c r="AT389" s="272" t="s">
        <v>436</v>
      </c>
      <c r="AU389" s="272" t="s">
        <v>92</v>
      </c>
      <c r="AV389" s="13" t="s">
        <v>92</v>
      </c>
      <c r="AW389" s="13" t="s">
        <v>38</v>
      </c>
      <c r="AX389" s="13" t="s">
        <v>90</v>
      </c>
      <c r="AY389" s="272" t="s">
        <v>244</v>
      </c>
    </row>
    <row r="390" s="2" customFormat="1" ht="16.5" customHeight="1">
      <c r="A390" s="40"/>
      <c r="B390" s="41"/>
      <c r="C390" s="222" t="s">
        <v>386</v>
      </c>
      <c r="D390" s="222" t="s">
        <v>245</v>
      </c>
      <c r="E390" s="223" t="s">
        <v>1683</v>
      </c>
      <c r="F390" s="224" t="s">
        <v>1684</v>
      </c>
      <c r="G390" s="225" t="s">
        <v>490</v>
      </c>
      <c r="H390" s="226">
        <v>142.5</v>
      </c>
      <c r="I390" s="227"/>
      <c r="J390" s="228">
        <f>ROUND(I390*H390,2)</f>
        <v>0</v>
      </c>
      <c r="K390" s="224" t="s">
        <v>547</v>
      </c>
      <c r="L390" s="46"/>
      <c r="M390" s="229" t="s">
        <v>1</v>
      </c>
      <c r="N390" s="230" t="s">
        <v>48</v>
      </c>
      <c r="O390" s="93"/>
      <c r="P390" s="231">
        <f>O390*H390</f>
        <v>0</v>
      </c>
      <c r="Q390" s="231">
        <v>0</v>
      </c>
      <c r="R390" s="231">
        <f>Q390*H390</f>
        <v>0</v>
      </c>
      <c r="S390" s="231">
        <v>0</v>
      </c>
      <c r="T390" s="232">
        <f>S390*H390</f>
        <v>0</v>
      </c>
      <c r="U390" s="40"/>
      <c r="V390" s="40"/>
      <c r="W390" s="40"/>
      <c r="X390" s="40"/>
      <c r="Y390" s="40"/>
      <c r="Z390" s="40"/>
      <c r="AA390" s="40"/>
      <c r="AB390" s="40"/>
      <c r="AC390" s="40"/>
      <c r="AD390" s="40"/>
      <c r="AE390" s="40"/>
      <c r="AR390" s="233" t="s">
        <v>378</v>
      </c>
      <c r="AT390" s="233" t="s">
        <v>245</v>
      </c>
      <c r="AU390" s="233" t="s">
        <v>92</v>
      </c>
      <c r="AY390" s="18" t="s">
        <v>244</v>
      </c>
      <c r="BE390" s="234">
        <f>IF(N390="základní",J390,0)</f>
        <v>0</v>
      </c>
      <c r="BF390" s="234">
        <f>IF(N390="snížená",J390,0)</f>
        <v>0</v>
      </c>
      <c r="BG390" s="234">
        <f>IF(N390="zákl. přenesená",J390,0)</f>
        <v>0</v>
      </c>
      <c r="BH390" s="234">
        <f>IF(N390="sníž. přenesená",J390,0)</f>
        <v>0</v>
      </c>
      <c r="BI390" s="234">
        <f>IF(N390="nulová",J390,0)</f>
        <v>0</v>
      </c>
      <c r="BJ390" s="18" t="s">
        <v>90</v>
      </c>
      <c r="BK390" s="234">
        <f>ROUND(I390*H390,2)</f>
        <v>0</v>
      </c>
      <c r="BL390" s="18" t="s">
        <v>378</v>
      </c>
      <c r="BM390" s="233" t="s">
        <v>1685</v>
      </c>
    </row>
    <row r="391" s="13" customFormat="1">
      <c r="A391" s="13"/>
      <c r="B391" s="262"/>
      <c r="C391" s="263"/>
      <c r="D391" s="235" t="s">
        <v>436</v>
      </c>
      <c r="E391" s="264" t="s">
        <v>1</v>
      </c>
      <c r="F391" s="265" t="s">
        <v>1682</v>
      </c>
      <c r="G391" s="263"/>
      <c r="H391" s="266">
        <v>142.5</v>
      </c>
      <c r="I391" s="267"/>
      <c r="J391" s="263"/>
      <c r="K391" s="263"/>
      <c r="L391" s="268"/>
      <c r="M391" s="269"/>
      <c r="N391" s="270"/>
      <c r="O391" s="270"/>
      <c r="P391" s="270"/>
      <c r="Q391" s="270"/>
      <c r="R391" s="270"/>
      <c r="S391" s="270"/>
      <c r="T391" s="271"/>
      <c r="U391" s="13"/>
      <c r="V391" s="13"/>
      <c r="W391" s="13"/>
      <c r="X391" s="13"/>
      <c r="Y391" s="13"/>
      <c r="Z391" s="13"/>
      <c r="AA391" s="13"/>
      <c r="AB391" s="13"/>
      <c r="AC391" s="13"/>
      <c r="AD391" s="13"/>
      <c r="AE391" s="13"/>
      <c r="AT391" s="272" t="s">
        <v>436</v>
      </c>
      <c r="AU391" s="272" t="s">
        <v>92</v>
      </c>
      <c r="AV391" s="13" t="s">
        <v>92</v>
      </c>
      <c r="AW391" s="13" t="s">
        <v>38</v>
      </c>
      <c r="AX391" s="13" t="s">
        <v>90</v>
      </c>
      <c r="AY391" s="272" t="s">
        <v>244</v>
      </c>
    </row>
    <row r="392" s="2" customFormat="1" ht="16.5" customHeight="1">
      <c r="A392" s="40"/>
      <c r="B392" s="41"/>
      <c r="C392" s="222" t="s">
        <v>813</v>
      </c>
      <c r="D392" s="222" t="s">
        <v>245</v>
      </c>
      <c r="E392" s="223" t="s">
        <v>1686</v>
      </c>
      <c r="F392" s="224" t="s">
        <v>1687</v>
      </c>
      <c r="G392" s="225" t="s">
        <v>490</v>
      </c>
      <c r="H392" s="226">
        <v>142.5</v>
      </c>
      <c r="I392" s="227"/>
      <c r="J392" s="228">
        <f>ROUND(I392*H392,2)</f>
        <v>0</v>
      </c>
      <c r="K392" s="224" t="s">
        <v>547</v>
      </c>
      <c r="L392" s="46"/>
      <c r="M392" s="229" t="s">
        <v>1</v>
      </c>
      <c r="N392" s="230" t="s">
        <v>48</v>
      </c>
      <c r="O392" s="93"/>
      <c r="P392" s="231">
        <f>O392*H392</f>
        <v>0</v>
      </c>
      <c r="Q392" s="231">
        <v>0</v>
      </c>
      <c r="R392" s="231">
        <f>Q392*H392</f>
        <v>0</v>
      </c>
      <c r="S392" s="231">
        <v>0</v>
      </c>
      <c r="T392" s="232">
        <f>S392*H392</f>
        <v>0</v>
      </c>
      <c r="U392" s="40"/>
      <c r="V392" s="40"/>
      <c r="W392" s="40"/>
      <c r="X392" s="40"/>
      <c r="Y392" s="40"/>
      <c r="Z392" s="40"/>
      <c r="AA392" s="40"/>
      <c r="AB392" s="40"/>
      <c r="AC392" s="40"/>
      <c r="AD392" s="40"/>
      <c r="AE392" s="40"/>
      <c r="AR392" s="233" t="s">
        <v>378</v>
      </c>
      <c r="AT392" s="233" t="s">
        <v>245</v>
      </c>
      <c r="AU392" s="233" t="s">
        <v>92</v>
      </c>
      <c r="AY392" s="18" t="s">
        <v>244</v>
      </c>
      <c r="BE392" s="234">
        <f>IF(N392="základní",J392,0)</f>
        <v>0</v>
      </c>
      <c r="BF392" s="234">
        <f>IF(N392="snížená",J392,0)</f>
        <v>0</v>
      </c>
      <c r="BG392" s="234">
        <f>IF(N392="zákl. přenesená",J392,0)</f>
        <v>0</v>
      </c>
      <c r="BH392" s="234">
        <f>IF(N392="sníž. přenesená",J392,0)</f>
        <v>0</v>
      </c>
      <c r="BI392" s="234">
        <f>IF(N392="nulová",J392,0)</f>
        <v>0</v>
      </c>
      <c r="BJ392" s="18" t="s">
        <v>90</v>
      </c>
      <c r="BK392" s="234">
        <f>ROUND(I392*H392,2)</f>
        <v>0</v>
      </c>
      <c r="BL392" s="18" t="s">
        <v>378</v>
      </c>
      <c r="BM392" s="233" t="s">
        <v>1688</v>
      </c>
    </row>
    <row r="393" s="13" customFormat="1">
      <c r="A393" s="13"/>
      <c r="B393" s="262"/>
      <c r="C393" s="263"/>
      <c r="D393" s="235" t="s">
        <v>436</v>
      </c>
      <c r="E393" s="264" t="s">
        <v>1</v>
      </c>
      <c r="F393" s="265" t="s">
        <v>1682</v>
      </c>
      <c r="G393" s="263"/>
      <c r="H393" s="266">
        <v>142.5</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436</v>
      </c>
      <c r="AU393" s="272" t="s">
        <v>92</v>
      </c>
      <c r="AV393" s="13" t="s">
        <v>92</v>
      </c>
      <c r="AW393" s="13" t="s">
        <v>38</v>
      </c>
      <c r="AX393" s="13" t="s">
        <v>90</v>
      </c>
      <c r="AY393" s="272" t="s">
        <v>244</v>
      </c>
    </row>
    <row r="394" s="11" customFormat="1" ht="25.92" customHeight="1">
      <c r="A394" s="11"/>
      <c r="B394" s="208"/>
      <c r="C394" s="209"/>
      <c r="D394" s="210" t="s">
        <v>82</v>
      </c>
      <c r="E394" s="211" t="s">
        <v>868</v>
      </c>
      <c r="F394" s="211" t="s">
        <v>869</v>
      </c>
      <c r="G394" s="209"/>
      <c r="H394" s="209"/>
      <c r="I394" s="212"/>
      <c r="J394" s="213">
        <f>BK394</f>
        <v>0</v>
      </c>
      <c r="K394" s="209"/>
      <c r="L394" s="214"/>
      <c r="M394" s="215"/>
      <c r="N394" s="216"/>
      <c r="O394" s="216"/>
      <c r="P394" s="217">
        <f>SUM(P395:P400)</f>
        <v>0</v>
      </c>
      <c r="Q394" s="216"/>
      <c r="R394" s="217">
        <f>SUM(R395:R400)</f>
        <v>0</v>
      </c>
      <c r="S394" s="216"/>
      <c r="T394" s="218">
        <f>SUM(T395:T400)</f>
        <v>0</v>
      </c>
      <c r="U394" s="11"/>
      <c r="V394" s="11"/>
      <c r="W394" s="11"/>
      <c r="X394" s="11"/>
      <c r="Y394" s="11"/>
      <c r="Z394" s="11"/>
      <c r="AA394" s="11"/>
      <c r="AB394" s="11"/>
      <c r="AC394" s="11"/>
      <c r="AD394" s="11"/>
      <c r="AE394" s="11"/>
      <c r="AR394" s="219" t="s">
        <v>123</v>
      </c>
      <c r="AT394" s="220" t="s">
        <v>82</v>
      </c>
      <c r="AU394" s="220" t="s">
        <v>83</v>
      </c>
      <c r="AY394" s="219" t="s">
        <v>244</v>
      </c>
      <c r="BK394" s="221">
        <f>SUM(BK395:BK400)</f>
        <v>0</v>
      </c>
    </row>
    <row r="395" s="2" customFormat="1" ht="16.5" customHeight="1">
      <c r="A395" s="40"/>
      <c r="B395" s="41"/>
      <c r="C395" s="222" t="s">
        <v>391</v>
      </c>
      <c r="D395" s="222" t="s">
        <v>245</v>
      </c>
      <c r="E395" s="223" t="s">
        <v>871</v>
      </c>
      <c r="F395" s="224" t="s">
        <v>872</v>
      </c>
      <c r="G395" s="225" t="s">
        <v>873</v>
      </c>
      <c r="H395" s="226">
        <v>8</v>
      </c>
      <c r="I395" s="227"/>
      <c r="J395" s="228">
        <f>ROUND(I395*H395,2)</f>
        <v>0</v>
      </c>
      <c r="K395" s="224" t="s">
        <v>753</v>
      </c>
      <c r="L395" s="46"/>
      <c r="M395" s="229" t="s">
        <v>1</v>
      </c>
      <c r="N395" s="230" t="s">
        <v>48</v>
      </c>
      <c r="O395" s="93"/>
      <c r="P395" s="231">
        <f>O395*H395</f>
        <v>0</v>
      </c>
      <c r="Q395" s="231">
        <v>0</v>
      </c>
      <c r="R395" s="231">
        <f>Q395*H395</f>
        <v>0</v>
      </c>
      <c r="S395" s="231">
        <v>0</v>
      </c>
      <c r="T395" s="232">
        <f>S395*H395</f>
        <v>0</v>
      </c>
      <c r="U395" s="40"/>
      <c r="V395" s="40"/>
      <c r="W395" s="40"/>
      <c r="X395" s="40"/>
      <c r="Y395" s="40"/>
      <c r="Z395" s="40"/>
      <c r="AA395" s="40"/>
      <c r="AB395" s="40"/>
      <c r="AC395" s="40"/>
      <c r="AD395" s="40"/>
      <c r="AE395" s="40"/>
      <c r="AR395" s="233" t="s">
        <v>530</v>
      </c>
      <c r="AT395" s="233" t="s">
        <v>245</v>
      </c>
      <c r="AU395" s="233" t="s">
        <v>90</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530</v>
      </c>
      <c r="BM395" s="233" t="s">
        <v>1689</v>
      </c>
    </row>
    <row r="396" s="13" customFormat="1">
      <c r="A396" s="13"/>
      <c r="B396" s="262"/>
      <c r="C396" s="263"/>
      <c r="D396" s="235" t="s">
        <v>436</v>
      </c>
      <c r="E396" s="264" t="s">
        <v>1</v>
      </c>
      <c r="F396" s="265" t="s">
        <v>262</v>
      </c>
      <c r="G396" s="263"/>
      <c r="H396" s="266">
        <v>8</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436</v>
      </c>
      <c r="AU396" s="272" t="s">
        <v>90</v>
      </c>
      <c r="AV396" s="13" t="s">
        <v>92</v>
      </c>
      <c r="AW396" s="13" t="s">
        <v>38</v>
      </c>
      <c r="AX396" s="13" t="s">
        <v>90</v>
      </c>
      <c r="AY396" s="272" t="s">
        <v>244</v>
      </c>
    </row>
    <row r="397" s="2" customFormat="1" ht="16.5" customHeight="1">
      <c r="A397" s="40"/>
      <c r="B397" s="41"/>
      <c r="C397" s="222" t="s">
        <v>823</v>
      </c>
      <c r="D397" s="222" t="s">
        <v>245</v>
      </c>
      <c r="E397" s="223" t="s">
        <v>876</v>
      </c>
      <c r="F397" s="224" t="s">
        <v>877</v>
      </c>
      <c r="G397" s="225" t="s">
        <v>873</v>
      </c>
      <c r="H397" s="226">
        <v>8</v>
      </c>
      <c r="I397" s="227"/>
      <c r="J397" s="228">
        <f>ROUND(I397*H397,2)</f>
        <v>0</v>
      </c>
      <c r="K397" s="224" t="s">
        <v>547</v>
      </c>
      <c r="L397" s="46"/>
      <c r="M397" s="229" t="s">
        <v>1</v>
      </c>
      <c r="N397" s="230" t="s">
        <v>48</v>
      </c>
      <c r="O397" s="93"/>
      <c r="P397" s="231">
        <f>O397*H397</f>
        <v>0</v>
      </c>
      <c r="Q397" s="231">
        <v>0</v>
      </c>
      <c r="R397" s="231">
        <f>Q397*H397</f>
        <v>0</v>
      </c>
      <c r="S397" s="231">
        <v>0</v>
      </c>
      <c r="T397" s="232">
        <f>S397*H397</f>
        <v>0</v>
      </c>
      <c r="U397" s="40"/>
      <c r="V397" s="40"/>
      <c r="W397" s="40"/>
      <c r="X397" s="40"/>
      <c r="Y397" s="40"/>
      <c r="Z397" s="40"/>
      <c r="AA397" s="40"/>
      <c r="AB397" s="40"/>
      <c r="AC397" s="40"/>
      <c r="AD397" s="40"/>
      <c r="AE397" s="40"/>
      <c r="AR397" s="233" t="s">
        <v>530</v>
      </c>
      <c r="AT397" s="233" t="s">
        <v>245</v>
      </c>
      <c r="AU397" s="233" t="s">
        <v>90</v>
      </c>
      <c r="AY397" s="18" t="s">
        <v>244</v>
      </c>
      <c r="BE397" s="234">
        <f>IF(N397="základní",J397,0)</f>
        <v>0</v>
      </c>
      <c r="BF397" s="234">
        <f>IF(N397="snížená",J397,0)</f>
        <v>0</v>
      </c>
      <c r="BG397" s="234">
        <f>IF(N397="zákl. přenesená",J397,0)</f>
        <v>0</v>
      </c>
      <c r="BH397" s="234">
        <f>IF(N397="sníž. přenesená",J397,0)</f>
        <v>0</v>
      </c>
      <c r="BI397" s="234">
        <f>IF(N397="nulová",J397,0)</f>
        <v>0</v>
      </c>
      <c r="BJ397" s="18" t="s">
        <v>90</v>
      </c>
      <c r="BK397" s="234">
        <f>ROUND(I397*H397,2)</f>
        <v>0</v>
      </c>
      <c r="BL397" s="18" t="s">
        <v>530</v>
      </c>
      <c r="BM397" s="233" t="s">
        <v>1690</v>
      </c>
    </row>
    <row r="398" s="13" customFormat="1">
      <c r="A398" s="13"/>
      <c r="B398" s="262"/>
      <c r="C398" s="263"/>
      <c r="D398" s="235" t="s">
        <v>436</v>
      </c>
      <c r="E398" s="264" t="s">
        <v>1</v>
      </c>
      <c r="F398" s="265" t="s">
        <v>262</v>
      </c>
      <c r="G398" s="263"/>
      <c r="H398" s="266">
        <v>8</v>
      </c>
      <c r="I398" s="267"/>
      <c r="J398" s="263"/>
      <c r="K398" s="263"/>
      <c r="L398" s="268"/>
      <c r="M398" s="269"/>
      <c r="N398" s="270"/>
      <c r="O398" s="270"/>
      <c r="P398" s="270"/>
      <c r="Q398" s="270"/>
      <c r="R398" s="270"/>
      <c r="S398" s="270"/>
      <c r="T398" s="271"/>
      <c r="U398" s="13"/>
      <c r="V398" s="13"/>
      <c r="W398" s="13"/>
      <c r="X398" s="13"/>
      <c r="Y398" s="13"/>
      <c r="Z398" s="13"/>
      <c r="AA398" s="13"/>
      <c r="AB398" s="13"/>
      <c r="AC398" s="13"/>
      <c r="AD398" s="13"/>
      <c r="AE398" s="13"/>
      <c r="AT398" s="272" t="s">
        <v>436</v>
      </c>
      <c r="AU398" s="272" t="s">
        <v>90</v>
      </c>
      <c r="AV398" s="13" t="s">
        <v>92</v>
      </c>
      <c r="AW398" s="13" t="s">
        <v>38</v>
      </c>
      <c r="AX398" s="13" t="s">
        <v>90</v>
      </c>
      <c r="AY398" s="272" t="s">
        <v>244</v>
      </c>
    </row>
    <row r="399" s="2" customFormat="1" ht="16.5" customHeight="1">
      <c r="A399" s="40"/>
      <c r="B399" s="41"/>
      <c r="C399" s="222" t="s">
        <v>394</v>
      </c>
      <c r="D399" s="222" t="s">
        <v>245</v>
      </c>
      <c r="E399" s="223" t="s">
        <v>1425</v>
      </c>
      <c r="F399" s="224" t="s">
        <v>1691</v>
      </c>
      <c r="G399" s="225" t="s">
        <v>873</v>
      </c>
      <c r="H399" s="226">
        <v>8</v>
      </c>
      <c r="I399" s="227"/>
      <c r="J399" s="228">
        <f>ROUND(I399*H399,2)</f>
        <v>0</v>
      </c>
      <c r="K399" s="224" t="s">
        <v>547</v>
      </c>
      <c r="L399" s="46"/>
      <c r="M399" s="229" t="s">
        <v>1</v>
      </c>
      <c r="N399" s="230" t="s">
        <v>48</v>
      </c>
      <c r="O399" s="93"/>
      <c r="P399" s="231">
        <f>O399*H399</f>
        <v>0</v>
      </c>
      <c r="Q399" s="231">
        <v>0</v>
      </c>
      <c r="R399" s="231">
        <f>Q399*H399</f>
        <v>0</v>
      </c>
      <c r="S399" s="231">
        <v>0</v>
      </c>
      <c r="T399" s="232">
        <f>S399*H399</f>
        <v>0</v>
      </c>
      <c r="U399" s="40"/>
      <c r="V399" s="40"/>
      <c r="W399" s="40"/>
      <c r="X399" s="40"/>
      <c r="Y399" s="40"/>
      <c r="Z399" s="40"/>
      <c r="AA399" s="40"/>
      <c r="AB399" s="40"/>
      <c r="AC399" s="40"/>
      <c r="AD399" s="40"/>
      <c r="AE399" s="40"/>
      <c r="AR399" s="233" t="s">
        <v>530</v>
      </c>
      <c r="AT399" s="233" t="s">
        <v>245</v>
      </c>
      <c r="AU399" s="233" t="s">
        <v>90</v>
      </c>
      <c r="AY399" s="18" t="s">
        <v>244</v>
      </c>
      <c r="BE399" s="234">
        <f>IF(N399="základní",J399,0)</f>
        <v>0</v>
      </c>
      <c r="BF399" s="234">
        <f>IF(N399="snížená",J399,0)</f>
        <v>0</v>
      </c>
      <c r="BG399" s="234">
        <f>IF(N399="zákl. přenesená",J399,0)</f>
        <v>0</v>
      </c>
      <c r="BH399" s="234">
        <f>IF(N399="sníž. přenesená",J399,0)</f>
        <v>0</v>
      </c>
      <c r="BI399" s="234">
        <f>IF(N399="nulová",J399,0)</f>
        <v>0</v>
      </c>
      <c r="BJ399" s="18" t="s">
        <v>90</v>
      </c>
      <c r="BK399" s="234">
        <f>ROUND(I399*H399,2)</f>
        <v>0</v>
      </c>
      <c r="BL399" s="18" t="s">
        <v>530</v>
      </c>
      <c r="BM399" s="233" t="s">
        <v>1692</v>
      </c>
    </row>
    <row r="400" s="13" customFormat="1">
      <c r="A400" s="13"/>
      <c r="B400" s="262"/>
      <c r="C400" s="263"/>
      <c r="D400" s="235" t="s">
        <v>436</v>
      </c>
      <c r="E400" s="264" t="s">
        <v>1</v>
      </c>
      <c r="F400" s="265" t="s">
        <v>262</v>
      </c>
      <c r="G400" s="263"/>
      <c r="H400" s="266">
        <v>8</v>
      </c>
      <c r="I400" s="267"/>
      <c r="J400" s="263"/>
      <c r="K400" s="263"/>
      <c r="L400" s="268"/>
      <c r="M400" s="269"/>
      <c r="N400" s="270"/>
      <c r="O400" s="270"/>
      <c r="P400" s="270"/>
      <c r="Q400" s="270"/>
      <c r="R400" s="270"/>
      <c r="S400" s="270"/>
      <c r="T400" s="271"/>
      <c r="U400" s="13"/>
      <c r="V400" s="13"/>
      <c r="W400" s="13"/>
      <c r="X400" s="13"/>
      <c r="Y400" s="13"/>
      <c r="Z400" s="13"/>
      <c r="AA400" s="13"/>
      <c r="AB400" s="13"/>
      <c r="AC400" s="13"/>
      <c r="AD400" s="13"/>
      <c r="AE400" s="13"/>
      <c r="AT400" s="272" t="s">
        <v>436</v>
      </c>
      <c r="AU400" s="272" t="s">
        <v>90</v>
      </c>
      <c r="AV400" s="13" t="s">
        <v>92</v>
      </c>
      <c r="AW400" s="13" t="s">
        <v>38</v>
      </c>
      <c r="AX400" s="13" t="s">
        <v>90</v>
      </c>
      <c r="AY400" s="272" t="s">
        <v>244</v>
      </c>
    </row>
    <row r="401" s="11" customFormat="1" ht="25.92" customHeight="1">
      <c r="A401" s="11"/>
      <c r="B401" s="208"/>
      <c r="C401" s="209"/>
      <c r="D401" s="210" t="s">
        <v>82</v>
      </c>
      <c r="E401" s="211" t="s">
        <v>526</v>
      </c>
      <c r="F401" s="211" t="s">
        <v>129</v>
      </c>
      <c r="G401" s="209"/>
      <c r="H401" s="209"/>
      <c r="I401" s="212"/>
      <c r="J401" s="213">
        <f>BK401</f>
        <v>0</v>
      </c>
      <c r="K401" s="209"/>
      <c r="L401" s="214"/>
      <c r="M401" s="215"/>
      <c r="N401" s="216"/>
      <c r="O401" s="216"/>
      <c r="P401" s="217">
        <f>SUM(P402:P403)</f>
        <v>0</v>
      </c>
      <c r="Q401" s="216"/>
      <c r="R401" s="217">
        <f>SUM(R402:R403)</f>
        <v>0</v>
      </c>
      <c r="S401" s="216"/>
      <c r="T401" s="218">
        <f>SUM(T402:T403)</f>
        <v>0</v>
      </c>
      <c r="U401" s="11"/>
      <c r="V401" s="11"/>
      <c r="W401" s="11"/>
      <c r="X401" s="11"/>
      <c r="Y401" s="11"/>
      <c r="Z401" s="11"/>
      <c r="AA401" s="11"/>
      <c r="AB401" s="11"/>
      <c r="AC401" s="11"/>
      <c r="AD401" s="11"/>
      <c r="AE401" s="11"/>
      <c r="AR401" s="219" t="s">
        <v>123</v>
      </c>
      <c r="AT401" s="220" t="s">
        <v>82</v>
      </c>
      <c r="AU401" s="220" t="s">
        <v>83</v>
      </c>
      <c r="AY401" s="219" t="s">
        <v>244</v>
      </c>
      <c r="BK401" s="221">
        <f>SUM(BK402:BK403)</f>
        <v>0</v>
      </c>
    </row>
    <row r="402" s="2" customFormat="1" ht="24.15" customHeight="1">
      <c r="A402" s="40"/>
      <c r="B402" s="41"/>
      <c r="C402" s="222" t="s">
        <v>831</v>
      </c>
      <c r="D402" s="222" t="s">
        <v>245</v>
      </c>
      <c r="E402" s="223" t="s">
        <v>1693</v>
      </c>
      <c r="F402" s="224" t="s">
        <v>1694</v>
      </c>
      <c r="G402" s="225" t="s">
        <v>886</v>
      </c>
      <c r="H402" s="226">
        <v>3</v>
      </c>
      <c r="I402" s="227"/>
      <c r="J402" s="228">
        <f>ROUND(I402*H402,2)</f>
        <v>0</v>
      </c>
      <c r="K402" s="224" t="s">
        <v>1</v>
      </c>
      <c r="L402" s="46"/>
      <c r="M402" s="229" t="s">
        <v>1</v>
      </c>
      <c r="N402" s="230" t="s">
        <v>48</v>
      </c>
      <c r="O402" s="93"/>
      <c r="P402" s="231">
        <f>O402*H402</f>
        <v>0</v>
      </c>
      <c r="Q402" s="231">
        <v>0</v>
      </c>
      <c r="R402" s="231">
        <f>Q402*H402</f>
        <v>0</v>
      </c>
      <c r="S402" s="231">
        <v>0</v>
      </c>
      <c r="T402" s="232">
        <f>S402*H402</f>
        <v>0</v>
      </c>
      <c r="U402" s="40"/>
      <c r="V402" s="40"/>
      <c r="W402" s="40"/>
      <c r="X402" s="40"/>
      <c r="Y402" s="40"/>
      <c r="Z402" s="40"/>
      <c r="AA402" s="40"/>
      <c r="AB402" s="40"/>
      <c r="AC402" s="40"/>
      <c r="AD402" s="40"/>
      <c r="AE402" s="40"/>
      <c r="AR402" s="233" t="s">
        <v>530</v>
      </c>
      <c r="AT402" s="233" t="s">
        <v>245</v>
      </c>
      <c r="AU402" s="233" t="s">
        <v>90</v>
      </c>
      <c r="AY402" s="18" t="s">
        <v>244</v>
      </c>
      <c r="BE402" s="234">
        <f>IF(N402="základní",J402,0)</f>
        <v>0</v>
      </c>
      <c r="BF402" s="234">
        <f>IF(N402="snížená",J402,0)</f>
        <v>0</v>
      </c>
      <c r="BG402" s="234">
        <f>IF(N402="zákl. přenesená",J402,0)</f>
        <v>0</v>
      </c>
      <c r="BH402" s="234">
        <f>IF(N402="sníž. přenesená",J402,0)</f>
        <v>0</v>
      </c>
      <c r="BI402" s="234">
        <f>IF(N402="nulová",J402,0)</f>
        <v>0</v>
      </c>
      <c r="BJ402" s="18" t="s">
        <v>90</v>
      </c>
      <c r="BK402" s="234">
        <f>ROUND(I402*H402,2)</f>
        <v>0</v>
      </c>
      <c r="BL402" s="18" t="s">
        <v>530</v>
      </c>
      <c r="BM402" s="233" t="s">
        <v>1695</v>
      </c>
    </row>
    <row r="403" s="13" customFormat="1">
      <c r="A403" s="13"/>
      <c r="B403" s="262"/>
      <c r="C403" s="263"/>
      <c r="D403" s="235" t="s">
        <v>436</v>
      </c>
      <c r="E403" s="264" t="s">
        <v>1</v>
      </c>
      <c r="F403" s="265" t="s">
        <v>117</v>
      </c>
      <c r="G403" s="263"/>
      <c r="H403" s="266">
        <v>3</v>
      </c>
      <c r="I403" s="267"/>
      <c r="J403" s="263"/>
      <c r="K403" s="263"/>
      <c r="L403" s="268"/>
      <c r="M403" s="308"/>
      <c r="N403" s="309"/>
      <c r="O403" s="309"/>
      <c r="P403" s="309"/>
      <c r="Q403" s="309"/>
      <c r="R403" s="309"/>
      <c r="S403" s="309"/>
      <c r="T403" s="310"/>
      <c r="U403" s="13"/>
      <c r="V403" s="13"/>
      <c r="W403" s="13"/>
      <c r="X403" s="13"/>
      <c r="Y403" s="13"/>
      <c r="Z403" s="13"/>
      <c r="AA403" s="13"/>
      <c r="AB403" s="13"/>
      <c r="AC403" s="13"/>
      <c r="AD403" s="13"/>
      <c r="AE403" s="13"/>
      <c r="AT403" s="272" t="s">
        <v>436</v>
      </c>
      <c r="AU403" s="272" t="s">
        <v>90</v>
      </c>
      <c r="AV403" s="13" t="s">
        <v>92</v>
      </c>
      <c r="AW403" s="13" t="s">
        <v>38</v>
      </c>
      <c r="AX403" s="13" t="s">
        <v>90</v>
      </c>
      <c r="AY403" s="272" t="s">
        <v>244</v>
      </c>
    </row>
    <row r="404" s="2" customFormat="1" ht="6.96" customHeight="1">
      <c r="A404" s="40"/>
      <c r="B404" s="68"/>
      <c r="C404" s="69"/>
      <c r="D404" s="69"/>
      <c r="E404" s="69"/>
      <c r="F404" s="69"/>
      <c r="G404" s="69"/>
      <c r="H404" s="69"/>
      <c r="I404" s="69"/>
      <c r="J404" s="69"/>
      <c r="K404" s="69"/>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nMmP+w0RMwuk58fdtAVHPhSsp97qjFFamxma9UNleErZoRg0XjZSUVuxrCrMo/1zdiHEEYuQw3Kb5wWiUiiJMw==" hashValue="GYqPCtgxXeg9oK0woiTBEVsHrLmW9urMU9uzodDc0Qog+oh/V6j+B4GHHCnShV7oO7g6qWH461DVoiksMoAs9g==" algorithmName="SHA-512" password="E785"/>
  <autoFilter ref="C133:K403"/>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1697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ROUND(J155,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ROUND((SUM(BE155:BE1182)),  2)</f>
        <v>0</v>
      </c>
      <c r="G35" s="40"/>
      <c r="H35" s="40"/>
      <c r="I35" s="167">
        <v>0.20999999999999999</v>
      </c>
      <c r="J35" s="166">
        <f>ROUND(((SUM(BE155:BE1182))*I35),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ROUND((SUM(BF155:BF1182)),  2)</f>
        <v>0</v>
      </c>
      <c r="G36" s="40"/>
      <c r="H36" s="40"/>
      <c r="I36" s="167">
        <v>0.14999999999999999</v>
      </c>
      <c r="J36" s="166">
        <f>ROUND(((SUM(BF155:BF1182))*I36),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ROUND((SUM(BG155:BG1182)),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ROUND((SUM(BH155:BH1182)),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ROUND((SUM(BI155:BI1182)),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D.03.1-3 - Architektonicko-stavební a stavebně konstrukční řešení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J155</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422</v>
      </c>
      <c r="E99" s="194"/>
      <c r="F99" s="194"/>
      <c r="G99" s="194"/>
      <c r="H99" s="194"/>
      <c r="I99" s="194"/>
      <c r="J99" s="195">
        <f>J156</f>
        <v>0</v>
      </c>
      <c r="K99" s="192"/>
      <c r="L99" s="196"/>
      <c r="S99" s="9"/>
      <c r="T99" s="9"/>
      <c r="U99" s="9"/>
      <c r="V99" s="9"/>
      <c r="W99" s="9"/>
      <c r="X99" s="9"/>
      <c r="Y99" s="9"/>
      <c r="Z99" s="9"/>
      <c r="AA99" s="9"/>
      <c r="AB99" s="9"/>
      <c r="AC99" s="9"/>
      <c r="AD99" s="9"/>
      <c r="AE99" s="9"/>
    </row>
    <row r="100" s="12" customFormat="1" ht="19.92" customHeight="1">
      <c r="A100" s="12"/>
      <c r="B100" s="255"/>
      <c r="C100" s="135"/>
      <c r="D100" s="256" t="s">
        <v>423</v>
      </c>
      <c r="E100" s="257"/>
      <c r="F100" s="257"/>
      <c r="G100" s="257"/>
      <c r="H100" s="257"/>
      <c r="I100" s="257"/>
      <c r="J100" s="258">
        <f>J157</f>
        <v>0</v>
      </c>
      <c r="K100" s="135"/>
      <c r="L100" s="259"/>
      <c r="S100" s="12"/>
      <c r="T100" s="12"/>
      <c r="U100" s="12"/>
      <c r="V100" s="12"/>
      <c r="W100" s="12"/>
      <c r="X100" s="12"/>
      <c r="Y100" s="12"/>
      <c r="Z100" s="12"/>
      <c r="AA100" s="12"/>
      <c r="AB100" s="12"/>
      <c r="AC100" s="12"/>
      <c r="AD100" s="12"/>
      <c r="AE100" s="12"/>
    </row>
    <row r="101" s="12" customFormat="1" ht="14.88" customHeight="1">
      <c r="A101" s="12"/>
      <c r="B101" s="255"/>
      <c r="C101" s="135"/>
      <c r="D101" s="256" t="s">
        <v>1698</v>
      </c>
      <c r="E101" s="257"/>
      <c r="F101" s="257"/>
      <c r="G101" s="257"/>
      <c r="H101" s="257"/>
      <c r="I101" s="257"/>
      <c r="J101" s="258">
        <f>J280</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424</v>
      </c>
      <c r="E102" s="257"/>
      <c r="F102" s="257"/>
      <c r="G102" s="257"/>
      <c r="H102" s="257"/>
      <c r="I102" s="257"/>
      <c r="J102" s="258">
        <f>J295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425</v>
      </c>
      <c r="E103" s="257"/>
      <c r="F103" s="257"/>
      <c r="G103" s="257"/>
      <c r="H103" s="257"/>
      <c r="I103" s="257"/>
      <c r="J103" s="258">
        <f>J391</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537</v>
      </c>
      <c r="E104" s="257"/>
      <c r="F104" s="257"/>
      <c r="G104" s="257"/>
      <c r="H104" s="257"/>
      <c r="I104" s="257"/>
      <c r="J104" s="258">
        <f>J435</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538</v>
      </c>
      <c r="E105" s="257"/>
      <c r="F105" s="257"/>
      <c r="G105" s="257"/>
      <c r="H105" s="257"/>
      <c r="I105" s="257"/>
      <c r="J105" s="258">
        <f>J488</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1699</v>
      </c>
      <c r="E106" s="257"/>
      <c r="F106" s="257"/>
      <c r="G106" s="257"/>
      <c r="H106" s="257"/>
      <c r="I106" s="257"/>
      <c r="J106" s="258">
        <f>J510</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426</v>
      </c>
      <c r="E107" s="257"/>
      <c r="F107" s="257"/>
      <c r="G107" s="257"/>
      <c r="H107" s="257"/>
      <c r="I107" s="257"/>
      <c r="J107" s="258">
        <f>J619</f>
        <v>0</v>
      </c>
      <c r="K107" s="135"/>
      <c r="L107" s="259"/>
      <c r="S107" s="12"/>
      <c r="T107" s="12"/>
      <c r="U107" s="12"/>
      <c r="V107" s="12"/>
      <c r="W107" s="12"/>
      <c r="X107" s="12"/>
      <c r="Y107" s="12"/>
      <c r="Z107" s="12"/>
      <c r="AA107" s="12"/>
      <c r="AB107" s="12"/>
      <c r="AC107" s="12"/>
      <c r="AD107" s="12"/>
      <c r="AE107" s="12"/>
    </row>
    <row r="108" s="12" customFormat="1" ht="19.92" customHeight="1">
      <c r="A108" s="12"/>
      <c r="B108" s="255"/>
      <c r="C108" s="135"/>
      <c r="D108" s="256" t="s">
        <v>427</v>
      </c>
      <c r="E108" s="257"/>
      <c r="F108" s="257"/>
      <c r="G108" s="257"/>
      <c r="H108" s="257"/>
      <c r="I108" s="257"/>
      <c r="J108" s="258">
        <f>J710</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428</v>
      </c>
      <c r="E109" s="257"/>
      <c r="F109" s="257"/>
      <c r="G109" s="257"/>
      <c r="H109" s="257"/>
      <c r="I109" s="257"/>
      <c r="J109" s="258">
        <f>J721</f>
        <v>0</v>
      </c>
      <c r="K109" s="135"/>
      <c r="L109" s="259"/>
      <c r="S109" s="12"/>
      <c r="T109" s="12"/>
      <c r="U109" s="12"/>
      <c r="V109" s="12"/>
      <c r="W109" s="12"/>
      <c r="X109" s="12"/>
      <c r="Y109" s="12"/>
      <c r="Z109" s="12"/>
      <c r="AA109" s="12"/>
      <c r="AB109" s="12"/>
      <c r="AC109" s="12"/>
      <c r="AD109" s="12"/>
      <c r="AE109" s="12"/>
    </row>
    <row r="110" s="9" customFormat="1" ht="24.96" customHeight="1">
      <c r="A110" s="9"/>
      <c r="B110" s="191"/>
      <c r="C110" s="192"/>
      <c r="D110" s="193" t="s">
        <v>540</v>
      </c>
      <c r="E110" s="194"/>
      <c r="F110" s="194"/>
      <c r="G110" s="194"/>
      <c r="H110" s="194"/>
      <c r="I110" s="194"/>
      <c r="J110" s="195">
        <f>J724</f>
        <v>0</v>
      </c>
      <c r="K110" s="192"/>
      <c r="L110" s="196"/>
      <c r="S110" s="9"/>
      <c r="T110" s="9"/>
      <c r="U110" s="9"/>
      <c r="V110" s="9"/>
      <c r="W110" s="9"/>
      <c r="X110" s="9"/>
      <c r="Y110" s="9"/>
      <c r="Z110" s="9"/>
      <c r="AA110" s="9"/>
      <c r="AB110" s="9"/>
      <c r="AC110" s="9"/>
      <c r="AD110" s="9"/>
      <c r="AE110" s="9"/>
    </row>
    <row r="111" s="12" customFormat="1" ht="19.92" customHeight="1">
      <c r="A111" s="12"/>
      <c r="B111" s="255"/>
      <c r="C111" s="135"/>
      <c r="D111" s="256" t="s">
        <v>1700</v>
      </c>
      <c r="E111" s="257"/>
      <c r="F111" s="257"/>
      <c r="G111" s="257"/>
      <c r="H111" s="257"/>
      <c r="I111" s="257"/>
      <c r="J111" s="258">
        <f>J725</f>
        <v>0</v>
      </c>
      <c r="K111" s="135"/>
      <c r="L111" s="259"/>
      <c r="S111" s="12"/>
      <c r="T111" s="12"/>
      <c r="U111" s="12"/>
      <c r="V111" s="12"/>
      <c r="W111" s="12"/>
      <c r="X111" s="12"/>
      <c r="Y111" s="12"/>
      <c r="Z111" s="12"/>
      <c r="AA111" s="12"/>
      <c r="AB111" s="12"/>
      <c r="AC111" s="12"/>
      <c r="AD111" s="12"/>
      <c r="AE111" s="12"/>
    </row>
    <row r="112" s="12" customFormat="1" ht="19.92" customHeight="1">
      <c r="A112" s="12"/>
      <c r="B112" s="255"/>
      <c r="C112" s="135"/>
      <c r="D112" s="256" t="s">
        <v>1701</v>
      </c>
      <c r="E112" s="257"/>
      <c r="F112" s="257"/>
      <c r="G112" s="257"/>
      <c r="H112" s="257"/>
      <c r="I112" s="257"/>
      <c r="J112" s="258">
        <f>J743</f>
        <v>0</v>
      </c>
      <c r="K112" s="135"/>
      <c r="L112" s="259"/>
      <c r="S112" s="12"/>
      <c r="T112" s="12"/>
      <c r="U112" s="12"/>
      <c r="V112" s="12"/>
      <c r="W112" s="12"/>
      <c r="X112" s="12"/>
      <c r="Y112" s="12"/>
      <c r="Z112" s="12"/>
      <c r="AA112" s="12"/>
      <c r="AB112" s="12"/>
      <c r="AC112" s="12"/>
      <c r="AD112" s="12"/>
      <c r="AE112" s="12"/>
    </row>
    <row r="113" s="12" customFormat="1" ht="19.92" customHeight="1">
      <c r="A113" s="12"/>
      <c r="B113" s="255"/>
      <c r="C113" s="135"/>
      <c r="D113" s="256" t="s">
        <v>541</v>
      </c>
      <c r="E113" s="257"/>
      <c r="F113" s="257"/>
      <c r="G113" s="257"/>
      <c r="H113" s="257"/>
      <c r="I113" s="257"/>
      <c r="J113" s="258">
        <f>J763</f>
        <v>0</v>
      </c>
      <c r="K113" s="135"/>
      <c r="L113" s="259"/>
      <c r="S113" s="12"/>
      <c r="T113" s="12"/>
      <c r="U113" s="12"/>
      <c r="V113" s="12"/>
      <c r="W113" s="12"/>
      <c r="X113" s="12"/>
      <c r="Y113" s="12"/>
      <c r="Z113" s="12"/>
      <c r="AA113" s="12"/>
      <c r="AB113" s="12"/>
      <c r="AC113" s="12"/>
      <c r="AD113" s="12"/>
      <c r="AE113" s="12"/>
    </row>
    <row r="114" s="12" customFormat="1" ht="19.92" customHeight="1">
      <c r="A114" s="12"/>
      <c r="B114" s="255"/>
      <c r="C114" s="135"/>
      <c r="D114" s="256" t="s">
        <v>1702</v>
      </c>
      <c r="E114" s="257"/>
      <c r="F114" s="257"/>
      <c r="G114" s="257"/>
      <c r="H114" s="257"/>
      <c r="I114" s="257"/>
      <c r="J114" s="258">
        <f>J803</f>
        <v>0</v>
      </c>
      <c r="K114" s="135"/>
      <c r="L114" s="259"/>
      <c r="S114" s="12"/>
      <c r="T114" s="12"/>
      <c r="U114" s="12"/>
      <c r="V114" s="12"/>
      <c r="W114" s="12"/>
      <c r="X114" s="12"/>
      <c r="Y114" s="12"/>
      <c r="Z114" s="12"/>
      <c r="AA114" s="12"/>
      <c r="AB114" s="12"/>
      <c r="AC114" s="12"/>
      <c r="AD114" s="12"/>
      <c r="AE114" s="12"/>
    </row>
    <row r="115" s="12" customFormat="1" ht="19.92" customHeight="1">
      <c r="A115" s="12"/>
      <c r="B115" s="255"/>
      <c r="C115" s="135"/>
      <c r="D115" s="256" t="s">
        <v>1703</v>
      </c>
      <c r="E115" s="257"/>
      <c r="F115" s="257"/>
      <c r="G115" s="257"/>
      <c r="H115" s="257"/>
      <c r="I115" s="257"/>
      <c r="J115" s="258">
        <f>J808</f>
        <v>0</v>
      </c>
      <c r="K115" s="135"/>
      <c r="L115" s="259"/>
      <c r="S115" s="12"/>
      <c r="T115" s="12"/>
      <c r="U115" s="12"/>
      <c r="V115" s="12"/>
      <c r="W115" s="12"/>
      <c r="X115" s="12"/>
      <c r="Y115" s="12"/>
      <c r="Z115" s="12"/>
      <c r="AA115" s="12"/>
      <c r="AB115" s="12"/>
      <c r="AC115" s="12"/>
      <c r="AD115" s="12"/>
      <c r="AE115" s="12"/>
    </row>
    <row r="116" s="12" customFormat="1" ht="19.92" customHeight="1">
      <c r="A116" s="12"/>
      <c r="B116" s="255"/>
      <c r="C116" s="135"/>
      <c r="D116" s="256" t="s">
        <v>1704</v>
      </c>
      <c r="E116" s="257"/>
      <c r="F116" s="257"/>
      <c r="G116" s="257"/>
      <c r="H116" s="257"/>
      <c r="I116" s="257"/>
      <c r="J116" s="258">
        <f>J810</f>
        <v>0</v>
      </c>
      <c r="K116" s="135"/>
      <c r="L116" s="259"/>
      <c r="S116" s="12"/>
      <c r="T116" s="12"/>
      <c r="U116" s="12"/>
      <c r="V116" s="12"/>
      <c r="W116" s="12"/>
      <c r="X116" s="12"/>
      <c r="Y116" s="12"/>
      <c r="Z116" s="12"/>
      <c r="AA116" s="12"/>
      <c r="AB116" s="12"/>
      <c r="AC116" s="12"/>
      <c r="AD116" s="12"/>
      <c r="AE116" s="12"/>
    </row>
    <row r="117" s="12" customFormat="1" ht="19.92" customHeight="1">
      <c r="A117" s="12"/>
      <c r="B117" s="255"/>
      <c r="C117" s="135"/>
      <c r="D117" s="256" t="s">
        <v>1705</v>
      </c>
      <c r="E117" s="257"/>
      <c r="F117" s="257"/>
      <c r="G117" s="257"/>
      <c r="H117" s="257"/>
      <c r="I117" s="257"/>
      <c r="J117" s="258">
        <f>J813</f>
        <v>0</v>
      </c>
      <c r="K117" s="135"/>
      <c r="L117" s="259"/>
      <c r="S117" s="12"/>
      <c r="T117" s="12"/>
      <c r="U117" s="12"/>
      <c r="V117" s="12"/>
      <c r="W117" s="12"/>
      <c r="X117" s="12"/>
      <c r="Y117" s="12"/>
      <c r="Z117" s="12"/>
      <c r="AA117" s="12"/>
      <c r="AB117" s="12"/>
      <c r="AC117" s="12"/>
      <c r="AD117" s="12"/>
      <c r="AE117" s="12"/>
    </row>
    <row r="118" s="12" customFormat="1" ht="19.92" customHeight="1">
      <c r="A118" s="12"/>
      <c r="B118" s="255"/>
      <c r="C118" s="135"/>
      <c r="D118" s="256" t="s">
        <v>1706</v>
      </c>
      <c r="E118" s="257"/>
      <c r="F118" s="257"/>
      <c r="G118" s="257"/>
      <c r="H118" s="257"/>
      <c r="I118" s="257"/>
      <c r="J118" s="258">
        <f>J861</f>
        <v>0</v>
      </c>
      <c r="K118" s="135"/>
      <c r="L118" s="259"/>
      <c r="S118" s="12"/>
      <c r="T118" s="12"/>
      <c r="U118" s="12"/>
      <c r="V118" s="12"/>
      <c r="W118" s="12"/>
      <c r="X118" s="12"/>
      <c r="Y118" s="12"/>
      <c r="Z118" s="12"/>
      <c r="AA118" s="12"/>
      <c r="AB118" s="12"/>
      <c r="AC118" s="12"/>
      <c r="AD118" s="12"/>
      <c r="AE118" s="12"/>
    </row>
    <row r="119" s="12" customFormat="1" ht="19.92" customHeight="1">
      <c r="A119" s="12"/>
      <c r="B119" s="255"/>
      <c r="C119" s="135"/>
      <c r="D119" s="256" t="s">
        <v>1707</v>
      </c>
      <c r="E119" s="257"/>
      <c r="F119" s="257"/>
      <c r="G119" s="257"/>
      <c r="H119" s="257"/>
      <c r="I119" s="257"/>
      <c r="J119" s="258">
        <f>J904</f>
        <v>0</v>
      </c>
      <c r="K119" s="135"/>
      <c r="L119" s="259"/>
      <c r="S119" s="12"/>
      <c r="T119" s="12"/>
      <c r="U119" s="12"/>
      <c r="V119" s="12"/>
      <c r="W119" s="12"/>
      <c r="X119" s="12"/>
      <c r="Y119" s="12"/>
      <c r="Z119" s="12"/>
      <c r="AA119" s="12"/>
      <c r="AB119" s="12"/>
      <c r="AC119" s="12"/>
      <c r="AD119" s="12"/>
      <c r="AE119" s="12"/>
    </row>
    <row r="120" s="12" customFormat="1" ht="19.92" customHeight="1">
      <c r="A120" s="12"/>
      <c r="B120" s="255"/>
      <c r="C120" s="135"/>
      <c r="D120" s="256" t="s">
        <v>1708</v>
      </c>
      <c r="E120" s="257"/>
      <c r="F120" s="257"/>
      <c r="G120" s="257"/>
      <c r="H120" s="257"/>
      <c r="I120" s="257"/>
      <c r="J120" s="258">
        <f>J914</f>
        <v>0</v>
      </c>
      <c r="K120" s="135"/>
      <c r="L120" s="259"/>
      <c r="S120" s="12"/>
      <c r="T120" s="12"/>
      <c r="U120" s="12"/>
      <c r="V120" s="12"/>
      <c r="W120" s="12"/>
      <c r="X120" s="12"/>
      <c r="Y120" s="12"/>
      <c r="Z120" s="12"/>
      <c r="AA120" s="12"/>
      <c r="AB120" s="12"/>
      <c r="AC120" s="12"/>
      <c r="AD120" s="12"/>
      <c r="AE120" s="12"/>
    </row>
    <row r="121" s="12" customFormat="1" ht="19.92" customHeight="1">
      <c r="A121" s="12"/>
      <c r="B121" s="255"/>
      <c r="C121" s="135"/>
      <c r="D121" s="256" t="s">
        <v>1709</v>
      </c>
      <c r="E121" s="257"/>
      <c r="F121" s="257"/>
      <c r="G121" s="257"/>
      <c r="H121" s="257"/>
      <c r="I121" s="257"/>
      <c r="J121" s="258">
        <f>J1018</f>
        <v>0</v>
      </c>
      <c r="K121" s="135"/>
      <c r="L121" s="259"/>
      <c r="S121" s="12"/>
      <c r="T121" s="12"/>
      <c r="U121" s="12"/>
      <c r="V121" s="12"/>
      <c r="W121" s="12"/>
      <c r="X121" s="12"/>
      <c r="Y121" s="12"/>
      <c r="Z121" s="12"/>
      <c r="AA121" s="12"/>
      <c r="AB121" s="12"/>
      <c r="AC121" s="12"/>
      <c r="AD121" s="12"/>
      <c r="AE121" s="12"/>
    </row>
    <row r="122" s="12" customFormat="1" ht="19.92" customHeight="1">
      <c r="A122" s="12"/>
      <c r="B122" s="255"/>
      <c r="C122" s="135"/>
      <c r="D122" s="256" t="s">
        <v>1710</v>
      </c>
      <c r="E122" s="257"/>
      <c r="F122" s="257"/>
      <c r="G122" s="257"/>
      <c r="H122" s="257"/>
      <c r="I122" s="257"/>
      <c r="J122" s="258">
        <f>J1039</f>
        <v>0</v>
      </c>
      <c r="K122" s="135"/>
      <c r="L122" s="259"/>
      <c r="S122" s="12"/>
      <c r="T122" s="12"/>
      <c r="U122" s="12"/>
      <c r="V122" s="12"/>
      <c r="W122" s="12"/>
      <c r="X122" s="12"/>
      <c r="Y122" s="12"/>
      <c r="Z122" s="12"/>
      <c r="AA122" s="12"/>
      <c r="AB122" s="12"/>
      <c r="AC122" s="12"/>
      <c r="AD122" s="12"/>
      <c r="AE122" s="12"/>
    </row>
    <row r="123" s="12" customFormat="1" ht="19.92" customHeight="1">
      <c r="A123" s="12"/>
      <c r="B123" s="255"/>
      <c r="C123" s="135"/>
      <c r="D123" s="256" t="s">
        <v>1711</v>
      </c>
      <c r="E123" s="257"/>
      <c r="F123" s="257"/>
      <c r="G123" s="257"/>
      <c r="H123" s="257"/>
      <c r="I123" s="257"/>
      <c r="J123" s="258">
        <f>J1066</f>
        <v>0</v>
      </c>
      <c r="K123" s="135"/>
      <c r="L123" s="259"/>
      <c r="S123" s="12"/>
      <c r="T123" s="12"/>
      <c r="U123" s="12"/>
      <c r="V123" s="12"/>
      <c r="W123" s="12"/>
      <c r="X123" s="12"/>
      <c r="Y123" s="12"/>
      <c r="Z123" s="12"/>
      <c r="AA123" s="12"/>
      <c r="AB123" s="12"/>
      <c r="AC123" s="12"/>
      <c r="AD123" s="12"/>
      <c r="AE123" s="12"/>
    </row>
    <row r="124" s="12" customFormat="1" ht="19.92" customHeight="1">
      <c r="A124" s="12"/>
      <c r="B124" s="255"/>
      <c r="C124" s="135"/>
      <c r="D124" s="256" t="s">
        <v>1712</v>
      </c>
      <c r="E124" s="257"/>
      <c r="F124" s="257"/>
      <c r="G124" s="257"/>
      <c r="H124" s="257"/>
      <c r="I124" s="257"/>
      <c r="J124" s="258">
        <f>J1074</f>
        <v>0</v>
      </c>
      <c r="K124" s="135"/>
      <c r="L124" s="259"/>
      <c r="S124" s="12"/>
      <c r="T124" s="12"/>
      <c r="U124" s="12"/>
      <c r="V124" s="12"/>
      <c r="W124" s="12"/>
      <c r="X124" s="12"/>
      <c r="Y124" s="12"/>
      <c r="Z124" s="12"/>
      <c r="AA124" s="12"/>
      <c r="AB124" s="12"/>
      <c r="AC124" s="12"/>
      <c r="AD124" s="12"/>
      <c r="AE124" s="12"/>
    </row>
    <row r="125" s="12" customFormat="1" ht="19.92" customHeight="1">
      <c r="A125" s="12"/>
      <c r="B125" s="255"/>
      <c r="C125" s="135"/>
      <c r="D125" s="256" t="s">
        <v>1713</v>
      </c>
      <c r="E125" s="257"/>
      <c r="F125" s="257"/>
      <c r="G125" s="257"/>
      <c r="H125" s="257"/>
      <c r="I125" s="257"/>
      <c r="J125" s="258">
        <f>J1114</f>
        <v>0</v>
      </c>
      <c r="K125" s="135"/>
      <c r="L125" s="259"/>
      <c r="S125" s="12"/>
      <c r="T125" s="12"/>
      <c r="U125" s="12"/>
      <c r="V125" s="12"/>
      <c r="W125" s="12"/>
      <c r="X125" s="12"/>
      <c r="Y125" s="12"/>
      <c r="Z125" s="12"/>
      <c r="AA125" s="12"/>
      <c r="AB125" s="12"/>
      <c r="AC125" s="12"/>
      <c r="AD125" s="12"/>
      <c r="AE125" s="12"/>
    </row>
    <row r="126" s="9" customFormat="1" ht="24.96" customHeight="1">
      <c r="A126" s="9"/>
      <c r="B126" s="191"/>
      <c r="C126" s="192"/>
      <c r="D126" s="193" t="s">
        <v>1510</v>
      </c>
      <c r="E126" s="194"/>
      <c r="F126" s="194"/>
      <c r="G126" s="194"/>
      <c r="H126" s="194"/>
      <c r="I126" s="194"/>
      <c r="J126" s="195">
        <f>J1123</f>
        <v>0</v>
      </c>
      <c r="K126" s="192"/>
      <c r="L126" s="196"/>
      <c r="S126" s="9"/>
      <c r="T126" s="9"/>
      <c r="U126" s="9"/>
      <c r="V126" s="9"/>
      <c r="W126" s="9"/>
      <c r="X126" s="9"/>
      <c r="Y126" s="9"/>
      <c r="Z126" s="9"/>
      <c r="AA126" s="9"/>
      <c r="AB126" s="9"/>
      <c r="AC126" s="9"/>
      <c r="AD126" s="9"/>
      <c r="AE126" s="9"/>
    </row>
    <row r="127" s="12" customFormat="1" ht="19.92" customHeight="1">
      <c r="A127" s="12"/>
      <c r="B127" s="255"/>
      <c r="C127" s="135"/>
      <c r="D127" s="256" t="s">
        <v>1714</v>
      </c>
      <c r="E127" s="257"/>
      <c r="F127" s="257"/>
      <c r="G127" s="257"/>
      <c r="H127" s="257"/>
      <c r="I127" s="257"/>
      <c r="J127" s="258">
        <f>J1124</f>
        <v>0</v>
      </c>
      <c r="K127" s="135"/>
      <c r="L127" s="259"/>
      <c r="S127" s="12"/>
      <c r="T127" s="12"/>
      <c r="U127" s="12"/>
      <c r="V127" s="12"/>
      <c r="W127" s="12"/>
      <c r="X127" s="12"/>
      <c r="Y127" s="12"/>
      <c r="Z127" s="12"/>
      <c r="AA127" s="12"/>
      <c r="AB127" s="12"/>
      <c r="AC127" s="12"/>
      <c r="AD127" s="12"/>
      <c r="AE127" s="12"/>
    </row>
    <row r="128" s="9" customFormat="1" ht="24.96" customHeight="1">
      <c r="A128" s="9"/>
      <c r="B128" s="191"/>
      <c r="C128" s="192"/>
      <c r="D128" s="193" t="s">
        <v>1715</v>
      </c>
      <c r="E128" s="194"/>
      <c r="F128" s="194"/>
      <c r="G128" s="194"/>
      <c r="H128" s="194"/>
      <c r="I128" s="194"/>
      <c r="J128" s="195">
        <f>J1131</f>
        <v>0</v>
      </c>
      <c r="K128" s="192"/>
      <c r="L128" s="196"/>
      <c r="S128" s="9"/>
      <c r="T128" s="9"/>
      <c r="U128" s="9"/>
      <c r="V128" s="9"/>
      <c r="W128" s="9"/>
      <c r="X128" s="9"/>
      <c r="Y128" s="9"/>
      <c r="Z128" s="9"/>
      <c r="AA128" s="9"/>
      <c r="AB128" s="9"/>
      <c r="AC128" s="9"/>
      <c r="AD128" s="9"/>
      <c r="AE128" s="9"/>
    </row>
    <row r="129" s="12" customFormat="1" ht="19.92" customHeight="1">
      <c r="A129" s="12"/>
      <c r="B129" s="255"/>
      <c r="C129" s="135"/>
      <c r="D129" s="256" t="s">
        <v>1716</v>
      </c>
      <c r="E129" s="257"/>
      <c r="F129" s="257"/>
      <c r="G129" s="257"/>
      <c r="H129" s="257"/>
      <c r="I129" s="257"/>
      <c r="J129" s="258">
        <f>J1132</f>
        <v>0</v>
      </c>
      <c r="K129" s="135"/>
      <c r="L129" s="259"/>
      <c r="S129" s="12"/>
      <c r="T129" s="12"/>
      <c r="U129" s="12"/>
      <c r="V129" s="12"/>
      <c r="W129" s="12"/>
      <c r="X129" s="12"/>
      <c r="Y129" s="12"/>
      <c r="Z129" s="12"/>
      <c r="AA129" s="12"/>
      <c r="AB129" s="12"/>
      <c r="AC129" s="12"/>
      <c r="AD129" s="12"/>
      <c r="AE129" s="12"/>
    </row>
    <row r="130" s="12" customFormat="1" ht="19.92" customHeight="1">
      <c r="A130" s="12"/>
      <c r="B130" s="255"/>
      <c r="C130" s="135"/>
      <c r="D130" s="256" t="s">
        <v>1717</v>
      </c>
      <c r="E130" s="257"/>
      <c r="F130" s="257"/>
      <c r="G130" s="257"/>
      <c r="H130" s="257"/>
      <c r="I130" s="257"/>
      <c r="J130" s="258">
        <f>J1149</f>
        <v>0</v>
      </c>
      <c r="K130" s="135"/>
      <c r="L130" s="259"/>
      <c r="S130" s="12"/>
      <c r="T130" s="12"/>
      <c r="U130" s="12"/>
      <c r="V130" s="12"/>
      <c r="W130" s="12"/>
      <c r="X130" s="12"/>
      <c r="Y130" s="12"/>
      <c r="Z130" s="12"/>
      <c r="AA130" s="12"/>
      <c r="AB130" s="12"/>
      <c r="AC130" s="12"/>
      <c r="AD130" s="12"/>
      <c r="AE130" s="12"/>
    </row>
    <row r="131" s="12" customFormat="1" ht="19.92" customHeight="1">
      <c r="A131" s="12"/>
      <c r="B131" s="255"/>
      <c r="C131" s="135"/>
      <c r="D131" s="256" t="s">
        <v>1718</v>
      </c>
      <c r="E131" s="257"/>
      <c r="F131" s="257"/>
      <c r="G131" s="257"/>
      <c r="H131" s="257"/>
      <c r="I131" s="257"/>
      <c r="J131" s="258">
        <f>J1154</f>
        <v>0</v>
      </c>
      <c r="K131" s="135"/>
      <c r="L131" s="259"/>
      <c r="S131" s="12"/>
      <c r="T131" s="12"/>
      <c r="U131" s="12"/>
      <c r="V131" s="12"/>
      <c r="W131" s="12"/>
      <c r="X131" s="12"/>
      <c r="Y131" s="12"/>
      <c r="Z131" s="12"/>
      <c r="AA131" s="12"/>
      <c r="AB131" s="12"/>
      <c r="AC131" s="12"/>
      <c r="AD131" s="12"/>
      <c r="AE131" s="12"/>
    </row>
    <row r="132" s="12" customFormat="1" ht="19.92" customHeight="1">
      <c r="A132" s="12"/>
      <c r="B132" s="255"/>
      <c r="C132" s="135"/>
      <c r="D132" s="256" t="s">
        <v>1719</v>
      </c>
      <c r="E132" s="257"/>
      <c r="F132" s="257"/>
      <c r="G132" s="257"/>
      <c r="H132" s="257"/>
      <c r="I132" s="257"/>
      <c r="J132" s="258">
        <f>J1169</f>
        <v>0</v>
      </c>
      <c r="K132" s="135"/>
      <c r="L132" s="259"/>
      <c r="S132" s="12"/>
      <c r="T132" s="12"/>
      <c r="U132" s="12"/>
      <c r="V132" s="12"/>
      <c r="W132" s="12"/>
      <c r="X132" s="12"/>
      <c r="Y132" s="12"/>
      <c r="Z132" s="12"/>
      <c r="AA132" s="12"/>
      <c r="AB132" s="12"/>
      <c r="AC132" s="12"/>
      <c r="AD132" s="12"/>
      <c r="AE132" s="12"/>
    </row>
    <row r="133" s="12" customFormat="1" ht="19.92" customHeight="1">
      <c r="A133" s="12"/>
      <c r="B133" s="255"/>
      <c r="C133" s="135"/>
      <c r="D133" s="256" t="s">
        <v>1720</v>
      </c>
      <c r="E133" s="257"/>
      <c r="F133" s="257"/>
      <c r="G133" s="257"/>
      <c r="H133" s="257"/>
      <c r="I133" s="257"/>
      <c r="J133" s="258">
        <f>J1175</f>
        <v>0</v>
      </c>
      <c r="K133" s="135"/>
      <c r="L133" s="259"/>
      <c r="S133" s="12"/>
      <c r="T133" s="12"/>
      <c r="U133" s="12"/>
      <c r="V133" s="12"/>
      <c r="W133" s="12"/>
      <c r="X133" s="12"/>
      <c r="Y133" s="12"/>
      <c r="Z133" s="12"/>
      <c r="AA133" s="12"/>
      <c r="AB133" s="12"/>
      <c r="AC133" s="12"/>
      <c r="AD133" s="12"/>
      <c r="AE133" s="12"/>
    </row>
    <row r="134" s="2" customFormat="1" ht="21.84"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6.96" customHeight="1">
      <c r="A135" s="40"/>
      <c r="B135" s="68"/>
      <c r="C135" s="69"/>
      <c r="D135" s="69"/>
      <c r="E135" s="69"/>
      <c r="F135" s="69"/>
      <c r="G135" s="69"/>
      <c r="H135" s="69"/>
      <c r="I135" s="69"/>
      <c r="J135" s="69"/>
      <c r="K135" s="69"/>
      <c r="L135" s="65"/>
      <c r="S135" s="40"/>
      <c r="T135" s="40"/>
      <c r="U135" s="40"/>
      <c r="V135" s="40"/>
      <c r="W135" s="40"/>
      <c r="X135" s="40"/>
      <c r="Y135" s="40"/>
      <c r="Z135" s="40"/>
      <c r="AA135" s="40"/>
      <c r="AB135" s="40"/>
      <c r="AC135" s="40"/>
      <c r="AD135" s="40"/>
      <c r="AE135" s="40"/>
    </row>
    <row r="139" s="2" customFormat="1" ht="6.96" customHeight="1">
      <c r="A139" s="40"/>
      <c r="B139" s="70"/>
      <c r="C139" s="71"/>
      <c r="D139" s="71"/>
      <c r="E139" s="71"/>
      <c r="F139" s="71"/>
      <c r="G139" s="71"/>
      <c r="H139" s="71"/>
      <c r="I139" s="71"/>
      <c r="J139" s="71"/>
      <c r="K139" s="71"/>
      <c r="L139" s="65"/>
      <c r="S139" s="40"/>
      <c r="T139" s="40"/>
      <c r="U139" s="40"/>
      <c r="V139" s="40"/>
      <c r="W139" s="40"/>
      <c r="X139" s="40"/>
      <c r="Y139" s="40"/>
      <c r="Z139" s="40"/>
      <c r="AA139" s="40"/>
      <c r="AB139" s="40"/>
      <c r="AC139" s="40"/>
      <c r="AD139" s="40"/>
      <c r="AE139" s="40"/>
    </row>
    <row r="140" s="2" customFormat="1" ht="24.96" customHeight="1">
      <c r="A140" s="40"/>
      <c r="B140" s="41"/>
      <c r="C140" s="24" t="s">
        <v>231</v>
      </c>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2" customFormat="1" ht="6.96" customHeight="1">
      <c r="A141" s="40"/>
      <c r="B141" s="41"/>
      <c r="C141" s="42"/>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2" customFormat="1" ht="12" customHeight="1">
      <c r="A142" s="40"/>
      <c r="B142" s="41"/>
      <c r="C142" s="33" t="s">
        <v>16</v>
      </c>
      <c r="D142" s="42"/>
      <c r="E142" s="42"/>
      <c r="F142" s="42"/>
      <c r="G142" s="42"/>
      <c r="H142" s="42"/>
      <c r="I142" s="42"/>
      <c r="J142" s="42"/>
      <c r="K142" s="42"/>
      <c r="L142" s="65"/>
      <c r="S142" s="40"/>
      <c r="T142" s="40"/>
      <c r="U142" s="40"/>
      <c r="V142" s="40"/>
      <c r="W142" s="40"/>
      <c r="X142" s="40"/>
      <c r="Y142" s="40"/>
      <c r="Z142" s="40"/>
      <c r="AA142" s="40"/>
      <c r="AB142" s="40"/>
      <c r="AC142" s="40"/>
      <c r="AD142" s="40"/>
      <c r="AE142" s="40"/>
    </row>
    <row r="143" s="2" customFormat="1" ht="16.5" customHeight="1">
      <c r="A143" s="40"/>
      <c r="B143" s="41"/>
      <c r="C143" s="42"/>
      <c r="D143" s="42"/>
      <c r="E143" s="186" t="str">
        <f>E7</f>
        <v>Výstavba nadzemních koridorů , Slezská nemocnice v Opavě, p.o.</v>
      </c>
      <c r="F143" s="33"/>
      <c r="G143" s="33"/>
      <c r="H143" s="33"/>
      <c r="I143" s="42"/>
      <c r="J143" s="42"/>
      <c r="K143" s="42"/>
      <c r="L143" s="65"/>
      <c r="S143" s="40"/>
      <c r="T143" s="40"/>
      <c r="U143" s="40"/>
      <c r="V143" s="40"/>
      <c r="W143" s="40"/>
      <c r="X143" s="40"/>
      <c r="Y143" s="40"/>
      <c r="Z143" s="40"/>
      <c r="AA143" s="40"/>
      <c r="AB143" s="40"/>
      <c r="AC143" s="40"/>
      <c r="AD143" s="40"/>
      <c r="AE143" s="40"/>
    </row>
    <row r="144" s="1" customFormat="1" ht="12" customHeight="1">
      <c r="B144" s="22"/>
      <c r="C144" s="33" t="s">
        <v>216</v>
      </c>
      <c r="D144" s="23"/>
      <c r="E144" s="23"/>
      <c r="F144" s="23"/>
      <c r="G144" s="23"/>
      <c r="H144" s="23"/>
      <c r="I144" s="23"/>
      <c r="J144" s="23"/>
      <c r="K144" s="23"/>
      <c r="L144" s="21"/>
    </row>
    <row r="145" s="2" customFormat="1" ht="16.5" customHeight="1">
      <c r="A145" s="40"/>
      <c r="B145" s="41"/>
      <c r="C145" s="42"/>
      <c r="D145" s="42"/>
      <c r="E145" s="186" t="s">
        <v>1696</v>
      </c>
      <c r="F145" s="42"/>
      <c r="G145" s="42"/>
      <c r="H145" s="42"/>
      <c r="I145" s="42"/>
      <c r="J145" s="42"/>
      <c r="K145" s="42"/>
      <c r="L145" s="65"/>
      <c r="S145" s="40"/>
      <c r="T145" s="40"/>
      <c r="U145" s="40"/>
      <c r="V145" s="40"/>
      <c r="W145" s="40"/>
      <c r="X145" s="40"/>
      <c r="Y145" s="40"/>
      <c r="Z145" s="40"/>
      <c r="AA145" s="40"/>
      <c r="AB145" s="40"/>
      <c r="AC145" s="40"/>
      <c r="AD145" s="40"/>
      <c r="AE145" s="40"/>
    </row>
    <row r="146" s="2" customFormat="1" ht="12" customHeight="1">
      <c r="A146" s="40"/>
      <c r="B146" s="41"/>
      <c r="C146" s="33" t="s">
        <v>218</v>
      </c>
      <c r="D146" s="42"/>
      <c r="E146" s="42"/>
      <c r="F146" s="42"/>
      <c r="G146" s="42"/>
      <c r="H146" s="42"/>
      <c r="I146" s="42"/>
      <c r="J146" s="42"/>
      <c r="K146" s="42"/>
      <c r="L146" s="65"/>
      <c r="S146" s="40"/>
      <c r="T146" s="40"/>
      <c r="U146" s="40"/>
      <c r="V146" s="40"/>
      <c r="W146" s="40"/>
      <c r="X146" s="40"/>
      <c r="Y146" s="40"/>
      <c r="Z146" s="40"/>
      <c r="AA146" s="40"/>
      <c r="AB146" s="40"/>
      <c r="AC146" s="40"/>
      <c r="AD146" s="40"/>
      <c r="AE146" s="40"/>
    </row>
    <row r="147" s="2" customFormat="1" ht="16.5" customHeight="1">
      <c r="A147" s="40"/>
      <c r="B147" s="41"/>
      <c r="C147" s="42"/>
      <c r="D147" s="42"/>
      <c r="E147" s="78" t="str">
        <f>E11</f>
        <v xml:space="preserve">D.03.1-3 - Architektonicko-stavební a stavebně konstrukční řešení </v>
      </c>
      <c r="F147" s="42"/>
      <c r="G147" s="42"/>
      <c r="H147" s="42"/>
      <c r="I147" s="42"/>
      <c r="J147" s="42"/>
      <c r="K147" s="42"/>
      <c r="L147" s="65"/>
      <c r="S147" s="40"/>
      <c r="T147" s="40"/>
      <c r="U147" s="40"/>
      <c r="V147" s="40"/>
      <c r="W147" s="40"/>
      <c r="X147" s="40"/>
      <c r="Y147" s="40"/>
      <c r="Z147" s="40"/>
      <c r="AA147" s="40"/>
      <c r="AB147" s="40"/>
      <c r="AC147" s="40"/>
      <c r="AD147" s="40"/>
      <c r="AE147" s="40"/>
    </row>
    <row r="148" s="2" customFormat="1" ht="6.96" customHeight="1">
      <c r="A148" s="40"/>
      <c r="B148" s="41"/>
      <c r="C148" s="42"/>
      <c r="D148" s="42"/>
      <c r="E148" s="42"/>
      <c r="F148" s="42"/>
      <c r="G148" s="42"/>
      <c r="H148" s="42"/>
      <c r="I148" s="42"/>
      <c r="J148" s="42"/>
      <c r="K148" s="42"/>
      <c r="L148" s="65"/>
      <c r="S148" s="40"/>
      <c r="T148" s="40"/>
      <c r="U148" s="40"/>
      <c r="V148" s="40"/>
      <c r="W148" s="40"/>
      <c r="X148" s="40"/>
      <c r="Y148" s="40"/>
      <c r="Z148" s="40"/>
      <c r="AA148" s="40"/>
      <c r="AB148" s="40"/>
      <c r="AC148" s="40"/>
      <c r="AD148" s="40"/>
      <c r="AE148" s="40"/>
    </row>
    <row r="149" s="2" customFormat="1" ht="12" customHeight="1">
      <c r="A149" s="40"/>
      <c r="B149" s="41"/>
      <c r="C149" s="33" t="s">
        <v>22</v>
      </c>
      <c r="D149" s="42"/>
      <c r="E149" s="42"/>
      <c r="F149" s="28" t="str">
        <f>F14</f>
        <v>Slezská nemocnice v Opavě, p.o.</v>
      </c>
      <c r="G149" s="42"/>
      <c r="H149" s="42"/>
      <c r="I149" s="33" t="s">
        <v>24</v>
      </c>
      <c r="J149" s="81" t="str">
        <f>IF(J14="","",J14)</f>
        <v>31. 5. 2022</v>
      </c>
      <c r="K149" s="42"/>
      <c r="L149" s="65"/>
      <c r="S149" s="40"/>
      <c r="T149" s="40"/>
      <c r="U149" s="40"/>
      <c r="V149" s="40"/>
      <c r="W149" s="40"/>
      <c r="X149" s="40"/>
      <c r="Y149" s="40"/>
      <c r="Z149" s="40"/>
      <c r="AA149" s="40"/>
      <c r="AB149" s="40"/>
      <c r="AC149" s="40"/>
      <c r="AD149" s="40"/>
      <c r="AE149" s="40"/>
    </row>
    <row r="150" s="2" customFormat="1" ht="6.96" customHeight="1">
      <c r="A150" s="40"/>
      <c r="B150" s="41"/>
      <c r="C150" s="42"/>
      <c r="D150" s="42"/>
      <c r="E150" s="42"/>
      <c r="F150" s="42"/>
      <c r="G150" s="42"/>
      <c r="H150" s="42"/>
      <c r="I150" s="42"/>
      <c r="J150" s="42"/>
      <c r="K150" s="42"/>
      <c r="L150" s="65"/>
      <c r="S150" s="40"/>
      <c r="T150" s="40"/>
      <c r="U150" s="40"/>
      <c r="V150" s="40"/>
      <c r="W150" s="40"/>
      <c r="X150" s="40"/>
      <c r="Y150" s="40"/>
      <c r="Z150" s="40"/>
      <c r="AA150" s="40"/>
      <c r="AB150" s="40"/>
      <c r="AC150" s="40"/>
      <c r="AD150" s="40"/>
      <c r="AE150" s="40"/>
    </row>
    <row r="151" s="2" customFormat="1" ht="25.65" customHeight="1">
      <c r="A151" s="40"/>
      <c r="B151" s="41"/>
      <c r="C151" s="33" t="s">
        <v>30</v>
      </c>
      <c r="D151" s="42"/>
      <c r="E151" s="42"/>
      <c r="F151" s="28" t="str">
        <f>E17</f>
        <v>Slezká nemocnice v Opavě, příspěvková organizace</v>
      </c>
      <c r="G151" s="42"/>
      <c r="H151" s="42"/>
      <c r="I151" s="33" t="s">
        <v>36</v>
      </c>
      <c r="J151" s="38" t="str">
        <f>E23</f>
        <v>CHVÁLEK ATELIÉR s.r.o.</v>
      </c>
      <c r="K151" s="42"/>
      <c r="L151" s="65"/>
      <c r="S151" s="40"/>
      <c r="T151" s="40"/>
      <c r="U151" s="40"/>
      <c r="V151" s="40"/>
      <c r="W151" s="40"/>
      <c r="X151" s="40"/>
      <c r="Y151" s="40"/>
      <c r="Z151" s="40"/>
      <c r="AA151" s="40"/>
      <c r="AB151" s="40"/>
      <c r="AC151" s="40"/>
      <c r="AD151" s="40"/>
      <c r="AE151" s="40"/>
    </row>
    <row r="152" s="2" customFormat="1" ht="15.15" customHeight="1">
      <c r="A152" s="40"/>
      <c r="B152" s="41"/>
      <c r="C152" s="33" t="s">
        <v>34</v>
      </c>
      <c r="D152" s="42"/>
      <c r="E152" s="42"/>
      <c r="F152" s="28" t="str">
        <f>IF(E20="","",E20)</f>
        <v>Vyplň údaj</v>
      </c>
      <c r="G152" s="42"/>
      <c r="H152" s="42"/>
      <c r="I152" s="33" t="s">
        <v>39</v>
      </c>
      <c r="J152" s="38" t="str">
        <f>E26</f>
        <v xml:space="preserve"> </v>
      </c>
      <c r="K152" s="42"/>
      <c r="L152" s="65"/>
      <c r="S152" s="40"/>
      <c r="T152" s="40"/>
      <c r="U152" s="40"/>
      <c r="V152" s="40"/>
      <c r="W152" s="40"/>
      <c r="X152" s="40"/>
      <c r="Y152" s="40"/>
      <c r="Z152" s="40"/>
      <c r="AA152" s="40"/>
      <c r="AB152" s="40"/>
      <c r="AC152" s="40"/>
      <c r="AD152" s="40"/>
      <c r="AE152" s="40"/>
    </row>
    <row r="153" s="2" customFormat="1" ht="10.32" customHeight="1">
      <c r="A153" s="40"/>
      <c r="B153" s="41"/>
      <c r="C153" s="42"/>
      <c r="D153" s="42"/>
      <c r="E153" s="42"/>
      <c r="F153" s="42"/>
      <c r="G153" s="42"/>
      <c r="H153" s="42"/>
      <c r="I153" s="42"/>
      <c r="J153" s="42"/>
      <c r="K153" s="42"/>
      <c r="L153" s="65"/>
      <c r="S153" s="40"/>
      <c r="T153" s="40"/>
      <c r="U153" s="40"/>
      <c r="V153" s="40"/>
      <c r="W153" s="40"/>
      <c r="X153" s="40"/>
      <c r="Y153" s="40"/>
      <c r="Z153" s="40"/>
      <c r="AA153" s="40"/>
      <c r="AB153" s="40"/>
      <c r="AC153" s="40"/>
      <c r="AD153" s="40"/>
      <c r="AE153" s="40"/>
    </row>
    <row r="154" s="10" customFormat="1" ht="29.28" customHeight="1">
      <c r="A154" s="197"/>
      <c r="B154" s="198"/>
      <c r="C154" s="199" t="s">
        <v>232</v>
      </c>
      <c r="D154" s="200" t="s">
        <v>68</v>
      </c>
      <c r="E154" s="200" t="s">
        <v>64</v>
      </c>
      <c r="F154" s="200" t="s">
        <v>65</v>
      </c>
      <c r="G154" s="200" t="s">
        <v>233</v>
      </c>
      <c r="H154" s="200" t="s">
        <v>234</v>
      </c>
      <c r="I154" s="200" t="s">
        <v>235</v>
      </c>
      <c r="J154" s="200" t="s">
        <v>224</v>
      </c>
      <c r="K154" s="201" t="s">
        <v>236</v>
      </c>
      <c r="L154" s="202"/>
      <c r="M154" s="102" t="s">
        <v>1</v>
      </c>
      <c r="N154" s="103" t="s">
        <v>47</v>
      </c>
      <c r="O154" s="103" t="s">
        <v>237</v>
      </c>
      <c r="P154" s="103" t="s">
        <v>238</v>
      </c>
      <c r="Q154" s="103" t="s">
        <v>239</v>
      </c>
      <c r="R154" s="103" t="s">
        <v>240</v>
      </c>
      <c r="S154" s="103" t="s">
        <v>241</v>
      </c>
      <c r="T154" s="104" t="s">
        <v>242</v>
      </c>
      <c r="U154" s="197"/>
      <c r="V154" s="197"/>
      <c r="W154" s="197"/>
      <c r="X154" s="197"/>
      <c r="Y154" s="197"/>
      <c r="Z154" s="197"/>
      <c r="AA154" s="197"/>
      <c r="AB154" s="197"/>
      <c r="AC154" s="197"/>
      <c r="AD154" s="197"/>
      <c r="AE154" s="197"/>
    </row>
    <row r="155" s="2" customFormat="1" ht="22.8" customHeight="1">
      <c r="A155" s="40"/>
      <c r="B155" s="41"/>
      <c r="C155" s="109" t="s">
        <v>243</v>
      </c>
      <c r="D155" s="42"/>
      <c r="E155" s="42"/>
      <c r="F155" s="42"/>
      <c r="G155" s="42"/>
      <c r="H155" s="42"/>
      <c r="I155" s="42"/>
      <c r="J155" s="203">
        <f>BK155</f>
        <v>0</v>
      </c>
      <c r="K155" s="42"/>
      <c r="L155" s="46"/>
      <c r="M155" s="105"/>
      <c r="N155" s="204"/>
      <c r="O155" s="106"/>
      <c r="P155" s="205">
        <f>P156+P724+P1123+P1131</f>
        <v>0</v>
      </c>
      <c r="Q155" s="106"/>
      <c r="R155" s="205">
        <f>R156+R724+R1123+R1131</f>
        <v>4102.24026908</v>
      </c>
      <c r="S155" s="106"/>
      <c r="T155" s="206">
        <f>T156+T724+T1123+T1131</f>
        <v>424.32875494000001</v>
      </c>
      <c r="U155" s="40"/>
      <c r="V155" s="40"/>
      <c r="W155" s="40"/>
      <c r="X155" s="40"/>
      <c r="Y155" s="40"/>
      <c r="Z155" s="40"/>
      <c r="AA155" s="40"/>
      <c r="AB155" s="40"/>
      <c r="AC155" s="40"/>
      <c r="AD155" s="40"/>
      <c r="AE155" s="40"/>
      <c r="AT155" s="18" t="s">
        <v>82</v>
      </c>
      <c r="AU155" s="18" t="s">
        <v>226</v>
      </c>
      <c r="BK155" s="207">
        <f>BK156+BK724+BK1123+BK1131</f>
        <v>0</v>
      </c>
    </row>
    <row r="156" s="11" customFormat="1" ht="25.92" customHeight="1">
      <c r="A156" s="11"/>
      <c r="B156" s="208"/>
      <c r="C156" s="209"/>
      <c r="D156" s="210" t="s">
        <v>82</v>
      </c>
      <c r="E156" s="211" t="s">
        <v>430</v>
      </c>
      <c r="F156" s="211" t="s">
        <v>431</v>
      </c>
      <c r="G156" s="209"/>
      <c r="H156" s="209"/>
      <c r="I156" s="212"/>
      <c r="J156" s="213">
        <f>BK156</f>
        <v>0</v>
      </c>
      <c r="K156" s="209"/>
      <c r="L156" s="214"/>
      <c r="M156" s="215"/>
      <c r="N156" s="216"/>
      <c r="O156" s="216"/>
      <c r="P156" s="217">
        <f>P157+P295+P391+P435+P488+P510+P619+P710+P721</f>
        <v>0</v>
      </c>
      <c r="Q156" s="216"/>
      <c r="R156" s="217">
        <f>R157+R295+R391+R435+R488+R510+R619+R710+R721</f>
        <v>3909.4215908599999</v>
      </c>
      <c r="S156" s="216"/>
      <c r="T156" s="218">
        <f>T157+T295+T391+T435+T488+T510+T619+T710+T721</f>
        <v>422.64484500000003</v>
      </c>
      <c r="U156" s="11"/>
      <c r="V156" s="11"/>
      <c r="W156" s="11"/>
      <c r="X156" s="11"/>
      <c r="Y156" s="11"/>
      <c r="Z156" s="11"/>
      <c r="AA156" s="11"/>
      <c r="AB156" s="11"/>
      <c r="AC156" s="11"/>
      <c r="AD156" s="11"/>
      <c r="AE156" s="11"/>
      <c r="AR156" s="219" t="s">
        <v>90</v>
      </c>
      <c r="AT156" s="220" t="s">
        <v>82</v>
      </c>
      <c r="AU156" s="220" t="s">
        <v>83</v>
      </c>
      <c r="AY156" s="219" t="s">
        <v>244</v>
      </c>
      <c r="BK156" s="221">
        <f>BK157+BK295+BK391+BK435+BK488+BK510+BK619+BK710+BK721</f>
        <v>0</v>
      </c>
    </row>
    <row r="157" s="11" customFormat="1" ht="22.8" customHeight="1">
      <c r="A157" s="11"/>
      <c r="B157" s="208"/>
      <c r="C157" s="209"/>
      <c r="D157" s="210" t="s">
        <v>82</v>
      </c>
      <c r="E157" s="260" t="s">
        <v>90</v>
      </c>
      <c r="F157" s="260" t="s">
        <v>122</v>
      </c>
      <c r="G157" s="209"/>
      <c r="H157" s="209"/>
      <c r="I157" s="212"/>
      <c r="J157" s="261">
        <f>BK157</f>
        <v>0</v>
      </c>
      <c r="K157" s="209"/>
      <c r="L157" s="214"/>
      <c r="M157" s="215"/>
      <c r="N157" s="216"/>
      <c r="O157" s="216"/>
      <c r="P157" s="217">
        <f>P158+SUM(P159:P280)</f>
        <v>0</v>
      </c>
      <c r="Q157" s="216"/>
      <c r="R157" s="217">
        <f>R158+SUM(R159:R280)</f>
        <v>1640.5399600000001</v>
      </c>
      <c r="S157" s="216"/>
      <c r="T157" s="218">
        <f>T158+SUM(T159:T280)</f>
        <v>351.69500000000005</v>
      </c>
      <c r="U157" s="11"/>
      <c r="V157" s="11"/>
      <c r="W157" s="11"/>
      <c r="X157" s="11"/>
      <c r="Y157" s="11"/>
      <c r="Z157" s="11"/>
      <c r="AA157" s="11"/>
      <c r="AB157" s="11"/>
      <c r="AC157" s="11"/>
      <c r="AD157" s="11"/>
      <c r="AE157" s="11"/>
      <c r="AR157" s="219" t="s">
        <v>90</v>
      </c>
      <c r="AT157" s="220" t="s">
        <v>82</v>
      </c>
      <c r="AU157" s="220" t="s">
        <v>90</v>
      </c>
      <c r="AY157" s="219" t="s">
        <v>244</v>
      </c>
      <c r="BK157" s="221">
        <f>BK158+SUM(BK159:BK280)</f>
        <v>0</v>
      </c>
    </row>
    <row r="158" s="2" customFormat="1" ht="16.5" customHeight="1">
      <c r="A158" s="40"/>
      <c r="B158" s="41"/>
      <c r="C158" s="222" t="s">
        <v>90</v>
      </c>
      <c r="D158" s="222" t="s">
        <v>245</v>
      </c>
      <c r="E158" s="223" t="s">
        <v>1721</v>
      </c>
      <c r="F158" s="224" t="s">
        <v>1722</v>
      </c>
      <c r="G158" s="225" t="s">
        <v>248</v>
      </c>
      <c r="H158" s="226">
        <v>85</v>
      </c>
      <c r="I158" s="227"/>
      <c r="J158" s="228">
        <f>ROUND(I158*H158,2)</f>
        <v>0</v>
      </c>
      <c r="K158" s="224" t="s">
        <v>434</v>
      </c>
      <c r="L158" s="46"/>
      <c r="M158" s="229" t="s">
        <v>1</v>
      </c>
      <c r="N158" s="230" t="s">
        <v>48</v>
      </c>
      <c r="O158" s="93"/>
      <c r="P158" s="231">
        <f>O158*H158</f>
        <v>0</v>
      </c>
      <c r="Q158" s="231">
        <v>0</v>
      </c>
      <c r="R158" s="231">
        <f>Q158*H158</f>
        <v>0</v>
      </c>
      <c r="S158" s="231">
        <v>0.26000000000000001</v>
      </c>
      <c r="T158" s="232">
        <f>S158*H158</f>
        <v>22.100000000000001</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1723</v>
      </c>
    </row>
    <row r="159" s="13" customFormat="1">
      <c r="A159" s="13"/>
      <c r="B159" s="262"/>
      <c r="C159" s="263"/>
      <c r="D159" s="235" t="s">
        <v>436</v>
      </c>
      <c r="E159" s="264" t="s">
        <v>1</v>
      </c>
      <c r="F159" s="265" t="s">
        <v>1724</v>
      </c>
      <c r="G159" s="263"/>
      <c r="H159" s="266">
        <v>85</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436</v>
      </c>
      <c r="AU159" s="272" t="s">
        <v>92</v>
      </c>
      <c r="AV159" s="13" t="s">
        <v>92</v>
      </c>
      <c r="AW159" s="13" t="s">
        <v>38</v>
      </c>
      <c r="AX159" s="13" t="s">
        <v>83</v>
      </c>
      <c r="AY159" s="272" t="s">
        <v>244</v>
      </c>
    </row>
    <row r="160" s="14" customFormat="1">
      <c r="A160" s="14"/>
      <c r="B160" s="273"/>
      <c r="C160" s="274"/>
      <c r="D160" s="235" t="s">
        <v>436</v>
      </c>
      <c r="E160" s="275" t="s">
        <v>1</v>
      </c>
      <c r="F160" s="276" t="s">
        <v>438</v>
      </c>
      <c r="G160" s="274"/>
      <c r="H160" s="277">
        <v>85</v>
      </c>
      <c r="I160" s="278"/>
      <c r="J160" s="274"/>
      <c r="K160" s="274"/>
      <c r="L160" s="279"/>
      <c r="M160" s="280"/>
      <c r="N160" s="281"/>
      <c r="O160" s="281"/>
      <c r="P160" s="281"/>
      <c r="Q160" s="281"/>
      <c r="R160" s="281"/>
      <c r="S160" s="281"/>
      <c r="T160" s="282"/>
      <c r="U160" s="14"/>
      <c r="V160" s="14"/>
      <c r="W160" s="14"/>
      <c r="X160" s="14"/>
      <c r="Y160" s="14"/>
      <c r="Z160" s="14"/>
      <c r="AA160" s="14"/>
      <c r="AB160" s="14"/>
      <c r="AC160" s="14"/>
      <c r="AD160" s="14"/>
      <c r="AE160" s="14"/>
      <c r="AT160" s="283" t="s">
        <v>436</v>
      </c>
      <c r="AU160" s="283" t="s">
        <v>92</v>
      </c>
      <c r="AV160" s="14" t="s">
        <v>123</v>
      </c>
      <c r="AW160" s="14" t="s">
        <v>38</v>
      </c>
      <c r="AX160" s="14" t="s">
        <v>90</v>
      </c>
      <c r="AY160" s="283" t="s">
        <v>244</v>
      </c>
    </row>
    <row r="161" s="2" customFormat="1" ht="21.75" customHeight="1">
      <c r="A161" s="40"/>
      <c r="B161" s="41"/>
      <c r="C161" s="222" t="s">
        <v>92</v>
      </c>
      <c r="D161" s="222" t="s">
        <v>245</v>
      </c>
      <c r="E161" s="223" t="s">
        <v>1725</v>
      </c>
      <c r="F161" s="224" t="s">
        <v>1726</v>
      </c>
      <c r="G161" s="225" t="s">
        <v>248</v>
      </c>
      <c r="H161" s="226">
        <v>50</v>
      </c>
      <c r="I161" s="227"/>
      <c r="J161" s="228">
        <f>ROUND(I161*H161,2)</f>
        <v>0</v>
      </c>
      <c r="K161" s="224" t="s">
        <v>434</v>
      </c>
      <c r="L161" s="46"/>
      <c r="M161" s="229" t="s">
        <v>1</v>
      </c>
      <c r="N161" s="230" t="s">
        <v>48</v>
      </c>
      <c r="O161" s="93"/>
      <c r="P161" s="231">
        <f>O161*H161</f>
        <v>0</v>
      </c>
      <c r="Q161" s="231">
        <v>0</v>
      </c>
      <c r="R161" s="231">
        <f>Q161*H161</f>
        <v>0</v>
      </c>
      <c r="S161" s="231">
        <v>0.28999999999999998</v>
      </c>
      <c r="T161" s="232">
        <f>S161*H161</f>
        <v>14.499999999999998</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1727</v>
      </c>
    </row>
    <row r="162" s="13" customFormat="1">
      <c r="A162" s="13"/>
      <c r="B162" s="262"/>
      <c r="C162" s="263"/>
      <c r="D162" s="235" t="s">
        <v>436</v>
      </c>
      <c r="E162" s="264" t="s">
        <v>1</v>
      </c>
      <c r="F162" s="265" t="s">
        <v>1728</v>
      </c>
      <c r="G162" s="263"/>
      <c r="H162" s="266">
        <v>50</v>
      </c>
      <c r="I162" s="267"/>
      <c r="J162" s="263"/>
      <c r="K162" s="263"/>
      <c r="L162" s="268"/>
      <c r="M162" s="269"/>
      <c r="N162" s="270"/>
      <c r="O162" s="270"/>
      <c r="P162" s="270"/>
      <c r="Q162" s="270"/>
      <c r="R162" s="270"/>
      <c r="S162" s="270"/>
      <c r="T162" s="271"/>
      <c r="U162" s="13"/>
      <c r="V162" s="13"/>
      <c r="W162" s="13"/>
      <c r="X162" s="13"/>
      <c r="Y162" s="13"/>
      <c r="Z162" s="13"/>
      <c r="AA162" s="13"/>
      <c r="AB162" s="13"/>
      <c r="AC162" s="13"/>
      <c r="AD162" s="13"/>
      <c r="AE162" s="13"/>
      <c r="AT162" s="272" t="s">
        <v>436</v>
      </c>
      <c r="AU162" s="272" t="s">
        <v>92</v>
      </c>
      <c r="AV162" s="13" t="s">
        <v>92</v>
      </c>
      <c r="AW162" s="13" t="s">
        <v>38</v>
      </c>
      <c r="AX162" s="13" t="s">
        <v>83</v>
      </c>
      <c r="AY162" s="272" t="s">
        <v>244</v>
      </c>
    </row>
    <row r="163" s="14" customFormat="1">
      <c r="A163" s="14"/>
      <c r="B163" s="273"/>
      <c r="C163" s="274"/>
      <c r="D163" s="235" t="s">
        <v>436</v>
      </c>
      <c r="E163" s="275" t="s">
        <v>1</v>
      </c>
      <c r="F163" s="276" t="s">
        <v>438</v>
      </c>
      <c r="G163" s="274"/>
      <c r="H163" s="277">
        <v>50</v>
      </c>
      <c r="I163" s="278"/>
      <c r="J163" s="274"/>
      <c r="K163" s="274"/>
      <c r="L163" s="279"/>
      <c r="M163" s="280"/>
      <c r="N163" s="281"/>
      <c r="O163" s="281"/>
      <c r="P163" s="281"/>
      <c r="Q163" s="281"/>
      <c r="R163" s="281"/>
      <c r="S163" s="281"/>
      <c r="T163" s="282"/>
      <c r="U163" s="14"/>
      <c r="V163" s="14"/>
      <c r="W163" s="14"/>
      <c r="X163" s="14"/>
      <c r="Y163" s="14"/>
      <c r="Z163" s="14"/>
      <c r="AA163" s="14"/>
      <c r="AB163" s="14"/>
      <c r="AC163" s="14"/>
      <c r="AD163" s="14"/>
      <c r="AE163" s="14"/>
      <c r="AT163" s="283" t="s">
        <v>436</v>
      </c>
      <c r="AU163" s="283" t="s">
        <v>92</v>
      </c>
      <c r="AV163" s="14" t="s">
        <v>123</v>
      </c>
      <c r="AW163" s="14" t="s">
        <v>38</v>
      </c>
      <c r="AX163" s="14" t="s">
        <v>90</v>
      </c>
      <c r="AY163" s="283" t="s">
        <v>244</v>
      </c>
    </row>
    <row r="164" s="2" customFormat="1" ht="21.75" customHeight="1">
      <c r="A164" s="40"/>
      <c r="B164" s="41"/>
      <c r="C164" s="222" t="s">
        <v>117</v>
      </c>
      <c r="D164" s="222" t="s">
        <v>245</v>
      </c>
      <c r="E164" s="223" t="s">
        <v>1729</v>
      </c>
      <c r="F164" s="224" t="s">
        <v>1730</v>
      </c>
      <c r="G164" s="225" t="s">
        <v>248</v>
      </c>
      <c r="H164" s="226">
        <v>280</v>
      </c>
      <c r="I164" s="227"/>
      <c r="J164" s="228">
        <f>ROUND(I164*H164,2)</f>
        <v>0</v>
      </c>
      <c r="K164" s="224" t="s">
        <v>434</v>
      </c>
      <c r="L164" s="46"/>
      <c r="M164" s="229" t="s">
        <v>1</v>
      </c>
      <c r="N164" s="230" t="s">
        <v>48</v>
      </c>
      <c r="O164" s="93"/>
      <c r="P164" s="231">
        <f>O164*H164</f>
        <v>0</v>
      </c>
      <c r="Q164" s="231">
        <v>0</v>
      </c>
      <c r="R164" s="231">
        <f>Q164*H164</f>
        <v>0</v>
      </c>
      <c r="S164" s="231">
        <v>0.75</v>
      </c>
      <c r="T164" s="232">
        <f>S164*H164</f>
        <v>210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1731</v>
      </c>
    </row>
    <row r="165" s="13" customFormat="1">
      <c r="A165" s="13"/>
      <c r="B165" s="262"/>
      <c r="C165" s="263"/>
      <c r="D165" s="235" t="s">
        <v>436</v>
      </c>
      <c r="E165" s="264" t="s">
        <v>1</v>
      </c>
      <c r="F165" s="265" t="s">
        <v>1732</v>
      </c>
      <c r="G165" s="263"/>
      <c r="H165" s="266">
        <v>280</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280</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123</v>
      </c>
      <c r="D167" s="222" t="s">
        <v>245</v>
      </c>
      <c r="E167" s="223" t="s">
        <v>1733</v>
      </c>
      <c r="F167" s="224" t="s">
        <v>1734</v>
      </c>
      <c r="G167" s="225" t="s">
        <v>248</v>
      </c>
      <c r="H167" s="226">
        <v>245</v>
      </c>
      <c r="I167" s="227"/>
      <c r="J167" s="228">
        <f>ROUND(I167*H167,2)</f>
        <v>0</v>
      </c>
      <c r="K167" s="224" t="s">
        <v>434</v>
      </c>
      <c r="L167" s="46"/>
      <c r="M167" s="229" t="s">
        <v>1</v>
      </c>
      <c r="N167" s="230" t="s">
        <v>48</v>
      </c>
      <c r="O167" s="93"/>
      <c r="P167" s="231">
        <f>O167*H167</f>
        <v>0</v>
      </c>
      <c r="Q167" s="231">
        <v>0</v>
      </c>
      <c r="R167" s="231">
        <f>Q167*H167</f>
        <v>0</v>
      </c>
      <c r="S167" s="231">
        <v>0.316</v>
      </c>
      <c r="T167" s="232">
        <f>S167*H167</f>
        <v>77.420000000000002</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1735</v>
      </c>
    </row>
    <row r="168" s="13" customFormat="1">
      <c r="A168" s="13"/>
      <c r="B168" s="262"/>
      <c r="C168" s="263"/>
      <c r="D168" s="235" t="s">
        <v>436</v>
      </c>
      <c r="E168" s="264" t="s">
        <v>1</v>
      </c>
      <c r="F168" s="265" t="s">
        <v>1736</v>
      </c>
      <c r="G168" s="263"/>
      <c r="H168" s="266">
        <v>245</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245</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16.5" customHeight="1">
      <c r="A170" s="40"/>
      <c r="B170" s="41"/>
      <c r="C170" s="222" t="s">
        <v>139</v>
      </c>
      <c r="D170" s="222" t="s">
        <v>245</v>
      </c>
      <c r="E170" s="223" t="s">
        <v>1737</v>
      </c>
      <c r="F170" s="224" t="s">
        <v>1738</v>
      </c>
      <c r="G170" s="225" t="s">
        <v>490</v>
      </c>
      <c r="H170" s="226">
        <v>135</v>
      </c>
      <c r="I170" s="227"/>
      <c r="J170" s="228">
        <f>ROUND(I170*H170,2)</f>
        <v>0</v>
      </c>
      <c r="K170" s="224" t="s">
        <v>434</v>
      </c>
      <c r="L170" s="46"/>
      <c r="M170" s="229" t="s">
        <v>1</v>
      </c>
      <c r="N170" s="230" t="s">
        <v>48</v>
      </c>
      <c r="O170" s="93"/>
      <c r="P170" s="231">
        <f>O170*H170</f>
        <v>0</v>
      </c>
      <c r="Q170" s="231">
        <v>0</v>
      </c>
      <c r="R170" s="231">
        <f>Q170*H170</f>
        <v>0</v>
      </c>
      <c r="S170" s="231">
        <v>0.20499999999999999</v>
      </c>
      <c r="T170" s="232">
        <f>S170*H170</f>
        <v>27.674999999999997</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1739</v>
      </c>
    </row>
    <row r="171" s="13" customFormat="1">
      <c r="A171" s="13"/>
      <c r="B171" s="262"/>
      <c r="C171" s="263"/>
      <c r="D171" s="235" t="s">
        <v>436</v>
      </c>
      <c r="E171" s="264" t="s">
        <v>1</v>
      </c>
      <c r="F171" s="265" t="s">
        <v>1740</v>
      </c>
      <c r="G171" s="263"/>
      <c r="H171" s="266">
        <v>135</v>
      </c>
      <c r="I171" s="267"/>
      <c r="J171" s="263"/>
      <c r="K171" s="263"/>
      <c r="L171" s="268"/>
      <c r="M171" s="269"/>
      <c r="N171" s="270"/>
      <c r="O171" s="270"/>
      <c r="P171" s="270"/>
      <c r="Q171" s="270"/>
      <c r="R171" s="270"/>
      <c r="S171" s="270"/>
      <c r="T171" s="271"/>
      <c r="U171" s="13"/>
      <c r="V171" s="13"/>
      <c r="W171" s="13"/>
      <c r="X171" s="13"/>
      <c r="Y171" s="13"/>
      <c r="Z171" s="13"/>
      <c r="AA171" s="13"/>
      <c r="AB171" s="13"/>
      <c r="AC171" s="13"/>
      <c r="AD171" s="13"/>
      <c r="AE171" s="13"/>
      <c r="AT171" s="272" t="s">
        <v>436</v>
      </c>
      <c r="AU171" s="272" t="s">
        <v>92</v>
      </c>
      <c r="AV171" s="13" t="s">
        <v>92</v>
      </c>
      <c r="AW171" s="13" t="s">
        <v>38</v>
      </c>
      <c r="AX171" s="13" t="s">
        <v>83</v>
      </c>
      <c r="AY171" s="272" t="s">
        <v>244</v>
      </c>
    </row>
    <row r="172" s="14" customFormat="1">
      <c r="A172" s="14"/>
      <c r="B172" s="273"/>
      <c r="C172" s="274"/>
      <c r="D172" s="235" t="s">
        <v>436</v>
      </c>
      <c r="E172" s="275" t="s">
        <v>1</v>
      </c>
      <c r="F172" s="276" t="s">
        <v>438</v>
      </c>
      <c r="G172" s="274"/>
      <c r="H172" s="277">
        <v>135</v>
      </c>
      <c r="I172" s="278"/>
      <c r="J172" s="274"/>
      <c r="K172" s="274"/>
      <c r="L172" s="279"/>
      <c r="M172" s="280"/>
      <c r="N172" s="281"/>
      <c r="O172" s="281"/>
      <c r="P172" s="281"/>
      <c r="Q172" s="281"/>
      <c r="R172" s="281"/>
      <c r="S172" s="281"/>
      <c r="T172" s="282"/>
      <c r="U172" s="14"/>
      <c r="V172" s="14"/>
      <c r="W172" s="14"/>
      <c r="X172" s="14"/>
      <c r="Y172" s="14"/>
      <c r="Z172" s="14"/>
      <c r="AA172" s="14"/>
      <c r="AB172" s="14"/>
      <c r="AC172" s="14"/>
      <c r="AD172" s="14"/>
      <c r="AE172" s="14"/>
      <c r="AT172" s="283" t="s">
        <v>436</v>
      </c>
      <c r="AU172" s="283" t="s">
        <v>92</v>
      </c>
      <c r="AV172" s="14" t="s">
        <v>123</v>
      </c>
      <c r="AW172" s="14" t="s">
        <v>38</v>
      </c>
      <c r="AX172" s="14" t="s">
        <v>90</v>
      </c>
      <c r="AY172" s="283" t="s">
        <v>244</v>
      </c>
    </row>
    <row r="173" s="2" customFormat="1" ht="16.5" customHeight="1">
      <c r="A173" s="40"/>
      <c r="B173" s="41"/>
      <c r="C173" s="222" t="s">
        <v>258</v>
      </c>
      <c r="D173" s="222" t="s">
        <v>245</v>
      </c>
      <c r="E173" s="223" t="s">
        <v>1741</v>
      </c>
      <c r="F173" s="224" t="s">
        <v>1742</v>
      </c>
      <c r="G173" s="225" t="s">
        <v>873</v>
      </c>
      <c r="H173" s="226">
        <v>1080</v>
      </c>
      <c r="I173" s="227"/>
      <c r="J173" s="228">
        <f>ROUND(I173*H173,2)</f>
        <v>0</v>
      </c>
      <c r="K173" s="224" t="s">
        <v>434</v>
      </c>
      <c r="L173" s="46"/>
      <c r="M173" s="229" t="s">
        <v>1</v>
      </c>
      <c r="N173" s="230" t="s">
        <v>48</v>
      </c>
      <c r="O173" s="93"/>
      <c r="P173" s="231">
        <f>O173*H173</f>
        <v>0</v>
      </c>
      <c r="Q173" s="231">
        <v>3.0000000000000001E-05</v>
      </c>
      <c r="R173" s="231">
        <f>Q173*H173</f>
        <v>0.032399999999999998</v>
      </c>
      <c r="S173" s="231">
        <v>0</v>
      </c>
      <c r="T173" s="232">
        <f>S173*H173</f>
        <v>0</v>
      </c>
      <c r="U173" s="40"/>
      <c r="V173" s="40"/>
      <c r="W173" s="40"/>
      <c r="X173" s="40"/>
      <c r="Y173" s="40"/>
      <c r="Z173" s="40"/>
      <c r="AA173" s="40"/>
      <c r="AB173" s="40"/>
      <c r="AC173" s="40"/>
      <c r="AD173" s="40"/>
      <c r="AE173" s="40"/>
      <c r="AR173" s="233" t="s">
        <v>123</v>
      </c>
      <c r="AT173" s="233" t="s">
        <v>245</v>
      </c>
      <c r="AU173" s="233" t="s">
        <v>92</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1743</v>
      </c>
    </row>
    <row r="174" s="2" customFormat="1">
      <c r="A174" s="40"/>
      <c r="B174" s="41"/>
      <c r="C174" s="42"/>
      <c r="D174" s="235" t="s">
        <v>250</v>
      </c>
      <c r="E174" s="42"/>
      <c r="F174" s="236" t="s">
        <v>1744</v>
      </c>
      <c r="G174" s="42"/>
      <c r="H174" s="42"/>
      <c r="I174" s="237"/>
      <c r="J174" s="42"/>
      <c r="K174" s="42"/>
      <c r="L174" s="46"/>
      <c r="M174" s="238"/>
      <c r="N174" s="239"/>
      <c r="O174" s="93"/>
      <c r="P174" s="93"/>
      <c r="Q174" s="93"/>
      <c r="R174" s="93"/>
      <c r="S174" s="93"/>
      <c r="T174" s="94"/>
      <c r="U174" s="40"/>
      <c r="V174" s="40"/>
      <c r="W174" s="40"/>
      <c r="X174" s="40"/>
      <c r="Y174" s="40"/>
      <c r="Z174" s="40"/>
      <c r="AA174" s="40"/>
      <c r="AB174" s="40"/>
      <c r="AC174" s="40"/>
      <c r="AD174" s="40"/>
      <c r="AE174" s="40"/>
      <c r="AT174" s="18" t="s">
        <v>250</v>
      </c>
      <c r="AU174" s="18" t="s">
        <v>92</v>
      </c>
    </row>
    <row r="175" s="13" customFormat="1">
      <c r="A175" s="13"/>
      <c r="B175" s="262"/>
      <c r="C175" s="263"/>
      <c r="D175" s="235" t="s">
        <v>436</v>
      </c>
      <c r="E175" s="264" t="s">
        <v>1</v>
      </c>
      <c r="F175" s="265" t="s">
        <v>1745</v>
      </c>
      <c r="G175" s="263"/>
      <c r="H175" s="266">
        <v>1080</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5" customFormat="1">
      <c r="A176" s="15"/>
      <c r="B176" s="287"/>
      <c r="C176" s="288"/>
      <c r="D176" s="235" t="s">
        <v>436</v>
      </c>
      <c r="E176" s="289" t="s">
        <v>1</v>
      </c>
      <c r="F176" s="290" t="s">
        <v>1746</v>
      </c>
      <c r="G176" s="288"/>
      <c r="H176" s="289" t="s">
        <v>1</v>
      </c>
      <c r="I176" s="291"/>
      <c r="J176" s="288"/>
      <c r="K176" s="288"/>
      <c r="L176" s="292"/>
      <c r="M176" s="293"/>
      <c r="N176" s="294"/>
      <c r="O176" s="294"/>
      <c r="P176" s="294"/>
      <c r="Q176" s="294"/>
      <c r="R176" s="294"/>
      <c r="S176" s="294"/>
      <c r="T176" s="295"/>
      <c r="U176" s="15"/>
      <c r="V176" s="15"/>
      <c r="W176" s="15"/>
      <c r="X176" s="15"/>
      <c r="Y176" s="15"/>
      <c r="Z176" s="15"/>
      <c r="AA176" s="15"/>
      <c r="AB176" s="15"/>
      <c r="AC176" s="15"/>
      <c r="AD176" s="15"/>
      <c r="AE176" s="15"/>
      <c r="AT176" s="296" t="s">
        <v>436</v>
      </c>
      <c r="AU176" s="296" t="s">
        <v>92</v>
      </c>
      <c r="AV176" s="15" t="s">
        <v>90</v>
      </c>
      <c r="AW176" s="15" t="s">
        <v>38</v>
      </c>
      <c r="AX176" s="15" t="s">
        <v>83</v>
      </c>
      <c r="AY176" s="296" t="s">
        <v>244</v>
      </c>
    </row>
    <row r="177" s="14" customFormat="1">
      <c r="A177" s="14"/>
      <c r="B177" s="273"/>
      <c r="C177" s="274"/>
      <c r="D177" s="235" t="s">
        <v>436</v>
      </c>
      <c r="E177" s="275" t="s">
        <v>1</v>
      </c>
      <c r="F177" s="276" t="s">
        <v>438</v>
      </c>
      <c r="G177" s="274"/>
      <c r="H177" s="277">
        <v>1080</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90</v>
      </c>
      <c r="AY177" s="283" t="s">
        <v>244</v>
      </c>
    </row>
    <row r="178" s="2" customFormat="1" ht="16.5" customHeight="1">
      <c r="A178" s="40"/>
      <c r="B178" s="41"/>
      <c r="C178" s="222" t="s">
        <v>270</v>
      </c>
      <c r="D178" s="222" t="s">
        <v>245</v>
      </c>
      <c r="E178" s="223" t="s">
        <v>1747</v>
      </c>
      <c r="F178" s="224" t="s">
        <v>1748</v>
      </c>
      <c r="G178" s="225" t="s">
        <v>248</v>
      </c>
      <c r="H178" s="226">
        <v>782.39999999999998</v>
      </c>
      <c r="I178" s="227"/>
      <c r="J178" s="228">
        <f>ROUND(I178*H178,2)</f>
        <v>0</v>
      </c>
      <c r="K178" s="224" t="s">
        <v>434</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1749</v>
      </c>
    </row>
    <row r="179" s="13" customFormat="1">
      <c r="A179" s="13"/>
      <c r="B179" s="262"/>
      <c r="C179" s="263"/>
      <c r="D179" s="235" t="s">
        <v>436</v>
      </c>
      <c r="E179" s="264" t="s">
        <v>1</v>
      </c>
      <c r="F179" s="265" t="s">
        <v>1750</v>
      </c>
      <c r="G179" s="263"/>
      <c r="H179" s="266">
        <v>782.39999999999998</v>
      </c>
      <c r="I179" s="267"/>
      <c r="J179" s="263"/>
      <c r="K179" s="263"/>
      <c r="L179" s="268"/>
      <c r="M179" s="269"/>
      <c r="N179" s="270"/>
      <c r="O179" s="270"/>
      <c r="P179" s="270"/>
      <c r="Q179" s="270"/>
      <c r="R179" s="270"/>
      <c r="S179" s="270"/>
      <c r="T179" s="271"/>
      <c r="U179" s="13"/>
      <c r="V179" s="13"/>
      <c r="W179" s="13"/>
      <c r="X179" s="13"/>
      <c r="Y179" s="13"/>
      <c r="Z179" s="13"/>
      <c r="AA179" s="13"/>
      <c r="AB179" s="13"/>
      <c r="AC179" s="13"/>
      <c r="AD179" s="13"/>
      <c r="AE179" s="13"/>
      <c r="AT179" s="272" t="s">
        <v>436</v>
      </c>
      <c r="AU179" s="272" t="s">
        <v>92</v>
      </c>
      <c r="AV179" s="13" t="s">
        <v>92</v>
      </c>
      <c r="AW179" s="13" t="s">
        <v>38</v>
      </c>
      <c r="AX179" s="13" t="s">
        <v>83</v>
      </c>
      <c r="AY179" s="272" t="s">
        <v>244</v>
      </c>
    </row>
    <row r="180" s="14" customFormat="1">
      <c r="A180" s="14"/>
      <c r="B180" s="273"/>
      <c r="C180" s="274"/>
      <c r="D180" s="235" t="s">
        <v>436</v>
      </c>
      <c r="E180" s="275" t="s">
        <v>1</v>
      </c>
      <c r="F180" s="276" t="s">
        <v>438</v>
      </c>
      <c r="G180" s="274"/>
      <c r="H180" s="277">
        <v>782.39999999999998</v>
      </c>
      <c r="I180" s="278"/>
      <c r="J180" s="274"/>
      <c r="K180" s="274"/>
      <c r="L180" s="279"/>
      <c r="M180" s="280"/>
      <c r="N180" s="281"/>
      <c r="O180" s="281"/>
      <c r="P180" s="281"/>
      <c r="Q180" s="281"/>
      <c r="R180" s="281"/>
      <c r="S180" s="281"/>
      <c r="T180" s="282"/>
      <c r="U180" s="14"/>
      <c r="V180" s="14"/>
      <c r="W180" s="14"/>
      <c r="X180" s="14"/>
      <c r="Y180" s="14"/>
      <c r="Z180" s="14"/>
      <c r="AA180" s="14"/>
      <c r="AB180" s="14"/>
      <c r="AC180" s="14"/>
      <c r="AD180" s="14"/>
      <c r="AE180" s="14"/>
      <c r="AT180" s="283" t="s">
        <v>436</v>
      </c>
      <c r="AU180" s="283" t="s">
        <v>92</v>
      </c>
      <c r="AV180" s="14" t="s">
        <v>123</v>
      </c>
      <c r="AW180" s="14" t="s">
        <v>38</v>
      </c>
      <c r="AX180" s="14" t="s">
        <v>90</v>
      </c>
      <c r="AY180" s="283" t="s">
        <v>244</v>
      </c>
    </row>
    <row r="181" s="2" customFormat="1" ht="16.5" customHeight="1">
      <c r="A181" s="40"/>
      <c r="B181" s="41"/>
      <c r="C181" s="222" t="s">
        <v>262</v>
      </c>
      <c r="D181" s="222" t="s">
        <v>245</v>
      </c>
      <c r="E181" s="223" t="s">
        <v>1751</v>
      </c>
      <c r="F181" s="224" t="s">
        <v>1752</v>
      </c>
      <c r="G181" s="225" t="s">
        <v>490</v>
      </c>
      <c r="H181" s="226">
        <v>19.800000000000001</v>
      </c>
      <c r="I181" s="227"/>
      <c r="J181" s="228">
        <f>ROUND(I181*H181,2)</f>
        <v>0</v>
      </c>
      <c r="K181" s="224" t="s">
        <v>434</v>
      </c>
      <c r="L181" s="46"/>
      <c r="M181" s="229" t="s">
        <v>1</v>
      </c>
      <c r="N181" s="230" t="s">
        <v>48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123</v>
      </c>
      <c r="AT181" s="233" t="s">
        <v>245</v>
      </c>
      <c r="AU181" s="233" t="s">
        <v>92</v>
      </c>
      <c r="AY181" s="18" t="s">
        <v>244</v>
      </c>
      <c r="BE181" s="234">
        <f>IF(N181="základní",J181,0)</f>
        <v>0</v>
      </c>
      <c r="BF181" s="234">
        <f>IF(N181="snížená",J181,0)</f>
        <v>0</v>
      </c>
      <c r="BG181" s="234">
        <f>IF(N181="zákl. přenesená",J181,0)</f>
        <v>0</v>
      </c>
      <c r="BH181" s="234">
        <f>IF(N181="sníž. přenesená",J181,0)</f>
        <v>0</v>
      </c>
      <c r="BI181" s="234">
        <f>IF(N181="nulová",J181,0)</f>
        <v>0</v>
      </c>
      <c r="BJ181" s="18" t="s">
        <v>90</v>
      </c>
      <c r="BK181" s="234">
        <f>ROUND(I181*H181,2)</f>
        <v>0</v>
      </c>
      <c r="BL181" s="18" t="s">
        <v>123</v>
      </c>
      <c r="BM181" s="233" t="s">
        <v>1753</v>
      </c>
    </row>
    <row r="182" s="13" customFormat="1">
      <c r="A182" s="13"/>
      <c r="B182" s="262"/>
      <c r="C182" s="263"/>
      <c r="D182" s="235" t="s">
        <v>436</v>
      </c>
      <c r="E182" s="264" t="s">
        <v>1</v>
      </c>
      <c r="F182" s="265" t="s">
        <v>1754</v>
      </c>
      <c r="G182" s="263"/>
      <c r="H182" s="266">
        <v>19.800000000000001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4" customFormat="1">
      <c r="A183" s="14"/>
      <c r="B183" s="273"/>
      <c r="C183" s="274"/>
      <c r="D183" s="235" t="s">
        <v>436</v>
      </c>
      <c r="E183" s="275" t="s">
        <v>1</v>
      </c>
      <c r="F183" s="276" t="s">
        <v>438</v>
      </c>
      <c r="G183" s="274"/>
      <c r="H183" s="277">
        <v>19.800000000000001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436</v>
      </c>
      <c r="AU183" s="283" t="s">
        <v>92</v>
      </c>
      <c r="AV183" s="14" t="s">
        <v>123</v>
      </c>
      <c r="AW183" s="14" t="s">
        <v>38</v>
      </c>
      <c r="AX183" s="14" t="s">
        <v>90</v>
      </c>
      <c r="AY183" s="283" t="s">
        <v>244</v>
      </c>
    </row>
    <row r="184" s="2" customFormat="1" ht="16.5" customHeight="1">
      <c r="A184" s="40"/>
      <c r="B184" s="41"/>
      <c r="C184" s="222" t="s">
        <v>277</v>
      </c>
      <c r="D184" s="222" t="s">
        <v>245</v>
      </c>
      <c r="E184" s="223" t="s">
        <v>1755</v>
      </c>
      <c r="F184" s="224" t="s">
        <v>1756</v>
      </c>
      <c r="G184" s="225" t="s">
        <v>301</v>
      </c>
      <c r="H184" s="226">
        <v>2135.3380000000002</v>
      </c>
      <c r="I184" s="227"/>
      <c r="J184" s="228">
        <f>ROUND(I184*H184,2)</f>
        <v>0</v>
      </c>
      <c r="K184" s="224" t="s">
        <v>434</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92</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1757</v>
      </c>
    </row>
    <row r="185" s="2" customFormat="1">
      <c r="A185" s="40"/>
      <c r="B185" s="41"/>
      <c r="C185" s="42"/>
      <c r="D185" s="235" t="s">
        <v>250</v>
      </c>
      <c r="E185" s="42"/>
      <c r="F185" s="236" t="s">
        <v>1758</v>
      </c>
      <c r="G185" s="42"/>
      <c r="H185" s="42"/>
      <c r="I185" s="237"/>
      <c r="J185" s="42"/>
      <c r="K185" s="42"/>
      <c r="L185" s="46"/>
      <c r="M185" s="238"/>
      <c r="N185" s="239"/>
      <c r="O185" s="93"/>
      <c r="P185" s="93"/>
      <c r="Q185" s="93"/>
      <c r="R185" s="93"/>
      <c r="S185" s="93"/>
      <c r="T185" s="94"/>
      <c r="U185" s="40"/>
      <c r="V185" s="40"/>
      <c r="W185" s="40"/>
      <c r="X185" s="40"/>
      <c r="Y185" s="40"/>
      <c r="Z185" s="40"/>
      <c r="AA185" s="40"/>
      <c r="AB185" s="40"/>
      <c r="AC185" s="40"/>
      <c r="AD185" s="40"/>
      <c r="AE185" s="40"/>
      <c r="AT185" s="18" t="s">
        <v>250</v>
      </c>
      <c r="AU185" s="18" t="s">
        <v>92</v>
      </c>
    </row>
    <row r="186" s="15" customFormat="1">
      <c r="A186" s="15"/>
      <c r="B186" s="287"/>
      <c r="C186" s="288"/>
      <c r="D186" s="235" t="s">
        <v>436</v>
      </c>
      <c r="E186" s="289" t="s">
        <v>1</v>
      </c>
      <c r="F186" s="290" t="s">
        <v>1759</v>
      </c>
      <c r="G186" s="288"/>
      <c r="H186" s="289" t="s">
        <v>1</v>
      </c>
      <c r="I186" s="291"/>
      <c r="J186" s="288"/>
      <c r="K186" s="288"/>
      <c r="L186" s="292"/>
      <c r="M186" s="293"/>
      <c r="N186" s="294"/>
      <c r="O186" s="294"/>
      <c r="P186" s="294"/>
      <c r="Q186" s="294"/>
      <c r="R186" s="294"/>
      <c r="S186" s="294"/>
      <c r="T186" s="295"/>
      <c r="U186" s="15"/>
      <c r="V186" s="15"/>
      <c r="W186" s="15"/>
      <c r="X186" s="15"/>
      <c r="Y186" s="15"/>
      <c r="Z186" s="15"/>
      <c r="AA186" s="15"/>
      <c r="AB186" s="15"/>
      <c r="AC186" s="15"/>
      <c r="AD186" s="15"/>
      <c r="AE186" s="15"/>
      <c r="AT186" s="296" t="s">
        <v>436</v>
      </c>
      <c r="AU186" s="296" t="s">
        <v>92</v>
      </c>
      <c r="AV186" s="15" t="s">
        <v>90</v>
      </c>
      <c r="AW186" s="15" t="s">
        <v>38</v>
      </c>
      <c r="AX186" s="15" t="s">
        <v>83</v>
      </c>
      <c r="AY186" s="296" t="s">
        <v>244</v>
      </c>
    </row>
    <row r="187" s="13" customFormat="1">
      <c r="A187" s="13"/>
      <c r="B187" s="262"/>
      <c r="C187" s="263"/>
      <c r="D187" s="235" t="s">
        <v>436</v>
      </c>
      <c r="E187" s="264" t="s">
        <v>1</v>
      </c>
      <c r="F187" s="265" t="s">
        <v>1760</v>
      </c>
      <c r="G187" s="263"/>
      <c r="H187" s="266">
        <v>110.36</v>
      </c>
      <c r="I187" s="267"/>
      <c r="J187" s="263"/>
      <c r="K187" s="263"/>
      <c r="L187" s="268"/>
      <c r="M187" s="269"/>
      <c r="N187" s="270"/>
      <c r="O187" s="270"/>
      <c r="P187" s="270"/>
      <c r="Q187" s="270"/>
      <c r="R187" s="270"/>
      <c r="S187" s="270"/>
      <c r="T187" s="271"/>
      <c r="U187" s="13"/>
      <c r="V187" s="13"/>
      <c r="W187" s="13"/>
      <c r="X187" s="13"/>
      <c r="Y187" s="13"/>
      <c r="Z187" s="13"/>
      <c r="AA187" s="13"/>
      <c r="AB187" s="13"/>
      <c r="AC187" s="13"/>
      <c r="AD187" s="13"/>
      <c r="AE187" s="13"/>
      <c r="AT187" s="272" t="s">
        <v>436</v>
      </c>
      <c r="AU187" s="272" t="s">
        <v>92</v>
      </c>
      <c r="AV187" s="13" t="s">
        <v>92</v>
      </c>
      <c r="AW187" s="13" t="s">
        <v>38</v>
      </c>
      <c r="AX187" s="13" t="s">
        <v>83</v>
      </c>
      <c r="AY187" s="272" t="s">
        <v>244</v>
      </c>
    </row>
    <row r="188" s="13" customFormat="1">
      <c r="A188" s="13"/>
      <c r="B188" s="262"/>
      <c r="C188" s="263"/>
      <c r="D188" s="235" t="s">
        <v>436</v>
      </c>
      <c r="E188" s="264" t="s">
        <v>1</v>
      </c>
      <c r="F188" s="265" t="s">
        <v>1761</v>
      </c>
      <c r="G188" s="263"/>
      <c r="H188" s="266">
        <v>187.50200000000001</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3" customFormat="1">
      <c r="A189" s="13"/>
      <c r="B189" s="262"/>
      <c r="C189" s="263"/>
      <c r="D189" s="235" t="s">
        <v>436</v>
      </c>
      <c r="E189" s="264" t="s">
        <v>1</v>
      </c>
      <c r="F189" s="265" t="s">
        <v>1762</v>
      </c>
      <c r="G189" s="263"/>
      <c r="H189" s="266">
        <v>29.66</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3" customFormat="1">
      <c r="A190" s="13"/>
      <c r="B190" s="262"/>
      <c r="C190" s="263"/>
      <c r="D190" s="235" t="s">
        <v>436</v>
      </c>
      <c r="E190" s="264" t="s">
        <v>1</v>
      </c>
      <c r="F190" s="265" t="s">
        <v>1763</v>
      </c>
      <c r="G190" s="263"/>
      <c r="H190" s="266">
        <v>41.067</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3" customFormat="1">
      <c r="A191" s="13"/>
      <c r="B191" s="262"/>
      <c r="C191" s="263"/>
      <c r="D191" s="235" t="s">
        <v>436</v>
      </c>
      <c r="E191" s="264" t="s">
        <v>1</v>
      </c>
      <c r="F191" s="265" t="s">
        <v>1764</v>
      </c>
      <c r="G191" s="263"/>
      <c r="H191" s="266">
        <v>39.545999999999999</v>
      </c>
      <c r="I191" s="267"/>
      <c r="J191" s="263"/>
      <c r="K191" s="263"/>
      <c r="L191" s="268"/>
      <c r="M191" s="269"/>
      <c r="N191" s="270"/>
      <c r="O191" s="270"/>
      <c r="P191" s="270"/>
      <c r="Q191" s="270"/>
      <c r="R191" s="270"/>
      <c r="S191" s="270"/>
      <c r="T191" s="271"/>
      <c r="U191" s="13"/>
      <c r="V191" s="13"/>
      <c r="W191" s="13"/>
      <c r="X191" s="13"/>
      <c r="Y191" s="13"/>
      <c r="Z191" s="13"/>
      <c r="AA191" s="13"/>
      <c r="AB191" s="13"/>
      <c r="AC191" s="13"/>
      <c r="AD191" s="13"/>
      <c r="AE191" s="13"/>
      <c r="AT191" s="272" t="s">
        <v>436</v>
      </c>
      <c r="AU191" s="272" t="s">
        <v>92</v>
      </c>
      <c r="AV191" s="13" t="s">
        <v>92</v>
      </c>
      <c r="AW191" s="13" t="s">
        <v>38</v>
      </c>
      <c r="AX191" s="13" t="s">
        <v>83</v>
      </c>
      <c r="AY191" s="272" t="s">
        <v>244</v>
      </c>
    </row>
    <row r="192" s="13" customFormat="1">
      <c r="A192" s="13"/>
      <c r="B192" s="262"/>
      <c r="C192" s="263"/>
      <c r="D192" s="235" t="s">
        <v>436</v>
      </c>
      <c r="E192" s="264" t="s">
        <v>1</v>
      </c>
      <c r="F192" s="265" t="s">
        <v>1765</v>
      </c>
      <c r="G192" s="263"/>
      <c r="H192" s="266">
        <v>41.067</v>
      </c>
      <c r="I192" s="267"/>
      <c r="J192" s="263"/>
      <c r="K192" s="263"/>
      <c r="L192" s="268"/>
      <c r="M192" s="269"/>
      <c r="N192" s="270"/>
      <c r="O192" s="270"/>
      <c r="P192" s="270"/>
      <c r="Q192" s="270"/>
      <c r="R192" s="270"/>
      <c r="S192" s="270"/>
      <c r="T192" s="271"/>
      <c r="U192" s="13"/>
      <c r="V192" s="13"/>
      <c r="W192" s="13"/>
      <c r="X192" s="13"/>
      <c r="Y192" s="13"/>
      <c r="Z192" s="13"/>
      <c r="AA192" s="13"/>
      <c r="AB192" s="13"/>
      <c r="AC192" s="13"/>
      <c r="AD192" s="13"/>
      <c r="AE192" s="13"/>
      <c r="AT192" s="272" t="s">
        <v>436</v>
      </c>
      <c r="AU192" s="272" t="s">
        <v>92</v>
      </c>
      <c r="AV192" s="13" t="s">
        <v>92</v>
      </c>
      <c r="AW192" s="13" t="s">
        <v>38</v>
      </c>
      <c r="AX192" s="13" t="s">
        <v>83</v>
      </c>
      <c r="AY192" s="272" t="s">
        <v>244</v>
      </c>
    </row>
    <row r="193" s="13" customFormat="1">
      <c r="A193" s="13"/>
      <c r="B193" s="262"/>
      <c r="C193" s="263"/>
      <c r="D193" s="235" t="s">
        <v>436</v>
      </c>
      <c r="E193" s="264" t="s">
        <v>1</v>
      </c>
      <c r="F193" s="265" t="s">
        <v>1766</v>
      </c>
      <c r="G193" s="263"/>
      <c r="H193" s="266">
        <v>48.320999999999998</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3" customFormat="1">
      <c r="A194" s="13"/>
      <c r="B194" s="262"/>
      <c r="C194" s="263"/>
      <c r="D194" s="235" t="s">
        <v>436</v>
      </c>
      <c r="E194" s="264" t="s">
        <v>1</v>
      </c>
      <c r="F194" s="265" t="s">
        <v>1767</v>
      </c>
      <c r="G194" s="263"/>
      <c r="H194" s="266">
        <v>35.100000000000001</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436</v>
      </c>
      <c r="AU194" s="272" t="s">
        <v>92</v>
      </c>
      <c r="AV194" s="13" t="s">
        <v>92</v>
      </c>
      <c r="AW194" s="13" t="s">
        <v>38</v>
      </c>
      <c r="AX194" s="13" t="s">
        <v>83</v>
      </c>
      <c r="AY194" s="272" t="s">
        <v>244</v>
      </c>
    </row>
    <row r="195" s="13" customFormat="1">
      <c r="A195" s="13"/>
      <c r="B195" s="262"/>
      <c r="C195" s="263"/>
      <c r="D195" s="235" t="s">
        <v>436</v>
      </c>
      <c r="E195" s="264" t="s">
        <v>1</v>
      </c>
      <c r="F195" s="265" t="s">
        <v>1768</v>
      </c>
      <c r="G195" s="263"/>
      <c r="H195" s="266">
        <v>39.744999999999997</v>
      </c>
      <c r="I195" s="267"/>
      <c r="J195" s="263"/>
      <c r="K195" s="263"/>
      <c r="L195" s="268"/>
      <c r="M195" s="269"/>
      <c r="N195" s="270"/>
      <c r="O195" s="270"/>
      <c r="P195" s="270"/>
      <c r="Q195" s="270"/>
      <c r="R195" s="270"/>
      <c r="S195" s="270"/>
      <c r="T195" s="271"/>
      <c r="U195" s="13"/>
      <c r="V195" s="13"/>
      <c r="W195" s="13"/>
      <c r="X195" s="13"/>
      <c r="Y195" s="13"/>
      <c r="Z195" s="13"/>
      <c r="AA195" s="13"/>
      <c r="AB195" s="13"/>
      <c r="AC195" s="13"/>
      <c r="AD195" s="13"/>
      <c r="AE195" s="13"/>
      <c r="AT195" s="272" t="s">
        <v>436</v>
      </c>
      <c r="AU195" s="272" t="s">
        <v>92</v>
      </c>
      <c r="AV195" s="13" t="s">
        <v>92</v>
      </c>
      <c r="AW195" s="13" t="s">
        <v>38</v>
      </c>
      <c r="AX195" s="13" t="s">
        <v>83</v>
      </c>
      <c r="AY195" s="272" t="s">
        <v>244</v>
      </c>
    </row>
    <row r="196" s="13" customFormat="1">
      <c r="A196" s="13"/>
      <c r="B196" s="262"/>
      <c r="C196" s="263"/>
      <c r="D196" s="235" t="s">
        <v>436</v>
      </c>
      <c r="E196" s="264" t="s">
        <v>1</v>
      </c>
      <c r="F196" s="265" t="s">
        <v>1769</v>
      </c>
      <c r="G196" s="263"/>
      <c r="H196" s="266">
        <v>47.170999999999999</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3" customFormat="1">
      <c r="A197" s="13"/>
      <c r="B197" s="262"/>
      <c r="C197" s="263"/>
      <c r="D197" s="235" t="s">
        <v>436</v>
      </c>
      <c r="E197" s="264" t="s">
        <v>1</v>
      </c>
      <c r="F197" s="265" t="s">
        <v>1770</v>
      </c>
      <c r="G197" s="263"/>
      <c r="H197" s="266">
        <v>30.420000000000002</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83</v>
      </c>
      <c r="AY197" s="272" t="s">
        <v>244</v>
      </c>
    </row>
    <row r="198" s="13" customFormat="1">
      <c r="A198" s="13"/>
      <c r="B198" s="262"/>
      <c r="C198" s="263"/>
      <c r="D198" s="235" t="s">
        <v>436</v>
      </c>
      <c r="E198" s="264" t="s">
        <v>1</v>
      </c>
      <c r="F198" s="265" t="s">
        <v>1771</v>
      </c>
      <c r="G198" s="263"/>
      <c r="H198" s="266">
        <v>35.216999999999999</v>
      </c>
      <c r="I198" s="267"/>
      <c r="J198" s="263"/>
      <c r="K198" s="263"/>
      <c r="L198" s="268"/>
      <c r="M198" s="269"/>
      <c r="N198" s="270"/>
      <c r="O198" s="270"/>
      <c r="P198" s="270"/>
      <c r="Q198" s="270"/>
      <c r="R198" s="270"/>
      <c r="S198" s="270"/>
      <c r="T198" s="271"/>
      <c r="U198" s="13"/>
      <c r="V198" s="13"/>
      <c r="W198" s="13"/>
      <c r="X198" s="13"/>
      <c r="Y198" s="13"/>
      <c r="Z198" s="13"/>
      <c r="AA198" s="13"/>
      <c r="AB198" s="13"/>
      <c r="AC198" s="13"/>
      <c r="AD198" s="13"/>
      <c r="AE198" s="13"/>
      <c r="AT198" s="272" t="s">
        <v>436</v>
      </c>
      <c r="AU198" s="272" t="s">
        <v>92</v>
      </c>
      <c r="AV198" s="13" t="s">
        <v>92</v>
      </c>
      <c r="AW198" s="13" t="s">
        <v>38</v>
      </c>
      <c r="AX198" s="13" t="s">
        <v>83</v>
      </c>
      <c r="AY198" s="272" t="s">
        <v>244</v>
      </c>
    </row>
    <row r="199" s="13" customFormat="1">
      <c r="A199" s="13"/>
      <c r="B199" s="262"/>
      <c r="C199" s="263"/>
      <c r="D199" s="235" t="s">
        <v>436</v>
      </c>
      <c r="E199" s="264" t="s">
        <v>1</v>
      </c>
      <c r="F199" s="265" t="s">
        <v>1772</v>
      </c>
      <c r="G199" s="263"/>
      <c r="H199" s="266">
        <v>31.734000000000002</v>
      </c>
      <c r="I199" s="267"/>
      <c r="J199" s="263"/>
      <c r="K199" s="263"/>
      <c r="L199" s="268"/>
      <c r="M199" s="269"/>
      <c r="N199" s="270"/>
      <c r="O199" s="270"/>
      <c r="P199" s="270"/>
      <c r="Q199" s="270"/>
      <c r="R199" s="270"/>
      <c r="S199" s="270"/>
      <c r="T199" s="271"/>
      <c r="U199" s="13"/>
      <c r="V199" s="13"/>
      <c r="W199" s="13"/>
      <c r="X199" s="13"/>
      <c r="Y199" s="13"/>
      <c r="Z199" s="13"/>
      <c r="AA199" s="13"/>
      <c r="AB199" s="13"/>
      <c r="AC199" s="13"/>
      <c r="AD199" s="13"/>
      <c r="AE199" s="13"/>
      <c r="AT199" s="272" t="s">
        <v>436</v>
      </c>
      <c r="AU199" s="272" t="s">
        <v>92</v>
      </c>
      <c r="AV199" s="13" t="s">
        <v>92</v>
      </c>
      <c r="AW199" s="13" t="s">
        <v>38</v>
      </c>
      <c r="AX199" s="13" t="s">
        <v>83</v>
      </c>
      <c r="AY199" s="272" t="s">
        <v>244</v>
      </c>
    </row>
    <row r="200" s="13" customFormat="1">
      <c r="A200" s="13"/>
      <c r="B200" s="262"/>
      <c r="C200" s="263"/>
      <c r="D200" s="235" t="s">
        <v>436</v>
      </c>
      <c r="E200" s="264" t="s">
        <v>1</v>
      </c>
      <c r="F200" s="265" t="s">
        <v>1773</v>
      </c>
      <c r="G200" s="263"/>
      <c r="H200" s="266">
        <v>39.311999999999998</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3" customFormat="1">
      <c r="A201" s="13"/>
      <c r="B201" s="262"/>
      <c r="C201" s="263"/>
      <c r="D201" s="235" t="s">
        <v>436</v>
      </c>
      <c r="E201" s="264" t="s">
        <v>1</v>
      </c>
      <c r="F201" s="265" t="s">
        <v>1774</v>
      </c>
      <c r="G201" s="263"/>
      <c r="H201" s="266">
        <v>41.579999999999998</v>
      </c>
      <c r="I201" s="267"/>
      <c r="J201" s="263"/>
      <c r="K201" s="263"/>
      <c r="L201" s="268"/>
      <c r="M201" s="269"/>
      <c r="N201" s="270"/>
      <c r="O201" s="270"/>
      <c r="P201" s="270"/>
      <c r="Q201" s="270"/>
      <c r="R201" s="270"/>
      <c r="S201" s="270"/>
      <c r="T201" s="271"/>
      <c r="U201" s="13"/>
      <c r="V201" s="13"/>
      <c r="W201" s="13"/>
      <c r="X201" s="13"/>
      <c r="Y201" s="13"/>
      <c r="Z201" s="13"/>
      <c r="AA201" s="13"/>
      <c r="AB201" s="13"/>
      <c r="AC201" s="13"/>
      <c r="AD201" s="13"/>
      <c r="AE201" s="13"/>
      <c r="AT201" s="272" t="s">
        <v>436</v>
      </c>
      <c r="AU201" s="272" t="s">
        <v>92</v>
      </c>
      <c r="AV201" s="13" t="s">
        <v>92</v>
      </c>
      <c r="AW201" s="13" t="s">
        <v>38</v>
      </c>
      <c r="AX201" s="13" t="s">
        <v>83</v>
      </c>
      <c r="AY201" s="272" t="s">
        <v>244</v>
      </c>
    </row>
    <row r="202" s="13" customFormat="1">
      <c r="A202" s="13"/>
      <c r="B202" s="262"/>
      <c r="C202" s="263"/>
      <c r="D202" s="235" t="s">
        <v>436</v>
      </c>
      <c r="E202" s="264" t="s">
        <v>1</v>
      </c>
      <c r="F202" s="265" t="s">
        <v>1775</v>
      </c>
      <c r="G202" s="263"/>
      <c r="H202" s="266">
        <v>36.539999999999999</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83</v>
      </c>
      <c r="AY202" s="272" t="s">
        <v>244</v>
      </c>
    </row>
    <row r="203" s="13" customFormat="1">
      <c r="A203" s="13"/>
      <c r="B203" s="262"/>
      <c r="C203" s="263"/>
      <c r="D203" s="235" t="s">
        <v>436</v>
      </c>
      <c r="E203" s="264" t="s">
        <v>1</v>
      </c>
      <c r="F203" s="265" t="s">
        <v>1776</v>
      </c>
      <c r="G203" s="263"/>
      <c r="H203" s="266">
        <v>57.564</v>
      </c>
      <c r="I203" s="267"/>
      <c r="J203" s="263"/>
      <c r="K203" s="263"/>
      <c r="L203" s="268"/>
      <c r="M203" s="269"/>
      <c r="N203" s="270"/>
      <c r="O203" s="270"/>
      <c r="P203" s="270"/>
      <c r="Q203" s="270"/>
      <c r="R203" s="270"/>
      <c r="S203" s="270"/>
      <c r="T203" s="271"/>
      <c r="U203" s="13"/>
      <c r="V203" s="13"/>
      <c r="W203" s="13"/>
      <c r="X203" s="13"/>
      <c r="Y203" s="13"/>
      <c r="Z203" s="13"/>
      <c r="AA203" s="13"/>
      <c r="AB203" s="13"/>
      <c r="AC203" s="13"/>
      <c r="AD203" s="13"/>
      <c r="AE203" s="13"/>
      <c r="AT203" s="272" t="s">
        <v>436</v>
      </c>
      <c r="AU203" s="272" t="s">
        <v>92</v>
      </c>
      <c r="AV203" s="13" t="s">
        <v>92</v>
      </c>
      <c r="AW203" s="13" t="s">
        <v>38</v>
      </c>
      <c r="AX203" s="13" t="s">
        <v>83</v>
      </c>
      <c r="AY203" s="272" t="s">
        <v>244</v>
      </c>
    </row>
    <row r="204" s="13" customFormat="1">
      <c r="A204" s="13"/>
      <c r="B204" s="262"/>
      <c r="C204" s="263"/>
      <c r="D204" s="235" t="s">
        <v>436</v>
      </c>
      <c r="E204" s="264" t="s">
        <v>1</v>
      </c>
      <c r="F204" s="265" t="s">
        <v>1777</v>
      </c>
      <c r="G204" s="263"/>
      <c r="H204" s="266">
        <v>57.564</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3" customFormat="1">
      <c r="A205" s="13"/>
      <c r="B205" s="262"/>
      <c r="C205" s="263"/>
      <c r="D205" s="235" t="s">
        <v>436</v>
      </c>
      <c r="E205" s="264" t="s">
        <v>1</v>
      </c>
      <c r="F205" s="265" t="s">
        <v>1778</v>
      </c>
      <c r="G205" s="263"/>
      <c r="H205" s="266">
        <v>45.064</v>
      </c>
      <c r="I205" s="267"/>
      <c r="J205" s="263"/>
      <c r="K205" s="263"/>
      <c r="L205" s="268"/>
      <c r="M205" s="269"/>
      <c r="N205" s="270"/>
      <c r="O205" s="270"/>
      <c r="P205" s="270"/>
      <c r="Q205" s="270"/>
      <c r="R205" s="270"/>
      <c r="S205" s="270"/>
      <c r="T205" s="271"/>
      <c r="U205" s="13"/>
      <c r="V205" s="13"/>
      <c r="W205" s="13"/>
      <c r="X205" s="13"/>
      <c r="Y205" s="13"/>
      <c r="Z205" s="13"/>
      <c r="AA205" s="13"/>
      <c r="AB205" s="13"/>
      <c r="AC205" s="13"/>
      <c r="AD205" s="13"/>
      <c r="AE205" s="13"/>
      <c r="AT205" s="272" t="s">
        <v>436</v>
      </c>
      <c r="AU205" s="272" t="s">
        <v>92</v>
      </c>
      <c r="AV205" s="13" t="s">
        <v>92</v>
      </c>
      <c r="AW205" s="13" t="s">
        <v>38</v>
      </c>
      <c r="AX205" s="13" t="s">
        <v>83</v>
      </c>
      <c r="AY205" s="272" t="s">
        <v>244</v>
      </c>
    </row>
    <row r="206" s="13" customFormat="1">
      <c r="A206" s="13"/>
      <c r="B206" s="262"/>
      <c r="C206" s="263"/>
      <c r="D206" s="235" t="s">
        <v>436</v>
      </c>
      <c r="E206" s="264" t="s">
        <v>1</v>
      </c>
      <c r="F206" s="265" t="s">
        <v>1779</v>
      </c>
      <c r="G206" s="263"/>
      <c r="H206" s="266">
        <v>29.835000000000001</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38</v>
      </c>
      <c r="AX206" s="13" t="s">
        <v>83</v>
      </c>
      <c r="AY206" s="272" t="s">
        <v>244</v>
      </c>
    </row>
    <row r="207" s="13" customFormat="1">
      <c r="A207" s="13"/>
      <c r="B207" s="262"/>
      <c r="C207" s="263"/>
      <c r="D207" s="235" t="s">
        <v>436</v>
      </c>
      <c r="E207" s="264" t="s">
        <v>1</v>
      </c>
      <c r="F207" s="265" t="s">
        <v>1780</v>
      </c>
      <c r="G207" s="263"/>
      <c r="H207" s="266">
        <v>29.968</v>
      </c>
      <c r="I207" s="267"/>
      <c r="J207" s="263"/>
      <c r="K207" s="263"/>
      <c r="L207" s="268"/>
      <c r="M207" s="269"/>
      <c r="N207" s="270"/>
      <c r="O207" s="270"/>
      <c r="P207" s="270"/>
      <c r="Q207" s="270"/>
      <c r="R207" s="270"/>
      <c r="S207" s="270"/>
      <c r="T207" s="271"/>
      <c r="U207" s="13"/>
      <c r="V207" s="13"/>
      <c r="W207" s="13"/>
      <c r="X207" s="13"/>
      <c r="Y207" s="13"/>
      <c r="Z207" s="13"/>
      <c r="AA207" s="13"/>
      <c r="AB207" s="13"/>
      <c r="AC207" s="13"/>
      <c r="AD207" s="13"/>
      <c r="AE207" s="13"/>
      <c r="AT207" s="272" t="s">
        <v>436</v>
      </c>
      <c r="AU207" s="272" t="s">
        <v>92</v>
      </c>
      <c r="AV207" s="13" t="s">
        <v>92</v>
      </c>
      <c r="AW207" s="13" t="s">
        <v>38</v>
      </c>
      <c r="AX207" s="13" t="s">
        <v>83</v>
      </c>
      <c r="AY207" s="272" t="s">
        <v>244</v>
      </c>
    </row>
    <row r="208" s="13" customFormat="1">
      <c r="A208" s="13"/>
      <c r="B208" s="262"/>
      <c r="C208" s="263"/>
      <c r="D208" s="235" t="s">
        <v>436</v>
      </c>
      <c r="E208" s="264" t="s">
        <v>1</v>
      </c>
      <c r="F208" s="265" t="s">
        <v>1781</v>
      </c>
      <c r="G208" s="263"/>
      <c r="H208" s="266">
        <v>99.900000000000006</v>
      </c>
      <c r="I208" s="267"/>
      <c r="J208" s="263"/>
      <c r="K208" s="263"/>
      <c r="L208" s="268"/>
      <c r="M208" s="269"/>
      <c r="N208" s="270"/>
      <c r="O208" s="270"/>
      <c r="P208" s="270"/>
      <c r="Q208" s="270"/>
      <c r="R208" s="270"/>
      <c r="S208" s="270"/>
      <c r="T208" s="271"/>
      <c r="U208" s="13"/>
      <c r="V208" s="13"/>
      <c r="W208" s="13"/>
      <c r="X208" s="13"/>
      <c r="Y208" s="13"/>
      <c r="Z208" s="13"/>
      <c r="AA208" s="13"/>
      <c r="AB208" s="13"/>
      <c r="AC208" s="13"/>
      <c r="AD208" s="13"/>
      <c r="AE208" s="13"/>
      <c r="AT208" s="272" t="s">
        <v>436</v>
      </c>
      <c r="AU208" s="272" t="s">
        <v>92</v>
      </c>
      <c r="AV208" s="13" t="s">
        <v>92</v>
      </c>
      <c r="AW208" s="13" t="s">
        <v>38</v>
      </c>
      <c r="AX208" s="13" t="s">
        <v>83</v>
      </c>
      <c r="AY208" s="272" t="s">
        <v>244</v>
      </c>
    </row>
    <row r="209" s="16" customFormat="1">
      <c r="A209" s="16"/>
      <c r="B209" s="297"/>
      <c r="C209" s="298"/>
      <c r="D209" s="235" t="s">
        <v>436</v>
      </c>
      <c r="E209" s="299" t="s">
        <v>1</v>
      </c>
      <c r="F209" s="300" t="s">
        <v>565</v>
      </c>
      <c r="G209" s="298"/>
      <c r="H209" s="301">
        <v>1154.2370000000001</v>
      </c>
      <c r="I209" s="302"/>
      <c r="J209" s="298"/>
      <c r="K209" s="298"/>
      <c r="L209" s="303"/>
      <c r="M209" s="304"/>
      <c r="N209" s="305"/>
      <c r="O209" s="305"/>
      <c r="P209" s="305"/>
      <c r="Q209" s="305"/>
      <c r="R209" s="305"/>
      <c r="S209" s="305"/>
      <c r="T209" s="306"/>
      <c r="U209" s="16"/>
      <c r="V209" s="16"/>
      <c r="W209" s="16"/>
      <c r="X209" s="16"/>
      <c r="Y209" s="16"/>
      <c r="Z209" s="16"/>
      <c r="AA209" s="16"/>
      <c r="AB209" s="16"/>
      <c r="AC209" s="16"/>
      <c r="AD209" s="16"/>
      <c r="AE209" s="16"/>
      <c r="AT209" s="307" t="s">
        <v>436</v>
      </c>
      <c r="AU209" s="307" t="s">
        <v>92</v>
      </c>
      <c r="AV209" s="16" t="s">
        <v>117</v>
      </c>
      <c r="AW209" s="16" t="s">
        <v>38</v>
      </c>
      <c r="AX209" s="16" t="s">
        <v>83</v>
      </c>
      <c r="AY209" s="307" t="s">
        <v>244</v>
      </c>
    </row>
    <row r="210" s="13" customFormat="1">
      <c r="A210" s="13"/>
      <c r="B210" s="262"/>
      <c r="C210" s="263"/>
      <c r="D210" s="235" t="s">
        <v>436</v>
      </c>
      <c r="E210" s="264" t="s">
        <v>1</v>
      </c>
      <c r="F210" s="265" t="s">
        <v>1782</v>
      </c>
      <c r="G210" s="263"/>
      <c r="H210" s="266">
        <v>981.101</v>
      </c>
      <c r="I210" s="267"/>
      <c r="J210" s="263"/>
      <c r="K210" s="263"/>
      <c r="L210" s="268"/>
      <c r="M210" s="269"/>
      <c r="N210" s="270"/>
      <c r="O210" s="270"/>
      <c r="P210" s="270"/>
      <c r="Q210" s="270"/>
      <c r="R210" s="270"/>
      <c r="S210" s="270"/>
      <c r="T210" s="271"/>
      <c r="U210" s="13"/>
      <c r="V210" s="13"/>
      <c r="W210" s="13"/>
      <c r="X210" s="13"/>
      <c r="Y210" s="13"/>
      <c r="Z210" s="13"/>
      <c r="AA210" s="13"/>
      <c r="AB210" s="13"/>
      <c r="AC210" s="13"/>
      <c r="AD210" s="13"/>
      <c r="AE210" s="13"/>
      <c r="AT210" s="272" t="s">
        <v>436</v>
      </c>
      <c r="AU210" s="272" t="s">
        <v>92</v>
      </c>
      <c r="AV210" s="13" t="s">
        <v>92</v>
      </c>
      <c r="AW210" s="13" t="s">
        <v>38</v>
      </c>
      <c r="AX210" s="13" t="s">
        <v>83</v>
      </c>
      <c r="AY210" s="272" t="s">
        <v>244</v>
      </c>
    </row>
    <row r="211" s="14" customFormat="1">
      <c r="A211" s="14"/>
      <c r="B211" s="273"/>
      <c r="C211" s="274"/>
      <c r="D211" s="235" t="s">
        <v>436</v>
      </c>
      <c r="E211" s="275" t="s">
        <v>1</v>
      </c>
      <c r="F211" s="276" t="s">
        <v>438</v>
      </c>
      <c r="G211" s="274"/>
      <c r="H211" s="277">
        <v>2135.3380000000002</v>
      </c>
      <c r="I211" s="278"/>
      <c r="J211" s="274"/>
      <c r="K211" s="274"/>
      <c r="L211" s="279"/>
      <c r="M211" s="280"/>
      <c r="N211" s="281"/>
      <c r="O211" s="281"/>
      <c r="P211" s="281"/>
      <c r="Q211" s="281"/>
      <c r="R211" s="281"/>
      <c r="S211" s="281"/>
      <c r="T211" s="282"/>
      <c r="U211" s="14"/>
      <c r="V211" s="14"/>
      <c r="W211" s="14"/>
      <c r="X211" s="14"/>
      <c r="Y211" s="14"/>
      <c r="Z211" s="14"/>
      <c r="AA211" s="14"/>
      <c r="AB211" s="14"/>
      <c r="AC211" s="14"/>
      <c r="AD211" s="14"/>
      <c r="AE211" s="14"/>
      <c r="AT211" s="283" t="s">
        <v>436</v>
      </c>
      <c r="AU211" s="283" t="s">
        <v>92</v>
      </c>
      <c r="AV211" s="14" t="s">
        <v>123</v>
      </c>
      <c r="AW211" s="14" t="s">
        <v>38</v>
      </c>
      <c r="AX211" s="14" t="s">
        <v>90</v>
      </c>
      <c r="AY211" s="283" t="s">
        <v>244</v>
      </c>
    </row>
    <row r="212" s="2" customFormat="1" ht="16.5" customHeight="1">
      <c r="A212" s="40"/>
      <c r="B212" s="41"/>
      <c r="C212" s="222" t="s">
        <v>266</v>
      </c>
      <c r="D212" s="222" t="s">
        <v>245</v>
      </c>
      <c r="E212" s="223" t="s">
        <v>1783</v>
      </c>
      <c r="F212" s="224" t="s">
        <v>1784</v>
      </c>
      <c r="G212" s="225" t="s">
        <v>301</v>
      </c>
      <c r="H212" s="226">
        <v>31.202000000000002</v>
      </c>
      <c r="I212" s="227"/>
      <c r="J212" s="228">
        <f>ROUND(I212*H212,2)</f>
        <v>0</v>
      </c>
      <c r="K212" s="224" t="s">
        <v>434</v>
      </c>
      <c r="L212" s="46"/>
      <c r="M212" s="229" t="s">
        <v>1</v>
      </c>
      <c r="N212" s="230" t="s">
        <v>48</v>
      </c>
      <c r="O212" s="93"/>
      <c r="P212" s="231">
        <f>O212*H212</f>
        <v>0</v>
      </c>
      <c r="Q212" s="231">
        <v>0</v>
      </c>
      <c r="R212" s="231">
        <f>Q212*H212</f>
        <v>0</v>
      </c>
      <c r="S212" s="231">
        <v>0</v>
      </c>
      <c r="T212" s="232">
        <f>S212*H212</f>
        <v>0</v>
      </c>
      <c r="U212" s="40"/>
      <c r="V212" s="40"/>
      <c r="W212" s="40"/>
      <c r="X212" s="40"/>
      <c r="Y212" s="40"/>
      <c r="Z212" s="40"/>
      <c r="AA212" s="40"/>
      <c r="AB212" s="40"/>
      <c r="AC212" s="40"/>
      <c r="AD212" s="40"/>
      <c r="AE212" s="40"/>
      <c r="AR212" s="233" t="s">
        <v>123</v>
      </c>
      <c r="AT212" s="233" t="s">
        <v>245</v>
      </c>
      <c r="AU212" s="233" t="s">
        <v>92</v>
      </c>
      <c r="AY212" s="18" t="s">
        <v>244</v>
      </c>
      <c r="BE212" s="234">
        <f>IF(N212="základní",J212,0)</f>
        <v>0</v>
      </c>
      <c r="BF212" s="234">
        <f>IF(N212="snížená",J212,0)</f>
        <v>0</v>
      </c>
      <c r="BG212" s="234">
        <f>IF(N212="zákl. přenesená",J212,0)</f>
        <v>0</v>
      </c>
      <c r="BH212" s="234">
        <f>IF(N212="sníž. přenesená",J212,0)</f>
        <v>0</v>
      </c>
      <c r="BI212" s="234">
        <f>IF(N212="nulová",J212,0)</f>
        <v>0</v>
      </c>
      <c r="BJ212" s="18" t="s">
        <v>90</v>
      </c>
      <c r="BK212" s="234">
        <f>ROUND(I212*H212,2)</f>
        <v>0</v>
      </c>
      <c r="BL212" s="18" t="s">
        <v>123</v>
      </c>
      <c r="BM212" s="233" t="s">
        <v>1785</v>
      </c>
    </row>
    <row r="213" s="13" customFormat="1">
      <c r="A213" s="13"/>
      <c r="B213" s="262"/>
      <c r="C213" s="263"/>
      <c r="D213" s="235" t="s">
        <v>436</v>
      </c>
      <c r="E213" s="264" t="s">
        <v>1</v>
      </c>
      <c r="F213" s="265" t="s">
        <v>1786</v>
      </c>
      <c r="G213" s="263"/>
      <c r="H213" s="266">
        <v>31.202000000000002</v>
      </c>
      <c r="I213" s="267"/>
      <c r="J213" s="263"/>
      <c r="K213" s="263"/>
      <c r="L213" s="268"/>
      <c r="M213" s="269"/>
      <c r="N213" s="270"/>
      <c r="O213" s="270"/>
      <c r="P213" s="270"/>
      <c r="Q213" s="270"/>
      <c r="R213" s="270"/>
      <c r="S213" s="270"/>
      <c r="T213" s="271"/>
      <c r="U213" s="13"/>
      <c r="V213" s="13"/>
      <c r="W213" s="13"/>
      <c r="X213" s="13"/>
      <c r="Y213" s="13"/>
      <c r="Z213" s="13"/>
      <c r="AA213" s="13"/>
      <c r="AB213" s="13"/>
      <c r="AC213" s="13"/>
      <c r="AD213" s="13"/>
      <c r="AE213" s="13"/>
      <c r="AT213" s="272" t="s">
        <v>436</v>
      </c>
      <c r="AU213" s="272" t="s">
        <v>92</v>
      </c>
      <c r="AV213" s="13" t="s">
        <v>92</v>
      </c>
      <c r="AW213" s="13" t="s">
        <v>38</v>
      </c>
      <c r="AX213" s="13" t="s">
        <v>83</v>
      </c>
      <c r="AY213" s="272" t="s">
        <v>244</v>
      </c>
    </row>
    <row r="214" s="14" customFormat="1">
      <c r="A214" s="14"/>
      <c r="B214" s="273"/>
      <c r="C214" s="274"/>
      <c r="D214" s="235" t="s">
        <v>436</v>
      </c>
      <c r="E214" s="275" t="s">
        <v>1</v>
      </c>
      <c r="F214" s="276" t="s">
        <v>438</v>
      </c>
      <c r="G214" s="274"/>
      <c r="H214" s="277">
        <v>31.202000000000002</v>
      </c>
      <c r="I214" s="278"/>
      <c r="J214" s="274"/>
      <c r="K214" s="274"/>
      <c r="L214" s="279"/>
      <c r="M214" s="280"/>
      <c r="N214" s="281"/>
      <c r="O214" s="281"/>
      <c r="P214" s="281"/>
      <c r="Q214" s="281"/>
      <c r="R214" s="281"/>
      <c r="S214" s="281"/>
      <c r="T214" s="282"/>
      <c r="U214" s="14"/>
      <c r="V214" s="14"/>
      <c r="W214" s="14"/>
      <c r="X214" s="14"/>
      <c r="Y214" s="14"/>
      <c r="Z214" s="14"/>
      <c r="AA214" s="14"/>
      <c r="AB214" s="14"/>
      <c r="AC214" s="14"/>
      <c r="AD214" s="14"/>
      <c r="AE214" s="14"/>
      <c r="AT214" s="283" t="s">
        <v>436</v>
      </c>
      <c r="AU214" s="283" t="s">
        <v>92</v>
      </c>
      <c r="AV214" s="14" t="s">
        <v>123</v>
      </c>
      <c r="AW214" s="14" t="s">
        <v>38</v>
      </c>
      <c r="AX214" s="14" t="s">
        <v>90</v>
      </c>
      <c r="AY214" s="283" t="s">
        <v>244</v>
      </c>
    </row>
    <row r="215" s="2" customFormat="1" ht="16.5" customHeight="1">
      <c r="A215" s="40"/>
      <c r="B215" s="41"/>
      <c r="C215" s="222" t="s">
        <v>285</v>
      </c>
      <c r="D215" s="222" t="s">
        <v>245</v>
      </c>
      <c r="E215" s="223" t="s">
        <v>1787</v>
      </c>
      <c r="F215" s="224" t="s">
        <v>1788</v>
      </c>
      <c r="G215" s="225" t="s">
        <v>301</v>
      </c>
      <c r="H215" s="226">
        <v>2135.3380000000002</v>
      </c>
      <c r="I215" s="227"/>
      <c r="J215" s="228">
        <f>ROUND(I215*H215,2)</f>
        <v>0</v>
      </c>
      <c r="K215" s="224" t="s">
        <v>434</v>
      </c>
      <c r="L215" s="46"/>
      <c r="M215" s="229" t="s">
        <v>1</v>
      </c>
      <c r="N215" s="230" t="s">
        <v>48</v>
      </c>
      <c r="O215" s="93"/>
      <c r="P215" s="231">
        <f>O215*H215</f>
        <v>0</v>
      </c>
      <c r="Q215" s="231">
        <v>0</v>
      </c>
      <c r="R215" s="231">
        <f>Q215*H215</f>
        <v>0</v>
      </c>
      <c r="S215" s="231">
        <v>0</v>
      </c>
      <c r="T215" s="232">
        <f>S215*H215</f>
        <v>0</v>
      </c>
      <c r="U215" s="40"/>
      <c r="V215" s="40"/>
      <c r="W215" s="40"/>
      <c r="X215" s="40"/>
      <c r="Y215" s="40"/>
      <c r="Z215" s="40"/>
      <c r="AA215" s="40"/>
      <c r="AB215" s="40"/>
      <c r="AC215" s="40"/>
      <c r="AD215" s="40"/>
      <c r="AE215" s="40"/>
      <c r="AR215" s="233" t="s">
        <v>123</v>
      </c>
      <c r="AT215" s="233" t="s">
        <v>245</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1789</v>
      </c>
    </row>
    <row r="216" s="2" customFormat="1" ht="21.75" customHeight="1">
      <c r="A216" s="40"/>
      <c r="B216" s="41"/>
      <c r="C216" s="222" t="s">
        <v>269</v>
      </c>
      <c r="D216" s="222" t="s">
        <v>245</v>
      </c>
      <c r="E216" s="223" t="s">
        <v>1790</v>
      </c>
      <c r="F216" s="224" t="s">
        <v>1791</v>
      </c>
      <c r="G216" s="225" t="s">
        <v>301</v>
      </c>
      <c r="H216" s="226">
        <v>213.53399999999999</v>
      </c>
      <c r="I216" s="227"/>
      <c r="J216" s="228">
        <f>ROUND(I216*H216,2)</f>
        <v>0</v>
      </c>
      <c r="K216" s="224" t="s">
        <v>434</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123</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1792</v>
      </c>
    </row>
    <row r="217" s="2" customFormat="1">
      <c r="A217" s="40"/>
      <c r="B217" s="41"/>
      <c r="C217" s="42"/>
      <c r="D217" s="235" t="s">
        <v>250</v>
      </c>
      <c r="E217" s="42"/>
      <c r="F217" s="236" t="s">
        <v>442</v>
      </c>
      <c r="G217" s="42"/>
      <c r="H217" s="42"/>
      <c r="I217" s="237"/>
      <c r="J217" s="42"/>
      <c r="K217" s="42"/>
      <c r="L217" s="46"/>
      <c r="M217" s="238"/>
      <c r="N217" s="239"/>
      <c r="O217" s="93"/>
      <c r="P217" s="93"/>
      <c r="Q217" s="93"/>
      <c r="R217" s="93"/>
      <c r="S217" s="93"/>
      <c r="T217" s="94"/>
      <c r="U217" s="40"/>
      <c r="V217" s="40"/>
      <c r="W217" s="40"/>
      <c r="X217" s="40"/>
      <c r="Y217" s="40"/>
      <c r="Z217" s="40"/>
      <c r="AA217" s="40"/>
      <c r="AB217" s="40"/>
      <c r="AC217" s="40"/>
      <c r="AD217" s="40"/>
      <c r="AE217" s="40"/>
      <c r="AT217" s="18" t="s">
        <v>250</v>
      </c>
      <c r="AU217" s="18" t="s">
        <v>92</v>
      </c>
    </row>
    <row r="218" s="13" customFormat="1">
      <c r="A218" s="13"/>
      <c r="B218" s="262"/>
      <c r="C218" s="263"/>
      <c r="D218" s="235" t="s">
        <v>436</v>
      </c>
      <c r="E218" s="263"/>
      <c r="F218" s="265" t="s">
        <v>1793</v>
      </c>
      <c r="G218" s="263"/>
      <c r="H218" s="266">
        <v>213.53399999999999</v>
      </c>
      <c r="I218" s="267"/>
      <c r="J218" s="263"/>
      <c r="K218" s="263"/>
      <c r="L218" s="268"/>
      <c r="M218" s="269"/>
      <c r="N218" s="270"/>
      <c r="O218" s="270"/>
      <c r="P218" s="270"/>
      <c r="Q218" s="270"/>
      <c r="R218" s="270"/>
      <c r="S218" s="270"/>
      <c r="T218" s="271"/>
      <c r="U218" s="13"/>
      <c r="V218" s="13"/>
      <c r="W218" s="13"/>
      <c r="X218" s="13"/>
      <c r="Y218" s="13"/>
      <c r="Z218" s="13"/>
      <c r="AA218" s="13"/>
      <c r="AB218" s="13"/>
      <c r="AC218" s="13"/>
      <c r="AD218" s="13"/>
      <c r="AE218" s="13"/>
      <c r="AT218" s="272" t="s">
        <v>436</v>
      </c>
      <c r="AU218" s="272" t="s">
        <v>92</v>
      </c>
      <c r="AV218" s="13" t="s">
        <v>92</v>
      </c>
      <c r="AW218" s="13" t="s">
        <v>4</v>
      </c>
      <c r="AX218" s="13" t="s">
        <v>90</v>
      </c>
      <c r="AY218" s="272" t="s">
        <v>244</v>
      </c>
    </row>
    <row r="219" s="2" customFormat="1" ht="16.5" customHeight="1">
      <c r="A219" s="40"/>
      <c r="B219" s="41"/>
      <c r="C219" s="222" t="s">
        <v>292</v>
      </c>
      <c r="D219" s="222" t="s">
        <v>245</v>
      </c>
      <c r="E219" s="223" t="s">
        <v>457</v>
      </c>
      <c r="F219" s="224" t="s">
        <v>458</v>
      </c>
      <c r="G219" s="225" t="s">
        <v>301</v>
      </c>
      <c r="H219" s="226">
        <v>106.767</v>
      </c>
      <c r="I219" s="227"/>
      <c r="J219" s="228">
        <f>ROUND(I219*H219,2)</f>
        <v>0</v>
      </c>
      <c r="K219" s="224" t="s">
        <v>434</v>
      </c>
      <c r="L219" s="46"/>
      <c r="M219" s="229" t="s">
        <v>1</v>
      </c>
      <c r="N219" s="230" t="s">
        <v>48</v>
      </c>
      <c r="O219" s="93"/>
      <c r="P219" s="231">
        <f>O219*H219</f>
        <v>0</v>
      </c>
      <c r="Q219" s="231">
        <v>0</v>
      </c>
      <c r="R219" s="231">
        <f>Q219*H219</f>
        <v>0</v>
      </c>
      <c r="S219" s="231">
        <v>0</v>
      </c>
      <c r="T219" s="232">
        <f>S219*H219</f>
        <v>0</v>
      </c>
      <c r="U219" s="40"/>
      <c r="V219" s="40"/>
      <c r="W219" s="40"/>
      <c r="X219" s="40"/>
      <c r="Y219" s="40"/>
      <c r="Z219" s="40"/>
      <c r="AA219" s="40"/>
      <c r="AB219" s="40"/>
      <c r="AC219" s="40"/>
      <c r="AD219" s="40"/>
      <c r="AE219" s="40"/>
      <c r="AR219" s="233" t="s">
        <v>123</v>
      </c>
      <c r="AT219" s="233" t="s">
        <v>245</v>
      </c>
      <c r="AU219" s="233" t="s">
        <v>92</v>
      </c>
      <c r="AY219" s="18" t="s">
        <v>244</v>
      </c>
      <c r="BE219" s="234">
        <f>IF(N219="základní",J219,0)</f>
        <v>0</v>
      </c>
      <c r="BF219" s="234">
        <f>IF(N219="snížená",J219,0)</f>
        <v>0</v>
      </c>
      <c r="BG219" s="234">
        <f>IF(N219="zákl. přenesená",J219,0)</f>
        <v>0</v>
      </c>
      <c r="BH219" s="234">
        <f>IF(N219="sníž. přenesená",J219,0)</f>
        <v>0</v>
      </c>
      <c r="BI219" s="234">
        <f>IF(N219="nulová",J219,0)</f>
        <v>0</v>
      </c>
      <c r="BJ219" s="18" t="s">
        <v>90</v>
      </c>
      <c r="BK219" s="234">
        <f>ROUND(I219*H219,2)</f>
        <v>0</v>
      </c>
      <c r="BL219" s="18" t="s">
        <v>123</v>
      </c>
      <c r="BM219" s="233" t="s">
        <v>1794</v>
      </c>
    </row>
    <row r="220" s="13" customFormat="1">
      <c r="A220" s="13"/>
      <c r="B220" s="262"/>
      <c r="C220" s="263"/>
      <c r="D220" s="235" t="s">
        <v>436</v>
      </c>
      <c r="E220" s="264" t="s">
        <v>1</v>
      </c>
      <c r="F220" s="265" t="s">
        <v>1795</v>
      </c>
      <c r="G220" s="263"/>
      <c r="H220" s="266">
        <v>106.767</v>
      </c>
      <c r="I220" s="267"/>
      <c r="J220" s="263"/>
      <c r="K220" s="263"/>
      <c r="L220" s="268"/>
      <c r="M220" s="269"/>
      <c r="N220" s="270"/>
      <c r="O220" s="270"/>
      <c r="P220" s="270"/>
      <c r="Q220" s="270"/>
      <c r="R220" s="270"/>
      <c r="S220" s="270"/>
      <c r="T220" s="271"/>
      <c r="U220" s="13"/>
      <c r="V220" s="13"/>
      <c r="W220" s="13"/>
      <c r="X220" s="13"/>
      <c r="Y220" s="13"/>
      <c r="Z220" s="13"/>
      <c r="AA220" s="13"/>
      <c r="AB220" s="13"/>
      <c r="AC220" s="13"/>
      <c r="AD220" s="13"/>
      <c r="AE220" s="13"/>
      <c r="AT220" s="272" t="s">
        <v>436</v>
      </c>
      <c r="AU220" s="272" t="s">
        <v>92</v>
      </c>
      <c r="AV220" s="13" t="s">
        <v>92</v>
      </c>
      <c r="AW220" s="13" t="s">
        <v>38</v>
      </c>
      <c r="AX220" s="13" t="s">
        <v>83</v>
      </c>
      <c r="AY220" s="272" t="s">
        <v>244</v>
      </c>
    </row>
    <row r="221" s="14" customFormat="1">
      <c r="A221" s="14"/>
      <c r="B221" s="273"/>
      <c r="C221" s="274"/>
      <c r="D221" s="235" t="s">
        <v>436</v>
      </c>
      <c r="E221" s="275" t="s">
        <v>1</v>
      </c>
      <c r="F221" s="276" t="s">
        <v>438</v>
      </c>
      <c r="G221" s="274"/>
      <c r="H221" s="277">
        <v>106.767</v>
      </c>
      <c r="I221" s="278"/>
      <c r="J221" s="274"/>
      <c r="K221" s="274"/>
      <c r="L221" s="279"/>
      <c r="M221" s="280"/>
      <c r="N221" s="281"/>
      <c r="O221" s="281"/>
      <c r="P221" s="281"/>
      <c r="Q221" s="281"/>
      <c r="R221" s="281"/>
      <c r="S221" s="281"/>
      <c r="T221" s="282"/>
      <c r="U221" s="14"/>
      <c r="V221" s="14"/>
      <c r="W221" s="14"/>
      <c r="X221" s="14"/>
      <c r="Y221" s="14"/>
      <c r="Z221" s="14"/>
      <c r="AA221" s="14"/>
      <c r="AB221" s="14"/>
      <c r="AC221" s="14"/>
      <c r="AD221" s="14"/>
      <c r="AE221" s="14"/>
      <c r="AT221" s="283" t="s">
        <v>436</v>
      </c>
      <c r="AU221" s="283" t="s">
        <v>92</v>
      </c>
      <c r="AV221" s="14" t="s">
        <v>123</v>
      </c>
      <c r="AW221" s="14" t="s">
        <v>38</v>
      </c>
      <c r="AX221" s="14" t="s">
        <v>90</v>
      </c>
      <c r="AY221" s="283" t="s">
        <v>244</v>
      </c>
    </row>
    <row r="222" s="2" customFormat="1" ht="21.75" customHeight="1">
      <c r="A222" s="40"/>
      <c r="B222" s="41"/>
      <c r="C222" s="222" t="s">
        <v>273</v>
      </c>
      <c r="D222" s="222" t="s">
        <v>245</v>
      </c>
      <c r="E222" s="223" t="s">
        <v>1796</v>
      </c>
      <c r="F222" s="224" t="s">
        <v>1797</v>
      </c>
      <c r="G222" s="225" t="s">
        <v>301</v>
      </c>
      <c r="H222" s="226">
        <v>286.88</v>
      </c>
      <c r="I222" s="227"/>
      <c r="J222" s="228">
        <f>ROUND(I222*H222,2)</f>
        <v>0</v>
      </c>
      <c r="K222" s="224" t="s">
        <v>434</v>
      </c>
      <c r="L222" s="46"/>
      <c r="M222" s="229" t="s">
        <v>1</v>
      </c>
      <c r="N222" s="230" t="s">
        <v>48</v>
      </c>
      <c r="O222" s="93"/>
      <c r="P222" s="231">
        <f>O222*H222</f>
        <v>0</v>
      </c>
      <c r="Q222" s="231">
        <v>0</v>
      </c>
      <c r="R222" s="231">
        <f>Q222*H222</f>
        <v>0</v>
      </c>
      <c r="S222" s="231">
        <v>0</v>
      </c>
      <c r="T222" s="232">
        <f>S222*H222</f>
        <v>0</v>
      </c>
      <c r="U222" s="40"/>
      <c r="V222" s="40"/>
      <c r="W222" s="40"/>
      <c r="X222" s="40"/>
      <c r="Y222" s="40"/>
      <c r="Z222" s="40"/>
      <c r="AA222" s="40"/>
      <c r="AB222" s="40"/>
      <c r="AC222" s="40"/>
      <c r="AD222" s="40"/>
      <c r="AE222" s="40"/>
      <c r="AR222" s="233" t="s">
        <v>123</v>
      </c>
      <c r="AT222" s="233" t="s">
        <v>245</v>
      </c>
      <c r="AU222" s="233" t="s">
        <v>92</v>
      </c>
      <c r="AY222" s="18" t="s">
        <v>244</v>
      </c>
      <c r="BE222" s="234">
        <f>IF(N222="základní",J222,0)</f>
        <v>0</v>
      </c>
      <c r="BF222" s="234">
        <f>IF(N222="snížená",J222,0)</f>
        <v>0</v>
      </c>
      <c r="BG222" s="234">
        <f>IF(N222="zákl. přenesená",J222,0)</f>
        <v>0</v>
      </c>
      <c r="BH222" s="234">
        <f>IF(N222="sníž. přenesená",J222,0)</f>
        <v>0</v>
      </c>
      <c r="BI222" s="234">
        <f>IF(N222="nulová",J222,0)</f>
        <v>0</v>
      </c>
      <c r="BJ222" s="18" t="s">
        <v>90</v>
      </c>
      <c r="BK222" s="234">
        <f>ROUND(I222*H222,2)</f>
        <v>0</v>
      </c>
      <c r="BL222" s="18" t="s">
        <v>123</v>
      </c>
      <c r="BM222" s="233" t="s">
        <v>1798</v>
      </c>
    </row>
    <row r="223" s="15" customFormat="1">
      <c r="A223" s="15"/>
      <c r="B223" s="287"/>
      <c r="C223" s="288"/>
      <c r="D223" s="235" t="s">
        <v>436</v>
      </c>
      <c r="E223" s="289" t="s">
        <v>1</v>
      </c>
      <c r="F223" s="290" t="s">
        <v>1799</v>
      </c>
      <c r="G223" s="288"/>
      <c r="H223" s="289" t="s">
        <v>1</v>
      </c>
      <c r="I223" s="291"/>
      <c r="J223" s="288"/>
      <c r="K223" s="288"/>
      <c r="L223" s="292"/>
      <c r="M223" s="293"/>
      <c r="N223" s="294"/>
      <c r="O223" s="294"/>
      <c r="P223" s="294"/>
      <c r="Q223" s="294"/>
      <c r="R223" s="294"/>
      <c r="S223" s="294"/>
      <c r="T223" s="295"/>
      <c r="U223" s="15"/>
      <c r="V223" s="15"/>
      <c r="W223" s="15"/>
      <c r="X223" s="15"/>
      <c r="Y223" s="15"/>
      <c r="Z223" s="15"/>
      <c r="AA223" s="15"/>
      <c r="AB223" s="15"/>
      <c r="AC223" s="15"/>
      <c r="AD223" s="15"/>
      <c r="AE223" s="15"/>
      <c r="AT223" s="296" t="s">
        <v>436</v>
      </c>
      <c r="AU223" s="296" t="s">
        <v>92</v>
      </c>
      <c r="AV223" s="15" t="s">
        <v>90</v>
      </c>
      <c r="AW223" s="15" t="s">
        <v>38</v>
      </c>
      <c r="AX223" s="15" t="s">
        <v>83</v>
      </c>
      <c r="AY223" s="296" t="s">
        <v>244</v>
      </c>
    </row>
    <row r="224" s="13" customFormat="1">
      <c r="A224" s="13"/>
      <c r="B224" s="262"/>
      <c r="C224" s="263"/>
      <c r="D224" s="235" t="s">
        <v>436</v>
      </c>
      <c r="E224" s="264" t="s">
        <v>1</v>
      </c>
      <c r="F224" s="265" t="s">
        <v>1800</v>
      </c>
      <c r="G224" s="263"/>
      <c r="H224" s="266">
        <v>286.88</v>
      </c>
      <c r="I224" s="267"/>
      <c r="J224" s="263"/>
      <c r="K224" s="263"/>
      <c r="L224" s="268"/>
      <c r="M224" s="269"/>
      <c r="N224" s="270"/>
      <c r="O224" s="270"/>
      <c r="P224" s="270"/>
      <c r="Q224" s="270"/>
      <c r="R224" s="270"/>
      <c r="S224" s="270"/>
      <c r="T224" s="271"/>
      <c r="U224" s="13"/>
      <c r="V224" s="13"/>
      <c r="W224" s="13"/>
      <c r="X224" s="13"/>
      <c r="Y224" s="13"/>
      <c r="Z224" s="13"/>
      <c r="AA224" s="13"/>
      <c r="AB224" s="13"/>
      <c r="AC224" s="13"/>
      <c r="AD224" s="13"/>
      <c r="AE224" s="13"/>
      <c r="AT224" s="272" t="s">
        <v>436</v>
      </c>
      <c r="AU224" s="272" t="s">
        <v>92</v>
      </c>
      <c r="AV224" s="13" t="s">
        <v>92</v>
      </c>
      <c r="AW224" s="13" t="s">
        <v>38</v>
      </c>
      <c r="AX224" s="13" t="s">
        <v>83</v>
      </c>
      <c r="AY224" s="272" t="s">
        <v>244</v>
      </c>
    </row>
    <row r="225" s="14" customFormat="1">
      <c r="A225" s="14"/>
      <c r="B225" s="273"/>
      <c r="C225" s="274"/>
      <c r="D225" s="235" t="s">
        <v>436</v>
      </c>
      <c r="E225" s="275" t="s">
        <v>1</v>
      </c>
      <c r="F225" s="276" t="s">
        <v>438</v>
      </c>
      <c r="G225" s="274"/>
      <c r="H225" s="277">
        <v>286.88</v>
      </c>
      <c r="I225" s="278"/>
      <c r="J225" s="274"/>
      <c r="K225" s="274"/>
      <c r="L225" s="279"/>
      <c r="M225" s="280"/>
      <c r="N225" s="281"/>
      <c r="O225" s="281"/>
      <c r="P225" s="281"/>
      <c r="Q225" s="281"/>
      <c r="R225" s="281"/>
      <c r="S225" s="281"/>
      <c r="T225" s="282"/>
      <c r="U225" s="14"/>
      <c r="V225" s="14"/>
      <c r="W225" s="14"/>
      <c r="X225" s="14"/>
      <c r="Y225" s="14"/>
      <c r="Z225" s="14"/>
      <c r="AA225" s="14"/>
      <c r="AB225" s="14"/>
      <c r="AC225" s="14"/>
      <c r="AD225" s="14"/>
      <c r="AE225" s="14"/>
      <c r="AT225" s="283" t="s">
        <v>436</v>
      </c>
      <c r="AU225" s="283" t="s">
        <v>92</v>
      </c>
      <c r="AV225" s="14" t="s">
        <v>123</v>
      </c>
      <c r="AW225" s="14" t="s">
        <v>38</v>
      </c>
      <c r="AX225" s="14" t="s">
        <v>90</v>
      </c>
      <c r="AY225" s="283" t="s">
        <v>244</v>
      </c>
    </row>
    <row r="226" s="2" customFormat="1" ht="21.75" customHeight="1">
      <c r="A226" s="40"/>
      <c r="B226" s="41"/>
      <c r="C226" s="222" t="s">
        <v>8</v>
      </c>
      <c r="D226" s="222" t="s">
        <v>245</v>
      </c>
      <c r="E226" s="223" t="s">
        <v>1801</v>
      </c>
      <c r="F226" s="224" t="s">
        <v>1802</v>
      </c>
      <c r="G226" s="225" t="s">
        <v>301</v>
      </c>
      <c r="H226" s="226">
        <v>2061.172</v>
      </c>
      <c r="I226" s="227"/>
      <c r="J226" s="228">
        <f>ROUND(I226*H226,2)</f>
        <v>0</v>
      </c>
      <c r="K226" s="224" t="s">
        <v>434</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1803</v>
      </c>
    </row>
    <row r="227" s="15" customFormat="1">
      <c r="A227" s="15"/>
      <c r="B227" s="287"/>
      <c r="C227" s="288"/>
      <c r="D227" s="235" t="s">
        <v>436</v>
      </c>
      <c r="E227" s="289" t="s">
        <v>1</v>
      </c>
      <c r="F227" s="290" t="s">
        <v>1804</v>
      </c>
      <c r="G227" s="288"/>
      <c r="H227" s="289" t="s">
        <v>1</v>
      </c>
      <c r="I227" s="291"/>
      <c r="J227" s="288"/>
      <c r="K227" s="288"/>
      <c r="L227" s="292"/>
      <c r="M227" s="293"/>
      <c r="N227" s="294"/>
      <c r="O227" s="294"/>
      <c r="P227" s="294"/>
      <c r="Q227" s="294"/>
      <c r="R227" s="294"/>
      <c r="S227" s="294"/>
      <c r="T227" s="295"/>
      <c r="U227" s="15"/>
      <c r="V227" s="15"/>
      <c r="W227" s="15"/>
      <c r="X227" s="15"/>
      <c r="Y227" s="15"/>
      <c r="Z227" s="15"/>
      <c r="AA227" s="15"/>
      <c r="AB227" s="15"/>
      <c r="AC227" s="15"/>
      <c r="AD227" s="15"/>
      <c r="AE227" s="15"/>
      <c r="AT227" s="296" t="s">
        <v>436</v>
      </c>
      <c r="AU227" s="296" t="s">
        <v>92</v>
      </c>
      <c r="AV227" s="15" t="s">
        <v>90</v>
      </c>
      <c r="AW227" s="15" t="s">
        <v>38</v>
      </c>
      <c r="AX227" s="15" t="s">
        <v>83</v>
      </c>
      <c r="AY227" s="296" t="s">
        <v>244</v>
      </c>
    </row>
    <row r="228" s="13" customFormat="1">
      <c r="A228" s="13"/>
      <c r="B228" s="262"/>
      <c r="C228" s="263"/>
      <c r="D228" s="235" t="s">
        <v>436</v>
      </c>
      <c r="E228" s="264" t="s">
        <v>1</v>
      </c>
      <c r="F228" s="265" t="s">
        <v>1805</v>
      </c>
      <c r="G228" s="263"/>
      <c r="H228" s="266">
        <v>2028.5709999999999</v>
      </c>
      <c r="I228" s="267"/>
      <c r="J228" s="263"/>
      <c r="K228" s="263"/>
      <c r="L228" s="268"/>
      <c r="M228" s="269"/>
      <c r="N228" s="270"/>
      <c r="O228" s="270"/>
      <c r="P228" s="270"/>
      <c r="Q228" s="270"/>
      <c r="R228" s="270"/>
      <c r="S228" s="270"/>
      <c r="T228" s="271"/>
      <c r="U228" s="13"/>
      <c r="V228" s="13"/>
      <c r="W228" s="13"/>
      <c r="X228" s="13"/>
      <c r="Y228" s="13"/>
      <c r="Z228" s="13"/>
      <c r="AA228" s="13"/>
      <c r="AB228" s="13"/>
      <c r="AC228" s="13"/>
      <c r="AD228" s="13"/>
      <c r="AE228" s="13"/>
      <c r="AT228" s="272" t="s">
        <v>436</v>
      </c>
      <c r="AU228" s="272" t="s">
        <v>92</v>
      </c>
      <c r="AV228" s="13" t="s">
        <v>92</v>
      </c>
      <c r="AW228" s="13" t="s">
        <v>38</v>
      </c>
      <c r="AX228" s="13" t="s">
        <v>83</v>
      </c>
      <c r="AY228" s="272" t="s">
        <v>244</v>
      </c>
    </row>
    <row r="229" s="13" customFormat="1">
      <c r="A229" s="13"/>
      <c r="B229" s="262"/>
      <c r="C229" s="263"/>
      <c r="D229" s="235" t="s">
        <v>436</v>
      </c>
      <c r="E229" s="264" t="s">
        <v>1</v>
      </c>
      <c r="F229" s="265" t="s">
        <v>1806</v>
      </c>
      <c r="G229" s="263"/>
      <c r="H229" s="266">
        <v>31.202000000000002</v>
      </c>
      <c r="I229" s="267"/>
      <c r="J229" s="263"/>
      <c r="K229" s="263"/>
      <c r="L229" s="268"/>
      <c r="M229" s="269"/>
      <c r="N229" s="270"/>
      <c r="O229" s="270"/>
      <c r="P229" s="270"/>
      <c r="Q229" s="270"/>
      <c r="R229" s="270"/>
      <c r="S229" s="270"/>
      <c r="T229" s="271"/>
      <c r="U229" s="13"/>
      <c r="V229" s="13"/>
      <c r="W229" s="13"/>
      <c r="X229" s="13"/>
      <c r="Y229" s="13"/>
      <c r="Z229" s="13"/>
      <c r="AA229" s="13"/>
      <c r="AB229" s="13"/>
      <c r="AC229" s="13"/>
      <c r="AD229" s="13"/>
      <c r="AE229" s="13"/>
      <c r="AT229" s="272" t="s">
        <v>436</v>
      </c>
      <c r="AU229" s="272" t="s">
        <v>92</v>
      </c>
      <c r="AV229" s="13" t="s">
        <v>92</v>
      </c>
      <c r="AW229" s="13" t="s">
        <v>38</v>
      </c>
      <c r="AX229" s="13" t="s">
        <v>83</v>
      </c>
      <c r="AY229" s="272" t="s">
        <v>244</v>
      </c>
    </row>
    <row r="230" s="13" customFormat="1">
      <c r="A230" s="13"/>
      <c r="B230" s="262"/>
      <c r="C230" s="263"/>
      <c r="D230" s="235" t="s">
        <v>436</v>
      </c>
      <c r="E230" s="264" t="s">
        <v>1</v>
      </c>
      <c r="F230" s="265" t="s">
        <v>1807</v>
      </c>
      <c r="G230" s="263"/>
      <c r="H230" s="266">
        <v>1.399</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38</v>
      </c>
      <c r="AX230" s="13" t="s">
        <v>83</v>
      </c>
      <c r="AY230" s="272" t="s">
        <v>244</v>
      </c>
    </row>
    <row r="231" s="15" customFormat="1">
      <c r="A231" s="15"/>
      <c r="B231" s="287"/>
      <c r="C231" s="288"/>
      <c r="D231" s="235" t="s">
        <v>436</v>
      </c>
      <c r="E231" s="289" t="s">
        <v>1</v>
      </c>
      <c r="F231" s="290" t="s">
        <v>1808</v>
      </c>
      <c r="G231" s="288"/>
      <c r="H231" s="289" t="s">
        <v>1</v>
      </c>
      <c r="I231" s="291"/>
      <c r="J231" s="288"/>
      <c r="K231" s="288"/>
      <c r="L231" s="292"/>
      <c r="M231" s="293"/>
      <c r="N231" s="294"/>
      <c r="O231" s="294"/>
      <c r="P231" s="294"/>
      <c r="Q231" s="294"/>
      <c r="R231" s="294"/>
      <c r="S231" s="294"/>
      <c r="T231" s="295"/>
      <c r="U231" s="15"/>
      <c r="V231" s="15"/>
      <c r="W231" s="15"/>
      <c r="X231" s="15"/>
      <c r="Y231" s="15"/>
      <c r="Z231" s="15"/>
      <c r="AA231" s="15"/>
      <c r="AB231" s="15"/>
      <c r="AC231" s="15"/>
      <c r="AD231" s="15"/>
      <c r="AE231" s="15"/>
      <c r="AT231" s="296" t="s">
        <v>436</v>
      </c>
      <c r="AU231" s="296" t="s">
        <v>92</v>
      </c>
      <c r="AV231" s="15" t="s">
        <v>90</v>
      </c>
      <c r="AW231" s="15" t="s">
        <v>38</v>
      </c>
      <c r="AX231" s="15" t="s">
        <v>83</v>
      </c>
      <c r="AY231" s="296" t="s">
        <v>244</v>
      </c>
    </row>
    <row r="232" s="14" customFormat="1">
      <c r="A232" s="14"/>
      <c r="B232" s="273"/>
      <c r="C232" s="274"/>
      <c r="D232" s="235" t="s">
        <v>436</v>
      </c>
      <c r="E232" s="275" t="s">
        <v>1</v>
      </c>
      <c r="F232" s="276" t="s">
        <v>438</v>
      </c>
      <c r="G232" s="274"/>
      <c r="H232" s="277">
        <v>2061.172</v>
      </c>
      <c r="I232" s="278"/>
      <c r="J232" s="274"/>
      <c r="K232" s="274"/>
      <c r="L232" s="279"/>
      <c r="M232" s="280"/>
      <c r="N232" s="281"/>
      <c r="O232" s="281"/>
      <c r="P232" s="281"/>
      <c r="Q232" s="281"/>
      <c r="R232" s="281"/>
      <c r="S232" s="281"/>
      <c r="T232" s="282"/>
      <c r="U232" s="14"/>
      <c r="V232" s="14"/>
      <c r="W232" s="14"/>
      <c r="X232" s="14"/>
      <c r="Y232" s="14"/>
      <c r="Z232" s="14"/>
      <c r="AA232" s="14"/>
      <c r="AB232" s="14"/>
      <c r="AC232" s="14"/>
      <c r="AD232" s="14"/>
      <c r="AE232" s="14"/>
      <c r="AT232" s="283" t="s">
        <v>436</v>
      </c>
      <c r="AU232" s="283" t="s">
        <v>92</v>
      </c>
      <c r="AV232" s="14" t="s">
        <v>123</v>
      </c>
      <c r="AW232" s="14" t="s">
        <v>38</v>
      </c>
      <c r="AX232" s="14" t="s">
        <v>90</v>
      </c>
      <c r="AY232" s="283" t="s">
        <v>244</v>
      </c>
    </row>
    <row r="233" s="2" customFormat="1" ht="24.15" customHeight="1">
      <c r="A233" s="40"/>
      <c r="B233" s="41"/>
      <c r="C233" s="222" t="s">
        <v>276</v>
      </c>
      <c r="D233" s="222" t="s">
        <v>245</v>
      </c>
      <c r="E233" s="223" t="s">
        <v>1809</v>
      </c>
      <c r="F233" s="224" t="s">
        <v>1810</v>
      </c>
      <c r="G233" s="225" t="s">
        <v>301</v>
      </c>
      <c r="H233" s="226">
        <v>20611.720000000001</v>
      </c>
      <c r="I233" s="227"/>
      <c r="J233" s="228">
        <f>ROUND(I233*H233,2)</f>
        <v>0</v>
      </c>
      <c r="K233" s="224" t="s">
        <v>434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1811</v>
      </c>
    </row>
    <row r="234" s="13" customFormat="1">
      <c r="A234" s="13"/>
      <c r="B234" s="262"/>
      <c r="C234" s="263"/>
      <c r="D234" s="235" t="s">
        <v>436</v>
      </c>
      <c r="E234" s="263"/>
      <c r="F234" s="265" t="s">
        <v>1812</v>
      </c>
      <c r="G234" s="263"/>
      <c r="H234" s="266">
        <v>20611.720000000001</v>
      </c>
      <c r="I234" s="267"/>
      <c r="J234" s="263"/>
      <c r="K234" s="263"/>
      <c r="L234" s="268"/>
      <c r="M234" s="269"/>
      <c r="N234" s="270"/>
      <c r="O234" s="270"/>
      <c r="P234" s="270"/>
      <c r="Q234" s="270"/>
      <c r="R234" s="270"/>
      <c r="S234" s="270"/>
      <c r="T234" s="271"/>
      <c r="U234" s="13"/>
      <c r="V234" s="13"/>
      <c r="W234" s="13"/>
      <c r="X234" s="13"/>
      <c r="Y234" s="13"/>
      <c r="Z234" s="13"/>
      <c r="AA234" s="13"/>
      <c r="AB234" s="13"/>
      <c r="AC234" s="13"/>
      <c r="AD234" s="13"/>
      <c r="AE234" s="13"/>
      <c r="AT234" s="272" t="s">
        <v>436</v>
      </c>
      <c r="AU234" s="272" t="s">
        <v>92</v>
      </c>
      <c r="AV234" s="13" t="s">
        <v>92</v>
      </c>
      <c r="AW234" s="13" t="s">
        <v>4</v>
      </c>
      <c r="AX234" s="13" t="s">
        <v>90</v>
      </c>
      <c r="AY234" s="272" t="s">
        <v>244</v>
      </c>
    </row>
    <row r="235" s="2" customFormat="1" ht="16.5" customHeight="1">
      <c r="A235" s="40"/>
      <c r="B235" s="41"/>
      <c r="C235" s="222" t="s">
        <v>308</v>
      </c>
      <c r="D235" s="222" t="s">
        <v>245</v>
      </c>
      <c r="E235" s="223" t="s">
        <v>451</v>
      </c>
      <c r="F235" s="224" t="s">
        <v>452</v>
      </c>
      <c r="G235" s="225" t="s">
        <v>301</v>
      </c>
      <c r="H235" s="226">
        <v>2061.172</v>
      </c>
      <c r="I235" s="227"/>
      <c r="J235" s="228">
        <f>ROUND(I235*H235,2)</f>
        <v>0</v>
      </c>
      <c r="K235" s="224" t="s">
        <v>249</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245</v>
      </c>
      <c r="AU235" s="233" t="s">
        <v>92</v>
      </c>
      <c r="AY235" s="18" t="s">
        <v>244</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1813</v>
      </c>
    </row>
    <row r="236" s="2" customFormat="1" ht="16.5" customHeight="1">
      <c r="A236" s="40"/>
      <c r="B236" s="41"/>
      <c r="C236" s="222" t="s">
        <v>280</v>
      </c>
      <c r="D236" s="222" t="s">
        <v>245</v>
      </c>
      <c r="E236" s="223" t="s">
        <v>454</v>
      </c>
      <c r="F236" s="224" t="s">
        <v>455</v>
      </c>
      <c r="G236" s="225" t="s">
        <v>301</v>
      </c>
      <c r="H236" s="226">
        <v>2061.172</v>
      </c>
      <c r="I236" s="227"/>
      <c r="J236" s="228">
        <f>ROUND(I236*H236,2)</f>
        <v>0</v>
      </c>
      <c r="K236" s="224" t="s">
        <v>434</v>
      </c>
      <c r="L236" s="46"/>
      <c r="M236" s="229" t="s">
        <v>1</v>
      </c>
      <c r="N236" s="230" t="s">
        <v>48</v>
      </c>
      <c r="O236" s="93"/>
      <c r="P236" s="231">
        <f>O236*H236</f>
        <v>0</v>
      </c>
      <c r="Q236" s="231">
        <v>0</v>
      </c>
      <c r="R236" s="231">
        <f>Q236*H236</f>
        <v>0</v>
      </c>
      <c r="S236" s="231">
        <v>0</v>
      </c>
      <c r="T236" s="232">
        <f>S236*H236</f>
        <v>0</v>
      </c>
      <c r="U236" s="40"/>
      <c r="V236" s="40"/>
      <c r="W236" s="40"/>
      <c r="X236" s="40"/>
      <c r="Y236" s="40"/>
      <c r="Z236" s="40"/>
      <c r="AA236" s="40"/>
      <c r="AB236" s="40"/>
      <c r="AC236" s="40"/>
      <c r="AD236" s="40"/>
      <c r="AE236" s="40"/>
      <c r="AR236" s="233" t="s">
        <v>123</v>
      </c>
      <c r="AT236" s="233" t="s">
        <v>245</v>
      </c>
      <c r="AU236" s="233" t="s">
        <v>92</v>
      </c>
      <c r="AY236" s="18" t="s">
        <v>244</v>
      </c>
      <c r="BE236" s="234">
        <f>IF(N236="základní",J236,0)</f>
        <v>0</v>
      </c>
      <c r="BF236" s="234">
        <f>IF(N236="snížená",J236,0)</f>
        <v>0</v>
      </c>
      <c r="BG236" s="234">
        <f>IF(N236="zákl. přenesená",J236,0)</f>
        <v>0</v>
      </c>
      <c r="BH236" s="234">
        <f>IF(N236="sníž. přenesená",J236,0)</f>
        <v>0</v>
      </c>
      <c r="BI236" s="234">
        <f>IF(N236="nulová",J236,0)</f>
        <v>0</v>
      </c>
      <c r="BJ236" s="18" t="s">
        <v>90</v>
      </c>
      <c r="BK236" s="234">
        <f>ROUND(I236*H236,2)</f>
        <v>0</v>
      </c>
      <c r="BL236" s="18" t="s">
        <v>123</v>
      </c>
      <c r="BM236" s="233" t="s">
        <v>1814</v>
      </c>
    </row>
    <row r="237" s="2" customFormat="1" ht="16.5" customHeight="1">
      <c r="A237" s="40"/>
      <c r="B237" s="41"/>
      <c r="C237" s="222" t="s">
        <v>317</v>
      </c>
      <c r="D237" s="222" t="s">
        <v>245</v>
      </c>
      <c r="E237" s="223" t="s">
        <v>457</v>
      </c>
      <c r="F237" s="224" t="s">
        <v>458</v>
      </c>
      <c r="G237" s="225" t="s">
        <v>301</v>
      </c>
      <c r="H237" s="226">
        <v>1640.4880000000001</v>
      </c>
      <c r="I237" s="227"/>
      <c r="J237" s="228">
        <f>ROUND(I237*H237,2)</f>
        <v>0</v>
      </c>
      <c r="K237" s="224" t="s">
        <v>434</v>
      </c>
      <c r="L237" s="46"/>
      <c r="M237" s="229" t="s">
        <v>1</v>
      </c>
      <c r="N237" s="230" t="s">
        <v>48</v>
      </c>
      <c r="O237" s="93"/>
      <c r="P237" s="231">
        <f>O237*H237</f>
        <v>0</v>
      </c>
      <c r="Q237" s="231">
        <v>0</v>
      </c>
      <c r="R237" s="231">
        <f>Q237*H237</f>
        <v>0</v>
      </c>
      <c r="S237" s="231">
        <v>0</v>
      </c>
      <c r="T237" s="232">
        <f>S237*H237</f>
        <v>0</v>
      </c>
      <c r="U237" s="40"/>
      <c r="V237" s="40"/>
      <c r="W237" s="40"/>
      <c r="X237" s="40"/>
      <c r="Y237" s="40"/>
      <c r="Z237" s="40"/>
      <c r="AA237" s="40"/>
      <c r="AB237" s="40"/>
      <c r="AC237" s="40"/>
      <c r="AD237" s="40"/>
      <c r="AE237" s="40"/>
      <c r="AR237" s="233" t="s">
        <v>123</v>
      </c>
      <c r="AT237" s="233" t="s">
        <v>245</v>
      </c>
      <c r="AU237" s="233" t="s">
        <v>92</v>
      </c>
      <c r="AY237" s="18" t="s">
        <v>244</v>
      </c>
      <c r="BE237" s="234">
        <f>IF(N237="základní",J237,0)</f>
        <v>0</v>
      </c>
      <c r="BF237" s="234">
        <f>IF(N237="snížená",J237,0)</f>
        <v>0</v>
      </c>
      <c r="BG237" s="234">
        <f>IF(N237="zákl. přenesená",J237,0)</f>
        <v>0</v>
      </c>
      <c r="BH237" s="234">
        <f>IF(N237="sníž. přenesená",J237,0)</f>
        <v>0</v>
      </c>
      <c r="BI237" s="234">
        <f>IF(N237="nulová",J237,0)</f>
        <v>0</v>
      </c>
      <c r="BJ237" s="18" t="s">
        <v>90</v>
      </c>
      <c r="BK237" s="234">
        <f>ROUND(I237*H237,2)</f>
        <v>0</v>
      </c>
      <c r="BL237" s="18" t="s">
        <v>123</v>
      </c>
      <c r="BM237" s="233" t="s">
        <v>1815</v>
      </c>
    </row>
    <row r="238" s="15" customFormat="1">
      <c r="A238" s="15"/>
      <c r="B238" s="287"/>
      <c r="C238" s="288"/>
      <c r="D238" s="235" t="s">
        <v>436</v>
      </c>
      <c r="E238" s="289" t="s">
        <v>1</v>
      </c>
      <c r="F238" s="290" t="s">
        <v>1759</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92</v>
      </c>
      <c r="AV238" s="15" t="s">
        <v>90</v>
      </c>
      <c r="AW238" s="15" t="s">
        <v>38</v>
      </c>
      <c r="AX238" s="15" t="s">
        <v>83</v>
      </c>
      <c r="AY238" s="296" t="s">
        <v>244</v>
      </c>
    </row>
    <row r="239" s="15" customFormat="1">
      <c r="A239" s="15"/>
      <c r="B239" s="287"/>
      <c r="C239" s="288"/>
      <c r="D239" s="235" t="s">
        <v>436</v>
      </c>
      <c r="E239" s="289" t="s">
        <v>1</v>
      </c>
      <c r="F239" s="290" t="s">
        <v>1816</v>
      </c>
      <c r="G239" s="288"/>
      <c r="H239" s="289" t="s">
        <v>1</v>
      </c>
      <c r="I239" s="291"/>
      <c r="J239" s="288"/>
      <c r="K239" s="288"/>
      <c r="L239" s="292"/>
      <c r="M239" s="293"/>
      <c r="N239" s="294"/>
      <c r="O239" s="294"/>
      <c r="P239" s="294"/>
      <c r="Q239" s="294"/>
      <c r="R239" s="294"/>
      <c r="S239" s="294"/>
      <c r="T239" s="295"/>
      <c r="U239" s="15"/>
      <c r="V239" s="15"/>
      <c r="W239" s="15"/>
      <c r="X239" s="15"/>
      <c r="Y239" s="15"/>
      <c r="Z239" s="15"/>
      <c r="AA239" s="15"/>
      <c r="AB239" s="15"/>
      <c r="AC239" s="15"/>
      <c r="AD239" s="15"/>
      <c r="AE239" s="15"/>
      <c r="AT239" s="296" t="s">
        <v>436</v>
      </c>
      <c r="AU239" s="296" t="s">
        <v>92</v>
      </c>
      <c r="AV239" s="15" t="s">
        <v>90</v>
      </c>
      <c r="AW239" s="15" t="s">
        <v>38</v>
      </c>
      <c r="AX239" s="15" t="s">
        <v>83</v>
      </c>
      <c r="AY239" s="296" t="s">
        <v>244</v>
      </c>
    </row>
    <row r="240" s="13" customFormat="1">
      <c r="A240" s="13"/>
      <c r="B240" s="262"/>
      <c r="C240" s="263"/>
      <c r="D240" s="235" t="s">
        <v>436</v>
      </c>
      <c r="E240" s="264" t="s">
        <v>1</v>
      </c>
      <c r="F240" s="265" t="s">
        <v>1817</v>
      </c>
      <c r="G240" s="263"/>
      <c r="H240" s="266">
        <v>1640.4880000000001</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436</v>
      </c>
      <c r="AU240" s="272" t="s">
        <v>92</v>
      </c>
      <c r="AV240" s="13" t="s">
        <v>92</v>
      </c>
      <c r="AW240" s="13" t="s">
        <v>38</v>
      </c>
      <c r="AX240" s="13" t="s">
        <v>83</v>
      </c>
      <c r="AY240" s="272" t="s">
        <v>244</v>
      </c>
    </row>
    <row r="241" s="14" customFormat="1">
      <c r="A241" s="14"/>
      <c r="B241" s="273"/>
      <c r="C241" s="274"/>
      <c r="D241" s="235" t="s">
        <v>436</v>
      </c>
      <c r="E241" s="275" t="s">
        <v>1</v>
      </c>
      <c r="F241" s="276" t="s">
        <v>438</v>
      </c>
      <c r="G241" s="274"/>
      <c r="H241" s="277">
        <v>1640.4880000000001</v>
      </c>
      <c r="I241" s="278"/>
      <c r="J241" s="274"/>
      <c r="K241" s="274"/>
      <c r="L241" s="279"/>
      <c r="M241" s="280"/>
      <c r="N241" s="281"/>
      <c r="O241" s="281"/>
      <c r="P241" s="281"/>
      <c r="Q241" s="281"/>
      <c r="R241" s="281"/>
      <c r="S241" s="281"/>
      <c r="T241" s="282"/>
      <c r="U241" s="14"/>
      <c r="V241" s="14"/>
      <c r="W241" s="14"/>
      <c r="X241" s="14"/>
      <c r="Y241" s="14"/>
      <c r="Z241" s="14"/>
      <c r="AA241" s="14"/>
      <c r="AB241" s="14"/>
      <c r="AC241" s="14"/>
      <c r="AD241" s="14"/>
      <c r="AE241" s="14"/>
      <c r="AT241" s="283" t="s">
        <v>436</v>
      </c>
      <c r="AU241" s="283" t="s">
        <v>92</v>
      </c>
      <c r="AV241" s="14" t="s">
        <v>123</v>
      </c>
      <c r="AW241" s="14" t="s">
        <v>38</v>
      </c>
      <c r="AX241" s="14" t="s">
        <v>90</v>
      </c>
      <c r="AY241" s="283" t="s">
        <v>244</v>
      </c>
    </row>
    <row r="242" s="2" customFormat="1" ht="16.5" customHeight="1">
      <c r="A242" s="40"/>
      <c r="B242" s="41"/>
      <c r="C242" s="240" t="s">
        <v>283</v>
      </c>
      <c r="D242" s="240" t="s">
        <v>397</v>
      </c>
      <c r="E242" s="241" t="s">
        <v>1818</v>
      </c>
      <c r="F242" s="242" t="s">
        <v>1819</v>
      </c>
      <c r="G242" s="243" t="s">
        <v>301</v>
      </c>
      <c r="H242" s="244">
        <v>1640.4880000000001</v>
      </c>
      <c r="I242" s="245"/>
      <c r="J242" s="246">
        <f>ROUND(I242*H242,2)</f>
        <v>0</v>
      </c>
      <c r="K242" s="242" t="s">
        <v>249</v>
      </c>
      <c r="L242" s="247"/>
      <c r="M242" s="248" t="s">
        <v>1</v>
      </c>
      <c r="N242" s="249" t="s">
        <v>48</v>
      </c>
      <c r="O242" s="93"/>
      <c r="P242" s="231">
        <f>O242*H242</f>
        <v>0</v>
      </c>
      <c r="Q242" s="231">
        <v>1</v>
      </c>
      <c r="R242" s="231">
        <f>Q242*H242</f>
        <v>1640.4880000000001</v>
      </c>
      <c r="S242" s="231">
        <v>0</v>
      </c>
      <c r="T242" s="232">
        <f>S242*H242</f>
        <v>0</v>
      </c>
      <c r="U242" s="40"/>
      <c r="V242" s="40"/>
      <c r="W242" s="40"/>
      <c r="X242" s="40"/>
      <c r="Y242" s="40"/>
      <c r="Z242" s="40"/>
      <c r="AA242" s="40"/>
      <c r="AB242" s="40"/>
      <c r="AC242" s="40"/>
      <c r="AD242" s="40"/>
      <c r="AE242" s="40"/>
      <c r="AR242" s="233" t="s">
        <v>262</v>
      </c>
      <c r="AT242" s="233" t="s">
        <v>397</v>
      </c>
      <c r="AU242" s="233" t="s">
        <v>92</v>
      </c>
      <c r="AY242" s="18" t="s">
        <v>244</v>
      </c>
      <c r="BE242" s="234">
        <f>IF(N242="základní",J242,0)</f>
        <v>0</v>
      </c>
      <c r="BF242" s="234">
        <f>IF(N242="snížená",J242,0)</f>
        <v>0</v>
      </c>
      <c r="BG242" s="234">
        <f>IF(N242="zákl. přenesená",J242,0)</f>
        <v>0</v>
      </c>
      <c r="BH242" s="234">
        <f>IF(N242="sníž. přenesená",J242,0)</f>
        <v>0</v>
      </c>
      <c r="BI242" s="234">
        <f>IF(N242="nulová",J242,0)</f>
        <v>0</v>
      </c>
      <c r="BJ242" s="18" t="s">
        <v>90</v>
      </c>
      <c r="BK242" s="234">
        <f>ROUND(I242*H242,2)</f>
        <v>0</v>
      </c>
      <c r="BL242" s="18" t="s">
        <v>123</v>
      </c>
      <c r="BM242" s="233" t="s">
        <v>1820</v>
      </c>
    </row>
    <row r="243" s="2" customFormat="1" ht="16.5" customHeight="1">
      <c r="A243" s="40"/>
      <c r="B243" s="41"/>
      <c r="C243" s="222" t="s">
        <v>7</v>
      </c>
      <c r="D243" s="222" t="s">
        <v>245</v>
      </c>
      <c r="E243" s="223" t="s">
        <v>1821</v>
      </c>
      <c r="F243" s="224" t="s">
        <v>1822</v>
      </c>
      <c r="G243" s="225" t="s">
        <v>248</v>
      </c>
      <c r="H243" s="226">
        <v>913.72299999999996</v>
      </c>
      <c r="I243" s="227"/>
      <c r="J243" s="228">
        <f>ROUND(I243*H243,2)</f>
        <v>0</v>
      </c>
      <c r="K243" s="224" t="s">
        <v>434</v>
      </c>
      <c r="L243" s="46"/>
      <c r="M243" s="229" t="s">
        <v>1</v>
      </c>
      <c r="N243" s="230" t="s">
        <v>48</v>
      </c>
      <c r="O243" s="93"/>
      <c r="P243" s="231">
        <f>O243*H243</f>
        <v>0</v>
      </c>
      <c r="Q243" s="231">
        <v>0</v>
      </c>
      <c r="R243" s="231">
        <f>Q243*H243</f>
        <v>0</v>
      </c>
      <c r="S243" s="231">
        <v>0</v>
      </c>
      <c r="T243" s="232">
        <f>S243*H243</f>
        <v>0</v>
      </c>
      <c r="U243" s="40"/>
      <c r="V243" s="40"/>
      <c r="W243" s="40"/>
      <c r="X243" s="40"/>
      <c r="Y243" s="40"/>
      <c r="Z243" s="40"/>
      <c r="AA243" s="40"/>
      <c r="AB243" s="40"/>
      <c r="AC243" s="40"/>
      <c r="AD243" s="40"/>
      <c r="AE243" s="40"/>
      <c r="AR243" s="233" t="s">
        <v>123</v>
      </c>
      <c r="AT243" s="233" t="s">
        <v>245</v>
      </c>
      <c r="AU243" s="233" t="s">
        <v>92</v>
      </c>
      <c r="AY243" s="18" t="s">
        <v>244</v>
      </c>
      <c r="BE243" s="234">
        <f>IF(N243="základní",J243,0)</f>
        <v>0</v>
      </c>
      <c r="BF243" s="234">
        <f>IF(N243="snížená",J243,0)</f>
        <v>0</v>
      </c>
      <c r="BG243" s="234">
        <f>IF(N243="zákl. přenesená",J243,0)</f>
        <v>0</v>
      </c>
      <c r="BH243" s="234">
        <f>IF(N243="sníž. přenesená",J243,0)</f>
        <v>0</v>
      </c>
      <c r="BI243" s="234">
        <f>IF(N243="nulová",J243,0)</f>
        <v>0</v>
      </c>
      <c r="BJ243" s="18" t="s">
        <v>90</v>
      </c>
      <c r="BK243" s="234">
        <f>ROUND(I243*H243,2)</f>
        <v>0</v>
      </c>
      <c r="BL243" s="18" t="s">
        <v>123</v>
      </c>
      <c r="BM243" s="233" t="s">
        <v>1823</v>
      </c>
    </row>
    <row r="244" s="15" customFormat="1">
      <c r="A244" s="15"/>
      <c r="B244" s="287"/>
      <c r="C244" s="288"/>
      <c r="D244" s="235" t="s">
        <v>436</v>
      </c>
      <c r="E244" s="289" t="s">
        <v>1</v>
      </c>
      <c r="F244" s="290" t="s">
        <v>1759</v>
      </c>
      <c r="G244" s="288"/>
      <c r="H244" s="289" t="s">
        <v>1</v>
      </c>
      <c r="I244" s="291"/>
      <c r="J244" s="288"/>
      <c r="K244" s="288"/>
      <c r="L244" s="292"/>
      <c r="M244" s="293"/>
      <c r="N244" s="294"/>
      <c r="O244" s="294"/>
      <c r="P244" s="294"/>
      <c r="Q244" s="294"/>
      <c r="R244" s="294"/>
      <c r="S244" s="294"/>
      <c r="T244" s="295"/>
      <c r="U244" s="15"/>
      <c r="V244" s="15"/>
      <c r="W244" s="15"/>
      <c r="X244" s="15"/>
      <c r="Y244" s="15"/>
      <c r="Z244" s="15"/>
      <c r="AA244" s="15"/>
      <c r="AB244" s="15"/>
      <c r="AC244" s="15"/>
      <c r="AD244" s="15"/>
      <c r="AE244" s="15"/>
      <c r="AT244" s="296" t="s">
        <v>436</v>
      </c>
      <c r="AU244" s="296" t="s">
        <v>92</v>
      </c>
      <c r="AV244" s="15" t="s">
        <v>90</v>
      </c>
      <c r="AW244" s="15" t="s">
        <v>38</v>
      </c>
      <c r="AX244" s="15" t="s">
        <v>83</v>
      </c>
      <c r="AY244" s="296" t="s">
        <v>244</v>
      </c>
    </row>
    <row r="245" s="13" customFormat="1">
      <c r="A245" s="13"/>
      <c r="B245" s="262"/>
      <c r="C245" s="263"/>
      <c r="D245" s="235" t="s">
        <v>436</v>
      </c>
      <c r="E245" s="264" t="s">
        <v>1</v>
      </c>
      <c r="F245" s="265" t="s">
        <v>1824</v>
      </c>
      <c r="G245" s="263"/>
      <c r="H245" s="266">
        <v>51.329999999999998</v>
      </c>
      <c r="I245" s="267"/>
      <c r="J245" s="263"/>
      <c r="K245" s="263"/>
      <c r="L245" s="268"/>
      <c r="M245" s="269"/>
      <c r="N245" s="270"/>
      <c r="O245" s="270"/>
      <c r="P245" s="270"/>
      <c r="Q245" s="270"/>
      <c r="R245" s="270"/>
      <c r="S245" s="270"/>
      <c r="T245" s="271"/>
      <c r="U245" s="13"/>
      <c r="V245" s="13"/>
      <c r="W245" s="13"/>
      <c r="X245" s="13"/>
      <c r="Y245" s="13"/>
      <c r="Z245" s="13"/>
      <c r="AA245" s="13"/>
      <c r="AB245" s="13"/>
      <c r="AC245" s="13"/>
      <c r="AD245" s="13"/>
      <c r="AE245" s="13"/>
      <c r="AT245" s="272" t="s">
        <v>436</v>
      </c>
      <c r="AU245" s="272" t="s">
        <v>92</v>
      </c>
      <c r="AV245" s="13" t="s">
        <v>92</v>
      </c>
      <c r="AW245" s="13" t="s">
        <v>38</v>
      </c>
      <c r="AX245" s="13" t="s">
        <v>83</v>
      </c>
      <c r="AY245" s="272" t="s">
        <v>244</v>
      </c>
    </row>
    <row r="246" s="13" customFormat="1">
      <c r="A246" s="13"/>
      <c r="B246" s="262"/>
      <c r="C246" s="263"/>
      <c r="D246" s="235" t="s">
        <v>436</v>
      </c>
      <c r="E246" s="264" t="s">
        <v>1</v>
      </c>
      <c r="F246" s="265" t="s">
        <v>1825</v>
      </c>
      <c r="G246" s="263"/>
      <c r="H246" s="266">
        <v>87.209999999999994</v>
      </c>
      <c r="I246" s="267"/>
      <c r="J246" s="263"/>
      <c r="K246" s="263"/>
      <c r="L246" s="268"/>
      <c r="M246" s="269"/>
      <c r="N246" s="270"/>
      <c r="O246" s="270"/>
      <c r="P246" s="270"/>
      <c r="Q246" s="270"/>
      <c r="R246" s="270"/>
      <c r="S246" s="270"/>
      <c r="T246" s="271"/>
      <c r="U246" s="13"/>
      <c r="V246" s="13"/>
      <c r="W246" s="13"/>
      <c r="X246" s="13"/>
      <c r="Y246" s="13"/>
      <c r="Z246" s="13"/>
      <c r="AA246" s="13"/>
      <c r="AB246" s="13"/>
      <c r="AC246" s="13"/>
      <c r="AD246" s="13"/>
      <c r="AE246" s="13"/>
      <c r="AT246" s="272" t="s">
        <v>436</v>
      </c>
      <c r="AU246" s="272" t="s">
        <v>92</v>
      </c>
      <c r="AV246" s="13" t="s">
        <v>92</v>
      </c>
      <c r="AW246" s="13" t="s">
        <v>38</v>
      </c>
      <c r="AX246" s="13" t="s">
        <v>83</v>
      </c>
      <c r="AY246" s="272" t="s">
        <v>244</v>
      </c>
    </row>
    <row r="247" s="13" customFormat="1">
      <c r="A247" s="13"/>
      <c r="B247" s="262"/>
      <c r="C247" s="263"/>
      <c r="D247" s="235" t="s">
        <v>436</v>
      </c>
      <c r="E247" s="264" t="s">
        <v>1</v>
      </c>
      <c r="F247" s="265" t="s">
        <v>1826</v>
      </c>
      <c r="G247" s="263"/>
      <c r="H247" s="266">
        <v>15.210000000000001</v>
      </c>
      <c r="I247" s="267"/>
      <c r="J247" s="263"/>
      <c r="K247" s="263"/>
      <c r="L247" s="268"/>
      <c r="M247" s="269"/>
      <c r="N247" s="270"/>
      <c r="O247" s="270"/>
      <c r="P247" s="270"/>
      <c r="Q247" s="270"/>
      <c r="R247" s="270"/>
      <c r="S247" s="270"/>
      <c r="T247" s="271"/>
      <c r="U247" s="13"/>
      <c r="V247" s="13"/>
      <c r="W247" s="13"/>
      <c r="X247" s="13"/>
      <c r="Y247" s="13"/>
      <c r="Z247" s="13"/>
      <c r="AA247" s="13"/>
      <c r="AB247" s="13"/>
      <c r="AC247" s="13"/>
      <c r="AD247" s="13"/>
      <c r="AE247" s="13"/>
      <c r="AT247" s="272" t="s">
        <v>436</v>
      </c>
      <c r="AU247" s="272" t="s">
        <v>92</v>
      </c>
      <c r="AV247" s="13" t="s">
        <v>92</v>
      </c>
      <c r="AW247" s="13" t="s">
        <v>38</v>
      </c>
      <c r="AX247" s="13" t="s">
        <v>83</v>
      </c>
      <c r="AY247" s="272" t="s">
        <v>244</v>
      </c>
    </row>
    <row r="248" s="13" customFormat="1">
      <c r="A248" s="13"/>
      <c r="B248" s="262"/>
      <c r="C248" s="263"/>
      <c r="D248" s="235" t="s">
        <v>436</v>
      </c>
      <c r="E248" s="264" t="s">
        <v>1</v>
      </c>
      <c r="F248" s="265" t="s">
        <v>1827</v>
      </c>
      <c r="G248" s="263"/>
      <c r="H248" s="266">
        <v>15.210000000000001</v>
      </c>
      <c r="I248" s="267"/>
      <c r="J248" s="263"/>
      <c r="K248" s="263"/>
      <c r="L248" s="268"/>
      <c r="M248" s="269"/>
      <c r="N248" s="270"/>
      <c r="O248" s="270"/>
      <c r="P248" s="270"/>
      <c r="Q248" s="270"/>
      <c r="R248" s="270"/>
      <c r="S248" s="270"/>
      <c r="T248" s="271"/>
      <c r="U248" s="13"/>
      <c r="V248" s="13"/>
      <c r="W248" s="13"/>
      <c r="X248" s="13"/>
      <c r="Y248" s="13"/>
      <c r="Z248" s="13"/>
      <c r="AA248" s="13"/>
      <c r="AB248" s="13"/>
      <c r="AC248" s="13"/>
      <c r="AD248" s="13"/>
      <c r="AE248" s="13"/>
      <c r="AT248" s="272" t="s">
        <v>436</v>
      </c>
      <c r="AU248" s="272" t="s">
        <v>92</v>
      </c>
      <c r="AV248" s="13" t="s">
        <v>92</v>
      </c>
      <c r="AW248" s="13" t="s">
        <v>38</v>
      </c>
      <c r="AX248" s="13" t="s">
        <v>83</v>
      </c>
      <c r="AY248" s="272" t="s">
        <v>244</v>
      </c>
    </row>
    <row r="249" s="13" customFormat="1">
      <c r="A249" s="13"/>
      <c r="B249" s="262"/>
      <c r="C249" s="263"/>
      <c r="D249" s="235" t="s">
        <v>436</v>
      </c>
      <c r="E249" s="264" t="s">
        <v>1</v>
      </c>
      <c r="F249" s="265" t="s">
        <v>1828</v>
      </c>
      <c r="G249" s="263"/>
      <c r="H249" s="266">
        <v>15.210000000000001</v>
      </c>
      <c r="I249" s="267"/>
      <c r="J249" s="263"/>
      <c r="K249" s="263"/>
      <c r="L249" s="268"/>
      <c r="M249" s="269"/>
      <c r="N249" s="270"/>
      <c r="O249" s="270"/>
      <c r="P249" s="270"/>
      <c r="Q249" s="270"/>
      <c r="R249" s="270"/>
      <c r="S249" s="270"/>
      <c r="T249" s="271"/>
      <c r="U249" s="13"/>
      <c r="V249" s="13"/>
      <c r="W249" s="13"/>
      <c r="X249" s="13"/>
      <c r="Y249" s="13"/>
      <c r="Z249" s="13"/>
      <c r="AA249" s="13"/>
      <c r="AB249" s="13"/>
      <c r="AC249" s="13"/>
      <c r="AD249" s="13"/>
      <c r="AE249" s="13"/>
      <c r="AT249" s="272" t="s">
        <v>436</v>
      </c>
      <c r="AU249" s="272" t="s">
        <v>92</v>
      </c>
      <c r="AV249" s="13" t="s">
        <v>92</v>
      </c>
      <c r="AW249" s="13" t="s">
        <v>38</v>
      </c>
      <c r="AX249" s="13" t="s">
        <v>83</v>
      </c>
      <c r="AY249" s="272" t="s">
        <v>244</v>
      </c>
    </row>
    <row r="250" s="13" customFormat="1">
      <c r="A250" s="13"/>
      <c r="B250" s="262"/>
      <c r="C250" s="263"/>
      <c r="D250" s="235" t="s">
        <v>436</v>
      </c>
      <c r="E250" s="264" t="s">
        <v>1</v>
      </c>
      <c r="F250" s="265" t="s">
        <v>1829</v>
      </c>
      <c r="G250" s="263"/>
      <c r="H250" s="266">
        <v>15.210000000000001</v>
      </c>
      <c r="I250" s="267"/>
      <c r="J250" s="263"/>
      <c r="K250" s="263"/>
      <c r="L250" s="268"/>
      <c r="M250" s="269"/>
      <c r="N250" s="270"/>
      <c r="O250" s="270"/>
      <c r="P250" s="270"/>
      <c r="Q250" s="270"/>
      <c r="R250" s="270"/>
      <c r="S250" s="270"/>
      <c r="T250" s="271"/>
      <c r="U250" s="13"/>
      <c r="V250" s="13"/>
      <c r="W250" s="13"/>
      <c r="X250" s="13"/>
      <c r="Y250" s="13"/>
      <c r="Z250" s="13"/>
      <c r="AA250" s="13"/>
      <c r="AB250" s="13"/>
      <c r="AC250" s="13"/>
      <c r="AD250" s="13"/>
      <c r="AE250" s="13"/>
      <c r="AT250" s="272" t="s">
        <v>436</v>
      </c>
      <c r="AU250" s="272" t="s">
        <v>92</v>
      </c>
      <c r="AV250" s="13" t="s">
        <v>92</v>
      </c>
      <c r="AW250" s="13" t="s">
        <v>38</v>
      </c>
      <c r="AX250" s="13" t="s">
        <v>83</v>
      </c>
      <c r="AY250" s="272" t="s">
        <v>244</v>
      </c>
    </row>
    <row r="251" s="13" customFormat="1">
      <c r="A251" s="13"/>
      <c r="B251" s="262"/>
      <c r="C251" s="263"/>
      <c r="D251" s="235" t="s">
        <v>436</v>
      </c>
      <c r="E251" s="264" t="s">
        <v>1</v>
      </c>
      <c r="F251" s="265" t="s">
        <v>1830</v>
      </c>
      <c r="G251" s="263"/>
      <c r="H251" s="266">
        <v>24.780000000000001</v>
      </c>
      <c r="I251" s="267"/>
      <c r="J251" s="263"/>
      <c r="K251" s="263"/>
      <c r="L251" s="268"/>
      <c r="M251" s="269"/>
      <c r="N251" s="270"/>
      <c r="O251" s="270"/>
      <c r="P251" s="270"/>
      <c r="Q251" s="270"/>
      <c r="R251" s="270"/>
      <c r="S251" s="270"/>
      <c r="T251" s="271"/>
      <c r="U251" s="13"/>
      <c r="V251" s="13"/>
      <c r="W251" s="13"/>
      <c r="X251" s="13"/>
      <c r="Y251" s="13"/>
      <c r="Z251" s="13"/>
      <c r="AA251" s="13"/>
      <c r="AB251" s="13"/>
      <c r="AC251" s="13"/>
      <c r="AD251" s="13"/>
      <c r="AE251" s="13"/>
      <c r="AT251" s="272" t="s">
        <v>436</v>
      </c>
      <c r="AU251" s="272" t="s">
        <v>92</v>
      </c>
      <c r="AV251" s="13" t="s">
        <v>92</v>
      </c>
      <c r="AW251" s="13" t="s">
        <v>38</v>
      </c>
      <c r="AX251" s="13" t="s">
        <v>83</v>
      </c>
      <c r="AY251" s="272" t="s">
        <v>244</v>
      </c>
    </row>
    <row r="252" s="13" customFormat="1">
      <c r="A252" s="13"/>
      <c r="B252" s="262"/>
      <c r="C252" s="263"/>
      <c r="D252" s="235" t="s">
        <v>436</v>
      </c>
      <c r="E252" s="264" t="s">
        <v>1</v>
      </c>
      <c r="F252" s="265" t="s">
        <v>1831</v>
      </c>
      <c r="G252" s="263"/>
      <c r="H252" s="266">
        <v>17.550000000000001</v>
      </c>
      <c r="I252" s="267"/>
      <c r="J252" s="263"/>
      <c r="K252" s="263"/>
      <c r="L252" s="268"/>
      <c r="M252" s="269"/>
      <c r="N252" s="270"/>
      <c r="O252" s="270"/>
      <c r="P252" s="270"/>
      <c r="Q252" s="270"/>
      <c r="R252" s="270"/>
      <c r="S252" s="270"/>
      <c r="T252" s="271"/>
      <c r="U252" s="13"/>
      <c r="V252" s="13"/>
      <c r="W252" s="13"/>
      <c r="X252" s="13"/>
      <c r="Y252" s="13"/>
      <c r="Z252" s="13"/>
      <c r="AA252" s="13"/>
      <c r="AB252" s="13"/>
      <c r="AC252" s="13"/>
      <c r="AD252" s="13"/>
      <c r="AE252" s="13"/>
      <c r="AT252" s="272" t="s">
        <v>436</v>
      </c>
      <c r="AU252" s="272" t="s">
        <v>92</v>
      </c>
      <c r="AV252" s="13" t="s">
        <v>92</v>
      </c>
      <c r="AW252" s="13" t="s">
        <v>38</v>
      </c>
      <c r="AX252" s="13" t="s">
        <v>83</v>
      </c>
      <c r="AY252" s="272" t="s">
        <v>244</v>
      </c>
    </row>
    <row r="253" s="13" customFormat="1">
      <c r="A253" s="13"/>
      <c r="B253" s="262"/>
      <c r="C253" s="263"/>
      <c r="D253" s="235" t="s">
        <v>436</v>
      </c>
      <c r="E253" s="264" t="s">
        <v>1</v>
      </c>
      <c r="F253" s="265" t="s">
        <v>1832</v>
      </c>
      <c r="G253" s="263"/>
      <c r="H253" s="266">
        <v>18.486000000000001</v>
      </c>
      <c r="I253" s="267"/>
      <c r="J253" s="263"/>
      <c r="K253" s="263"/>
      <c r="L253" s="268"/>
      <c r="M253" s="269"/>
      <c r="N253" s="270"/>
      <c r="O253" s="270"/>
      <c r="P253" s="270"/>
      <c r="Q253" s="270"/>
      <c r="R253" s="270"/>
      <c r="S253" s="270"/>
      <c r="T253" s="271"/>
      <c r="U253" s="13"/>
      <c r="V253" s="13"/>
      <c r="W253" s="13"/>
      <c r="X253" s="13"/>
      <c r="Y253" s="13"/>
      <c r="Z253" s="13"/>
      <c r="AA253" s="13"/>
      <c r="AB253" s="13"/>
      <c r="AC253" s="13"/>
      <c r="AD253" s="13"/>
      <c r="AE253" s="13"/>
      <c r="AT253" s="272" t="s">
        <v>436</v>
      </c>
      <c r="AU253" s="272" t="s">
        <v>92</v>
      </c>
      <c r="AV253" s="13" t="s">
        <v>92</v>
      </c>
      <c r="AW253" s="13" t="s">
        <v>38</v>
      </c>
      <c r="AX253" s="13" t="s">
        <v>83</v>
      </c>
      <c r="AY253" s="272" t="s">
        <v>244</v>
      </c>
    </row>
    <row r="254" s="13" customFormat="1">
      <c r="A254" s="13"/>
      <c r="B254" s="262"/>
      <c r="C254" s="263"/>
      <c r="D254" s="235" t="s">
        <v>436</v>
      </c>
      <c r="E254" s="264" t="s">
        <v>1</v>
      </c>
      <c r="F254" s="265" t="s">
        <v>1833</v>
      </c>
      <c r="G254" s="263"/>
      <c r="H254" s="266">
        <v>23.010000000000002</v>
      </c>
      <c r="I254" s="267"/>
      <c r="J254" s="263"/>
      <c r="K254" s="263"/>
      <c r="L254" s="268"/>
      <c r="M254" s="269"/>
      <c r="N254" s="270"/>
      <c r="O254" s="270"/>
      <c r="P254" s="270"/>
      <c r="Q254" s="270"/>
      <c r="R254" s="270"/>
      <c r="S254" s="270"/>
      <c r="T254" s="271"/>
      <c r="U254" s="13"/>
      <c r="V254" s="13"/>
      <c r="W254" s="13"/>
      <c r="X254" s="13"/>
      <c r="Y254" s="13"/>
      <c r="Z254" s="13"/>
      <c r="AA254" s="13"/>
      <c r="AB254" s="13"/>
      <c r="AC254" s="13"/>
      <c r="AD254" s="13"/>
      <c r="AE254" s="13"/>
      <c r="AT254" s="272" t="s">
        <v>436</v>
      </c>
      <c r="AU254" s="272" t="s">
        <v>92</v>
      </c>
      <c r="AV254" s="13" t="s">
        <v>92</v>
      </c>
      <c r="AW254" s="13" t="s">
        <v>38</v>
      </c>
      <c r="AX254" s="13" t="s">
        <v>83</v>
      </c>
      <c r="AY254" s="272" t="s">
        <v>244</v>
      </c>
    </row>
    <row r="255" s="13" customFormat="1">
      <c r="A255" s="13"/>
      <c r="B255" s="262"/>
      <c r="C255" s="263"/>
      <c r="D255" s="235" t="s">
        <v>436</v>
      </c>
      <c r="E255" s="264" t="s">
        <v>1</v>
      </c>
      <c r="F255" s="265" t="s">
        <v>1834</v>
      </c>
      <c r="G255" s="263"/>
      <c r="H255" s="266">
        <v>15.210000000000001</v>
      </c>
      <c r="I255" s="267"/>
      <c r="J255" s="263"/>
      <c r="K255" s="263"/>
      <c r="L255" s="268"/>
      <c r="M255" s="269"/>
      <c r="N255" s="270"/>
      <c r="O255" s="270"/>
      <c r="P255" s="270"/>
      <c r="Q255" s="270"/>
      <c r="R255" s="270"/>
      <c r="S255" s="270"/>
      <c r="T255" s="271"/>
      <c r="U255" s="13"/>
      <c r="V255" s="13"/>
      <c r="W255" s="13"/>
      <c r="X255" s="13"/>
      <c r="Y255" s="13"/>
      <c r="Z255" s="13"/>
      <c r="AA255" s="13"/>
      <c r="AB255" s="13"/>
      <c r="AC255" s="13"/>
      <c r="AD255" s="13"/>
      <c r="AE255" s="13"/>
      <c r="AT255" s="272" t="s">
        <v>436</v>
      </c>
      <c r="AU255" s="272" t="s">
        <v>92</v>
      </c>
      <c r="AV255" s="13" t="s">
        <v>92</v>
      </c>
      <c r="AW255" s="13" t="s">
        <v>38</v>
      </c>
      <c r="AX255" s="13" t="s">
        <v>83</v>
      </c>
      <c r="AY255" s="272" t="s">
        <v>244</v>
      </c>
    </row>
    <row r="256" s="13" customFormat="1">
      <c r="A256" s="13"/>
      <c r="B256" s="262"/>
      <c r="C256" s="263"/>
      <c r="D256" s="235" t="s">
        <v>436</v>
      </c>
      <c r="E256" s="264" t="s">
        <v>1</v>
      </c>
      <c r="F256" s="265" t="s">
        <v>1835</v>
      </c>
      <c r="G256" s="263"/>
      <c r="H256" s="266">
        <v>16.77</v>
      </c>
      <c r="I256" s="267"/>
      <c r="J256" s="263"/>
      <c r="K256" s="263"/>
      <c r="L256" s="268"/>
      <c r="M256" s="269"/>
      <c r="N256" s="270"/>
      <c r="O256" s="270"/>
      <c r="P256" s="270"/>
      <c r="Q256" s="270"/>
      <c r="R256" s="270"/>
      <c r="S256" s="270"/>
      <c r="T256" s="271"/>
      <c r="U256" s="13"/>
      <c r="V256" s="13"/>
      <c r="W256" s="13"/>
      <c r="X256" s="13"/>
      <c r="Y256" s="13"/>
      <c r="Z256" s="13"/>
      <c r="AA256" s="13"/>
      <c r="AB256" s="13"/>
      <c r="AC256" s="13"/>
      <c r="AD256" s="13"/>
      <c r="AE256" s="13"/>
      <c r="AT256" s="272" t="s">
        <v>436</v>
      </c>
      <c r="AU256" s="272" t="s">
        <v>92</v>
      </c>
      <c r="AV256" s="13" t="s">
        <v>92</v>
      </c>
      <c r="AW256" s="13" t="s">
        <v>38</v>
      </c>
      <c r="AX256" s="13" t="s">
        <v>83</v>
      </c>
      <c r="AY256" s="272" t="s">
        <v>244</v>
      </c>
    </row>
    <row r="257" s="13" customFormat="1">
      <c r="A257" s="13"/>
      <c r="B257" s="262"/>
      <c r="C257" s="263"/>
      <c r="D257" s="235" t="s">
        <v>436</v>
      </c>
      <c r="E257" s="264" t="s">
        <v>1</v>
      </c>
      <c r="F257" s="265" t="s">
        <v>1836</v>
      </c>
      <c r="G257" s="263"/>
      <c r="H257" s="266">
        <v>14.76</v>
      </c>
      <c r="I257" s="267"/>
      <c r="J257" s="263"/>
      <c r="K257" s="263"/>
      <c r="L257" s="268"/>
      <c r="M257" s="269"/>
      <c r="N257" s="270"/>
      <c r="O257" s="270"/>
      <c r="P257" s="270"/>
      <c r="Q257" s="270"/>
      <c r="R257" s="270"/>
      <c r="S257" s="270"/>
      <c r="T257" s="271"/>
      <c r="U257" s="13"/>
      <c r="V257" s="13"/>
      <c r="W257" s="13"/>
      <c r="X257" s="13"/>
      <c r="Y257" s="13"/>
      <c r="Z257" s="13"/>
      <c r="AA257" s="13"/>
      <c r="AB257" s="13"/>
      <c r="AC257" s="13"/>
      <c r="AD257" s="13"/>
      <c r="AE257" s="13"/>
      <c r="AT257" s="272" t="s">
        <v>436</v>
      </c>
      <c r="AU257" s="272" t="s">
        <v>92</v>
      </c>
      <c r="AV257" s="13" t="s">
        <v>92</v>
      </c>
      <c r="AW257" s="13" t="s">
        <v>38</v>
      </c>
      <c r="AX257" s="13" t="s">
        <v>83</v>
      </c>
      <c r="AY257" s="272" t="s">
        <v>244</v>
      </c>
    </row>
    <row r="258" s="13" customFormat="1">
      <c r="A258" s="13"/>
      <c r="B258" s="262"/>
      <c r="C258" s="263"/>
      <c r="D258" s="235" t="s">
        <v>436</v>
      </c>
      <c r="E258" s="264" t="s">
        <v>1</v>
      </c>
      <c r="F258" s="265" t="s">
        <v>1837</v>
      </c>
      <c r="G258" s="263"/>
      <c r="H258" s="266">
        <v>15.119999999999999</v>
      </c>
      <c r="I258" s="267"/>
      <c r="J258" s="263"/>
      <c r="K258" s="263"/>
      <c r="L258" s="268"/>
      <c r="M258" s="269"/>
      <c r="N258" s="270"/>
      <c r="O258" s="270"/>
      <c r="P258" s="270"/>
      <c r="Q258" s="270"/>
      <c r="R258" s="270"/>
      <c r="S258" s="270"/>
      <c r="T258" s="271"/>
      <c r="U258" s="13"/>
      <c r="V258" s="13"/>
      <c r="W258" s="13"/>
      <c r="X258" s="13"/>
      <c r="Y258" s="13"/>
      <c r="Z258" s="13"/>
      <c r="AA258" s="13"/>
      <c r="AB258" s="13"/>
      <c r="AC258" s="13"/>
      <c r="AD258" s="13"/>
      <c r="AE258" s="13"/>
      <c r="AT258" s="272" t="s">
        <v>436</v>
      </c>
      <c r="AU258" s="272" t="s">
        <v>92</v>
      </c>
      <c r="AV258" s="13" t="s">
        <v>92</v>
      </c>
      <c r="AW258" s="13" t="s">
        <v>38</v>
      </c>
      <c r="AX258" s="13" t="s">
        <v>83</v>
      </c>
      <c r="AY258" s="272" t="s">
        <v>244</v>
      </c>
    </row>
    <row r="259" s="13" customFormat="1">
      <c r="A259" s="13"/>
      <c r="B259" s="262"/>
      <c r="C259" s="263"/>
      <c r="D259" s="235" t="s">
        <v>436</v>
      </c>
      <c r="E259" s="264" t="s">
        <v>1</v>
      </c>
      <c r="F259" s="265" t="s">
        <v>1838</v>
      </c>
      <c r="G259" s="263"/>
      <c r="H259" s="266">
        <v>15.119999999999999</v>
      </c>
      <c r="I259" s="267"/>
      <c r="J259" s="263"/>
      <c r="K259" s="263"/>
      <c r="L259" s="268"/>
      <c r="M259" s="269"/>
      <c r="N259" s="270"/>
      <c r="O259" s="270"/>
      <c r="P259" s="270"/>
      <c r="Q259" s="270"/>
      <c r="R259" s="270"/>
      <c r="S259" s="270"/>
      <c r="T259" s="271"/>
      <c r="U259" s="13"/>
      <c r="V259" s="13"/>
      <c r="W259" s="13"/>
      <c r="X259" s="13"/>
      <c r="Y259" s="13"/>
      <c r="Z259" s="13"/>
      <c r="AA259" s="13"/>
      <c r="AB259" s="13"/>
      <c r="AC259" s="13"/>
      <c r="AD259" s="13"/>
      <c r="AE259" s="13"/>
      <c r="AT259" s="272" t="s">
        <v>436</v>
      </c>
      <c r="AU259" s="272" t="s">
        <v>92</v>
      </c>
      <c r="AV259" s="13" t="s">
        <v>92</v>
      </c>
      <c r="AW259" s="13" t="s">
        <v>38</v>
      </c>
      <c r="AX259" s="13" t="s">
        <v>83</v>
      </c>
      <c r="AY259" s="272" t="s">
        <v>244</v>
      </c>
    </row>
    <row r="260" s="13" customFormat="1">
      <c r="A260" s="13"/>
      <c r="B260" s="262"/>
      <c r="C260" s="263"/>
      <c r="D260" s="235" t="s">
        <v>436</v>
      </c>
      <c r="E260" s="264" t="s">
        <v>1</v>
      </c>
      <c r="F260" s="265" t="s">
        <v>1839</v>
      </c>
      <c r="G260" s="263"/>
      <c r="H260" s="266">
        <v>12.18</v>
      </c>
      <c r="I260" s="267"/>
      <c r="J260" s="263"/>
      <c r="K260" s="263"/>
      <c r="L260" s="268"/>
      <c r="M260" s="269"/>
      <c r="N260" s="270"/>
      <c r="O260" s="270"/>
      <c r="P260" s="270"/>
      <c r="Q260" s="270"/>
      <c r="R260" s="270"/>
      <c r="S260" s="270"/>
      <c r="T260" s="271"/>
      <c r="U260" s="13"/>
      <c r="V260" s="13"/>
      <c r="W260" s="13"/>
      <c r="X260" s="13"/>
      <c r="Y260" s="13"/>
      <c r="Z260" s="13"/>
      <c r="AA260" s="13"/>
      <c r="AB260" s="13"/>
      <c r="AC260" s="13"/>
      <c r="AD260" s="13"/>
      <c r="AE260" s="13"/>
      <c r="AT260" s="272" t="s">
        <v>436</v>
      </c>
      <c r="AU260" s="272" t="s">
        <v>92</v>
      </c>
      <c r="AV260" s="13" t="s">
        <v>92</v>
      </c>
      <c r="AW260" s="13" t="s">
        <v>38</v>
      </c>
      <c r="AX260" s="13" t="s">
        <v>83</v>
      </c>
      <c r="AY260" s="272" t="s">
        <v>244</v>
      </c>
    </row>
    <row r="261" s="13" customFormat="1">
      <c r="A261" s="13"/>
      <c r="B261" s="262"/>
      <c r="C261" s="263"/>
      <c r="D261" s="235" t="s">
        <v>436</v>
      </c>
      <c r="E261" s="264" t="s">
        <v>1</v>
      </c>
      <c r="F261" s="265" t="s">
        <v>1840</v>
      </c>
      <c r="G261" s="263"/>
      <c r="H261" s="266">
        <v>22.140000000000001</v>
      </c>
      <c r="I261" s="267"/>
      <c r="J261" s="263"/>
      <c r="K261" s="263"/>
      <c r="L261" s="268"/>
      <c r="M261" s="269"/>
      <c r="N261" s="270"/>
      <c r="O261" s="270"/>
      <c r="P261" s="270"/>
      <c r="Q261" s="270"/>
      <c r="R261" s="270"/>
      <c r="S261" s="270"/>
      <c r="T261" s="271"/>
      <c r="U261" s="13"/>
      <c r="V261" s="13"/>
      <c r="W261" s="13"/>
      <c r="X261" s="13"/>
      <c r="Y261" s="13"/>
      <c r="Z261" s="13"/>
      <c r="AA261" s="13"/>
      <c r="AB261" s="13"/>
      <c r="AC261" s="13"/>
      <c r="AD261" s="13"/>
      <c r="AE261" s="13"/>
      <c r="AT261" s="272" t="s">
        <v>436</v>
      </c>
      <c r="AU261" s="272" t="s">
        <v>92</v>
      </c>
      <c r="AV261" s="13" t="s">
        <v>92</v>
      </c>
      <c r="AW261" s="13" t="s">
        <v>38</v>
      </c>
      <c r="AX261" s="13" t="s">
        <v>83</v>
      </c>
      <c r="AY261" s="272" t="s">
        <v>244</v>
      </c>
    </row>
    <row r="262" s="13" customFormat="1">
      <c r="A262" s="13"/>
      <c r="B262" s="262"/>
      <c r="C262" s="263"/>
      <c r="D262" s="235" t="s">
        <v>436</v>
      </c>
      <c r="E262" s="264" t="s">
        <v>1</v>
      </c>
      <c r="F262" s="265" t="s">
        <v>1841</v>
      </c>
      <c r="G262" s="263"/>
      <c r="H262" s="266">
        <v>22.140000000000001</v>
      </c>
      <c r="I262" s="267"/>
      <c r="J262" s="263"/>
      <c r="K262" s="263"/>
      <c r="L262" s="268"/>
      <c r="M262" s="269"/>
      <c r="N262" s="270"/>
      <c r="O262" s="270"/>
      <c r="P262" s="270"/>
      <c r="Q262" s="270"/>
      <c r="R262" s="270"/>
      <c r="S262" s="270"/>
      <c r="T262" s="271"/>
      <c r="U262" s="13"/>
      <c r="V262" s="13"/>
      <c r="W262" s="13"/>
      <c r="X262" s="13"/>
      <c r="Y262" s="13"/>
      <c r="Z262" s="13"/>
      <c r="AA262" s="13"/>
      <c r="AB262" s="13"/>
      <c r="AC262" s="13"/>
      <c r="AD262" s="13"/>
      <c r="AE262" s="13"/>
      <c r="AT262" s="272" t="s">
        <v>436</v>
      </c>
      <c r="AU262" s="272" t="s">
        <v>92</v>
      </c>
      <c r="AV262" s="13" t="s">
        <v>92</v>
      </c>
      <c r="AW262" s="13" t="s">
        <v>38</v>
      </c>
      <c r="AX262" s="13" t="s">
        <v>83</v>
      </c>
      <c r="AY262" s="272" t="s">
        <v>244</v>
      </c>
    </row>
    <row r="263" s="13" customFormat="1">
      <c r="A263" s="13"/>
      <c r="B263" s="262"/>
      <c r="C263" s="263"/>
      <c r="D263" s="235" t="s">
        <v>436</v>
      </c>
      <c r="E263" s="264" t="s">
        <v>1</v>
      </c>
      <c r="F263" s="265" t="s">
        <v>1842</v>
      </c>
      <c r="G263" s="263"/>
      <c r="H263" s="266">
        <v>20.960000000000001</v>
      </c>
      <c r="I263" s="267"/>
      <c r="J263" s="263"/>
      <c r="K263" s="263"/>
      <c r="L263" s="268"/>
      <c r="M263" s="269"/>
      <c r="N263" s="270"/>
      <c r="O263" s="270"/>
      <c r="P263" s="270"/>
      <c r="Q263" s="270"/>
      <c r="R263" s="270"/>
      <c r="S263" s="270"/>
      <c r="T263" s="271"/>
      <c r="U263" s="13"/>
      <c r="V263" s="13"/>
      <c r="W263" s="13"/>
      <c r="X263" s="13"/>
      <c r="Y263" s="13"/>
      <c r="Z263" s="13"/>
      <c r="AA263" s="13"/>
      <c r="AB263" s="13"/>
      <c r="AC263" s="13"/>
      <c r="AD263" s="13"/>
      <c r="AE263" s="13"/>
      <c r="AT263" s="272" t="s">
        <v>436</v>
      </c>
      <c r="AU263" s="272" t="s">
        <v>92</v>
      </c>
      <c r="AV263" s="13" t="s">
        <v>92</v>
      </c>
      <c r="AW263" s="13" t="s">
        <v>38</v>
      </c>
      <c r="AX263" s="13" t="s">
        <v>83</v>
      </c>
      <c r="AY263" s="272" t="s">
        <v>244</v>
      </c>
    </row>
    <row r="264" s="13" customFormat="1">
      <c r="A264" s="13"/>
      <c r="B264" s="262"/>
      <c r="C264" s="263"/>
      <c r="D264" s="235" t="s">
        <v>436</v>
      </c>
      <c r="E264" s="264" t="s">
        <v>1</v>
      </c>
      <c r="F264" s="265" t="s">
        <v>1843</v>
      </c>
      <c r="G264" s="263"/>
      <c r="H264" s="266">
        <v>13.26</v>
      </c>
      <c r="I264" s="267"/>
      <c r="J264" s="263"/>
      <c r="K264" s="263"/>
      <c r="L264" s="268"/>
      <c r="M264" s="269"/>
      <c r="N264" s="270"/>
      <c r="O264" s="270"/>
      <c r="P264" s="270"/>
      <c r="Q264" s="270"/>
      <c r="R264" s="270"/>
      <c r="S264" s="270"/>
      <c r="T264" s="271"/>
      <c r="U264" s="13"/>
      <c r="V264" s="13"/>
      <c r="W264" s="13"/>
      <c r="X264" s="13"/>
      <c r="Y264" s="13"/>
      <c r="Z264" s="13"/>
      <c r="AA264" s="13"/>
      <c r="AB264" s="13"/>
      <c r="AC264" s="13"/>
      <c r="AD264" s="13"/>
      <c r="AE264" s="13"/>
      <c r="AT264" s="272" t="s">
        <v>436</v>
      </c>
      <c r="AU264" s="272" t="s">
        <v>92</v>
      </c>
      <c r="AV264" s="13" t="s">
        <v>92</v>
      </c>
      <c r="AW264" s="13" t="s">
        <v>38</v>
      </c>
      <c r="AX264" s="13" t="s">
        <v>83</v>
      </c>
      <c r="AY264" s="272" t="s">
        <v>244</v>
      </c>
    </row>
    <row r="265" s="13" customFormat="1">
      <c r="A265" s="13"/>
      <c r="B265" s="262"/>
      <c r="C265" s="263"/>
      <c r="D265" s="235" t="s">
        <v>436</v>
      </c>
      <c r="E265" s="264" t="s">
        <v>1</v>
      </c>
      <c r="F265" s="265" t="s">
        <v>1844</v>
      </c>
      <c r="G265" s="263"/>
      <c r="H265" s="266">
        <v>13.26</v>
      </c>
      <c r="I265" s="267"/>
      <c r="J265" s="263"/>
      <c r="K265" s="263"/>
      <c r="L265" s="268"/>
      <c r="M265" s="269"/>
      <c r="N265" s="270"/>
      <c r="O265" s="270"/>
      <c r="P265" s="270"/>
      <c r="Q265" s="270"/>
      <c r="R265" s="270"/>
      <c r="S265" s="270"/>
      <c r="T265" s="271"/>
      <c r="U265" s="13"/>
      <c r="V265" s="13"/>
      <c r="W265" s="13"/>
      <c r="X265" s="13"/>
      <c r="Y265" s="13"/>
      <c r="Z265" s="13"/>
      <c r="AA265" s="13"/>
      <c r="AB265" s="13"/>
      <c r="AC265" s="13"/>
      <c r="AD265" s="13"/>
      <c r="AE265" s="13"/>
      <c r="AT265" s="272" t="s">
        <v>436</v>
      </c>
      <c r="AU265" s="272" t="s">
        <v>92</v>
      </c>
      <c r="AV265" s="13" t="s">
        <v>92</v>
      </c>
      <c r="AW265" s="13" t="s">
        <v>38</v>
      </c>
      <c r="AX265" s="13" t="s">
        <v>83</v>
      </c>
      <c r="AY265" s="272" t="s">
        <v>244</v>
      </c>
    </row>
    <row r="266" s="13" customFormat="1">
      <c r="A266" s="13"/>
      <c r="B266" s="262"/>
      <c r="C266" s="263"/>
      <c r="D266" s="235" t="s">
        <v>436</v>
      </c>
      <c r="E266" s="264" t="s">
        <v>1</v>
      </c>
      <c r="F266" s="265" t="s">
        <v>1845</v>
      </c>
      <c r="G266" s="263"/>
      <c r="H266" s="266">
        <v>83.25</v>
      </c>
      <c r="I266" s="267"/>
      <c r="J266" s="263"/>
      <c r="K266" s="263"/>
      <c r="L266" s="268"/>
      <c r="M266" s="269"/>
      <c r="N266" s="270"/>
      <c r="O266" s="270"/>
      <c r="P266" s="270"/>
      <c r="Q266" s="270"/>
      <c r="R266" s="270"/>
      <c r="S266" s="270"/>
      <c r="T266" s="271"/>
      <c r="U266" s="13"/>
      <c r="V266" s="13"/>
      <c r="W266" s="13"/>
      <c r="X266" s="13"/>
      <c r="Y266" s="13"/>
      <c r="Z266" s="13"/>
      <c r="AA266" s="13"/>
      <c r="AB266" s="13"/>
      <c r="AC266" s="13"/>
      <c r="AD266" s="13"/>
      <c r="AE266" s="13"/>
      <c r="AT266" s="272" t="s">
        <v>436</v>
      </c>
      <c r="AU266" s="272" t="s">
        <v>92</v>
      </c>
      <c r="AV266" s="13" t="s">
        <v>92</v>
      </c>
      <c r="AW266" s="13" t="s">
        <v>38</v>
      </c>
      <c r="AX266" s="13" t="s">
        <v>83</v>
      </c>
      <c r="AY266" s="272" t="s">
        <v>244</v>
      </c>
    </row>
    <row r="267" s="16" customFormat="1">
      <c r="A267" s="16"/>
      <c r="B267" s="297"/>
      <c r="C267" s="298"/>
      <c r="D267" s="235" t="s">
        <v>436</v>
      </c>
      <c r="E267" s="299" t="s">
        <v>1</v>
      </c>
      <c r="F267" s="300" t="s">
        <v>565</v>
      </c>
      <c r="G267" s="298"/>
      <c r="H267" s="301">
        <v>547.37599999999998</v>
      </c>
      <c r="I267" s="302"/>
      <c r="J267" s="298"/>
      <c r="K267" s="298"/>
      <c r="L267" s="303"/>
      <c r="M267" s="304"/>
      <c r="N267" s="305"/>
      <c r="O267" s="305"/>
      <c r="P267" s="305"/>
      <c r="Q267" s="305"/>
      <c r="R267" s="305"/>
      <c r="S267" s="305"/>
      <c r="T267" s="306"/>
      <c r="U267" s="16"/>
      <c r="V267" s="16"/>
      <c r="W267" s="16"/>
      <c r="X267" s="16"/>
      <c r="Y267" s="16"/>
      <c r="Z267" s="16"/>
      <c r="AA267" s="16"/>
      <c r="AB267" s="16"/>
      <c r="AC267" s="16"/>
      <c r="AD267" s="16"/>
      <c r="AE267" s="16"/>
      <c r="AT267" s="307" t="s">
        <v>436</v>
      </c>
      <c r="AU267" s="307" t="s">
        <v>92</v>
      </c>
      <c r="AV267" s="16" t="s">
        <v>117</v>
      </c>
      <c r="AW267" s="16" t="s">
        <v>38</v>
      </c>
      <c r="AX267" s="16" t="s">
        <v>83</v>
      </c>
      <c r="AY267" s="307" t="s">
        <v>244</v>
      </c>
    </row>
    <row r="268" s="13" customFormat="1">
      <c r="A268" s="13"/>
      <c r="B268" s="262"/>
      <c r="C268" s="263"/>
      <c r="D268" s="235" t="s">
        <v>436</v>
      </c>
      <c r="E268" s="264" t="s">
        <v>1</v>
      </c>
      <c r="F268" s="265" t="s">
        <v>1846</v>
      </c>
      <c r="G268" s="263"/>
      <c r="H268" s="266">
        <v>36.347000000000001</v>
      </c>
      <c r="I268" s="267"/>
      <c r="J268" s="263"/>
      <c r="K268" s="263"/>
      <c r="L268" s="268"/>
      <c r="M268" s="269"/>
      <c r="N268" s="270"/>
      <c r="O268" s="270"/>
      <c r="P268" s="270"/>
      <c r="Q268" s="270"/>
      <c r="R268" s="270"/>
      <c r="S268" s="270"/>
      <c r="T268" s="271"/>
      <c r="U268" s="13"/>
      <c r="V268" s="13"/>
      <c r="W268" s="13"/>
      <c r="X268" s="13"/>
      <c r="Y268" s="13"/>
      <c r="Z268" s="13"/>
      <c r="AA268" s="13"/>
      <c r="AB268" s="13"/>
      <c r="AC268" s="13"/>
      <c r="AD268" s="13"/>
      <c r="AE268" s="13"/>
      <c r="AT268" s="272" t="s">
        <v>436</v>
      </c>
      <c r="AU268" s="272" t="s">
        <v>92</v>
      </c>
      <c r="AV268" s="13" t="s">
        <v>92</v>
      </c>
      <c r="AW268" s="13" t="s">
        <v>38</v>
      </c>
      <c r="AX268" s="13" t="s">
        <v>83</v>
      </c>
      <c r="AY268" s="272" t="s">
        <v>244</v>
      </c>
    </row>
    <row r="269" s="16" customFormat="1">
      <c r="A269" s="16"/>
      <c r="B269" s="297"/>
      <c r="C269" s="298"/>
      <c r="D269" s="235" t="s">
        <v>436</v>
      </c>
      <c r="E269" s="299" t="s">
        <v>1</v>
      </c>
      <c r="F269" s="300" t="s">
        <v>565</v>
      </c>
      <c r="G269" s="298"/>
      <c r="H269" s="301">
        <v>36.347000000000001</v>
      </c>
      <c r="I269" s="302"/>
      <c r="J269" s="298"/>
      <c r="K269" s="298"/>
      <c r="L269" s="303"/>
      <c r="M269" s="304"/>
      <c r="N269" s="305"/>
      <c r="O269" s="305"/>
      <c r="P269" s="305"/>
      <c r="Q269" s="305"/>
      <c r="R269" s="305"/>
      <c r="S269" s="305"/>
      <c r="T269" s="306"/>
      <c r="U269" s="16"/>
      <c r="V269" s="16"/>
      <c r="W269" s="16"/>
      <c r="X269" s="16"/>
      <c r="Y269" s="16"/>
      <c r="Z269" s="16"/>
      <c r="AA269" s="16"/>
      <c r="AB269" s="16"/>
      <c r="AC269" s="16"/>
      <c r="AD269" s="16"/>
      <c r="AE269" s="16"/>
      <c r="AT269" s="307" t="s">
        <v>436</v>
      </c>
      <c r="AU269" s="307" t="s">
        <v>92</v>
      </c>
      <c r="AV269" s="16" t="s">
        <v>117</v>
      </c>
      <c r="AW269" s="16" t="s">
        <v>38</v>
      </c>
      <c r="AX269" s="16" t="s">
        <v>83</v>
      </c>
      <c r="AY269" s="307" t="s">
        <v>244</v>
      </c>
    </row>
    <row r="270" s="13" customFormat="1">
      <c r="A270" s="13"/>
      <c r="B270" s="262"/>
      <c r="C270" s="263"/>
      <c r="D270" s="235" t="s">
        <v>436</v>
      </c>
      <c r="E270" s="264" t="s">
        <v>1</v>
      </c>
      <c r="F270" s="265" t="s">
        <v>1847</v>
      </c>
      <c r="G270" s="263"/>
      <c r="H270" s="266">
        <v>330</v>
      </c>
      <c r="I270" s="267"/>
      <c r="J270" s="263"/>
      <c r="K270" s="263"/>
      <c r="L270" s="268"/>
      <c r="M270" s="269"/>
      <c r="N270" s="270"/>
      <c r="O270" s="270"/>
      <c r="P270" s="270"/>
      <c r="Q270" s="270"/>
      <c r="R270" s="270"/>
      <c r="S270" s="270"/>
      <c r="T270" s="271"/>
      <c r="U270" s="13"/>
      <c r="V270" s="13"/>
      <c r="W270" s="13"/>
      <c r="X270" s="13"/>
      <c r="Y270" s="13"/>
      <c r="Z270" s="13"/>
      <c r="AA270" s="13"/>
      <c r="AB270" s="13"/>
      <c r="AC270" s="13"/>
      <c r="AD270" s="13"/>
      <c r="AE270" s="13"/>
      <c r="AT270" s="272" t="s">
        <v>436</v>
      </c>
      <c r="AU270" s="272" t="s">
        <v>92</v>
      </c>
      <c r="AV270" s="13" t="s">
        <v>92</v>
      </c>
      <c r="AW270" s="13" t="s">
        <v>38</v>
      </c>
      <c r="AX270" s="13" t="s">
        <v>83</v>
      </c>
      <c r="AY270" s="272" t="s">
        <v>244</v>
      </c>
    </row>
    <row r="271" s="14" customFormat="1">
      <c r="A271" s="14"/>
      <c r="B271" s="273"/>
      <c r="C271" s="274"/>
      <c r="D271" s="235" t="s">
        <v>436</v>
      </c>
      <c r="E271" s="275" t="s">
        <v>1</v>
      </c>
      <c r="F271" s="276" t="s">
        <v>438</v>
      </c>
      <c r="G271" s="274"/>
      <c r="H271" s="277">
        <v>913.72299999999996</v>
      </c>
      <c r="I271" s="278"/>
      <c r="J271" s="274"/>
      <c r="K271" s="274"/>
      <c r="L271" s="279"/>
      <c r="M271" s="280"/>
      <c r="N271" s="281"/>
      <c r="O271" s="281"/>
      <c r="P271" s="281"/>
      <c r="Q271" s="281"/>
      <c r="R271" s="281"/>
      <c r="S271" s="281"/>
      <c r="T271" s="282"/>
      <c r="U271" s="14"/>
      <c r="V271" s="14"/>
      <c r="W271" s="14"/>
      <c r="X271" s="14"/>
      <c r="Y271" s="14"/>
      <c r="Z271" s="14"/>
      <c r="AA271" s="14"/>
      <c r="AB271" s="14"/>
      <c r="AC271" s="14"/>
      <c r="AD271" s="14"/>
      <c r="AE271" s="14"/>
      <c r="AT271" s="283" t="s">
        <v>436</v>
      </c>
      <c r="AU271" s="283" t="s">
        <v>92</v>
      </c>
      <c r="AV271" s="14" t="s">
        <v>123</v>
      </c>
      <c r="AW271" s="14" t="s">
        <v>38</v>
      </c>
      <c r="AX271" s="14" t="s">
        <v>90</v>
      </c>
      <c r="AY271" s="283" t="s">
        <v>244</v>
      </c>
    </row>
    <row r="272" s="2" customFormat="1" ht="16.5" customHeight="1">
      <c r="A272" s="40"/>
      <c r="B272" s="41"/>
      <c r="C272" s="222" t="s">
        <v>288</v>
      </c>
      <c r="D272" s="222" t="s">
        <v>245</v>
      </c>
      <c r="E272" s="223" t="s">
        <v>1848</v>
      </c>
      <c r="F272" s="224" t="s">
        <v>1849</v>
      </c>
      <c r="G272" s="225" t="s">
        <v>257</v>
      </c>
      <c r="H272" s="226">
        <v>54</v>
      </c>
      <c r="I272" s="227"/>
      <c r="J272" s="228">
        <f>ROUND(I272*H272,2)</f>
        <v>0</v>
      </c>
      <c r="K272" s="224" t="s">
        <v>249</v>
      </c>
      <c r="L272" s="46"/>
      <c r="M272" s="229" t="s">
        <v>1</v>
      </c>
      <c r="N272" s="230" t="s">
        <v>48</v>
      </c>
      <c r="O272" s="93"/>
      <c r="P272" s="231">
        <f>O272*H272</f>
        <v>0</v>
      </c>
      <c r="Q272" s="231">
        <v>0</v>
      </c>
      <c r="R272" s="231">
        <f>Q272*H272</f>
        <v>0</v>
      </c>
      <c r="S272" s="231">
        <v>0</v>
      </c>
      <c r="T272" s="232">
        <f>S272*H272</f>
        <v>0</v>
      </c>
      <c r="U272" s="40"/>
      <c r="V272" s="40"/>
      <c r="W272" s="40"/>
      <c r="X272" s="40"/>
      <c r="Y272" s="40"/>
      <c r="Z272" s="40"/>
      <c r="AA272" s="40"/>
      <c r="AB272" s="40"/>
      <c r="AC272" s="40"/>
      <c r="AD272" s="40"/>
      <c r="AE272" s="40"/>
      <c r="AR272" s="233" t="s">
        <v>123</v>
      </c>
      <c r="AT272" s="233" t="s">
        <v>245</v>
      </c>
      <c r="AU272" s="233" t="s">
        <v>92</v>
      </c>
      <c r="AY272" s="18" t="s">
        <v>244</v>
      </c>
      <c r="BE272" s="234">
        <f>IF(N272="základní",J272,0)</f>
        <v>0</v>
      </c>
      <c r="BF272" s="234">
        <f>IF(N272="snížená",J272,0)</f>
        <v>0</v>
      </c>
      <c r="BG272" s="234">
        <f>IF(N272="zákl. přenesená",J272,0)</f>
        <v>0</v>
      </c>
      <c r="BH272" s="234">
        <f>IF(N272="sníž. přenesená",J272,0)</f>
        <v>0</v>
      </c>
      <c r="BI272" s="234">
        <f>IF(N272="nulová",J272,0)</f>
        <v>0</v>
      </c>
      <c r="BJ272" s="18" t="s">
        <v>90</v>
      </c>
      <c r="BK272" s="234">
        <f>ROUND(I272*H272,2)</f>
        <v>0</v>
      </c>
      <c r="BL272" s="18" t="s">
        <v>123</v>
      </c>
      <c r="BM272" s="233" t="s">
        <v>1850</v>
      </c>
    </row>
    <row r="273" s="2" customFormat="1">
      <c r="A273" s="40"/>
      <c r="B273" s="41"/>
      <c r="C273" s="42"/>
      <c r="D273" s="235" t="s">
        <v>250</v>
      </c>
      <c r="E273" s="42"/>
      <c r="F273" s="236" t="s">
        <v>1851</v>
      </c>
      <c r="G273" s="42"/>
      <c r="H273" s="42"/>
      <c r="I273" s="237"/>
      <c r="J273" s="42"/>
      <c r="K273" s="42"/>
      <c r="L273" s="46"/>
      <c r="M273" s="238"/>
      <c r="N273" s="239"/>
      <c r="O273" s="93"/>
      <c r="P273" s="93"/>
      <c r="Q273" s="93"/>
      <c r="R273" s="93"/>
      <c r="S273" s="93"/>
      <c r="T273" s="94"/>
      <c r="U273" s="40"/>
      <c r="V273" s="40"/>
      <c r="W273" s="40"/>
      <c r="X273" s="40"/>
      <c r="Y273" s="40"/>
      <c r="Z273" s="40"/>
      <c r="AA273" s="40"/>
      <c r="AB273" s="40"/>
      <c r="AC273" s="40"/>
      <c r="AD273" s="40"/>
      <c r="AE273" s="40"/>
      <c r="AT273" s="18" t="s">
        <v>250</v>
      </c>
      <c r="AU273" s="18" t="s">
        <v>92</v>
      </c>
    </row>
    <row r="274" s="13" customFormat="1">
      <c r="A274" s="13"/>
      <c r="B274" s="262"/>
      <c r="C274" s="263"/>
      <c r="D274" s="235" t="s">
        <v>436</v>
      </c>
      <c r="E274" s="264" t="s">
        <v>1</v>
      </c>
      <c r="F274" s="265" t="s">
        <v>1852</v>
      </c>
      <c r="G274" s="263"/>
      <c r="H274" s="266">
        <v>54</v>
      </c>
      <c r="I274" s="267"/>
      <c r="J274" s="263"/>
      <c r="K274" s="263"/>
      <c r="L274" s="268"/>
      <c r="M274" s="269"/>
      <c r="N274" s="270"/>
      <c r="O274" s="270"/>
      <c r="P274" s="270"/>
      <c r="Q274" s="270"/>
      <c r="R274" s="270"/>
      <c r="S274" s="270"/>
      <c r="T274" s="271"/>
      <c r="U274" s="13"/>
      <c r="V274" s="13"/>
      <c r="W274" s="13"/>
      <c r="X274" s="13"/>
      <c r="Y274" s="13"/>
      <c r="Z274" s="13"/>
      <c r="AA274" s="13"/>
      <c r="AB274" s="13"/>
      <c r="AC274" s="13"/>
      <c r="AD274" s="13"/>
      <c r="AE274" s="13"/>
      <c r="AT274" s="272" t="s">
        <v>436</v>
      </c>
      <c r="AU274" s="272" t="s">
        <v>92</v>
      </c>
      <c r="AV274" s="13" t="s">
        <v>92</v>
      </c>
      <c r="AW274" s="13" t="s">
        <v>38</v>
      </c>
      <c r="AX274" s="13" t="s">
        <v>83</v>
      </c>
      <c r="AY274" s="272" t="s">
        <v>244</v>
      </c>
    </row>
    <row r="275" s="14" customFormat="1">
      <c r="A275" s="14"/>
      <c r="B275" s="273"/>
      <c r="C275" s="274"/>
      <c r="D275" s="235" t="s">
        <v>436</v>
      </c>
      <c r="E275" s="275" t="s">
        <v>1</v>
      </c>
      <c r="F275" s="276" t="s">
        <v>438</v>
      </c>
      <c r="G275" s="274"/>
      <c r="H275" s="277">
        <v>54</v>
      </c>
      <c r="I275" s="278"/>
      <c r="J275" s="274"/>
      <c r="K275" s="274"/>
      <c r="L275" s="279"/>
      <c r="M275" s="280"/>
      <c r="N275" s="281"/>
      <c r="O275" s="281"/>
      <c r="P275" s="281"/>
      <c r="Q275" s="281"/>
      <c r="R275" s="281"/>
      <c r="S275" s="281"/>
      <c r="T275" s="282"/>
      <c r="U275" s="14"/>
      <c r="V275" s="14"/>
      <c r="W275" s="14"/>
      <c r="X275" s="14"/>
      <c r="Y275" s="14"/>
      <c r="Z275" s="14"/>
      <c r="AA275" s="14"/>
      <c r="AB275" s="14"/>
      <c r="AC275" s="14"/>
      <c r="AD275" s="14"/>
      <c r="AE275" s="14"/>
      <c r="AT275" s="283" t="s">
        <v>436</v>
      </c>
      <c r="AU275" s="283" t="s">
        <v>92</v>
      </c>
      <c r="AV275" s="14" t="s">
        <v>123</v>
      </c>
      <c r="AW275" s="14" t="s">
        <v>38</v>
      </c>
      <c r="AX275" s="14" t="s">
        <v>90</v>
      </c>
      <c r="AY275" s="283" t="s">
        <v>244</v>
      </c>
    </row>
    <row r="276" s="2" customFormat="1" ht="16.5" customHeight="1">
      <c r="A276" s="40"/>
      <c r="B276" s="41"/>
      <c r="C276" s="222" t="s">
        <v>336</v>
      </c>
      <c r="D276" s="222" t="s">
        <v>245</v>
      </c>
      <c r="E276" s="223" t="s">
        <v>1853</v>
      </c>
      <c r="F276" s="224" t="s">
        <v>1854</v>
      </c>
      <c r="G276" s="225" t="s">
        <v>301</v>
      </c>
      <c r="H276" s="226">
        <v>130.40000000000001</v>
      </c>
      <c r="I276" s="227"/>
      <c r="J276" s="228">
        <f>ROUND(I276*H276,2)</f>
        <v>0</v>
      </c>
      <c r="K276" s="224" t="s">
        <v>434</v>
      </c>
      <c r="L276" s="46"/>
      <c r="M276" s="229" t="s">
        <v>1</v>
      </c>
      <c r="N276" s="230" t="s">
        <v>48</v>
      </c>
      <c r="O276" s="93"/>
      <c r="P276" s="231">
        <f>O276*H276</f>
        <v>0</v>
      </c>
      <c r="Q276" s="231">
        <v>0</v>
      </c>
      <c r="R276" s="231">
        <f>Q276*H276</f>
        <v>0</v>
      </c>
      <c r="S276" s="231">
        <v>0</v>
      </c>
      <c r="T276" s="232">
        <f>S276*H276</f>
        <v>0</v>
      </c>
      <c r="U276" s="40"/>
      <c r="V276" s="40"/>
      <c r="W276" s="40"/>
      <c r="X276" s="40"/>
      <c r="Y276" s="40"/>
      <c r="Z276" s="40"/>
      <c r="AA276" s="40"/>
      <c r="AB276" s="40"/>
      <c r="AC276" s="40"/>
      <c r="AD276" s="40"/>
      <c r="AE276" s="40"/>
      <c r="AR276" s="233" t="s">
        <v>123</v>
      </c>
      <c r="AT276" s="233" t="s">
        <v>245</v>
      </c>
      <c r="AU276" s="233" t="s">
        <v>92</v>
      </c>
      <c r="AY276" s="18" t="s">
        <v>244</v>
      </c>
      <c r="BE276" s="234">
        <f>IF(N276="základní",J276,0)</f>
        <v>0</v>
      </c>
      <c r="BF276" s="234">
        <f>IF(N276="snížená",J276,0)</f>
        <v>0</v>
      </c>
      <c r="BG276" s="234">
        <f>IF(N276="zákl. přenesená",J276,0)</f>
        <v>0</v>
      </c>
      <c r="BH276" s="234">
        <f>IF(N276="sníž. přenesená",J276,0)</f>
        <v>0</v>
      </c>
      <c r="BI276" s="234">
        <f>IF(N276="nulová",J276,0)</f>
        <v>0</v>
      </c>
      <c r="BJ276" s="18" t="s">
        <v>90</v>
      </c>
      <c r="BK276" s="234">
        <f>ROUND(I276*H276,2)</f>
        <v>0</v>
      </c>
      <c r="BL276" s="18" t="s">
        <v>123</v>
      </c>
      <c r="BM276" s="233" t="s">
        <v>1855</v>
      </c>
    </row>
    <row r="277" s="15" customFormat="1">
      <c r="A277" s="15"/>
      <c r="B277" s="287"/>
      <c r="C277" s="288"/>
      <c r="D277" s="235" t="s">
        <v>436</v>
      </c>
      <c r="E277" s="289" t="s">
        <v>1</v>
      </c>
      <c r="F277" s="290" t="s">
        <v>1799</v>
      </c>
      <c r="G277" s="288"/>
      <c r="H277" s="289" t="s">
        <v>1</v>
      </c>
      <c r="I277" s="291"/>
      <c r="J277" s="288"/>
      <c r="K277" s="288"/>
      <c r="L277" s="292"/>
      <c r="M277" s="293"/>
      <c r="N277" s="294"/>
      <c r="O277" s="294"/>
      <c r="P277" s="294"/>
      <c r="Q277" s="294"/>
      <c r="R277" s="294"/>
      <c r="S277" s="294"/>
      <c r="T277" s="295"/>
      <c r="U277" s="15"/>
      <c r="V277" s="15"/>
      <c r="W277" s="15"/>
      <c r="X277" s="15"/>
      <c r="Y277" s="15"/>
      <c r="Z277" s="15"/>
      <c r="AA277" s="15"/>
      <c r="AB277" s="15"/>
      <c r="AC277" s="15"/>
      <c r="AD277" s="15"/>
      <c r="AE277" s="15"/>
      <c r="AT277" s="296" t="s">
        <v>436</v>
      </c>
      <c r="AU277" s="296" t="s">
        <v>92</v>
      </c>
      <c r="AV277" s="15" t="s">
        <v>90</v>
      </c>
      <c r="AW277" s="15" t="s">
        <v>38</v>
      </c>
      <c r="AX277" s="15" t="s">
        <v>83</v>
      </c>
      <c r="AY277" s="296" t="s">
        <v>244</v>
      </c>
    </row>
    <row r="278" s="13" customFormat="1">
      <c r="A278" s="13"/>
      <c r="B278" s="262"/>
      <c r="C278" s="263"/>
      <c r="D278" s="235" t="s">
        <v>436</v>
      </c>
      <c r="E278" s="264" t="s">
        <v>1</v>
      </c>
      <c r="F278" s="265" t="s">
        <v>1856</v>
      </c>
      <c r="G278" s="263"/>
      <c r="H278" s="266">
        <v>130.40000000000001</v>
      </c>
      <c r="I278" s="267"/>
      <c r="J278" s="263"/>
      <c r="K278" s="263"/>
      <c r="L278" s="268"/>
      <c r="M278" s="269"/>
      <c r="N278" s="270"/>
      <c r="O278" s="270"/>
      <c r="P278" s="270"/>
      <c r="Q278" s="270"/>
      <c r="R278" s="270"/>
      <c r="S278" s="270"/>
      <c r="T278" s="271"/>
      <c r="U278" s="13"/>
      <c r="V278" s="13"/>
      <c r="W278" s="13"/>
      <c r="X278" s="13"/>
      <c r="Y278" s="13"/>
      <c r="Z278" s="13"/>
      <c r="AA278" s="13"/>
      <c r="AB278" s="13"/>
      <c r="AC278" s="13"/>
      <c r="AD278" s="13"/>
      <c r="AE278" s="13"/>
      <c r="AT278" s="272" t="s">
        <v>436</v>
      </c>
      <c r="AU278" s="272" t="s">
        <v>92</v>
      </c>
      <c r="AV278" s="13" t="s">
        <v>92</v>
      </c>
      <c r="AW278" s="13" t="s">
        <v>38</v>
      </c>
      <c r="AX278" s="13" t="s">
        <v>83</v>
      </c>
      <c r="AY278" s="272" t="s">
        <v>244</v>
      </c>
    </row>
    <row r="279" s="14" customFormat="1">
      <c r="A279" s="14"/>
      <c r="B279" s="273"/>
      <c r="C279" s="274"/>
      <c r="D279" s="235" t="s">
        <v>436</v>
      </c>
      <c r="E279" s="275" t="s">
        <v>1</v>
      </c>
      <c r="F279" s="276" t="s">
        <v>438</v>
      </c>
      <c r="G279" s="274"/>
      <c r="H279" s="277">
        <v>130.40000000000001</v>
      </c>
      <c r="I279" s="278"/>
      <c r="J279" s="274"/>
      <c r="K279" s="274"/>
      <c r="L279" s="279"/>
      <c r="M279" s="280"/>
      <c r="N279" s="281"/>
      <c r="O279" s="281"/>
      <c r="P279" s="281"/>
      <c r="Q279" s="281"/>
      <c r="R279" s="281"/>
      <c r="S279" s="281"/>
      <c r="T279" s="282"/>
      <c r="U279" s="14"/>
      <c r="V279" s="14"/>
      <c r="W279" s="14"/>
      <c r="X279" s="14"/>
      <c r="Y279" s="14"/>
      <c r="Z279" s="14"/>
      <c r="AA279" s="14"/>
      <c r="AB279" s="14"/>
      <c r="AC279" s="14"/>
      <c r="AD279" s="14"/>
      <c r="AE279" s="14"/>
      <c r="AT279" s="283" t="s">
        <v>436</v>
      </c>
      <c r="AU279" s="283" t="s">
        <v>92</v>
      </c>
      <c r="AV279" s="14" t="s">
        <v>123</v>
      </c>
      <c r="AW279" s="14" t="s">
        <v>38</v>
      </c>
      <c r="AX279" s="14" t="s">
        <v>90</v>
      </c>
      <c r="AY279" s="283" t="s">
        <v>244</v>
      </c>
    </row>
    <row r="280" s="11" customFormat="1" ht="20.88" customHeight="1">
      <c r="A280" s="11"/>
      <c r="B280" s="208"/>
      <c r="C280" s="209"/>
      <c r="D280" s="210" t="s">
        <v>82</v>
      </c>
      <c r="E280" s="260" t="s">
        <v>280</v>
      </c>
      <c r="F280" s="260" t="s">
        <v>1857</v>
      </c>
      <c r="G280" s="209"/>
      <c r="H280" s="209"/>
      <c r="I280" s="212"/>
      <c r="J280" s="261">
        <f>BK280</f>
        <v>0</v>
      </c>
      <c r="K280" s="209"/>
      <c r="L280" s="214"/>
      <c r="M280" s="215"/>
      <c r="N280" s="216"/>
      <c r="O280" s="216"/>
      <c r="P280" s="217">
        <f>SUM(P281:P294)</f>
        <v>0</v>
      </c>
      <c r="Q280" s="216"/>
      <c r="R280" s="217">
        <f>SUM(R281:R294)</f>
        <v>0.019559999999999998</v>
      </c>
      <c r="S280" s="216"/>
      <c r="T280" s="218">
        <f>SUM(T281:T294)</f>
        <v>0</v>
      </c>
      <c r="U280" s="11"/>
      <c r="V280" s="11"/>
      <c r="W280" s="11"/>
      <c r="X280" s="11"/>
      <c r="Y280" s="11"/>
      <c r="Z280" s="11"/>
      <c r="AA280" s="11"/>
      <c r="AB280" s="11"/>
      <c r="AC280" s="11"/>
      <c r="AD280" s="11"/>
      <c r="AE280" s="11"/>
      <c r="AR280" s="219" t="s">
        <v>90</v>
      </c>
      <c r="AT280" s="220" t="s">
        <v>82</v>
      </c>
      <c r="AU280" s="220" t="s">
        <v>92</v>
      </c>
      <c r="AY280" s="219" t="s">
        <v>244</v>
      </c>
      <c r="BK280" s="221">
        <f>SUM(BK281:BK294)</f>
        <v>0</v>
      </c>
    </row>
    <row r="281" s="2" customFormat="1" ht="24.15" customHeight="1">
      <c r="A281" s="40"/>
      <c r="B281" s="41"/>
      <c r="C281" s="222" t="s">
        <v>291</v>
      </c>
      <c r="D281" s="222" t="s">
        <v>245</v>
      </c>
      <c r="E281" s="223" t="s">
        <v>1858</v>
      </c>
      <c r="F281" s="224" t="s">
        <v>1859</v>
      </c>
      <c r="G281" s="225" t="s">
        <v>248</v>
      </c>
      <c r="H281" s="226">
        <v>652</v>
      </c>
      <c r="I281" s="227"/>
      <c r="J281" s="228">
        <f>ROUND(I281*H281,2)</f>
        <v>0</v>
      </c>
      <c r="K281" s="224" t="s">
        <v>434</v>
      </c>
      <c r="L281" s="46"/>
      <c r="M281" s="229" t="s">
        <v>1</v>
      </c>
      <c r="N281" s="230" t="s">
        <v>48</v>
      </c>
      <c r="O281" s="93"/>
      <c r="P281" s="231">
        <f>O281*H281</f>
        <v>0</v>
      </c>
      <c r="Q281" s="231">
        <v>0</v>
      </c>
      <c r="R281" s="231">
        <f>Q281*H281</f>
        <v>0</v>
      </c>
      <c r="S281" s="231">
        <v>0</v>
      </c>
      <c r="T281" s="232">
        <f>S281*H281</f>
        <v>0</v>
      </c>
      <c r="U281" s="40"/>
      <c r="V281" s="40"/>
      <c r="W281" s="40"/>
      <c r="X281" s="40"/>
      <c r="Y281" s="40"/>
      <c r="Z281" s="40"/>
      <c r="AA281" s="40"/>
      <c r="AB281" s="40"/>
      <c r="AC281" s="40"/>
      <c r="AD281" s="40"/>
      <c r="AE281" s="40"/>
      <c r="AR281" s="233" t="s">
        <v>123</v>
      </c>
      <c r="AT281" s="233" t="s">
        <v>245</v>
      </c>
      <c r="AU281" s="233" t="s">
        <v>117</v>
      </c>
      <c r="AY281" s="18" t="s">
        <v>244</v>
      </c>
      <c r="BE281" s="234">
        <f>IF(N281="základní",J281,0)</f>
        <v>0</v>
      </c>
      <c r="BF281" s="234">
        <f>IF(N281="snížená",J281,0)</f>
        <v>0</v>
      </c>
      <c r="BG281" s="234">
        <f>IF(N281="zákl. přenesená",J281,0)</f>
        <v>0</v>
      </c>
      <c r="BH281" s="234">
        <f>IF(N281="sníž. přenesená",J281,0)</f>
        <v>0</v>
      </c>
      <c r="BI281" s="234">
        <f>IF(N281="nulová",J281,0)</f>
        <v>0</v>
      </c>
      <c r="BJ281" s="18" t="s">
        <v>90</v>
      </c>
      <c r="BK281" s="234">
        <f>ROUND(I281*H281,2)</f>
        <v>0</v>
      </c>
      <c r="BL281" s="18" t="s">
        <v>123</v>
      </c>
      <c r="BM281" s="233" t="s">
        <v>1860</v>
      </c>
    </row>
    <row r="282" s="2" customFormat="1" ht="21.75" customHeight="1">
      <c r="A282" s="40"/>
      <c r="B282" s="41"/>
      <c r="C282" s="222" t="s">
        <v>345</v>
      </c>
      <c r="D282" s="222" t="s">
        <v>245</v>
      </c>
      <c r="E282" s="223" t="s">
        <v>1861</v>
      </c>
      <c r="F282" s="224" t="s">
        <v>1862</v>
      </c>
      <c r="G282" s="225" t="s">
        <v>248</v>
      </c>
      <c r="H282" s="226">
        <v>652</v>
      </c>
      <c r="I282" s="227"/>
      <c r="J282" s="228">
        <f>ROUND(I282*H282,2)</f>
        <v>0</v>
      </c>
      <c r="K282" s="224" t="s">
        <v>434</v>
      </c>
      <c r="L282" s="46"/>
      <c r="M282" s="229" t="s">
        <v>1</v>
      </c>
      <c r="N282" s="230" t="s">
        <v>48</v>
      </c>
      <c r="O282" s="93"/>
      <c r="P282" s="231">
        <f>O282*H282</f>
        <v>0</v>
      </c>
      <c r="Q282" s="231">
        <v>0</v>
      </c>
      <c r="R282" s="231">
        <f>Q282*H282</f>
        <v>0</v>
      </c>
      <c r="S282" s="231">
        <v>0</v>
      </c>
      <c r="T282" s="232">
        <f>S282*H282</f>
        <v>0</v>
      </c>
      <c r="U282" s="40"/>
      <c r="V282" s="40"/>
      <c r="W282" s="40"/>
      <c r="X282" s="40"/>
      <c r="Y282" s="40"/>
      <c r="Z282" s="40"/>
      <c r="AA282" s="40"/>
      <c r="AB282" s="40"/>
      <c r="AC282" s="40"/>
      <c r="AD282" s="40"/>
      <c r="AE282" s="40"/>
      <c r="AR282" s="233" t="s">
        <v>123</v>
      </c>
      <c r="AT282" s="233" t="s">
        <v>245</v>
      </c>
      <c r="AU282" s="233" t="s">
        <v>117</v>
      </c>
      <c r="AY282" s="18" t="s">
        <v>244</v>
      </c>
      <c r="BE282" s="234">
        <f>IF(N282="základní",J282,0)</f>
        <v>0</v>
      </c>
      <c r="BF282" s="234">
        <f>IF(N282="snížená",J282,0)</f>
        <v>0</v>
      </c>
      <c r="BG282" s="234">
        <f>IF(N282="zákl. přenesená",J282,0)</f>
        <v>0</v>
      </c>
      <c r="BH282" s="234">
        <f>IF(N282="sníž. přenesená",J282,0)</f>
        <v>0</v>
      </c>
      <c r="BI282" s="234">
        <f>IF(N282="nulová",J282,0)</f>
        <v>0</v>
      </c>
      <c r="BJ282" s="18" t="s">
        <v>90</v>
      </c>
      <c r="BK282" s="234">
        <f>ROUND(I282*H282,2)</f>
        <v>0</v>
      </c>
      <c r="BL282" s="18" t="s">
        <v>123</v>
      </c>
      <c r="BM282" s="233" t="s">
        <v>1863</v>
      </c>
    </row>
    <row r="283" s="13" customFormat="1">
      <c r="A283" s="13"/>
      <c r="B283" s="262"/>
      <c r="C283" s="263"/>
      <c r="D283" s="235" t="s">
        <v>436</v>
      </c>
      <c r="E283" s="264" t="s">
        <v>1</v>
      </c>
      <c r="F283" s="265" t="s">
        <v>1864</v>
      </c>
      <c r="G283" s="263"/>
      <c r="H283" s="266">
        <v>652</v>
      </c>
      <c r="I283" s="267"/>
      <c r="J283" s="263"/>
      <c r="K283" s="263"/>
      <c r="L283" s="268"/>
      <c r="M283" s="269"/>
      <c r="N283" s="270"/>
      <c r="O283" s="270"/>
      <c r="P283" s="270"/>
      <c r="Q283" s="270"/>
      <c r="R283" s="270"/>
      <c r="S283" s="270"/>
      <c r="T283" s="271"/>
      <c r="U283" s="13"/>
      <c r="V283" s="13"/>
      <c r="W283" s="13"/>
      <c r="X283" s="13"/>
      <c r="Y283" s="13"/>
      <c r="Z283" s="13"/>
      <c r="AA283" s="13"/>
      <c r="AB283" s="13"/>
      <c r="AC283" s="13"/>
      <c r="AD283" s="13"/>
      <c r="AE283" s="13"/>
      <c r="AT283" s="272" t="s">
        <v>436</v>
      </c>
      <c r="AU283" s="272" t="s">
        <v>117</v>
      </c>
      <c r="AV283" s="13" t="s">
        <v>92</v>
      </c>
      <c r="AW283" s="13" t="s">
        <v>38</v>
      </c>
      <c r="AX283" s="13" t="s">
        <v>83</v>
      </c>
      <c r="AY283" s="272" t="s">
        <v>244</v>
      </c>
    </row>
    <row r="284" s="14" customFormat="1">
      <c r="A284" s="14"/>
      <c r="B284" s="273"/>
      <c r="C284" s="274"/>
      <c r="D284" s="235" t="s">
        <v>436</v>
      </c>
      <c r="E284" s="275" t="s">
        <v>1</v>
      </c>
      <c r="F284" s="276" t="s">
        <v>438</v>
      </c>
      <c r="G284" s="274"/>
      <c r="H284" s="277">
        <v>652</v>
      </c>
      <c r="I284" s="278"/>
      <c r="J284" s="274"/>
      <c r="K284" s="274"/>
      <c r="L284" s="279"/>
      <c r="M284" s="280"/>
      <c r="N284" s="281"/>
      <c r="O284" s="281"/>
      <c r="P284" s="281"/>
      <c r="Q284" s="281"/>
      <c r="R284" s="281"/>
      <c r="S284" s="281"/>
      <c r="T284" s="282"/>
      <c r="U284" s="14"/>
      <c r="V284" s="14"/>
      <c r="W284" s="14"/>
      <c r="X284" s="14"/>
      <c r="Y284" s="14"/>
      <c r="Z284" s="14"/>
      <c r="AA284" s="14"/>
      <c r="AB284" s="14"/>
      <c r="AC284" s="14"/>
      <c r="AD284" s="14"/>
      <c r="AE284" s="14"/>
      <c r="AT284" s="283" t="s">
        <v>436</v>
      </c>
      <c r="AU284" s="283" t="s">
        <v>117</v>
      </c>
      <c r="AV284" s="14" t="s">
        <v>123</v>
      </c>
      <c r="AW284" s="14" t="s">
        <v>38</v>
      </c>
      <c r="AX284" s="14" t="s">
        <v>90</v>
      </c>
      <c r="AY284" s="283" t="s">
        <v>244</v>
      </c>
    </row>
    <row r="285" s="2" customFormat="1" ht="16.5" customHeight="1">
      <c r="A285" s="40"/>
      <c r="B285" s="41"/>
      <c r="C285" s="222" t="s">
        <v>295</v>
      </c>
      <c r="D285" s="222" t="s">
        <v>245</v>
      </c>
      <c r="E285" s="223" t="s">
        <v>471</v>
      </c>
      <c r="F285" s="224" t="s">
        <v>1865</v>
      </c>
      <c r="G285" s="225" t="s">
        <v>248</v>
      </c>
      <c r="H285" s="226">
        <v>652</v>
      </c>
      <c r="I285" s="227"/>
      <c r="J285" s="228">
        <f>ROUND(I285*H285,2)</f>
        <v>0</v>
      </c>
      <c r="K285" s="224" t="s">
        <v>434</v>
      </c>
      <c r="L285" s="46"/>
      <c r="M285" s="229" t="s">
        <v>1</v>
      </c>
      <c r="N285" s="230" t="s">
        <v>48</v>
      </c>
      <c r="O285" s="93"/>
      <c r="P285" s="231">
        <f>O285*H285</f>
        <v>0</v>
      </c>
      <c r="Q285" s="231">
        <v>0</v>
      </c>
      <c r="R285" s="231">
        <f>Q285*H285</f>
        <v>0</v>
      </c>
      <c r="S285" s="231">
        <v>0</v>
      </c>
      <c r="T285" s="232">
        <f>S285*H285</f>
        <v>0</v>
      </c>
      <c r="U285" s="40"/>
      <c r="V285" s="40"/>
      <c r="W285" s="40"/>
      <c r="X285" s="40"/>
      <c r="Y285" s="40"/>
      <c r="Z285" s="40"/>
      <c r="AA285" s="40"/>
      <c r="AB285" s="40"/>
      <c r="AC285" s="40"/>
      <c r="AD285" s="40"/>
      <c r="AE285" s="40"/>
      <c r="AR285" s="233" t="s">
        <v>123</v>
      </c>
      <c r="AT285" s="233" t="s">
        <v>245</v>
      </c>
      <c r="AU285" s="233" t="s">
        <v>117</v>
      </c>
      <c r="AY285" s="18" t="s">
        <v>244</v>
      </c>
      <c r="BE285" s="234">
        <f>IF(N285="základní",J285,0)</f>
        <v>0</v>
      </c>
      <c r="BF285" s="234">
        <f>IF(N285="snížená",J285,0)</f>
        <v>0</v>
      </c>
      <c r="BG285" s="234">
        <f>IF(N285="zákl. přenesená",J285,0)</f>
        <v>0</v>
      </c>
      <c r="BH285" s="234">
        <f>IF(N285="sníž. přenesená",J285,0)</f>
        <v>0</v>
      </c>
      <c r="BI285" s="234">
        <f>IF(N285="nulová",J285,0)</f>
        <v>0</v>
      </c>
      <c r="BJ285" s="18" t="s">
        <v>90</v>
      </c>
      <c r="BK285" s="234">
        <f>ROUND(I285*H285,2)</f>
        <v>0</v>
      </c>
      <c r="BL285" s="18" t="s">
        <v>123</v>
      </c>
      <c r="BM285" s="233" t="s">
        <v>1866</v>
      </c>
    </row>
    <row r="286" s="13" customFormat="1">
      <c r="A286" s="13"/>
      <c r="B286" s="262"/>
      <c r="C286" s="263"/>
      <c r="D286" s="235" t="s">
        <v>436</v>
      </c>
      <c r="E286" s="264" t="s">
        <v>1</v>
      </c>
      <c r="F286" s="265" t="s">
        <v>1864</v>
      </c>
      <c r="G286" s="263"/>
      <c r="H286" s="266">
        <v>652</v>
      </c>
      <c r="I286" s="267"/>
      <c r="J286" s="263"/>
      <c r="K286" s="263"/>
      <c r="L286" s="268"/>
      <c r="M286" s="269"/>
      <c r="N286" s="270"/>
      <c r="O286" s="270"/>
      <c r="P286" s="270"/>
      <c r="Q286" s="270"/>
      <c r="R286" s="270"/>
      <c r="S286" s="270"/>
      <c r="T286" s="271"/>
      <c r="U286" s="13"/>
      <c r="V286" s="13"/>
      <c r="W286" s="13"/>
      <c r="X286" s="13"/>
      <c r="Y286" s="13"/>
      <c r="Z286" s="13"/>
      <c r="AA286" s="13"/>
      <c r="AB286" s="13"/>
      <c r="AC286" s="13"/>
      <c r="AD286" s="13"/>
      <c r="AE286" s="13"/>
      <c r="AT286" s="272" t="s">
        <v>436</v>
      </c>
      <c r="AU286" s="272" t="s">
        <v>117</v>
      </c>
      <c r="AV286" s="13" t="s">
        <v>92</v>
      </c>
      <c r="AW286" s="13" t="s">
        <v>38</v>
      </c>
      <c r="AX286" s="13" t="s">
        <v>83</v>
      </c>
      <c r="AY286" s="272" t="s">
        <v>244</v>
      </c>
    </row>
    <row r="287" s="14" customFormat="1">
      <c r="A287" s="14"/>
      <c r="B287" s="273"/>
      <c r="C287" s="274"/>
      <c r="D287" s="235" t="s">
        <v>436</v>
      </c>
      <c r="E287" s="275" t="s">
        <v>1</v>
      </c>
      <c r="F287" s="276" t="s">
        <v>438</v>
      </c>
      <c r="G287" s="274"/>
      <c r="H287" s="277">
        <v>652</v>
      </c>
      <c r="I287" s="278"/>
      <c r="J287" s="274"/>
      <c r="K287" s="274"/>
      <c r="L287" s="279"/>
      <c r="M287" s="280"/>
      <c r="N287" s="281"/>
      <c r="O287" s="281"/>
      <c r="P287" s="281"/>
      <c r="Q287" s="281"/>
      <c r="R287" s="281"/>
      <c r="S287" s="281"/>
      <c r="T287" s="282"/>
      <c r="U287" s="14"/>
      <c r="V287" s="14"/>
      <c r="W287" s="14"/>
      <c r="X287" s="14"/>
      <c r="Y287" s="14"/>
      <c r="Z287" s="14"/>
      <c r="AA287" s="14"/>
      <c r="AB287" s="14"/>
      <c r="AC287" s="14"/>
      <c r="AD287" s="14"/>
      <c r="AE287" s="14"/>
      <c r="AT287" s="283" t="s">
        <v>436</v>
      </c>
      <c r="AU287" s="283" t="s">
        <v>117</v>
      </c>
      <c r="AV287" s="14" t="s">
        <v>123</v>
      </c>
      <c r="AW287" s="14" t="s">
        <v>38</v>
      </c>
      <c r="AX287" s="14" t="s">
        <v>90</v>
      </c>
      <c r="AY287" s="283" t="s">
        <v>244</v>
      </c>
    </row>
    <row r="288" s="2" customFormat="1" ht="16.5" customHeight="1">
      <c r="A288" s="40"/>
      <c r="B288" s="41"/>
      <c r="C288" s="240" t="s">
        <v>354</v>
      </c>
      <c r="D288" s="240" t="s">
        <v>397</v>
      </c>
      <c r="E288" s="241" t="s">
        <v>969</v>
      </c>
      <c r="F288" s="242" t="s">
        <v>1867</v>
      </c>
      <c r="G288" s="243" t="s">
        <v>476</v>
      </c>
      <c r="H288" s="244">
        <v>19.559999999999999</v>
      </c>
      <c r="I288" s="245"/>
      <c r="J288" s="246">
        <f>ROUND(I288*H288,2)</f>
        <v>0</v>
      </c>
      <c r="K288" s="242" t="s">
        <v>249</v>
      </c>
      <c r="L288" s="247"/>
      <c r="M288" s="248" t="s">
        <v>1</v>
      </c>
      <c r="N288" s="249" t="s">
        <v>48</v>
      </c>
      <c r="O288" s="93"/>
      <c r="P288" s="231">
        <f>O288*H288</f>
        <v>0</v>
      </c>
      <c r="Q288" s="231">
        <v>0.001</v>
      </c>
      <c r="R288" s="231">
        <f>Q288*H288</f>
        <v>0.019559999999999998</v>
      </c>
      <c r="S288" s="231">
        <v>0</v>
      </c>
      <c r="T288" s="232">
        <f>S288*H288</f>
        <v>0</v>
      </c>
      <c r="U288" s="40"/>
      <c r="V288" s="40"/>
      <c r="W288" s="40"/>
      <c r="X288" s="40"/>
      <c r="Y288" s="40"/>
      <c r="Z288" s="40"/>
      <c r="AA288" s="40"/>
      <c r="AB288" s="40"/>
      <c r="AC288" s="40"/>
      <c r="AD288" s="40"/>
      <c r="AE288" s="40"/>
      <c r="AR288" s="233" t="s">
        <v>262</v>
      </c>
      <c r="AT288" s="233" t="s">
        <v>397</v>
      </c>
      <c r="AU288" s="233" t="s">
        <v>117</v>
      </c>
      <c r="AY288" s="18" t="s">
        <v>244</v>
      </c>
      <c r="BE288" s="234">
        <f>IF(N288="základní",J288,0)</f>
        <v>0</v>
      </c>
      <c r="BF288" s="234">
        <f>IF(N288="snížená",J288,0)</f>
        <v>0</v>
      </c>
      <c r="BG288" s="234">
        <f>IF(N288="zákl. přenesená",J288,0)</f>
        <v>0</v>
      </c>
      <c r="BH288" s="234">
        <f>IF(N288="sníž. přenesená",J288,0)</f>
        <v>0</v>
      </c>
      <c r="BI288" s="234">
        <f>IF(N288="nulová",J288,0)</f>
        <v>0</v>
      </c>
      <c r="BJ288" s="18" t="s">
        <v>90</v>
      </c>
      <c r="BK288" s="234">
        <f>ROUND(I288*H288,2)</f>
        <v>0</v>
      </c>
      <c r="BL288" s="18" t="s">
        <v>123</v>
      </c>
      <c r="BM288" s="233" t="s">
        <v>1868</v>
      </c>
    </row>
    <row r="289" s="13" customFormat="1">
      <c r="A289" s="13"/>
      <c r="B289" s="262"/>
      <c r="C289" s="263"/>
      <c r="D289" s="235" t="s">
        <v>436</v>
      </c>
      <c r="E289" s="263"/>
      <c r="F289" s="265" t="s">
        <v>1869</v>
      </c>
      <c r="G289" s="263"/>
      <c r="H289" s="266">
        <v>19.559999999999999</v>
      </c>
      <c r="I289" s="267"/>
      <c r="J289" s="263"/>
      <c r="K289" s="263"/>
      <c r="L289" s="268"/>
      <c r="M289" s="269"/>
      <c r="N289" s="270"/>
      <c r="O289" s="270"/>
      <c r="P289" s="270"/>
      <c r="Q289" s="270"/>
      <c r="R289" s="270"/>
      <c r="S289" s="270"/>
      <c r="T289" s="271"/>
      <c r="U289" s="13"/>
      <c r="V289" s="13"/>
      <c r="W289" s="13"/>
      <c r="X289" s="13"/>
      <c r="Y289" s="13"/>
      <c r="Z289" s="13"/>
      <c r="AA289" s="13"/>
      <c r="AB289" s="13"/>
      <c r="AC289" s="13"/>
      <c r="AD289" s="13"/>
      <c r="AE289" s="13"/>
      <c r="AT289" s="272" t="s">
        <v>436</v>
      </c>
      <c r="AU289" s="272" t="s">
        <v>117</v>
      </c>
      <c r="AV289" s="13" t="s">
        <v>92</v>
      </c>
      <c r="AW289" s="13" t="s">
        <v>4</v>
      </c>
      <c r="AX289" s="13" t="s">
        <v>90</v>
      </c>
      <c r="AY289" s="272" t="s">
        <v>244</v>
      </c>
    </row>
    <row r="290" s="2" customFormat="1" ht="16.5" customHeight="1">
      <c r="A290" s="40"/>
      <c r="B290" s="41"/>
      <c r="C290" s="222" t="s">
        <v>298</v>
      </c>
      <c r="D290" s="222" t="s">
        <v>245</v>
      </c>
      <c r="E290" s="223" t="s">
        <v>1870</v>
      </c>
      <c r="F290" s="224" t="s">
        <v>1871</v>
      </c>
      <c r="G290" s="225" t="s">
        <v>248</v>
      </c>
      <c r="H290" s="226">
        <v>652</v>
      </c>
      <c r="I290" s="227"/>
      <c r="J290" s="228">
        <f>ROUND(I290*H290,2)</f>
        <v>0</v>
      </c>
      <c r="K290" s="224" t="s">
        <v>434</v>
      </c>
      <c r="L290" s="46"/>
      <c r="M290" s="229" t="s">
        <v>1</v>
      </c>
      <c r="N290" s="230" t="s">
        <v>48</v>
      </c>
      <c r="O290" s="93"/>
      <c r="P290" s="231">
        <f>O290*H290</f>
        <v>0</v>
      </c>
      <c r="Q290" s="231">
        <v>0</v>
      </c>
      <c r="R290" s="231">
        <f>Q290*H290</f>
        <v>0</v>
      </c>
      <c r="S290" s="231">
        <v>0</v>
      </c>
      <c r="T290" s="232">
        <f>S290*H290</f>
        <v>0</v>
      </c>
      <c r="U290" s="40"/>
      <c r="V290" s="40"/>
      <c r="W290" s="40"/>
      <c r="X290" s="40"/>
      <c r="Y290" s="40"/>
      <c r="Z290" s="40"/>
      <c r="AA290" s="40"/>
      <c r="AB290" s="40"/>
      <c r="AC290" s="40"/>
      <c r="AD290" s="40"/>
      <c r="AE290" s="40"/>
      <c r="AR290" s="233" t="s">
        <v>123</v>
      </c>
      <c r="AT290" s="233" t="s">
        <v>245</v>
      </c>
      <c r="AU290" s="233" t="s">
        <v>117</v>
      </c>
      <c r="AY290" s="18" t="s">
        <v>244</v>
      </c>
      <c r="BE290" s="234">
        <f>IF(N290="základní",J290,0)</f>
        <v>0</v>
      </c>
      <c r="BF290" s="234">
        <f>IF(N290="snížená",J290,0)</f>
        <v>0</v>
      </c>
      <c r="BG290" s="234">
        <f>IF(N290="zákl. přenesená",J290,0)</f>
        <v>0</v>
      </c>
      <c r="BH290" s="234">
        <f>IF(N290="sníž. přenesená",J290,0)</f>
        <v>0</v>
      </c>
      <c r="BI290" s="234">
        <f>IF(N290="nulová",J290,0)</f>
        <v>0</v>
      </c>
      <c r="BJ290" s="18" t="s">
        <v>90</v>
      </c>
      <c r="BK290" s="234">
        <f>ROUND(I290*H290,2)</f>
        <v>0</v>
      </c>
      <c r="BL290" s="18" t="s">
        <v>123</v>
      </c>
      <c r="BM290" s="233" t="s">
        <v>1872</v>
      </c>
    </row>
    <row r="291" s="2" customFormat="1" ht="16.5" customHeight="1">
      <c r="A291" s="40"/>
      <c r="B291" s="41"/>
      <c r="C291" s="222" t="s">
        <v>363</v>
      </c>
      <c r="D291" s="222" t="s">
        <v>245</v>
      </c>
      <c r="E291" s="223" t="s">
        <v>1873</v>
      </c>
      <c r="F291" s="224" t="s">
        <v>1874</v>
      </c>
      <c r="G291" s="225" t="s">
        <v>248</v>
      </c>
      <c r="H291" s="226">
        <v>652</v>
      </c>
      <c r="I291" s="227"/>
      <c r="J291" s="228">
        <f>ROUND(I291*H291,2)</f>
        <v>0</v>
      </c>
      <c r="K291" s="224" t="s">
        <v>434</v>
      </c>
      <c r="L291" s="46"/>
      <c r="M291" s="229" t="s">
        <v>1</v>
      </c>
      <c r="N291" s="230" t="s">
        <v>48</v>
      </c>
      <c r="O291" s="93"/>
      <c r="P291" s="231">
        <f>O291*H291</f>
        <v>0</v>
      </c>
      <c r="Q291" s="231">
        <v>0</v>
      </c>
      <c r="R291" s="231">
        <f>Q291*H291</f>
        <v>0</v>
      </c>
      <c r="S291" s="231">
        <v>0</v>
      </c>
      <c r="T291" s="232">
        <f>S291*H291</f>
        <v>0</v>
      </c>
      <c r="U291" s="40"/>
      <c r="V291" s="40"/>
      <c r="W291" s="40"/>
      <c r="X291" s="40"/>
      <c r="Y291" s="40"/>
      <c r="Z291" s="40"/>
      <c r="AA291" s="40"/>
      <c r="AB291" s="40"/>
      <c r="AC291" s="40"/>
      <c r="AD291" s="40"/>
      <c r="AE291" s="40"/>
      <c r="AR291" s="233" t="s">
        <v>123</v>
      </c>
      <c r="AT291" s="233" t="s">
        <v>245</v>
      </c>
      <c r="AU291" s="233" t="s">
        <v>117</v>
      </c>
      <c r="AY291" s="18" t="s">
        <v>244</v>
      </c>
      <c r="BE291" s="234">
        <f>IF(N291="základní",J291,0)</f>
        <v>0</v>
      </c>
      <c r="BF291" s="234">
        <f>IF(N291="snížená",J291,0)</f>
        <v>0</v>
      </c>
      <c r="BG291" s="234">
        <f>IF(N291="zákl. přenesená",J291,0)</f>
        <v>0</v>
      </c>
      <c r="BH291" s="234">
        <f>IF(N291="sníž. přenesená",J291,0)</f>
        <v>0</v>
      </c>
      <c r="BI291" s="234">
        <f>IF(N291="nulová",J291,0)</f>
        <v>0</v>
      </c>
      <c r="BJ291" s="18" t="s">
        <v>90</v>
      </c>
      <c r="BK291" s="234">
        <f>ROUND(I291*H291,2)</f>
        <v>0</v>
      </c>
      <c r="BL291" s="18" t="s">
        <v>123</v>
      </c>
      <c r="BM291" s="233" t="s">
        <v>1875</v>
      </c>
    </row>
    <row r="292" s="2" customFormat="1" ht="16.5" customHeight="1">
      <c r="A292" s="40"/>
      <c r="B292" s="41"/>
      <c r="C292" s="222" t="s">
        <v>302</v>
      </c>
      <c r="D292" s="222" t="s">
        <v>245</v>
      </c>
      <c r="E292" s="223" t="s">
        <v>1876</v>
      </c>
      <c r="F292" s="224" t="s">
        <v>1877</v>
      </c>
      <c r="G292" s="225" t="s">
        <v>248</v>
      </c>
      <c r="H292" s="226">
        <v>652</v>
      </c>
      <c r="I292" s="227"/>
      <c r="J292" s="228">
        <f>ROUND(I292*H292,2)</f>
        <v>0</v>
      </c>
      <c r="K292" s="224" t="s">
        <v>434</v>
      </c>
      <c r="L292" s="46"/>
      <c r="M292" s="229" t="s">
        <v>1</v>
      </c>
      <c r="N292" s="230" t="s">
        <v>48</v>
      </c>
      <c r="O292" s="93"/>
      <c r="P292" s="231">
        <f>O292*H292</f>
        <v>0</v>
      </c>
      <c r="Q292" s="231">
        <v>0</v>
      </c>
      <c r="R292" s="231">
        <f>Q292*H292</f>
        <v>0</v>
      </c>
      <c r="S292" s="231">
        <v>0</v>
      </c>
      <c r="T292" s="232">
        <f>S292*H292</f>
        <v>0</v>
      </c>
      <c r="U292" s="40"/>
      <c r="V292" s="40"/>
      <c r="W292" s="40"/>
      <c r="X292" s="40"/>
      <c r="Y292" s="40"/>
      <c r="Z292" s="40"/>
      <c r="AA292" s="40"/>
      <c r="AB292" s="40"/>
      <c r="AC292" s="40"/>
      <c r="AD292" s="40"/>
      <c r="AE292" s="40"/>
      <c r="AR292" s="233" t="s">
        <v>123</v>
      </c>
      <c r="AT292" s="233" t="s">
        <v>245</v>
      </c>
      <c r="AU292" s="233" t="s">
        <v>117</v>
      </c>
      <c r="AY292" s="18" t="s">
        <v>244</v>
      </c>
      <c r="BE292" s="234">
        <f>IF(N292="základní",J292,0)</f>
        <v>0</v>
      </c>
      <c r="BF292" s="234">
        <f>IF(N292="snížená",J292,0)</f>
        <v>0</v>
      </c>
      <c r="BG292" s="234">
        <f>IF(N292="zákl. přenesená",J292,0)</f>
        <v>0</v>
      </c>
      <c r="BH292" s="234">
        <f>IF(N292="sníž. přenesená",J292,0)</f>
        <v>0</v>
      </c>
      <c r="BI292" s="234">
        <f>IF(N292="nulová",J292,0)</f>
        <v>0</v>
      </c>
      <c r="BJ292" s="18" t="s">
        <v>90</v>
      </c>
      <c r="BK292" s="234">
        <f>ROUND(I292*H292,2)</f>
        <v>0</v>
      </c>
      <c r="BL292" s="18" t="s">
        <v>123</v>
      </c>
      <c r="BM292" s="233" t="s">
        <v>1878</v>
      </c>
    </row>
    <row r="293" s="2" customFormat="1" ht="16.5" customHeight="1">
      <c r="A293" s="40"/>
      <c r="B293" s="41"/>
      <c r="C293" s="222" t="s">
        <v>371</v>
      </c>
      <c r="D293" s="222" t="s">
        <v>245</v>
      </c>
      <c r="E293" s="223" t="s">
        <v>1879</v>
      </c>
      <c r="F293" s="224" t="s">
        <v>1880</v>
      </c>
      <c r="G293" s="225" t="s">
        <v>248</v>
      </c>
      <c r="H293" s="226">
        <v>652</v>
      </c>
      <c r="I293" s="227"/>
      <c r="J293" s="228">
        <f>ROUND(I293*H293,2)</f>
        <v>0</v>
      </c>
      <c r="K293" s="224" t="s">
        <v>434</v>
      </c>
      <c r="L293" s="46"/>
      <c r="M293" s="229" t="s">
        <v>1</v>
      </c>
      <c r="N293" s="230" t="s">
        <v>48</v>
      </c>
      <c r="O293" s="93"/>
      <c r="P293" s="231">
        <f>O293*H293</f>
        <v>0</v>
      </c>
      <c r="Q293" s="231">
        <v>0</v>
      </c>
      <c r="R293" s="231">
        <f>Q293*H293</f>
        <v>0</v>
      </c>
      <c r="S293" s="231">
        <v>0</v>
      </c>
      <c r="T293" s="232">
        <f>S293*H293</f>
        <v>0</v>
      </c>
      <c r="U293" s="40"/>
      <c r="V293" s="40"/>
      <c r="W293" s="40"/>
      <c r="X293" s="40"/>
      <c r="Y293" s="40"/>
      <c r="Z293" s="40"/>
      <c r="AA293" s="40"/>
      <c r="AB293" s="40"/>
      <c r="AC293" s="40"/>
      <c r="AD293" s="40"/>
      <c r="AE293" s="40"/>
      <c r="AR293" s="233" t="s">
        <v>123</v>
      </c>
      <c r="AT293" s="233" t="s">
        <v>245</v>
      </c>
      <c r="AU293" s="233" t="s">
        <v>117</v>
      </c>
      <c r="AY293" s="18" t="s">
        <v>244</v>
      </c>
      <c r="BE293" s="234">
        <f>IF(N293="základní",J293,0)</f>
        <v>0</v>
      </c>
      <c r="BF293" s="234">
        <f>IF(N293="snížená",J293,0)</f>
        <v>0</v>
      </c>
      <c r="BG293" s="234">
        <f>IF(N293="zákl. přenesená",J293,0)</f>
        <v>0</v>
      </c>
      <c r="BH293" s="234">
        <f>IF(N293="sníž. přenesená",J293,0)</f>
        <v>0</v>
      </c>
      <c r="BI293" s="234">
        <f>IF(N293="nulová",J293,0)</f>
        <v>0</v>
      </c>
      <c r="BJ293" s="18" t="s">
        <v>90</v>
      </c>
      <c r="BK293" s="234">
        <f>ROUND(I293*H293,2)</f>
        <v>0</v>
      </c>
      <c r="BL293" s="18" t="s">
        <v>123</v>
      </c>
      <c r="BM293" s="233" t="s">
        <v>1881</v>
      </c>
    </row>
    <row r="294" s="2" customFormat="1" ht="16.5" customHeight="1">
      <c r="A294" s="40"/>
      <c r="B294" s="41"/>
      <c r="C294" s="222" t="s">
        <v>306</v>
      </c>
      <c r="D294" s="222" t="s">
        <v>245</v>
      </c>
      <c r="E294" s="223" t="s">
        <v>1882</v>
      </c>
      <c r="F294" s="224" t="s">
        <v>1883</v>
      </c>
      <c r="G294" s="225" t="s">
        <v>248</v>
      </c>
      <c r="H294" s="226">
        <v>652</v>
      </c>
      <c r="I294" s="227"/>
      <c r="J294" s="228">
        <f>ROUND(I294*H294,2)</f>
        <v>0</v>
      </c>
      <c r="K294" s="224" t="s">
        <v>249</v>
      </c>
      <c r="L294" s="46"/>
      <c r="M294" s="229" t="s">
        <v>1</v>
      </c>
      <c r="N294" s="230" t="s">
        <v>48</v>
      </c>
      <c r="O294" s="93"/>
      <c r="P294" s="231">
        <f>O294*H294</f>
        <v>0</v>
      </c>
      <c r="Q294" s="231">
        <v>0</v>
      </c>
      <c r="R294" s="231">
        <f>Q294*H294</f>
        <v>0</v>
      </c>
      <c r="S294" s="231">
        <v>0</v>
      </c>
      <c r="T294" s="232">
        <f>S294*H294</f>
        <v>0</v>
      </c>
      <c r="U294" s="40"/>
      <c r="V294" s="40"/>
      <c r="W294" s="40"/>
      <c r="X294" s="40"/>
      <c r="Y294" s="40"/>
      <c r="Z294" s="40"/>
      <c r="AA294" s="40"/>
      <c r="AB294" s="40"/>
      <c r="AC294" s="40"/>
      <c r="AD294" s="40"/>
      <c r="AE294" s="40"/>
      <c r="AR294" s="233" t="s">
        <v>123</v>
      </c>
      <c r="AT294" s="233" t="s">
        <v>245</v>
      </c>
      <c r="AU294" s="233" t="s">
        <v>117</v>
      </c>
      <c r="AY294" s="18" t="s">
        <v>244</v>
      </c>
      <c r="BE294" s="234">
        <f>IF(N294="základní",J294,0)</f>
        <v>0</v>
      </c>
      <c r="BF294" s="234">
        <f>IF(N294="snížená",J294,0)</f>
        <v>0</v>
      </c>
      <c r="BG294" s="234">
        <f>IF(N294="zákl. přenesená",J294,0)</f>
        <v>0</v>
      </c>
      <c r="BH294" s="234">
        <f>IF(N294="sníž. přenesená",J294,0)</f>
        <v>0</v>
      </c>
      <c r="BI294" s="234">
        <f>IF(N294="nulová",J294,0)</f>
        <v>0</v>
      </c>
      <c r="BJ294" s="18" t="s">
        <v>90</v>
      </c>
      <c r="BK294" s="234">
        <f>ROUND(I294*H294,2)</f>
        <v>0</v>
      </c>
      <c r="BL294" s="18" t="s">
        <v>123</v>
      </c>
      <c r="BM294" s="233" t="s">
        <v>1884</v>
      </c>
    </row>
    <row r="295" s="11" customFormat="1" ht="22.8" customHeight="1">
      <c r="A295" s="11"/>
      <c r="B295" s="208"/>
      <c r="C295" s="209"/>
      <c r="D295" s="210" t="s">
        <v>82</v>
      </c>
      <c r="E295" s="260" t="s">
        <v>92</v>
      </c>
      <c r="F295" s="260" t="s">
        <v>479</v>
      </c>
      <c r="G295" s="209"/>
      <c r="H295" s="209"/>
      <c r="I295" s="212"/>
      <c r="J295" s="261">
        <f>BK295</f>
        <v>0</v>
      </c>
      <c r="K295" s="209"/>
      <c r="L295" s="214"/>
      <c r="M295" s="215"/>
      <c r="N295" s="216"/>
      <c r="O295" s="216"/>
      <c r="P295" s="217">
        <f>SUM(P296:P390)</f>
        <v>0</v>
      </c>
      <c r="Q295" s="216"/>
      <c r="R295" s="217">
        <f>SUM(R296:R390)</f>
        <v>1209.1967672100002</v>
      </c>
      <c r="S295" s="216"/>
      <c r="T295" s="218">
        <f>SUM(T296:T390)</f>
        <v>0</v>
      </c>
      <c r="U295" s="11"/>
      <c r="V295" s="11"/>
      <c r="W295" s="11"/>
      <c r="X295" s="11"/>
      <c r="Y295" s="11"/>
      <c r="Z295" s="11"/>
      <c r="AA295" s="11"/>
      <c r="AB295" s="11"/>
      <c r="AC295" s="11"/>
      <c r="AD295" s="11"/>
      <c r="AE295" s="11"/>
      <c r="AR295" s="219" t="s">
        <v>90</v>
      </c>
      <c r="AT295" s="220" t="s">
        <v>82</v>
      </c>
      <c r="AU295" s="220" t="s">
        <v>90</v>
      </c>
      <c r="AY295" s="219" t="s">
        <v>244</v>
      </c>
      <c r="BK295" s="221">
        <f>SUM(BK296:BK390)</f>
        <v>0</v>
      </c>
    </row>
    <row r="296" s="2" customFormat="1" ht="16.5" customHeight="1">
      <c r="A296" s="40"/>
      <c r="B296" s="41"/>
      <c r="C296" s="222" t="s">
        <v>379</v>
      </c>
      <c r="D296" s="222" t="s">
        <v>245</v>
      </c>
      <c r="E296" s="223" t="s">
        <v>1885</v>
      </c>
      <c r="F296" s="224" t="s">
        <v>1886</v>
      </c>
      <c r="G296" s="225" t="s">
        <v>301</v>
      </c>
      <c r="H296" s="226">
        <v>48.341000000000001</v>
      </c>
      <c r="I296" s="227"/>
      <c r="J296" s="228">
        <f>ROUND(I296*H296,2)</f>
        <v>0</v>
      </c>
      <c r="K296" s="224" t="s">
        <v>434</v>
      </c>
      <c r="L296" s="46"/>
      <c r="M296" s="229" t="s">
        <v>1</v>
      </c>
      <c r="N296" s="230" t="s">
        <v>48</v>
      </c>
      <c r="O296" s="93"/>
      <c r="P296" s="231">
        <f>O296*H296</f>
        <v>0</v>
      </c>
      <c r="Q296" s="231">
        <v>2.1600000000000001</v>
      </c>
      <c r="R296" s="231">
        <f>Q296*H296</f>
        <v>104.41656</v>
      </c>
      <c r="S296" s="231">
        <v>0</v>
      </c>
      <c r="T296" s="232">
        <f>S296*H296</f>
        <v>0</v>
      </c>
      <c r="U296" s="40"/>
      <c r="V296" s="40"/>
      <c r="W296" s="40"/>
      <c r="X296" s="40"/>
      <c r="Y296" s="40"/>
      <c r="Z296" s="40"/>
      <c r="AA296" s="40"/>
      <c r="AB296" s="40"/>
      <c r="AC296" s="40"/>
      <c r="AD296" s="40"/>
      <c r="AE296" s="40"/>
      <c r="AR296" s="233" t="s">
        <v>123</v>
      </c>
      <c r="AT296" s="233" t="s">
        <v>245</v>
      </c>
      <c r="AU296" s="233" t="s">
        <v>92</v>
      </c>
      <c r="AY296" s="18" t="s">
        <v>244</v>
      </c>
      <c r="BE296" s="234">
        <f>IF(N296="základní",J296,0)</f>
        <v>0</v>
      </c>
      <c r="BF296" s="234">
        <f>IF(N296="snížená",J296,0)</f>
        <v>0</v>
      </c>
      <c r="BG296" s="234">
        <f>IF(N296="zákl. přenesená",J296,0)</f>
        <v>0</v>
      </c>
      <c r="BH296" s="234">
        <f>IF(N296="sníž. přenesená",J296,0)</f>
        <v>0</v>
      </c>
      <c r="BI296" s="234">
        <f>IF(N296="nulová",J296,0)</f>
        <v>0</v>
      </c>
      <c r="BJ296" s="18" t="s">
        <v>90</v>
      </c>
      <c r="BK296" s="234">
        <f>ROUND(I296*H296,2)</f>
        <v>0</v>
      </c>
      <c r="BL296" s="18" t="s">
        <v>123</v>
      </c>
      <c r="BM296" s="233" t="s">
        <v>1887</v>
      </c>
    </row>
    <row r="297" s="13" customFormat="1">
      <c r="A297" s="13"/>
      <c r="B297" s="262"/>
      <c r="C297" s="263"/>
      <c r="D297" s="235" t="s">
        <v>436</v>
      </c>
      <c r="E297" s="264" t="s">
        <v>1</v>
      </c>
      <c r="F297" s="265" t="s">
        <v>1888</v>
      </c>
      <c r="G297" s="263"/>
      <c r="H297" s="266">
        <v>48.341000000000001</v>
      </c>
      <c r="I297" s="267"/>
      <c r="J297" s="263"/>
      <c r="K297" s="263"/>
      <c r="L297" s="268"/>
      <c r="M297" s="269"/>
      <c r="N297" s="270"/>
      <c r="O297" s="270"/>
      <c r="P297" s="270"/>
      <c r="Q297" s="270"/>
      <c r="R297" s="270"/>
      <c r="S297" s="270"/>
      <c r="T297" s="271"/>
      <c r="U297" s="13"/>
      <c r="V297" s="13"/>
      <c r="W297" s="13"/>
      <c r="X297" s="13"/>
      <c r="Y297" s="13"/>
      <c r="Z297" s="13"/>
      <c r="AA297" s="13"/>
      <c r="AB297" s="13"/>
      <c r="AC297" s="13"/>
      <c r="AD297" s="13"/>
      <c r="AE297" s="13"/>
      <c r="AT297" s="272" t="s">
        <v>436</v>
      </c>
      <c r="AU297" s="272" t="s">
        <v>92</v>
      </c>
      <c r="AV297" s="13" t="s">
        <v>92</v>
      </c>
      <c r="AW297" s="13" t="s">
        <v>38</v>
      </c>
      <c r="AX297" s="13" t="s">
        <v>83</v>
      </c>
      <c r="AY297" s="272" t="s">
        <v>244</v>
      </c>
    </row>
    <row r="298" s="14" customFormat="1">
      <c r="A298" s="14"/>
      <c r="B298" s="273"/>
      <c r="C298" s="274"/>
      <c r="D298" s="235" t="s">
        <v>436</v>
      </c>
      <c r="E298" s="275" t="s">
        <v>1</v>
      </c>
      <c r="F298" s="276" t="s">
        <v>438</v>
      </c>
      <c r="G298" s="274"/>
      <c r="H298" s="277">
        <v>48.341000000000001</v>
      </c>
      <c r="I298" s="278"/>
      <c r="J298" s="274"/>
      <c r="K298" s="274"/>
      <c r="L298" s="279"/>
      <c r="M298" s="280"/>
      <c r="N298" s="281"/>
      <c r="O298" s="281"/>
      <c r="P298" s="281"/>
      <c r="Q298" s="281"/>
      <c r="R298" s="281"/>
      <c r="S298" s="281"/>
      <c r="T298" s="282"/>
      <c r="U298" s="14"/>
      <c r="V298" s="14"/>
      <c r="W298" s="14"/>
      <c r="X298" s="14"/>
      <c r="Y298" s="14"/>
      <c r="Z298" s="14"/>
      <c r="AA298" s="14"/>
      <c r="AB298" s="14"/>
      <c r="AC298" s="14"/>
      <c r="AD298" s="14"/>
      <c r="AE298" s="14"/>
      <c r="AT298" s="283" t="s">
        <v>436</v>
      </c>
      <c r="AU298" s="283" t="s">
        <v>92</v>
      </c>
      <c r="AV298" s="14" t="s">
        <v>123</v>
      </c>
      <c r="AW298" s="14" t="s">
        <v>38</v>
      </c>
      <c r="AX298" s="14" t="s">
        <v>90</v>
      </c>
      <c r="AY298" s="283" t="s">
        <v>244</v>
      </c>
    </row>
    <row r="299" s="2" customFormat="1" ht="16.5" customHeight="1">
      <c r="A299" s="40"/>
      <c r="B299" s="41"/>
      <c r="C299" s="222" t="s">
        <v>311</v>
      </c>
      <c r="D299" s="222" t="s">
        <v>245</v>
      </c>
      <c r="E299" s="223" t="s">
        <v>1889</v>
      </c>
      <c r="F299" s="224" t="s">
        <v>1890</v>
      </c>
      <c r="G299" s="225" t="s">
        <v>301</v>
      </c>
      <c r="H299" s="226">
        <v>13.893000000000001</v>
      </c>
      <c r="I299" s="227"/>
      <c r="J299" s="228">
        <f>ROUND(I299*H299,2)</f>
        <v>0</v>
      </c>
      <c r="K299" s="224" t="s">
        <v>434</v>
      </c>
      <c r="L299" s="46"/>
      <c r="M299" s="229" t="s">
        <v>1</v>
      </c>
      <c r="N299" s="230" t="s">
        <v>48</v>
      </c>
      <c r="O299" s="93"/>
      <c r="P299" s="231">
        <f>O299*H299</f>
        <v>0</v>
      </c>
      <c r="Q299" s="231">
        <v>2.5018699999999998</v>
      </c>
      <c r="R299" s="231">
        <f>Q299*H299</f>
        <v>34.758479909999998</v>
      </c>
      <c r="S299" s="231">
        <v>0</v>
      </c>
      <c r="T299" s="232">
        <f>S299*H299</f>
        <v>0</v>
      </c>
      <c r="U299" s="40"/>
      <c r="V299" s="40"/>
      <c r="W299" s="40"/>
      <c r="X299" s="40"/>
      <c r="Y299" s="40"/>
      <c r="Z299" s="40"/>
      <c r="AA299" s="40"/>
      <c r="AB299" s="40"/>
      <c r="AC299" s="40"/>
      <c r="AD299" s="40"/>
      <c r="AE299" s="40"/>
      <c r="AR299" s="233" t="s">
        <v>123</v>
      </c>
      <c r="AT299" s="233" t="s">
        <v>245</v>
      </c>
      <c r="AU299" s="233" t="s">
        <v>92</v>
      </c>
      <c r="AY299" s="18" t="s">
        <v>244</v>
      </c>
      <c r="BE299" s="234">
        <f>IF(N299="základní",J299,0)</f>
        <v>0</v>
      </c>
      <c r="BF299" s="234">
        <f>IF(N299="snížená",J299,0)</f>
        <v>0</v>
      </c>
      <c r="BG299" s="234">
        <f>IF(N299="zákl. přenesená",J299,0)</f>
        <v>0</v>
      </c>
      <c r="BH299" s="234">
        <f>IF(N299="sníž. přenesená",J299,0)</f>
        <v>0</v>
      </c>
      <c r="BI299" s="234">
        <f>IF(N299="nulová",J299,0)</f>
        <v>0</v>
      </c>
      <c r="BJ299" s="18" t="s">
        <v>90</v>
      </c>
      <c r="BK299" s="234">
        <f>ROUND(I299*H299,2)</f>
        <v>0</v>
      </c>
      <c r="BL299" s="18" t="s">
        <v>123</v>
      </c>
      <c r="BM299" s="233" t="s">
        <v>1891</v>
      </c>
    </row>
    <row r="300" s="2" customFormat="1">
      <c r="A300" s="40"/>
      <c r="B300" s="41"/>
      <c r="C300" s="42"/>
      <c r="D300" s="235" t="s">
        <v>250</v>
      </c>
      <c r="E300" s="42"/>
      <c r="F300" s="236" t="s">
        <v>1892</v>
      </c>
      <c r="G300" s="42"/>
      <c r="H300" s="42"/>
      <c r="I300" s="237"/>
      <c r="J300" s="42"/>
      <c r="K300" s="42"/>
      <c r="L300" s="46"/>
      <c r="M300" s="238"/>
      <c r="N300" s="239"/>
      <c r="O300" s="93"/>
      <c r="P300" s="93"/>
      <c r="Q300" s="93"/>
      <c r="R300" s="93"/>
      <c r="S300" s="93"/>
      <c r="T300" s="94"/>
      <c r="U300" s="40"/>
      <c r="V300" s="40"/>
      <c r="W300" s="40"/>
      <c r="X300" s="40"/>
      <c r="Y300" s="40"/>
      <c r="Z300" s="40"/>
      <c r="AA300" s="40"/>
      <c r="AB300" s="40"/>
      <c r="AC300" s="40"/>
      <c r="AD300" s="40"/>
      <c r="AE300" s="40"/>
      <c r="AT300" s="18" t="s">
        <v>250</v>
      </c>
      <c r="AU300" s="18" t="s">
        <v>92</v>
      </c>
    </row>
    <row r="301" s="15" customFormat="1">
      <c r="A301" s="15"/>
      <c r="B301" s="287"/>
      <c r="C301" s="288"/>
      <c r="D301" s="235" t="s">
        <v>436</v>
      </c>
      <c r="E301" s="289" t="s">
        <v>1</v>
      </c>
      <c r="F301" s="290" t="s">
        <v>1759</v>
      </c>
      <c r="G301" s="288"/>
      <c r="H301" s="289" t="s">
        <v>1</v>
      </c>
      <c r="I301" s="291"/>
      <c r="J301" s="288"/>
      <c r="K301" s="288"/>
      <c r="L301" s="292"/>
      <c r="M301" s="293"/>
      <c r="N301" s="294"/>
      <c r="O301" s="294"/>
      <c r="P301" s="294"/>
      <c r="Q301" s="294"/>
      <c r="R301" s="294"/>
      <c r="S301" s="294"/>
      <c r="T301" s="295"/>
      <c r="U301" s="15"/>
      <c r="V301" s="15"/>
      <c r="W301" s="15"/>
      <c r="X301" s="15"/>
      <c r="Y301" s="15"/>
      <c r="Z301" s="15"/>
      <c r="AA301" s="15"/>
      <c r="AB301" s="15"/>
      <c r="AC301" s="15"/>
      <c r="AD301" s="15"/>
      <c r="AE301" s="15"/>
      <c r="AT301" s="296" t="s">
        <v>436</v>
      </c>
      <c r="AU301" s="296" t="s">
        <v>92</v>
      </c>
      <c r="AV301" s="15" t="s">
        <v>90</v>
      </c>
      <c r="AW301" s="15" t="s">
        <v>38</v>
      </c>
      <c r="AX301" s="15" t="s">
        <v>83</v>
      </c>
      <c r="AY301" s="296" t="s">
        <v>244</v>
      </c>
    </row>
    <row r="302" s="13" customFormat="1">
      <c r="A302" s="13"/>
      <c r="B302" s="262"/>
      <c r="C302" s="263"/>
      <c r="D302" s="235" t="s">
        <v>436</v>
      </c>
      <c r="E302" s="264" t="s">
        <v>1</v>
      </c>
      <c r="F302" s="265" t="s">
        <v>1893</v>
      </c>
      <c r="G302" s="263"/>
      <c r="H302" s="266">
        <v>3.6480000000000001</v>
      </c>
      <c r="I302" s="267"/>
      <c r="J302" s="263"/>
      <c r="K302" s="263"/>
      <c r="L302" s="268"/>
      <c r="M302" s="269"/>
      <c r="N302" s="270"/>
      <c r="O302" s="270"/>
      <c r="P302" s="270"/>
      <c r="Q302" s="270"/>
      <c r="R302" s="270"/>
      <c r="S302" s="270"/>
      <c r="T302" s="271"/>
      <c r="U302" s="13"/>
      <c r="V302" s="13"/>
      <c r="W302" s="13"/>
      <c r="X302" s="13"/>
      <c r="Y302" s="13"/>
      <c r="Z302" s="13"/>
      <c r="AA302" s="13"/>
      <c r="AB302" s="13"/>
      <c r="AC302" s="13"/>
      <c r="AD302" s="13"/>
      <c r="AE302" s="13"/>
      <c r="AT302" s="272" t="s">
        <v>436</v>
      </c>
      <c r="AU302" s="272" t="s">
        <v>92</v>
      </c>
      <c r="AV302" s="13" t="s">
        <v>92</v>
      </c>
      <c r="AW302" s="13" t="s">
        <v>38</v>
      </c>
      <c r="AX302" s="13" t="s">
        <v>83</v>
      </c>
      <c r="AY302" s="272" t="s">
        <v>244</v>
      </c>
    </row>
    <row r="303" s="13" customFormat="1">
      <c r="A303" s="13"/>
      <c r="B303" s="262"/>
      <c r="C303" s="263"/>
      <c r="D303" s="235" t="s">
        <v>436</v>
      </c>
      <c r="E303" s="264" t="s">
        <v>1</v>
      </c>
      <c r="F303" s="265" t="s">
        <v>1894</v>
      </c>
      <c r="G303" s="263"/>
      <c r="H303" s="266">
        <v>10.244999999999999</v>
      </c>
      <c r="I303" s="267"/>
      <c r="J303" s="263"/>
      <c r="K303" s="263"/>
      <c r="L303" s="268"/>
      <c r="M303" s="269"/>
      <c r="N303" s="270"/>
      <c r="O303" s="270"/>
      <c r="P303" s="270"/>
      <c r="Q303" s="270"/>
      <c r="R303" s="270"/>
      <c r="S303" s="270"/>
      <c r="T303" s="271"/>
      <c r="U303" s="13"/>
      <c r="V303" s="13"/>
      <c r="W303" s="13"/>
      <c r="X303" s="13"/>
      <c r="Y303" s="13"/>
      <c r="Z303" s="13"/>
      <c r="AA303" s="13"/>
      <c r="AB303" s="13"/>
      <c r="AC303" s="13"/>
      <c r="AD303" s="13"/>
      <c r="AE303" s="13"/>
      <c r="AT303" s="272" t="s">
        <v>436</v>
      </c>
      <c r="AU303" s="272" t="s">
        <v>92</v>
      </c>
      <c r="AV303" s="13" t="s">
        <v>92</v>
      </c>
      <c r="AW303" s="13" t="s">
        <v>38</v>
      </c>
      <c r="AX303" s="13" t="s">
        <v>83</v>
      </c>
      <c r="AY303" s="272" t="s">
        <v>244</v>
      </c>
    </row>
    <row r="304" s="14" customFormat="1">
      <c r="A304" s="14"/>
      <c r="B304" s="273"/>
      <c r="C304" s="274"/>
      <c r="D304" s="235" t="s">
        <v>436</v>
      </c>
      <c r="E304" s="275" t="s">
        <v>1</v>
      </c>
      <c r="F304" s="276" t="s">
        <v>438</v>
      </c>
      <c r="G304" s="274"/>
      <c r="H304" s="277">
        <v>13.893000000000001</v>
      </c>
      <c r="I304" s="278"/>
      <c r="J304" s="274"/>
      <c r="K304" s="274"/>
      <c r="L304" s="279"/>
      <c r="M304" s="280"/>
      <c r="N304" s="281"/>
      <c r="O304" s="281"/>
      <c r="P304" s="281"/>
      <c r="Q304" s="281"/>
      <c r="R304" s="281"/>
      <c r="S304" s="281"/>
      <c r="T304" s="282"/>
      <c r="U304" s="14"/>
      <c r="V304" s="14"/>
      <c r="W304" s="14"/>
      <c r="X304" s="14"/>
      <c r="Y304" s="14"/>
      <c r="Z304" s="14"/>
      <c r="AA304" s="14"/>
      <c r="AB304" s="14"/>
      <c r="AC304" s="14"/>
      <c r="AD304" s="14"/>
      <c r="AE304" s="14"/>
      <c r="AT304" s="283" t="s">
        <v>436</v>
      </c>
      <c r="AU304" s="283" t="s">
        <v>92</v>
      </c>
      <c r="AV304" s="14" t="s">
        <v>123</v>
      </c>
      <c r="AW304" s="14" t="s">
        <v>38</v>
      </c>
      <c r="AX304" s="14" t="s">
        <v>90</v>
      </c>
      <c r="AY304" s="283" t="s">
        <v>244</v>
      </c>
    </row>
    <row r="305" s="2" customFormat="1" ht="16.5" customHeight="1">
      <c r="A305" s="40"/>
      <c r="B305" s="41"/>
      <c r="C305" s="222" t="s">
        <v>388</v>
      </c>
      <c r="D305" s="222" t="s">
        <v>245</v>
      </c>
      <c r="E305" s="223" t="s">
        <v>1895</v>
      </c>
      <c r="F305" s="224" t="s">
        <v>1896</v>
      </c>
      <c r="G305" s="225" t="s">
        <v>248</v>
      </c>
      <c r="H305" s="226">
        <v>66.686000000000007</v>
      </c>
      <c r="I305" s="227"/>
      <c r="J305" s="228">
        <f>ROUND(I305*H305,2)</f>
        <v>0</v>
      </c>
      <c r="K305" s="224" t="s">
        <v>434</v>
      </c>
      <c r="L305" s="46"/>
      <c r="M305" s="229" t="s">
        <v>1</v>
      </c>
      <c r="N305" s="230" t="s">
        <v>48</v>
      </c>
      <c r="O305" s="93"/>
      <c r="P305" s="231">
        <f>O305*H305</f>
        <v>0</v>
      </c>
      <c r="Q305" s="231">
        <v>0.0026900000000000001</v>
      </c>
      <c r="R305" s="231">
        <f>Q305*H305</f>
        <v>0.17938534000000003</v>
      </c>
      <c r="S305" s="231">
        <v>0</v>
      </c>
      <c r="T305" s="232">
        <f>S305*H305</f>
        <v>0</v>
      </c>
      <c r="U305" s="40"/>
      <c r="V305" s="40"/>
      <c r="W305" s="40"/>
      <c r="X305" s="40"/>
      <c r="Y305" s="40"/>
      <c r="Z305" s="40"/>
      <c r="AA305" s="40"/>
      <c r="AB305" s="40"/>
      <c r="AC305" s="40"/>
      <c r="AD305" s="40"/>
      <c r="AE305" s="40"/>
      <c r="AR305" s="233" t="s">
        <v>123</v>
      </c>
      <c r="AT305" s="233" t="s">
        <v>245</v>
      </c>
      <c r="AU305" s="233" t="s">
        <v>92</v>
      </c>
      <c r="AY305" s="18" t="s">
        <v>244</v>
      </c>
      <c r="BE305" s="234">
        <f>IF(N305="základní",J305,0)</f>
        <v>0</v>
      </c>
      <c r="BF305" s="234">
        <f>IF(N305="snížená",J305,0)</f>
        <v>0</v>
      </c>
      <c r="BG305" s="234">
        <f>IF(N305="zákl. přenesená",J305,0)</f>
        <v>0</v>
      </c>
      <c r="BH305" s="234">
        <f>IF(N305="sníž. přenesená",J305,0)</f>
        <v>0</v>
      </c>
      <c r="BI305" s="234">
        <f>IF(N305="nulová",J305,0)</f>
        <v>0</v>
      </c>
      <c r="BJ305" s="18" t="s">
        <v>90</v>
      </c>
      <c r="BK305" s="234">
        <f>ROUND(I305*H305,2)</f>
        <v>0</v>
      </c>
      <c r="BL305" s="18" t="s">
        <v>123</v>
      </c>
      <c r="BM305" s="233" t="s">
        <v>1897</v>
      </c>
    </row>
    <row r="306" s="15" customFormat="1">
      <c r="A306" s="15"/>
      <c r="B306" s="287"/>
      <c r="C306" s="288"/>
      <c r="D306" s="235" t="s">
        <v>436</v>
      </c>
      <c r="E306" s="289" t="s">
        <v>1</v>
      </c>
      <c r="F306" s="290" t="s">
        <v>1759</v>
      </c>
      <c r="G306" s="288"/>
      <c r="H306" s="289" t="s">
        <v>1</v>
      </c>
      <c r="I306" s="291"/>
      <c r="J306" s="288"/>
      <c r="K306" s="288"/>
      <c r="L306" s="292"/>
      <c r="M306" s="293"/>
      <c r="N306" s="294"/>
      <c r="O306" s="294"/>
      <c r="P306" s="294"/>
      <c r="Q306" s="294"/>
      <c r="R306" s="294"/>
      <c r="S306" s="294"/>
      <c r="T306" s="295"/>
      <c r="U306" s="15"/>
      <c r="V306" s="15"/>
      <c r="W306" s="15"/>
      <c r="X306" s="15"/>
      <c r="Y306" s="15"/>
      <c r="Z306" s="15"/>
      <c r="AA306" s="15"/>
      <c r="AB306" s="15"/>
      <c r="AC306" s="15"/>
      <c r="AD306" s="15"/>
      <c r="AE306" s="15"/>
      <c r="AT306" s="296" t="s">
        <v>436</v>
      </c>
      <c r="AU306" s="296" t="s">
        <v>92</v>
      </c>
      <c r="AV306" s="15" t="s">
        <v>90</v>
      </c>
      <c r="AW306" s="15" t="s">
        <v>38</v>
      </c>
      <c r="AX306" s="15" t="s">
        <v>83</v>
      </c>
      <c r="AY306" s="296" t="s">
        <v>244</v>
      </c>
    </row>
    <row r="307" s="13" customFormat="1">
      <c r="A307" s="13"/>
      <c r="B307" s="262"/>
      <c r="C307" s="263"/>
      <c r="D307" s="235" t="s">
        <v>436</v>
      </c>
      <c r="E307" s="264" t="s">
        <v>1</v>
      </c>
      <c r="F307" s="265" t="s">
        <v>1898</v>
      </c>
      <c r="G307" s="263"/>
      <c r="H307" s="266">
        <v>14.592000000000001</v>
      </c>
      <c r="I307" s="267"/>
      <c r="J307" s="263"/>
      <c r="K307" s="263"/>
      <c r="L307" s="268"/>
      <c r="M307" s="269"/>
      <c r="N307" s="270"/>
      <c r="O307" s="270"/>
      <c r="P307" s="270"/>
      <c r="Q307" s="270"/>
      <c r="R307" s="270"/>
      <c r="S307" s="270"/>
      <c r="T307" s="271"/>
      <c r="U307" s="13"/>
      <c r="V307" s="13"/>
      <c r="W307" s="13"/>
      <c r="X307" s="13"/>
      <c r="Y307" s="13"/>
      <c r="Z307" s="13"/>
      <c r="AA307" s="13"/>
      <c r="AB307" s="13"/>
      <c r="AC307" s="13"/>
      <c r="AD307" s="13"/>
      <c r="AE307" s="13"/>
      <c r="AT307" s="272" t="s">
        <v>436</v>
      </c>
      <c r="AU307" s="272" t="s">
        <v>92</v>
      </c>
      <c r="AV307" s="13" t="s">
        <v>92</v>
      </c>
      <c r="AW307" s="13" t="s">
        <v>38</v>
      </c>
      <c r="AX307" s="13" t="s">
        <v>83</v>
      </c>
      <c r="AY307" s="272" t="s">
        <v>244</v>
      </c>
    </row>
    <row r="308" s="13" customFormat="1">
      <c r="A308" s="13"/>
      <c r="B308" s="262"/>
      <c r="C308" s="263"/>
      <c r="D308" s="235" t="s">
        <v>436</v>
      </c>
      <c r="E308" s="264" t="s">
        <v>1</v>
      </c>
      <c r="F308" s="265" t="s">
        <v>1899</v>
      </c>
      <c r="G308" s="263"/>
      <c r="H308" s="266">
        <v>40.979999999999997</v>
      </c>
      <c r="I308" s="267"/>
      <c r="J308" s="263"/>
      <c r="K308" s="263"/>
      <c r="L308" s="268"/>
      <c r="M308" s="269"/>
      <c r="N308" s="270"/>
      <c r="O308" s="270"/>
      <c r="P308" s="270"/>
      <c r="Q308" s="270"/>
      <c r="R308" s="270"/>
      <c r="S308" s="270"/>
      <c r="T308" s="271"/>
      <c r="U308" s="13"/>
      <c r="V308" s="13"/>
      <c r="W308" s="13"/>
      <c r="X308" s="13"/>
      <c r="Y308" s="13"/>
      <c r="Z308" s="13"/>
      <c r="AA308" s="13"/>
      <c r="AB308" s="13"/>
      <c r="AC308" s="13"/>
      <c r="AD308" s="13"/>
      <c r="AE308" s="13"/>
      <c r="AT308" s="272" t="s">
        <v>436</v>
      </c>
      <c r="AU308" s="272" t="s">
        <v>92</v>
      </c>
      <c r="AV308" s="13" t="s">
        <v>92</v>
      </c>
      <c r="AW308" s="13" t="s">
        <v>38</v>
      </c>
      <c r="AX308" s="13" t="s">
        <v>83</v>
      </c>
      <c r="AY308" s="272" t="s">
        <v>244</v>
      </c>
    </row>
    <row r="309" s="16" customFormat="1">
      <c r="A309" s="16"/>
      <c r="B309" s="297"/>
      <c r="C309" s="298"/>
      <c r="D309" s="235" t="s">
        <v>436</v>
      </c>
      <c r="E309" s="299" t="s">
        <v>1</v>
      </c>
      <c r="F309" s="300" t="s">
        <v>565</v>
      </c>
      <c r="G309" s="298"/>
      <c r="H309" s="301">
        <v>55.572000000000003</v>
      </c>
      <c r="I309" s="302"/>
      <c r="J309" s="298"/>
      <c r="K309" s="298"/>
      <c r="L309" s="303"/>
      <c r="M309" s="304"/>
      <c r="N309" s="305"/>
      <c r="O309" s="305"/>
      <c r="P309" s="305"/>
      <c r="Q309" s="305"/>
      <c r="R309" s="305"/>
      <c r="S309" s="305"/>
      <c r="T309" s="306"/>
      <c r="U309" s="16"/>
      <c r="V309" s="16"/>
      <c r="W309" s="16"/>
      <c r="X309" s="16"/>
      <c r="Y309" s="16"/>
      <c r="Z309" s="16"/>
      <c r="AA309" s="16"/>
      <c r="AB309" s="16"/>
      <c r="AC309" s="16"/>
      <c r="AD309" s="16"/>
      <c r="AE309" s="16"/>
      <c r="AT309" s="307" t="s">
        <v>436</v>
      </c>
      <c r="AU309" s="307" t="s">
        <v>92</v>
      </c>
      <c r="AV309" s="16" t="s">
        <v>117</v>
      </c>
      <c r="AW309" s="16" t="s">
        <v>38</v>
      </c>
      <c r="AX309" s="16" t="s">
        <v>83</v>
      </c>
      <c r="AY309" s="307" t="s">
        <v>244</v>
      </c>
    </row>
    <row r="310" s="13" customFormat="1">
      <c r="A310" s="13"/>
      <c r="B310" s="262"/>
      <c r="C310" s="263"/>
      <c r="D310" s="235" t="s">
        <v>436</v>
      </c>
      <c r="E310" s="264" t="s">
        <v>1</v>
      </c>
      <c r="F310" s="265" t="s">
        <v>1900</v>
      </c>
      <c r="G310" s="263"/>
      <c r="H310" s="266">
        <v>11.114000000000001</v>
      </c>
      <c r="I310" s="267"/>
      <c r="J310" s="263"/>
      <c r="K310" s="263"/>
      <c r="L310" s="268"/>
      <c r="M310" s="269"/>
      <c r="N310" s="270"/>
      <c r="O310" s="270"/>
      <c r="P310" s="270"/>
      <c r="Q310" s="270"/>
      <c r="R310" s="270"/>
      <c r="S310" s="270"/>
      <c r="T310" s="271"/>
      <c r="U310" s="13"/>
      <c r="V310" s="13"/>
      <c r="W310" s="13"/>
      <c r="X310" s="13"/>
      <c r="Y310" s="13"/>
      <c r="Z310" s="13"/>
      <c r="AA310" s="13"/>
      <c r="AB310" s="13"/>
      <c r="AC310" s="13"/>
      <c r="AD310" s="13"/>
      <c r="AE310" s="13"/>
      <c r="AT310" s="272" t="s">
        <v>436</v>
      </c>
      <c r="AU310" s="272" t="s">
        <v>92</v>
      </c>
      <c r="AV310" s="13" t="s">
        <v>92</v>
      </c>
      <c r="AW310" s="13" t="s">
        <v>38</v>
      </c>
      <c r="AX310" s="13" t="s">
        <v>83</v>
      </c>
      <c r="AY310" s="272" t="s">
        <v>244</v>
      </c>
    </row>
    <row r="311" s="14" customFormat="1">
      <c r="A311" s="14"/>
      <c r="B311" s="273"/>
      <c r="C311" s="274"/>
      <c r="D311" s="235" t="s">
        <v>436</v>
      </c>
      <c r="E311" s="275" t="s">
        <v>1</v>
      </c>
      <c r="F311" s="276" t="s">
        <v>438</v>
      </c>
      <c r="G311" s="274"/>
      <c r="H311" s="277">
        <v>66.686000000000007</v>
      </c>
      <c r="I311" s="278"/>
      <c r="J311" s="274"/>
      <c r="K311" s="274"/>
      <c r="L311" s="279"/>
      <c r="M311" s="280"/>
      <c r="N311" s="281"/>
      <c r="O311" s="281"/>
      <c r="P311" s="281"/>
      <c r="Q311" s="281"/>
      <c r="R311" s="281"/>
      <c r="S311" s="281"/>
      <c r="T311" s="282"/>
      <c r="U311" s="14"/>
      <c r="V311" s="14"/>
      <c r="W311" s="14"/>
      <c r="X311" s="14"/>
      <c r="Y311" s="14"/>
      <c r="Z311" s="14"/>
      <c r="AA311" s="14"/>
      <c r="AB311" s="14"/>
      <c r="AC311" s="14"/>
      <c r="AD311" s="14"/>
      <c r="AE311" s="14"/>
      <c r="AT311" s="283" t="s">
        <v>436</v>
      </c>
      <c r="AU311" s="283" t="s">
        <v>92</v>
      </c>
      <c r="AV311" s="14" t="s">
        <v>123</v>
      </c>
      <c r="AW311" s="14" t="s">
        <v>38</v>
      </c>
      <c r="AX311" s="14" t="s">
        <v>90</v>
      </c>
      <c r="AY311" s="283" t="s">
        <v>244</v>
      </c>
    </row>
    <row r="312" s="2" customFormat="1" ht="16.5" customHeight="1">
      <c r="A312" s="40"/>
      <c r="B312" s="41"/>
      <c r="C312" s="222" t="s">
        <v>315</v>
      </c>
      <c r="D312" s="222" t="s">
        <v>245</v>
      </c>
      <c r="E312" s="223" t="s">
        <v>1901</v>
      </c>
      <c r="F312" s="224" t="s">
        <v>1902</v>
      </c>
      <c r="G312" s="225" t="s">
        <v>248</v>
      </c>
      <c r="H312" s="226">
        <v>66.686000000000007</v>
      </c>
      <c r="I312" s="227"/>
      <c r="J312" s="228">
        <f>ROUND(I312*H312,2)</f>
        <v>0</v>
      </c>
      <c r="K312" s="224" t="s">
        <v>434</v>
      </c>
      <c r="L312" s="46"/>
      <c r="M312" s="229" t="s">
        <v>1</v>
      </c>
      <c r="N312" s="230" t="s">
        <v>48</v>
      </c>
      <c r="O312" s="93"/>
      <c r="P312" s="231">
        <f>O312*H312</f>
        <v>0</v>
      </c>
      <c r="Q312" s="231">
        <v>0</v>
      </c>
      <c r="R312" s="231">
        <f>Q312*H312</f>
        <v>0</v>
      </c>
      <c r="S312" s="231">
        <v>0</v>
      </c>
      <c r="T312" s="232">
        <f>S312*H312</f>
        <v>0</v>
      </c>
      <c r="U312" s="40"/>
      <c r="V312" s="40"/>
      <c r="W312" s="40"/>
      <c r="X312" s="40"/>
      <c r="Y312" s="40"/>
      <c r="Z312" s="40"/>
      <c r="AA312" s="40"/>
      <c r="AB312" s="40"/>
      <c r="AC312" s="40"/>
      <c r="AD312" s="40"/>
      <c r="AE312" s="40"/>
      <c r="AR312" s="233" t="s">
        <v>123</v>
      </c>
      <c r="AT312" s="233" t="s">
        <v>245</v>
      </c>
      <c r="AU312" s="233" t="s">
        <v>92</v>
      </c>
      <c r="AY312" s="18" t="s">
        <v>244</v>
      </c>
      <c r="BE312" s="234">
        <f>IF(N312="základní",J312,0)</f>
        <v>0</v>
      </c>
      <c r="BF312" s="234">
        <f>IF(N312="snížená",J312,0)</f>
        <v>0</v>
      </c>
      <c r="BG312" s="234">
        <f>IF(N312="zákl. přenesená",J312,0)</f>
        <v>0</v>
      </c>
      <c r="BH312" s="234">
        <f>IF(N312="sníž. přenesená",J312,0)</f>
        <v>0</v>
      </c>
      <c r="BI312" s="234">
        <f>IF(N312="nulová",J312,0)</f>
        <v>0</v>
      </c>
      <c r="BJ312" s="18" t="s">
        <v>90</v>
      </c>
      <c r="BK312" s="234">
        <f>ROUND(I312*H312,2)</f>
        <v>0</v>
      </c>
      <c r="BL312" s="18" t="s">
        <v>123</v>
      </c>
      <c r="BM312" s="233" t="s">
        <v>1903</v>
      </c>
    </row>
    <row r="313" s="2" customFormat="1" ht="16.5" customHeight="1">
      <c r="A313" s="40"/>
      <c r="B313" s="41"/>
      <c r="C313" s="222" t="s">
        <v>396</v>
      </c>
      <c r="D313" s="222" t="s">
        <v>245</v>
      </c>
      <c r="E313" s="223" t="s">
        <v>1904</v>
      </c>
      <c r="F313" s="224" t="s">
        <v>1905</v>
      </c>
      <c r="G313" s="225" t="s">
        <v>419</v>
      </c>
      <c r="H313" s="226">
        <v>1.119</v>
      </c>
      <c r="I313" s="227"/>
      <c r="J313" s="228">
        <f>ROUND(I313*H313,2)</f>
        <v>0</v>
      </c>
      <c r="K313" s="224" t="s">
        <v>434</v>
      </c>
      <c r="L313" s="46"/>
      <c r="M313" s="229" t="s">
        <v>1</v>
      </c>
      <c r="N313" s="230" t="s">
        <v>48</v>
      </c>
      <c r="O313" s="93"/>
      <c r="P313" s="231">
        <f>O313*H313</f>
        <v>0</v>
      </c>
      <c r="Q313" s="231">
        <v>1.0606199999999999</v>
      </c>
      <c r="R313" s="231">
        <f>Q313*H313</f>
        <v>1.18683378</v>
      </c>
      <c r="S313" s="231">
        <v>0</v>
      </c>
      <c r="T313" s="232">
        <f>S313*H313</f>
        <v>0</v>
      </c>
      <c r="U313" s="40"/>
      <c r="V313" s="40"/>
      <c r="W313" s="40"/>
      <c r="X313" s="40"/>
      <c r="Y313" s="40"/>
      <c r="Z313" s="40"/>
      <c r="AA313" s="40"/>
      <c r="AB313" s="40"/>
      <c r="AC313" s="40"/>
      <c r="AD313" s="40"/>
      <c r="AE313" s="40"/>
      <c r="AR313" s="233" t="s">
        <v>123</v>
      </c>
      <c r="AT313" s="233" t="s">
        <v>245</v>
      </c>
      <c r="AU313" s="233" t="s">
        <v>92</v>
      </c>
      <c r="AY313" s="18" t="s">
        <v>244</v>
      </c>
      <c r="BE313" s="234">
        <f>IF(N313="základní",J313,0)</f>
        <v>0</v>
      </c>
      <c r="BF313" s="234">
        <f>IF(N313="snížená",J313,0)</f>
        <v>0</v>
      </c>
      <c r="BG313" s="234">
        <f>IF(N313="zákl. přenesená",J313,0)</f>
        <v>0</v>
      </c>
      <c r="BH313" s="234">
        <f>IF(N313="sníž. přenesená",J313,0)</f>
        <v>0</v>
      </c>
      <c r="BI313" s="234">
        <f>IF(N313="nulová",J313,0)</f>
        <v>0</v>
      </c>
      <c r="BJ313" s="18" t="s">
        <v>90</v>
      </c>
      <c r="BK313" s="234">
        <f>ROUND(I313*H313,2)</f>
        <v>0</v>
      </c>
      <c r="BL313" s="18" t="s">
        <v>123</v>
      </c>
      <c r="BM313" s="233" t="s">
        <v>1906</v>
      </c>
    </row>
    <row r="314" s="15" customFormat="1">
      <c r="A314" s="15"/>
      <c r="B314" s="287"/>
      <c r="C314" s="288"/>
      <c r="D314" s="235" t="s">
        <v>436</v>
      </c>
      <c r="E314" s="289" t="s">
        <v>1</v>
      </c>
      <c r="F314" s="290" t="s">
        <v>1759</v>
      </c>
      <c r="G314" s="288"/>
      <c r="H314" s="289" t="s">
        <v>1</v>
      </c>
      <c r="I314" s="291"/>
      <c r="J314" s="288"/>
      <c r="K314" s="288"/>
      <c r="L314" s="292"/>
      <c r="M314" s="293"/>
      <c r="N314" s="294"/>
      <c r="O314" s="294"/>
      <c r="P314" s="294"/>
      <c r="Q314" s="294"/>
      <c r="R314" s="294"/>
      <c r="S314" s="294"/>
      <c r="T314" s="295"/>
      <c r="U314" s="15"/>
      <c r="V314" s="15"/>
      <c r="W314" s="15"/>
      <c r="X314" s="15"/>
      <c r="Y314" s="15"/>
      <c r="Z314" s="15"/>
      <c r="AA314" s="15"/>
      <c r="AB314" s="15"/>
      <c r="AC314" s="15"/>
      <c r="AD314" s="15"/>
      <c r="AE314" s="15"/>
      <c r="AT314" s="296" t="s">
        <v>436</v>
      </c>
      <c r="AU314" s="296" t="s">
        <v>92</v>
      </c>
      <c r="AV314" s="15" t="s">
        <v>90</v>
      </c>
      <c r="AW314" s="15" t="s">
        <v>38</v>
      </c>
      <c r="AX314" s="15" t="s">
        <v>83</v>
      </c>
      <c r="AY314" s="296" t="s">
        <v>244</v>
      </c>
    </row>
    <row r="315" s="13" customFormat="1">
      <c r="A315" s="13"/>
      <c r="B315" s="262"/>
      <c r="C315" s="263"/>
      <c r="D315" s="235" t="s">
        <v>436</v>
      </c>
      <c r="E315" s="264" t="s">
        <v>1</v>
      </c>
      <c r="F315" s="265" t="s">
        <v>1907</v>
      </c>
      <c r="G315" s="263"/>
      <c r="H315" s="266">
        <v>0.97299999999999998</v>
      </c>
      <c r="I315" s="267"/>
      <c r="J315" s="263"/>
      <c r="K315" s="263"/>
      <c r="L315" s="268"/>
      <c r="M315" s="269"/>
      <c r="N315" s="270"/>
      <c r="O315" s="270"/>
      <c r="P315" s="270"/>
      <c r="Q315" s="270"/>
      <c r="R315" s="270"/>
      <c r="S315" s="270"/>
      <c r="T315" s="271"/>
      <c r="U315" s="13"/>
      <c r="V315" s="13"/>
      <c r="W315" s="13"/>
      <c r="X315" s="13"/>
      <c r="Y315" s="13"/>
      <c r="Z315" s="13"/>
      <c r="AA315" s="13"/>
      <c r="AB315" s="13"/>
      <c r="AC315" s="13"/>
      <c r="AD315" s="13"/>
      <c r="AE315" s="13"/>
      <c r="AT315" s="272" t="s">
        <v>436</v>
      </c>
      <c r="AU315" s="272" t="s">
        <v>92</v>
      </c>
      <c r="AV315" s="13" t="s">
        <v>92</v>
      </c>
      <c r="AW315" s="13" t="s">
        <v>38</v>
      </c>
      <c r="AX315" s="13" t="s">
        <v>83</v>
      </c>
      <c r="AY315" s="272" t="s">
        <v>244</v>
      </c>
    </row>
    <row r="316" s="13" customFormat="1">
      <c r="A316" s="13"/>
      <c r="B316" s="262"/>
      <c r="C316" s="263"/>
      <c r="D316" s="235" t="s">
        <v>436</v>
      </c>
      <c r="E316" s="264" t="s">
        <v>1</v>
      </c>
      <c r="F316" s="265" t="s">
        <v>1908</v>
      </c>
      <c r="G316" s="263"/>
      <c r="H316" s="266">
        <v>0.14599999999999999</v>
      </c>
      <c r="I316" s="267"/>
      <c r="J316" s="263"/>
      <c r="K316" s="263"/>
      <c r="L316" s="268"/>
      <c r="M316" s="269"/>
      <c r="N316" s="270"/>
      <c r="O316" s="270"/>
      <c r="P316" s="270"/>
      <c r="Q316" s="270"/>
      <c r="R316" s="270"/>
      <c r="S316" s="270"/>
      <c r="T316" s="271"/>
      <c r="U316" s="13"/>
      <c r="V316" s="13"/>
      <c r="W316" s="13"/>
      <c r="X316" s="13"/>
      <c r="Y316" s="13"/>
      <c r="Z316" s="13"/>
      <c r="AA316" s="13"/>
      <c r="AB316" s="13"/>
      <c r="AC316" s="13"/>
      <c r="AD316" s="13"/>
      <c r="AE316" s="13"/>
      <c r="AT316" s="272" t="s">
        <v>436</v>
      </c>
      <c r="AU316" s="272" t="s">
        <v>92</v>
      </c>
      <c r="AV316" s="13" t="s">
        <v>92</v>
      </c>
      <c r="AW316" s="13" t="s">
        <v>38</v>
      </c>
      <c r="AX316" s="13" t="s">
        <v>83</v>
      </c>
      <c r="AY316" s="272" t="s">
        <v>244</v>
      </c>
    </row>
    <row r="317" s="14" customFormat="1">
      <c r="A317" s="14"/>
      <c r="B317" s="273"/>
      <c r="C317" s="274"/>
      <c r="D317" s="235" t="s">
        <v>436</v>
      </c>
      <c r="E317" s="275" t="s">
        <v>1</v>
      </c>
      <c r="F317" s="276" t="s">
        <v>438</v>
      </c>
      <c r="G317" s="274"/>
      <c r="H317" s="277">
        <v>1.119</v>
      </c>
      <c r="I317" s="278"/>
      <c r="J317" s="274"/>
      <c r="K317" s="274"/>
      <c r="L317" s="279"/>
      <c r="M317" s="280"/>
      <c r="N317" s="281"/>
      <c r="O317" s="281"/>
      <c r="P317" s="281"/>
      <c r="Q317" s="281"/>
      <c r="R317" s="281"/>
      <c r="S317" s="281"/>
      <c r="T317" s="282"/>
      <c r="U317" s="14"/>
      <c r="V317" s="14"/>
      <c r="W317" s="14"/>
      <c r="X317" s="14"/>
      <c r="Y317" s="14"/>
      <c r="Z317" s="14"/>
      <c r="AA317" s="14"/>
      <c r="AB317" s="14"/>
      <c r="AC317" s="14"/>
      <c r="AD317" s="14"/>
      <c r="AE317" s="14"/>
      <c r="AT317" s="283" t="s">
        <v>436</v>
      </c>
      <c r="AU317" s="283" t="s">
        <v>92</v>
      </c>
      <c r="AV317" s="14" t="s">
        <v>123</v>
      </c>
      <c r="AW317" s="14" t="s">
        <v>38</v>
      </c>
      <c r="AX317" s="14" t="s">
        <v>90</v>
      </c>
      <c r="AY317" s="283" t="s">
        <v>244</v>
      </c>
    </row>
    <row r="318" s="2" customFormat="1" ht="16.5" customHeight="1">
      <c r="A318" s="40"/>
      <c r="B318" s="41"/>
      <c r="C318" s="222" t="s">
        <v>321</v>
      </c>
      <c r="D318" s="222" t="s">
        <v>245</v>
      </c>
      <c r="E318" s="223" t="s">
        <v>1909</v>
      </c>
      <c r="F318" s="224" t="s">
        <v>1910</v>
      </c>
      <c r="G318" s="225" t="s">
        <v>301</v>
      </c>
      <c r="H318" s="226">
        <v>15.747999999999999</v>
      </c>
      <c r="I318" s="227"/>
      <c r="J318" s="228">
        <f>ROUND(I318*H318,2)</f>
        <v>0</v>
      </c>
      <c r="K318" s="224" t="s">
        <v>434</v>
      </c>
      <c r="L318" s="46"/>
      <c r="M318" s="229" t="s">
        <v>1</v>
      </c>
      <c r="N318" s="230" t="s">
        <v>48</v>
      </c>
      <c r="O318" s="93"/>
      <c r="P318" s="231">
        <f>O318*H318</f>
        <v>0</v>
      </c>
      <c r="Q318" s="231">
        <v>2.5018699999999998</v>
      </c>
      <c r="R318" s="231">
        <f>Q318*H318</f>
        <v>39.399448759999999</v>
      </c>
      <c r="S318" s="231">
        <v>0</v>
      </c>
      <c r="T318" s="232">
        <f>S318*H318</f>
        <v>0</v>
      </c>
      <c r="U318" s="40"/>
      <c r="V318" s="40"/>
      <c r="W318" s="40"/>
      <c r="X318" s="40"/>
      <c r="Y318" s="40"/>
      <c r="Z318" s="40"/>
      <c r="AA318" s="40"/>
      <c r="AB318" s="40"/>
      <c r="AC318" s="40"/>
      <c r="AD318" s="40"/>
      <c r="AE318" s="40"/>
      <c r="AR318" s="233" t="s">
        <v>123</v>
      </c>
      <c r="AT318" s="233" t="s">
        <v>245</v>
      </c>
      <c r="AU318" s="233" t="s">
        <v>92</v>
      </c>
      <c r="AY318" s="18" t="s">
        <v>244</v>
      </c>
      <c r="BE318" s="234">
        <f>IF(N318="základní",J318,0)</f>
        <v>0</v>
      </c>
      <c r="BF318" s="234">
        <f>IF(N318="snížená",J318,0)</f>
        <v>0</v>
      </c>
      <c r="BG318" s="234">
        <f>IF(N318="zákl. přenesená",J318,0)</f>
        <v>0</v>
      </c>
      <c r="BH318" s="234">
        <f>IF(N318="sníž. přenesená",J318,0)</f>
        <v>0</v>
      </c>
      <c r="BI318" s="234">
        <f>IF(N318="nulová",J318,0)</f>
        <v>0</v>
      </c>
      <c r="BJ318" s="18" t="s">
        <v>90</v>
      </c>
      <c r="BK318" s="234">
        <f>ROUND(I318*H318,2)</f>
        <v>0</v>
      </c>
      <c r="BL318" s="18" t="s">
        <v>123</v>
      </c>
      <c r="BM318" s="233" t="s">
        <v>1911</v>
      </c>
    </row>
    <row r="319" s="15" customFormat="1">
      <c r="A319" s="15"/>
      <c r="B319" s="287"/>
      <c r="C319" s="288"/>
      <c r="D319" s="235" t="s">
        <v>436</v>
      </c>
      <c r="E319" s="289" t="s">
        <v>1</v>
      </c>
      <c r="F319" s="290" t="s">
        <v>1804</v>
      </c>
      <c r="G319" s="288"/>
      <c r="H319" s="289" t="s">
        <v>1</v>
      </c>
      <c r="I319" s="291"/>
      <c r="J319" s="288"/>
      <c r="K319" s="288"/>
      <c r="L319" s="292"/>
      <c r="M319" s="293"/>
      <c r="N319" s="294"/>
      <c r="O319" s="294"/>
      <c r="P319" s="294"/>
      <c r="Q319" s="294"/>
      <c r="R319" s="294"/>
      <c r="S319" s="294"/>
      <c r="T319" s="295"/>
      <c r="U319" s="15"/>
      <c r="V319" s="15"/>
      <c r="W319" s="15"/>
      <c r="X319" s="15"/>
      <c r="Y319" s="15"/>
      <c r="Z319" s="15"/>
      <c r="AA319" s="15"/>
      <c r="AB319" s="15"/>
      <c r="AC319" s="15"/>
      <c r="AD319" s="15"/>
      <c r="AE319" s="15"/>
      <c r="AT319" s="296" t="s">
        <v>436</v>
      </c>
      <c r="AU319" s="296" t="s">
        <v>92</v>
      </c>
      <c r="AV319" s="15" t="s">
        <v>90</v>
      </c>
      <c r="AW319" s="15" t="s">
        <v>38</v>
      </c>
      <c r="AX319" s="15" t="s">
        <v>83</v>
      </c>
      <c r="AY319" s="296" t="s">
        <v>244</v>
      </c>
    </row>
    <row r="320" s="13" customFormat="1">
      <c r="A320" s="13"/>
      <c r="B320" s="262"/>
      <c r="C320" s="263"/>
      <c r="D320" s="235" t="s">
        <v>436</v>
      </c>
      <c r="E320" s="264" t="s">
        <v>1</v>
      </c>
      <c r="F320" s="265" t="s">
        <v>1912</v>
      </c>
      <c r="G320" s="263"/>
      <c r="H320" s="266">
        <v>11.039999999999999</v>
      </c>
      <c r="I320" s="267"/>
      <c r="J320" s="263"/>
      <c r="K320" s="263"/>
      <c r="L320" s="268"/>
      <c r="M320" s="269"/>
      <c r="N320" s="270"/>
      <c r="O320" s="270"/>
      <c r="P320" s="270"/>
      <c r="Q320" s="270"/>
      <c r="R320" s="270"/>
      <c r="S320" s="270"/>
      <c r="T320" s="271"/>
      <c r="U320" s="13"/>
      <c r="V320" s="13"/>
      <c r="W320" s="13"/>
      <c r="X320" s="13"/>
      <c r="Y320" s="13"/>
      <c r="Z320" s="13"/>
      <c r="AA320" s="13"/>
      <c r="AB320" s="13"/>
      <c r="AC320" s="13"/>
      <c r="AD320" s="13"/>
      <c r="AE320" s="13"/>
      <c r="AT320" s="272" t="s">
        <v>436</v>
      </c>
      <c r="AU320" s="272" t="s">
        <v>92</v>
      </c>
      <c r="AV320" s="13" t="s">
        <v>92</v>
      </c>
      <c r="AW320" s="13" t="s">
        <v>38</v>
      </c>
      <c r="AX320" s="13" t="s">
        <v>83</v>
      </c>
      <c r="AY320" s="272" t="s">
        <v>244</v>
      </c>
    </row>
    <row r="321" s="13" customFormat="1">
      <c r="A321" s="13"/>
      <c r="B321" s="262"/>
      <c r="C321" s="263"/>
      <c r="D321" s="235" t="s">
        <v>436</v>
      </c>
      <c r="E321" s="264" t="s">
        <v>1</v>
      </c>
      <c r="F321" s="265" t="s">
        <v>1913</v>
      </c>
      <c r="G321" s="263"/>
      <c r="H321" s="266">
        <v>2.6179999999999999</v>
      </c>
      <c r="I321" s="267"/>
      <c r="J321" s="263"/>
      <c r="K321" s="263"/>
      <c r="L321" s="268"/>
      <c r="M321" s="269"/>
      <c r="N321" s="270"/>
      <c r="O321" s="270"/>
      <c r="P321" s="270"/>
      <c r="Q321" s="270"/>
      <c r="R321" s="270"/>
      <c r="S321" s="270"/>
      <c r="T321" s="271"/>
      <c r="U321" s="13"/>
      <c r="V321" s="13"/>
      <c r="W321" s="13"/>
      <c r="X321" s="13"/>
      <c r="Y321" s="13"/>
      <c r="Z321" s="13"/>
      <c r="AA321" s="13"/>
      <c r="AB321" s="13"/>
      <c r="AC321" s="13"/>
      <c r="AD321" s="13"/>
      <c r="AE321" s="13"/>
      <c r="AT321" s="272" t="s">
        <v>436</v>
      </c>
      <c r="AU321" s="272" t="s">
        <v>92</v>
      </c>
      <c r="AV321" s="13" t="s">
        <v>92</v>
      </c>
      <c r="AW321" s="13" t="s">
        <v>38</v>
      </c>
      <c r="AX321" s="13" t="s">
        <v>83</v>
      </c>
      <c r="AY321" s="272" t="s">
        <v>244</v>
      </c>
    </row>
    <row r="322" s="13" customFormat="1">
      <c r="A322" s="13"/>
      <c r="B322" s="262"/>
      <c r="C322" s="263"/>
      <c r="D322" s="235" t="s">
        <v>436</v>
      </c>
      <c r="E322" s="264" t="s">
        <v>1</v>
      </c>
      <c r="F322" s="265" t="s">
        <v>1914</v>
      </c>
      <c r="G322" s="263"/>
      <c r="H322" s="266">
        <v>2.0899999999999999</v>
      </c>
      <c r="I322" s="267"/>
      <c r="J322" s="263"/>
      <c r="K322" s="263"/>
      <c r="L322" s="268"/>
      <c r="M322" s="269"/>
      <c r="N322" s="270"/>
      <c r="O322" s="270"/>
      <c r="P322" s="270"/>
      <c r="Q322" s="270"/>
      <c r="R322" s="270"/>
      <c r="S322" s="270"/>
      <c r="T322" s="271"/>
      <c r="U322" s="13"/>
      <c r="V322" s="13"/>
      <c r="W322" s="13"/>
      <c r="X322" s="13"/>
      <c r="Y322" s="13"/>
      <c r="Z322" s="13"/>
      <c r="AA322" s="13"/>
      <c r="AB322" s="13"/>
      <c r="AC322" s="13"/>
      <c r="AD322" s="13"/>
      <c r="AE322" s="13"/>
      <c r="AT322" s="272" t="s">
        <v>436</v>
      </c>
      <c r="AU322" s="272" t="s">
        <v>92</v>
      </c>
      <c r="AV322" s="13" t="s">
        <v>92</v>
      </c>
      <c r="AW322" s="13" t="s">
        <v>38</v>
      </c>
      <c r="AX322" s="13" t="s">
        <v>83</v>
      </c>
      <c r="AY322" s="272" t="s">
        <v>244</v>
      </c>
    </row>
    <row r="323" s="14" customFormat="1">
      <c r="A323" s="14"/>
      <c r="B323" s="273"/>
      <c r="C323" s="274"/>
      <c r="D323" s="235" t="s">
        <v>436</v>
      </c>
      <c r="E323" s="275" t="s">
        <v>1</v>
      </c>
      <c r="F323" s="276" t="s">
        <v>438</v>
      </c>
      <c r="G323" s="274"/>
      <c r="H323" s="277">
        <v>15.747999999999999</v>
      </c>
      <c r="I323" s="278"/>
      <c r="J323" s="274"/>
      <c r="K323" s="274"/>
      <c r="L323" s="279"/>
      <c r="M323" s="280"/>
      <c r="N323" s="281"/>
      <c r="O323" s="281"/>
      <c r="P323" s="281"/>
      <c r="Q323" s="281"/>
      <c r="R323" s="281"/>
      <c r="S323" s="281"/>
      <c r="T323" s="282"/>
      <c r="U323" s="14"/>
      <c r="V323" s="14"/>
      <c r="W323" s="14"/>
      <c r="X323" s="14"/>
      <c r="Y323" s="14"/>
      <c r="Z323" s="14"/>
      <c r="AA323" s="14"/>
      <c r="AB323" s="14"/>
      <c r="AC323" s="14"/>
      <c r="AD323" s="14"/>
      <c r="AE323" s="14"/>
      <c r="AT323" s="283" t="s">
        <v>436</v>
      </c>
      <c r="AU323" s="283" t="s">
        <v>92</v>
      </c>
      <c r="AV323" s="14" t="s">
        <v>123</v>
      </c>
      <c r="AW323" s="14" t="s">
        <v>38</v>
      </c>
      <c r="AX323" s="14" t="s">
        <v>90</v>
      </c>
      <c r="AY323" s="283" t="s">
        <v>244</v>
      </c>
    </row>
    <row r="324" s="2" customFormat="1" ht="16.5" customHeight="1">
      <c r="A324" s="40"/>
      <c r="B324" s="41"/>
      <c r="C324" s="222" t="s">
        <v>405</v>
      </c>
      <c r="D324" s="222" t="s">
        <v>245</v>
      </c>
      <c r="E324" s="223" t="s">
        <v>1915</v>
      </c>
      <c r="F324" s="224" t="s">
        <v>1916</v>
      </c>
      <c r="G324" s="225" t="s">
        <v>301</v>
      </c>
      <c r="H324" s="226">
        <v>1.399</v>
      </c>
      <c r="I324" s="227"/>
      <c r="J324" s="228">
        <f>ROUND(I324*H324,2)</f>
        <v>0</v>
      </c>
      <c r="K324" s="224" t="s">
        <v>434</v>
      </c>
      <c r="L324" s="46"/>
      <c r="M324" s="229" t="s">
        <v>1</v>
      </c>
      <c r="N324" s="230" t="s">
        <v>48</v>
      </c>
      <c r="O324" s="93"/>
      <c r="P324" s="231">
        <f>O324*H324</f>
        <v>0</v>
      </c>
      <c r="Q324" s="231">
        <v>2.5018699999999998</v>
      </c>
      <c r="R324" s="231">
        <f>Q324*H324</f>
        <v>3.5001161299999999</v>
      </c>
      <c r="S324" s="231">
        <v>0</v>
      </c>
      <c r="T324" s="232">
        <f>S324*H324</f>
        <v>0</v>
      </c>
      <c r="U324" s="40"/>
      <c r="V324" s="40"/>
      <c r="W324" s="40"/>
      <c r="X324" s="40"/>
      <c r="Y324" s="40"/>
      <c r="Z324" s="40"/>
      <c r="AA324" s="40"/>
      <c r="AB324" s="40"/>
      <c r="AC324" s="40"/>
      <c r="AD324" s="40"/>
      <c r="AE324" s="40"/>
      <c r="AR324" s="233" t="s">
        <v>123</v>
      </c>
      <c r="AT324" s="233" t="s">
        <v>245</v>
      </c>
      <c r="AU324" s="233" t="s">
        <v>92</v>
      </c>
      <c r="AY324" s="18" t="s">
        <v>244</v>
      </c>
      <c r="BE324" s="234">
        <f>IF(N324="základní",J324,0)</f>
        <v>0</v>
      </c>
      <c r="BF324" s="234">
        <f>IF(N324="snížená",J324,0)</f>
        <v>0</v>
      </c>
      <c r="BG324" s="234">
        <f>IF(N324="zákl. přenesená",J324,0)</f>
        <v>0</v>
      </c>
      <c r="BH324" s="234">
        <f>IF(N324="sníž. přenesená",J324,0)</f>
        <v>0</v>
      </c>
      <c r="BI324" s="234">
        <f>IF(N324="nulová",J324,0)</f>
        <v>0</v>
      </c>
      <c r="BJ324" s="18" t="s">
        <v>90</v>
      </c>
      <c r="BK324" s="234">
        <f>ROUND(I324*H324,2)</f>
        <v>0</v>
      </c>
      <c r="BL324" s="18" t="s">
        <v>123</v>
      </c>
      <c r="BM324" s="233" t="s">
        <v>1917</v>
      </c>
    </row>
    <row r="325" s="13" customFormat="1">
      <c r="A325" s="13"/>
      <c r="B325" s="262"/>
      <c r="C325" s="263"/>
      <c r="D325" s="235" t="s">
        <v>436</v>
      </c>
      <c r="E325" s="264" t="s">
        <v>1</v>
      </c>
      <c r="F325" s="265" t="s">
        <v>1918</v>
      </c>
      <c r="G325" s="263"/>
      <c r="H325" s="266">
        <v>1.399</v>
      </c>
      <c r="I325" s="267"/>
      <c r="J325" s="263"/>
      <c r="K325" s="263"/>
      <c r="L325" s="268"/>
      <c r="M325" s="269"/>
      <c r="N325" s="270"/>
      <c r="O325" s="270"/>
      <c r="P325" s="270"/>
      <c r="Q325" s="270"/>
      <c r="R325" s="270"/>
      <c r="S325" s="270"/>
      <c r="T325" s="271"/>
      <c r="U325" s="13"/>
      <c r="V325" s="13"/>
      <c r="W325" s="13"/>
      <c r="X325" s="13"/>
      <c r="Y325" s="13"/>
      <c r="Z325" s="13"/>
      <c r="AA325" s="13"/>
      <c r="AB325" s="13"/>
      <c r="AC325" s="13"/>
      <c r="AD325" s="13"/>
      <c r="AE325" s="13"/>
      <c r="AT325" s="272" t="s">
        <v>436</v>
      </c>
      <c r="AU325" s="272" t="s">
        <v>92</v>
      </c>
      <c r="AV325" s="13" t="s">
        <v>92</v>
      </c>
      <c r="AW325" s="13" t="s">
        <v>38</v>
      </c>
      <c r="AX325" s="13" t="s">
        <v>83</v>
      </c>
      <c r="AY325" s="272" t="s">
        <v>244</v>
      </c>
    </row>
    <row r="326" s="14" customFormat="1">
      <c r="A326" s="14"/>
      <c r="B326" s="273"/>
      <c r="C326" s="274"/>
      <c r="D326" s="235" t="s">
        <v>436</v>
      </c>
      <c r="E326" s="275" t="s">
        <v>1</v>
      </c>
      <c r="F326" s="276" t="s">
        <v>438</v>
      </c>
      <c r="G326" s="274"/>
      <c r="H326" s="277">
        <v>1.399</v>
      </c>
      <c r="I326" s="278"/>
      <c r="J326" s="274"/>
      <c r="K326" s="274"/>
      <c r="L326" s="279"/>
      <c r="M326" s="280"/>
      <c r="N326" s="281"/>
      <c r="O326" s="281"/>
      <c r="P326" s="281"/>
      <c r="Q326" s="281"/>
      <c r="R326" s="281"/>
      <c r="S326" s="281"/>
      <c r="T326" s="282"/>
      <c r="U326" s="14"/>
      <c r="V326" s="14"/>
      <c r="W326" s="14"/>
      <c r="X326" s="14"/>
      <c r="Y326" s="14"/>
      <c r="Z326" s="14"/>
      <c r="AA326" s="14"/>
      <c r="AB326" s="14"/>
      <c r="AC326" s="14"/>
      <c r="AD326" s="14"/>
      <c r="AE326" s="14"/>
      <c r="AT326" s="283" t="s">
        <v>436</v>
      </c>
      <c r="AU326" s="283" t="s">
        <v>92</v>
      </c>
      <c r="AV326" s="14" t="s">
        <v>123</v>
      </c>
      <c r="AW326" s="14" t="s">
        <v>38</v>
      </c>
      <c r="AX326" s="14" t="s">
        <v>90</v>
      </c>
      <c r="AY326" s="283" t="s">
        <v>244</v>
      </c>
    </row>
    <row r="327" s="2" customFormat="1" ht="16.5" customHeight="1">
      <c r="A327" s="40"/>
      <c r="B327" s="41"/>
      <c r="C327" s="222" t="s">
        <v>325</v>
      </c>
      <c r="D327" s="222" t="s">
        <v>245</v>
      </c>
      <c r="E327" s="223" t="s">
        <v>1919</v>
      </c>
      <c r="F327" s="224" t="s">
        <v>1920</v>
      </c>
      <c r="G327" s="225" t="s">
        <v>301</v>
      </c>
      <c r="H327" s="226">
        <v>370.27800000000002</v>
      </c>
      <c r="I327" s="227"/>
      <c r="J327" s="228">
        <f>ROUND(I327*H327,2)</f>
        <v>0</v>
      </c>
      <c r="K327" s="224" t="s">
        <v>434</v>
      </c>
      <c r="L327" s="46"/>
      <c r="M327" s="229" t="s">
        <v>1</v>
      </c>
      <c r="N327" s="230" t="s">
        <v>48</v>
      </c>
      <c r="O327" s="93"/>
      <c r="P327" s="231">
        <f>O327*H327</f>
        <v>0</v>
      </c>
      <c r="Q327" s="231">
        <v>2.5018699999999998</v>
      </c>
      <c r="R327" s="231">
        <f>Q327*H327</f>
        <v>926.38741986000002</v>
      </c>
      <c r="S327" s="231">
        <v>0</v>
      </c>
      <c r="T327" s="232">
        <f>S327*H327</f>
        <v>0</v>
      </c>
      <c r="U327" s="40"/>
      <c r="V327" s="40"/>
      <c r="W327" s="40"/>
      <c r="X327" s="40"/>
      <c r="Y327" s="40"/>
      <c r="Z327" s="40"/>
      <c r="AA327" s="40"/>
      <c r="AB327" s="40"/>
      <c r="AC327" s="40"/>
      <c r="AD327" s="40"/>
      <c r="AE327" s="40"/>
      <c r="AR327" s="233" t="s">
        <v>123</v>
      </c>
      <c r="AT327" s="233" t="s">
        <v>245</v>
      </c>
      <c r="AU327" s="233" t="s">
        <v>92</v>
      </c>
      <c r="AY327" s="18" t="s">
        <v>244</v>
      </c>
      <c r="BE327" s="234">
        <f>IF(N327="základní",J327,0)</f>
        <v>0</v>
      </c>
      <c r="BF327" s="234">
        <f>IF(N327="snížená",J327,0)</f>
        <v>0</v>
      </c>
      <c r="BG327" s="234">
        <f>IF(N327="zákl. přenesená",J327,0)</f>
        <v>0</v>
      </c>
      <c r="BH327" s="234">
        <f>IF(N327="sníž. přenesená",J327,0)</f>
        <v>0</v>
      </c>
      <c r="BI327" s="234">
        <f>IF(N327="nulová",J327,0)</f>
        <v>0</v>
      </c>
      <c r="BJ327" s="18" t="s">
        <v>90</v>
      </c>
      <c r="BK327" s="234">
        <f>ROUND(I327*H327,2)</f>
        <v>0</v>
      </c>
      <c r="BL327" s="18" t="s">
        <v>123</v>
      </c>
      <c r="BM327" s="233" t="s">
        <v>1921</v>
      </c>
    </row>
    <row r="328" s="2" customFormat="1">
      <c r="A328" s="40"/>
      <c r="B328" s="41"/>
      <c r="C328" s="42"/>
      <c r="D328" s="235" t="s">
        <v>250</v>
      </c>
      <c r="E328" s="42"/>
      <c r="F328" s="236" t="s">
        <v>1892</v>
      </c>
      <c r="G328" s="42"/>
      <c r="H328" s="42"/>
      <c r="I328" s="237"/>
      <c r="J328" s="42"/>
      <c r="K328" s="42"/>
      <c r="L328" s="46"/>
      <c r="M328" s="238"/>
      <c r="N328" s="239"/>
      <c r="O328" s="93"/>
      <c r="P328" s="93"/>
      <c r="Q328" s="93"/>
      <c r="R328" s="93"/>
      <c r="S328" s="93"/>
      <c r="T328" s="94"/>
      <c r="U328" s="40"/>
      <c r="V328" s="40"/>
      <c r="W328" s="40"/>
      <c r="X328" s="40"/>
      <c r="Y328" s="40"/>
      <c r="Z328" s="40"/>
      <c r="AA328" s="40"/>
      <c r="AB328" s="40"/>
      <c r="AC328" s="40"/>
      <c r="AD328" s="40"/>
      <c r="AE328" s="40"/>
      <c r="AT328" s="18" t="s">
        <v>250</v>
      </c>
      <c r="AU328" s="18" t="s">
        <v>92</v>
      </c>
    </row>
    <row r="329" s="15" customFormat="1">
      <c r="A329" s="15"/>
      <c r="B329" s="287"/>
      <c r="C329" s="288"/>
      <c r="D329" s="235" t="s">
        <v>436</v>
      </c>
      <c r="E329" s="289" t="s">
        <v>1</v>
      </c>
      <c r="F329" s="290" t="s">
        <v>1759</v>
      </c>
      <c r="G329" s="288"/>
      <c r="H329" s="289" t="s">
        <v>1</v>
      </c>
      <c r="I329" s="291"/>
      <c r="J329" s="288"/>
      <c r="K329" s="288"/>
      <c r="L329" s="292"/>
      <c r="M329" s="293"/>
      <c r="N329" s="294"/>
      <c r="O329" s="294"/>
      <c r="P329" s="294"/>
      <c r="Q329" s="294"/>
      <c r="R329" s="294"/>
      <c r="S329" s="294"/>
      <c r="T329" s="295"/>
      <c r="U329" s="15"/>
      <c r="V329" s="15"/>
      <c r="W329" s="15"/>
      <c r="X329" s="15"/>
      <c r="Y329" s="15"/>
      <c r="Z329" s="15"/>
      <c r="AA329" s="15"/>
      <c r="AB329" s="15"/>
      <c r="AC329" s="15"/>
      <c r="AD329" s="15"/>
      <c r="AE329" s="15"/>
      <c r="AT329" s="296" t="s">
        <v>436</v>
      </c>
      <c r="AU329" s="296" t="s">
        <v>92</v>
      </c>
      <c r="AV329" s="15" t="s">
        <v>90</v>
      </c>
      <c r="AW329" s="15" t="s">
        <v>38</v>
      </c>
      <c r="AX329" s="15" t="s">
        <v>83</v>
      </c>
      <c r="AY329" s="296" t="s">
        <v>244</v>
      </c>
    </row>
    <row r="330" s="13" customFormat="1">
      <c r="A330" s="13"/>
      <c r="B330" s="262"/>
      <c r="C330" s="263"/>
      <c r="D330" s="235" t="s">
        <v>436</v>
      </c>
      <c r="E330" s="264" t="s">
        <v>1</v>
      </c>
      <c r="F330" s="265" t="s">
        <v>1922</v>
      </c>
      <c r="G330" s="263"/>
      <c r="H330" s="266">
        <v>22.5</v>
      </c>
      <c r="I330" s="267"/>
      <c r="J330" s="263"/>
      <c r="K330" s="263"/>
      <c r="L330" s="268"/>
      <c r="M330" s="269"/>
      <c r="N330" s="270"/>
      <c r="O330" s="270"/>
      <c r="P330" s="270"/>
      <c r="Q330" s="270"/>
      <c r="R330" s="270"/>
      <c r="S330" s="270"/>
      <c r="T330" s="271"/>
      <c r="U330" s="13"/>
      <c r="V330" s="13"/>
      <c r="W330" s="13"/>
      <c r="X330" s="13"/>
      <c r="Y330" s="13"/>
      <c r="Z330" s="13"/>
      <c r="AA330" s="13"/>
      <c r="AB330" s="13"/>
      <c r="AC330" s="13"/>
      <c r="AD330" s="13"/>
      <c r="AE330" s="13"/>
      <c r="AT330" s="272" t="s">
        <v>436</v>
      </c>
      <c r="AU330" s="272" t="s">
        <v>92</v>
      </c>
      <c r="AV330" s="13" t="s">
        <v>92</v>
      </c>
      <c r="AW330" s="13" t="s">
        <v>38</v>
      </c>
      <c r="AX330" s="13" t="s">
        <v>83</v>
      </c>
      <c r="AY330" s="272" t="s">
        <v>244</v>
      </c>
    </row>
    <row r="331" s="13" customFormat="1">
      <c r="A331" s="13"/>
      <c r="B331" s="262"/>
      <c r="C331" s="263"/>
      <c r="D331" s="235" t="s">
        <v>436</v>
      </c>
      <c r="E331" s="264" t="s">
        <v>1</v>
      </c>
      <c r="F331" s="265" t="s">
        <v>1923</v>
      </c>
      <c r="G331" s="263"/>
      <c r="H331" s="266">
        <v>53.460000000000001</v>
      </c>
      <c r="I331" s="267"/>
      <c r="J331" s="263"/>
      <c r="K331" s="263"/>
      <c r="L331" s="268"/>
      <c r="M331" s="269"/>
      <c r="N331" s="270"/>
      <c r="O331" s="270"/>
      <c r="P331" s="270"/>
      <c r="Q331" s="270"/>
      <c r="R331" s="270"/>
      <c r="S331" s="270"/>
      <c r="T331" s="271"/>
      <c r="U331" s="13"/>
      <c r="V331" s="13"/>
      <c r="W331" s="13"/>
      <c r="X331" s="13"/>
      <c r="Y331" s="13"/>
      <c r="Z331" s="13"/>
      <c r="AA331" s="13"/>
      <c r="AB331" s="13"/>
      <c r="AC331" s="13"/>
      <c r="AD331" s="13"/>
      <c r="AE331" s="13"/>
      <c r="AT331" s="272" t="s">
        <v>436</v>
      </c>
      <c r="AU331" s="272" t="s">
        <v>92</v>
      </c>
      <c r="AV331" s="13" t="s">
        <v>92</v>
      </c>
      <c r="AW331" s="13" t="s">
        <v>38</v>
      </c>
      <c r="AX331" s="13" t="s">
        <v>83</v>
      </c>
      <c r="AY331" s="272" t="s">
        <v>244</v>
      </c>
    </row>
    <row r="332" s="13" customFormat="1">
      <c r="A332" s="13"/>
      <c r="B332" s="262"/>
      <c r="C332" s="263"/>
      <c r="D332" s="235" t="s">
        <v>436</v>
      </c>
      <c r="E332" s="264" t="s">
        <v>1</v>
      </c>
      <c r="F332" s="265" t="s">
        <v>1924</v>
      </c>
      <c r="G332" s="263"/>
      <c r="H332" s="266">
        <v>40.5</v>
      </c>
      <c r="I332" s="267"/>
      <c r="J332" s="263"/>
      <c r="K332" s="263"/>
      <c r="L332" s="268"/>
      <c r="M332" s="269"/>
      <c r="N332" s="270"/>
      <c r="O332" s="270"/>
      <c r="P332" s="270"/>
      <c r="Q332" s="270"/>
      <c r="R332" s="270"/>
      <c r="S332" s="270"/>
      <c r="T332" s="271"/>
      <c r="U332" s="13"/>
      <c r="V332" s="13"/>
      <c r="W332" s="13"/>
      <c r="X332" s="13"/>
      <c r="Y332" s="13"/>
      <c r="Z332" s="13"/>
      <c r="AA332" s="13"/>
      <c r="AB332" s="13"/>
      <c r="AC332" s="13"/>
      <c r="AD332" s="13"/>
      <c r="AE332" s="13"/>
      <c r="AT332" s="272" t="s">
        <v>436</v>
      </c>
      <c r="AU332" s="272" t="s">
        <v>92</v>
      </c>
      <c r="AV332" s="13" t="s">
        <v>92</v>
      </c>
      <c r="AW332" s="13" t="s">
        <v>38</v>
      </c>
      <c r="AX332" s="13" t="s">
        <v>83</v>
      </c>
      <c r="AY332" s="272" t="s">
        <v>244</v>
      </c>
    </row>
    <row r="333" s="13" customFormat="1">
      <c r="A333" s="13"/>
      <c r="B333" s="262"/>
      <c r="C333" s="263"/>
      <c r="D333" s="235" t="s">
        <v>436</v>
      </c>
      <c r="E333" s="264" t="s">
        <v>1</v>
      </c>
      <c r="F333" s="265" t="s">
        <v>1925</v>
      </c>
      <c r="G333" s="263"/>
      <c r="H333" s="266">
        <v>32.399999999999999</v>
      </c>
      <c r="I333" s="267"/>
      <c r="J333" s="263"/>
      <c r="K333" s="263"/>
      <c r="L333" s="268"/>
      <c r="M333" s="269"/>
      <c r="N333" s="270"/>
      <c r="O333" s="270"/>
      <c r="P333" s="270"/>
      <c r="Q333" s="270"/>
      <c r="R333" s="270"/>
      <c r="S333" s="270"/>
      <c r="T333" s="271"/>
      <c r="U333" s="13"/>
      <c r="V333" s="13"/>
      <c r="W333" s="13"/>
      <c r="X333" s="13"/>
      <c r="Y333" s="13"/>
      <c r="Z333" s="13"/>
      <c r="AA333" s="13"/>
      <c r="AB333" s="13"/>
      <c r="AC333" s="13"/>
      <c r="AD333" s="13"/>
      <c r="AE333" s="13"/>
      <c r="AT333" s="272" t="s">
        <v>436</v>
      </c>
      <c r="AU333" s="272" t="s">
        <v>92</v>
      </c>
      <c r="AV333" s="13" t="s">
        <v>92</v>
      </c>
      <c r="AW333" s="13" t="s">
        <v>38</v>
      </c>
      <c r="AX333" s="13" t="s">
        <v>83</v>
      </c>
      <c r="AY333" s="272" t="s">
        <v>244</v>
      </c>
    </row>
    <row r="334" s="13" customFormat="1">
      <c r="A334" s="13"/>
      <c r="B334" s="262"/>
      <c r="C334" s="263"/>
      <c r="D334" s="235" t="s">
        <v>436</v>
      </c>
      <c r="E334" s="264" t="s">
        <v>1</v>
      </c>
      <c r="F334" s="265" t="s">
        <v>1926</v>
      </c>
      <c r="G334" s="263"/>
      <c r="H334" s="266">
        <v>22.5</v>
      </c>
      <c r="I334" s="267"/>
      <c r="J334" s="263"/>
      <c r="K334" s="263"/>
      <c r="L334" s="268"/>
      <c r="M334" s="269"/>
      <c r="N334" s="270"/>
      <c r="O334" s="270"/>
      <c r="P334" s="270"/>
      <c r="Q334" s="270"/>
      <c r="R334" s="270"/>
      <c r="S334" s="270"/>
      <c r="T334" s="271"/>
      <c r="U334" s="13"/>
      <c r="V334" s="13"/>
      <c r="W334" s="13"/>
      <c r="X334" s="13"/>
      <c r="Y334" s="13"/>
      <c r="Z334" s="13"/>
      <c r="AA334" s="13"/>
      <c r="AB334" s="13"/>
      <c r="AC334" s="13"/>
      <c r="AD334" s="13"/>
      <c r="AE334" s="13"/>
      <c r="AT334" s="272" t="s">
        <v>436</v>
      </c>
      <c r="AU334" s="272" t="s">
        <v>92</v>
      </c>
      <c r="AV334" s="13" t="s">
        <v>92</v>
      </c>
      <c r="AW334" s="13" t="s">
        <v>38</v>
      </c>
      <c r="AX334" s="13" t="s">
        <v>83</v>
      </c>
      <c r="AY334" s="272" t="s">
        <v>244</v>
      </c>
    </row>
    <row r="335" s="13" customFormat="1">
      <c r="A335" s="13"/>
      <c r="B335" s="262"/>
      <c r="C335" s="263"/>
      <c r="D335" s="235" t="s">
        <v>436</v>
      </c>
      <c r="E335" s="264" t="s">
        <v>1</v>
      </c>
      <c r="F335" s="265" t="s">
        <v>1927</v>
      </c>
      <c r="G335" s="263"/>
      <c r="H335" s="266">
        <v>25.199999999999999</v>
      </c>
      <c r="I335" s="267"/>
      <c r="J335" s="263"/>
      <c r="K335" s="263"/>
      <c r="L335" s="268"/>
      <c r="M335" s="269"/>
      <c r="N335" s="270"/>
      <c r="O335" s="270"/>
      <c r="P335" s="270"/>
      <c r="Q335" s="270"/>
      <c r="R335" s="270"/>
      <c r="S335" s="270"/>
      <c r="T335" s="271"/>
      <c r="U335" s="13"/>
      <c r="V335" s="13"/>
      <c r="W335" s="13"/>
      <c r="X335" s="13"/>
      <c r="Y335" s="13"/>
      <c r="Z335" s="13"/>
      <c r="AA335" s="13"/>
      <c r="AB335" s="13"/>
      <c r="AC335" s="13"/>
      <c r="AD335" s="13"/>
      <c r="AE335" s="13"/>
      <c r="AT335" s="272" t="s">
        <v>436</v>
      </c>
      <c r="AU335" s="272" t="s">
        <v>92</v>
      </c>
      <c r="AV335" s="13" t="s">
        <v>92</v>
      </c>
      <c r="AW335" s="13" t="s">
        <v>38</v>
      </c>
      <c r="AX335" s="13" t="s">
        <v>83</v>
      </c>
      <c r="AY335" s="272" t="s">
        <v>244</v>
      </c>
    </row>
    <row r="336" s="13" customFormat="1">
      <c r="A336" s="13"/>
      <c r="B336" s="262"/>
      <c r="C336" s="263"/>
      <c r="D336" s="235" t="s">
        <v>436</v>
      </c>
      <c r="E336" s="264" t="s">
        <v>1</v>
      </c>
      <c r="F336" s="265" t="s">
        <v>1928</v>
      </c>
      <c r="G336" s="263"/>
      <c r="H336" s="266">
        <v>19.199999999999999</v>
      </c>
      <c r="I336" s="267"/>
      <c r="J336" s="263"/>
      <c r="K336" s="263"/>
      <c r="L336" s="268"/>
      <c r="M336" s="269"/>
      <c r="N336" s="270"/>
      <c r="O336" s="270"/>
      <c r="P336" s="270"/>
      <c r="Q336" s="270"/>
      <c r="R336" s="270"/>
      <c r="S336" s="270"/>
      <c r="T336" s="271"/>
      <c r="U336" s="13"/>
      <c r="V336" s="13"/>
      <c r="W336" s="13"/>
      <c r="X336" s="13"/>
      <c r="Y336" s="13"/>
      <c r="Z336" s="13"/>
      <c r="AA336" s="13"/>
      <c r="AB336" s="13"/>
      <c r="AC336" s="13"/>
      <c r="AD336" s="13"/>
      <c r="AE336" s="13"/>
      <c r="AT336" s="272" t="s">
        <v>436</v>
      </c>
      <c r="AU336" s="272" t="s">
        <v>92</v>
      </c>
      <c r="AV336" s="13" t="s">
        <v>92</v>
      </c>
      <c r="AW336" s="13" t="s">
        <v>38</v>
      </c>
      <c r="AX336" s="13" t="s">
        <v>83</v>
      </c>
      <c r="AY336" s="272" t="s">
        <v>244</v>
      </c>
    </row>
    <row r="337" s="13" customFormat="1">
      <c r="A337" s="13"/>
      <c r="B337" s="262"/>
      <c r="C337" s="263"/>
      <c r="D337" s="235" t="s">
        <v>436</v>
      </c>
      <c r="E337" s="264" t="s">
        <v>1</v>
      </c>
      <c r="F337" s="265" t="s">
        <v>1929</v>
      </c>
      <c r="G337" s="263"/>
      <c r="H337" s="266">
        <v>27</v>
      </c>
      <c r="I337" s="267"/>
      <c r="J337" s="263"/>
      <c r="K337" s="263"/>
      <c r="L337" s="268"/>
      <c r="M337" s="269"/>
      <c r="N337" s="270"/>
      <c r="O337" s="270"/>
      <c r="P337" s="270"/>
      <c r="Q337" s="270"/>
      <c r="R337" s="270"/>
      <c r="S337" s="270"/>
      <c r="T337" s="271"/>
      <c r="U337" s="13"/>
      <c r="V337" s="13"/>
      <c r="W337" s="13"/>
      <c r="X337" s="13"/>
      <c r="Y337" s="13"/>
      <c r="Z337" s="13"/>
      <c r="AA337" s="13"/>
      <c r="AB337" s="13"/>
      <c r="AC337" s="13"/>
      <c r="AD337" s="13"/>
      <c r="AE337" s="13"/>
      <c r="AT337" s="272" t="s">
        <v>436</v>
      </c>
      <c r="AU337" s="272" t="s">
        <v>92</v>
      </c>
      <c r="AV337" s="13" t="s">
        <v>92</v>
      </c>
      <c r="AW337" s="13" t="s">
        <v>38</v>
      </c>
      <c r="AX337" s="13" t="s">
        <v>83</v>
      </c>
      <c r="AY337" s="272" t="s">
        <v>244</v>
      </c>
    </row>
    <row r="338" s="13" customFormat="1">
      <c r="A338" s="13"/>
      <c r="B338" s="262"/>
      <c r="C338" s="263"/>
      <c r="D338" s="235" t="s">
        <v>436</v>
      </c>
      <c r="E338" s="264" t="s">
        <v>1</v>
      </c>
      <c r="F338" s="265" t="s">
        <v>1930</v>
      </c>
      <c r="G338" s="263"/>
      <c r="H338" s="266">
        <v>5.5289999999999999</v>
      </c>
      <c r="I338" s="267"/>
      <c r="J338" s="263"/>
      <c r="K338" s="263"/>
      <c r="L338" s="268"/>
      <c r="M338" s="269"/>
      <c r="N338" s="270"/>
      <c r="O338" s="270"/>
      <c r="P338" s="270"/>
      <c r="Q338" s="270"/>
      <c r="R338" s="270"/>
      <c r="S338" s="270"/>
      <c r="T338" s="271"/>
      <c r="U338" s="13"/>
      <c r="V338" s="13"/>
      <c r="W338" s="13"/>
      <c r="X338" s="13"/>
      <c r="Y338" s="13"/>
      <c r="Z338" s="13"/>
      <c r="AA338" s="13"/>
      <c r="AB338" s="13"/>
      <c r="AC338" s="13"/>
      <c r="AD338" s="13"/>
      <c r="AE338" s="13"/>
      <c r="AT338" s="272" t="s">
        <v>436</v>
      </c>
      <c r="AU338" s="272" t="s">
        <v>92</v>
      </c>
      <c r="AV338" s="13" t="s">
        <v>92</v>
      </c>
      <c r="AW338" s="13" t="s">
        <v>38</v>
      </c>
      <c r="AX338" s="13" t="s">
        <v>83</v>
      </c>
      <c r="AY338" s="272" t="s">
        <v>244</v>
      </c>
    </row>
    <row r="339" s="13" customFormat="1">
      <c r="A339" s="13"/>
      <c r="B339" s="262"/>
      <c r="C339" s="263"/>
      <c r="D339" s="235" t="s">
        <v>436</v>
      </c>
      <c r="E339" s="264" t="s">
        <v>1</v>
      </c>
      <c r="F339" s="265" t="s">
        <v>1931</v>
      </c>
      <c r="G339" s="263"/>
      <c r="H339" s="266">
        <v>9.375</v>
      </c>
      <c r="I339" s="267"/>
      <c r="J339" s="263"/>
      <c r="K339" s="263"/>
      <c r="L339" s="268"/>
      <c r="M339" s="269"/>
      <c r="N339" s="270"/>
      <c r="O339" s="270"/>
      <c r="P339" s="270"/>
      <c r="Q339" s="270"/>
      <c r="R339" s="270"/>
      <c r="S339" s="270"/>
      <c r="T339" s="271"/>
      <c r="U339" s="13"/>
      <c r="V339" s="13"/>
      <c r="W339" s="13"/>
      <c r="X339" s="13"/>
      <c r="Y339" s="13"/>
      <c r="Z339" s="13"/>
      <c r="AA339" s="13"/>
      <c r="AB339" s="13"/>
      <c r="AC339" s="13"/>
      <c r="AD339" s="13"/>
      <c r="AE339" s="13"/>
      <c r="AT339" s="272" t="s">
        <v>436</v>
      </c>
      <c r="AU339" s="272" t="s">
        <v>92</v>
      </c>
      <c r="AV339" s="13" t="s">
        <v>92</v>
      </c>
      <c r="AW339" s="13" t="s">
        <v>38</v>
      </c>
      <c r="AX339" s="13" t="s">
        <v>83</v>
      </c>
      <c r="AY339" s="272" t="s">
        <v>244</v>
      </c>
    </row>
    <row r="340" s="13" customFormat="1">
      <c r="A340" s="13"/>
      <c r="B340" s="262"/>
      <c r="C340" s="263"/>
      <c r="D340" s="235" t="s">
        <v>436</v>
      </c>
      <c r="E340" s="264" t="s">
        <v>1</v>
      </c>
      <c r="F340" s="265" t="s">
        <v>1932</v>
      </c>
      <c r="G340" s="263"/>
      <c r="H340" s="266">
        <v>5.415</v>
      </c>
      <c r="I340" s="267"/>
      <c r="J340" s="263"/>
      <c r="K340" s="263"/>
      <c r="L340" s="268"/>
      <c r="M340" s="269"/>
      <c r="N340" s="270"/>
      <c r="O340" s="270"/>
      <c r="P340" s="270"/>
      <c r="Q340" s="270"/>
      <c r="R340" s="270"/>
      <c r="S340" s="270"/>
      <c r="T340" s="271"/>
      <c r="U340" s="13"/>
      <c r="V340" s="13"/>
      <c r="W340" s="13"/>
      <c r="X340" s="13"/>
      <c r="Y340" s="13"/>
      <c r="Z340" s="13"/>
      <c r="AA340" s="13"/>
      <c r="AB340" s="13"/>
      <c r="AC340" s="13"/>
      <c r="AD340" s="13"/>
      <c r="AE340" s="13"/>
      <c r="AT340" s="272" t="s">
        <v>436</v>
      </c>
      <c r="AU340" s="272" t="s">
        <v>92</v>
      </c>
      <c r="AV340" s="13" t="s">
        <v>92</v>
      </c>
      <c r="AW340" s="13" t="s">
        <v>38</v>
      </c>
      <c r="AX340" s="13" t="s">
        <v>83</v>
      </c>
      <c r="AY340" s="272" t="s">
        <v>244</v>
      </c>
    </row>
    <row r="341" s="13" customFormat="1">
      <c r="A341" s="13"/>
      <c r="B341" s="262"/>
      <c r="C341" s="263"/>
      <c r="D341" s="235" t="s">
        <v>436</v>
      </c>
      <c r="E341" s="264" t="s">
        <v>1</v>
      </c>
      <c r="F341" s="265" t="s">
        <v>1933</v>
      </c>
      <c r="G341" s="263"/>
      <c r="H341" s="266">
        <v>16.199999999999999</v>
      </c>
      <c r="I341" s="267"/>
      <c r="J341" s="263"/>
      <c r="K341" s="263"/>
      <c r="L341" s="268"/>
      <c r="M341" s="269"/>
      <c r="N341" s="270"/>
      <c r="O341" s="270"/>
      <c r="P341" s="270"/>
      <c r="Q341" s="270"/>
      <c r="R341" s="270"/>
      <c r="S341" s="270"/>
      <c r="T341" s="271"/>
      <c r="U341" s="13"/>
      <c r="V341" s="13"/>
      <c r="W341" s="13"/>
      <c r="X341" s="13"/>
      <c r="Y341" s="13"/>
      <c r="Z341" s="13"/>
      <c r="AA341" s="13"/>
      <c r="AB341" s="13"/>
      <c r="AC341" s="13"/>
      <c r="AD341" s="13"/>
      <c r="AE341" s="13"/>
      <c r="AT341" s="272" t="s">
        <v>436</v>
      </c>
      <c r="AU341" s="272" t="s">
        <v>92</v>
      </c>
      <c r="AV341" s="13" t="s">
        <v>92</v>
      </c>
      <c r="AW341" s="13" t="s">
        <v>38</v>
      </c>
      <c r="AX341" s="13" t="s">
        <v>83</v>
      </c>
      <c r="AY341" s="272" t="s">
        <v>244</v>
      </c>
    </row>
    <row r="342" s="13" customFormat="1">
      <c r="A342" s="13"/>
      <c r="B342" s="262"/>
      <c r="C342" s="263"/>
      <c r="D342" s="235" t="s">
        <v>436</v>
      </c>
      <c r="E342" s="264" t="s">
        <v>1</v>
      </c>
      <c r="F342" s="265" t="s">
        <v>1934</v>
      </c>
      <c r="G342" s="263"/>
      <c r="H342" s="266">
        <v>22.5</v>
      </c>
      <c r="I342" s="267"/>
      <c r="J342" s="263"/>
      <c r="K342" s="263"/>
      <c r="L342" s="268"/>
      <c r="M342" s="269"/>
      <c r="N342" s="270"/>
      <c r="O342" s="270"/>
      <c r="P342" s="270"/>
      <c r="Q342" s="270"/>
      <c r="R342" s="270"/>
      <c r="S342" s="270"/>
      <c r="T342" s="271"/>
      <c r="U342" s="13"/>
      <c r="V342" s="13"/>
      <c r="W342" s="13"/>
      <c r="X342" s="13"/>
      <c r="Y342" s="13"/>
      <c r="Z342" s="13"/>
      <c r="AA342" s="13"/>
      <c r="AB342" s="13"/>
      <c r="AC342" s="13"/>
      <c r="AD342" s="13"/>
      <c r="AE342" s="13"/>
      <c r="AT342" s="272" t="s">
        <v>436</v>
      </c>
      <c r="AU342" s="272" t="s">
        <v>92</v>
      </c>
      <c r="AV342" s="13" t="s">
        <v>92</v>
      </c>
      <c r="AW342" s="13" t="s">
        <v>38</v>
      </c>
      <c r="AX342" s="13" t="s">
        <v>83</v>
      </c>
      <c r="AY342" s="272" t="s">
        <v>244</v>
      </c>
    </row>
    <row r="343" s="13" customFormat="1">
      <c r="A343" s="13"/>
      <c r="B343" s="262"/>
      <c r="C343" s="263"/>
      <c r="D343" s="235" t="s">
        <v>436</v>
      </c>
      <c r="E343" s="264" t="s">
        <v>1</v>
      </c>
      <c r="F343" s="265" t="s">
        <v>1935</v>
      </c>
      <c r="G343" s="263"/>
      <c r="H343" s="266">
        <v>24.75</v>
      </c>
      <c r="I343" s="267"/>
      <c r="J343" s="263"/>
      <c r="K343" s="263"/>
      <c r="L343" s="268"/>
      <c r="M343" s="269"/>
      <c r="N343" s="270"/>
      <c r="O343" s="270"/>
      <c r="P343" s="270"/>
      <c r="Q343" s="270"/>
      <c r="R343" s="270"/>
      <c r="S343" s="270"/>
      <c r="T343" s="271"/>
      <c r="U343" s="13"/>
      <c r="V343" s="13"/>
      <c r="W343" s="13"/>
      <c r="X343" s="13"/>
      <c r="Y343" s="13"/>
      <c r="Z343" s="13"/>
      <c r="AA343" s="13"/>
      <c r="AB343" s="13"/>
      <c r="AC343" s="13"/>
      <c r="AD343" s="13"/>
      <c r="AE343" s="13"/>
      <c r="AT343" s="272" t="s">
        <v>436</v>
      </c>
      <c r="AU343" s="272" t="s">
        <v>92</v>
      </c>
      <c r="AV343" s="13" t="s">
        <v>92</v>
      </c>
      <c r="AW343" s="13" t="s">
        <v>38</v>
      </c>
      <c r="AX343" s="13" t="s">
        <v>83</v>
      </c>
      <c r="AY343" s="272" t="s">
        <v>244</v>
      </c>
    </row>
    <row r="344" s="13" customFormat="1">
      <c r="A344" s="13"/>
      <c r="B344" s="262"/>
      <c r="C344" s="263"/>
      <c r="D344" s="235" t="s">
        <v>436</v>
      </c>
      <c r="E344" s="264" t="s">
        <v>1</v>
      </c>
      <c r="F344" s="265" t="s">
        <v>1936</v>
      </c>
      <c r="G344" s="263"/>
      <c r="H344" s="266">
        <v>15.300000000000001</v>
      </c>
      <c r="I344" s="267"/>
      <c r="J344" s="263"/>
      <c r="K344" s="263"/>
      <c r="L344" s="268"/>
      <c r="M344" s="269"/>
      <c r="N344" s="270"/>
      <c r="O344" s="270"/>
      <c r="P344" s="270"/>
      <c r="Q344" s="270"/>
      <c r="R344" s="270"/>
      <c r="S344" s="270"/>
      <c r="T344" s="271"/>
      <c r="U344" s="13"/>
      <c r="V344" s="13"/>
      <c r="W344" s="13"/>
      <c r="X344" s="13"/>
      <c r="Y344" s="13"/>
      <c r="Z344" s="13"/>
      <c r="AA344" s="13"/>
      <c r="AB344" s="13"/>
      <c r="AC344" s="13"/>
      <c r="AD344" s="13"/>
      <c r="AE344" s="13"/>
      <c r="AT344" s="272" t="s">
        <v>436</v>
      </c>
      <c r="AU344" s="272" t="s">
        <v>92</v>
      </c>
      <c r="AV344" s="13" t="s">
        <v>92</v>
      </c>
      <c r="AW344" s="13" t="s">
        <v>38</v>
      </c>
      <c r="AX344" s="13" t="s">
        <v>83</v>
      </c>
      <c r="AY344" s="272" t="s">
        <v>244</v>
      </c>
    </row>
    <row r="345" s="13" customFormat="1">
      <c r="A345" s="13"/>
      <c r="B345" s="262"/>
      <c r="C345" s="263"/>
      <c r="D345" s="235" t="s">
        <v>436</v>
      </c>
      <c r="E345" s="264" t="s">
        <v>1</v>
      </c>
      <c r="F345" s="265" t="s">
        <v>1937</v>
      </c>
      <c r="G345" s="263"/>
      <c r="H345" s="266">
        <v>12.615</v>
      </c>
      <c r="I345" s="267"/>
      <c r="J345" s="263"/>
      <c r="K345" s="263"/>
      <c r="L345" s="268"/>
      <c r="M345" s="269"/>
      <c r="N345" s="270"/>
      <c r="O345" s="270"/>
      <c r="P345" s="270"/>
      <c r="Q345" s="270"/>
      <c r="R345" s="270"/>
      <c r="S345" s="270"/>
      <c r="T345" s="271"/>
      <c r="U345" s="13"/>
      <c r="V345" s="13"/>
      <c r="W345" s="13"/>
      <c r="X345" s="13"/>
      <c r="Y345" s="13"/>
      <c r="Z345" s="13"/>
      <c r="AA345" s="13"/>
      <c r="AB345" s="13"/>
      <c r="AC345" s="13"/>
      <c r="AD345" s="13"/>
      <c r="AE345" s="13"/>
      <c r="AT345" s="272" t="s">
        <v>436</v>
      </c>
      <c r="AU345" s="272" t="s">
        <v>92</v>
      </c>
      <c r="AV345" s="13" t="s">
        <v>92</v>
      </c>
      <c r="AW345" s="13" t="s">
        <v>38</v>
      </c>
      <c r="AX345" s="13" t="s">
        <v>83</v>
      </c>
      <c r="AY345" s="272" t="s">
        <v>244</v>
      </c>
    </row>
    <row r="346" s="13" customFormat="1">
      <c r="A346" s="13"/>
      <c r="B346" s="262"/>
      <c r="C346" s="263"/>
      <c r="D346" s="235" t="s">
        <v>436</v>
      </c>
      <c r="E346" s="264" t="s">
        <v>1</v>
      </c>
      <c r="F346" s="265" t="s">
        <v>1938</v>
      </c>
      <c r="G346" s="263"/>
      <c r="H346" s="266">
        <v>2.7000000000000002</v>
      </c>
      <c r="I346" s="267"/>
      <c r="J346" s="263"/>
      <c r="K346" s="263"/>
      <c r="L346" s="268"/>
      <c r="M346" s="269"/>
      <c r="N346" s="270"/>
      <c r="O346" s="270"/>
      <c r="P346" s="270"/>
      <c r="Q346" s="270"/>
      <c r="R346" s="270"/>
      <c r="S346" s="270"/>
      <c r="T346" s="271"/>
      <c r="U346" s="13"/>
      <c r="V346" s="13"/>
      <c r="W346" s="13"/>
      <c r="X346" s="13"/>
      <c r="Y346" s="13"/>
      <c r="Z346" s="13"/>
      <c r="AA346" s="13"/>
      <c r="AB346" s="13"/>
      <c r="AC346" s="13"/>
      <c r="AD346" s="13"/>
      <c r="AE346" s="13"/>
      <c r="AT346" s="272" t="s">
        <v>436</v>
      </c>
      <c r="AU346" s="272" t="s">
        <v>92</v>
      </c>
      <c r="AV346" s="13" t="s">
        <v>92</v>
      </c>
      <c r="AW346" s="13" t="s">
        <v>38</v>
      </c>
      <c r="AX346" s="13" t="s">
        <v>83</v>
      </c>
      <c r="AY346" s="272" t="s">
        <v>244</v>
      </c>
    </row>
    <row r="347" s="13" customFormat="1">
      <c r="A347" s="13"/>
      <c r="B347" s="262"/>
      <c r="C347" s="263"/>
      <c r="D347" s="235" t="s">
        <v>436</v>
      </c>
      <c r="E347" s="264" t="s">
        <v>1</v>
      </c>
      <c r="F347" s="265" t="s">
        <v>1939</v>
      </c>
      <c r="G347" s="263"/>
      <c r="H347" s="266">
        <v>1.2</v>
      </c>
      <c r="I347" s="267"/>
      <c r="J347" s="263"/>
      <c r="K347" s="263"/>
      <c r="L347" s="268"/>
      <c r="M347" s="269"/>
      <c r="N347" s="270"/>
      <c r="O347" s="270"/>
      <c r="P347" s="270"/>
      <c r="Q347" s="270"/>
      <c r="R347" s="270"/>
      <c r="S347" s="270"/>
      <c r="T347" s="271"/>
      <c r="U347" s="13"/>
      <c r="V347" s="13"/>
      <c r="W347" s="13"/>
      <c r="X347" s="13"/>
      <c r="Y347" s="13"/>
      <c r="Z347" s="13"/>
      <c r="AA347" s="13"/>
      <c r="AB347" s="13"/>
      <c r="AC347" s="13"/>
      <c r="AD347" s="13"/>
      <c r="AE347" s="13"/>
      <c r="AT347" s="272" t="s">
        <v>436</v>
      </c>
      <c r="AU347" s="272" t="s">
        <v>92</v>
      </c>
      <c r="AV347" s="13" t="s">
        <v>92</v>
      </c>
      <c r="AW347" s="13" t="s">
        <v>38</v>
      </c>
      <c r="AX347" s="13" t="s">
        <v>83</v>
      </c>
      <c r="AY347" s="272" t="s">
        <v>244</v>
      </c>
    </row>
    <row r="348" s="13" customFormat="1">
      <c r="A348" s="13"/>
      <c r="B348" s="262"/>
      <c r="C348" s="263"/>
      <c r="D348" s="235" t="s">
        <v>436</v>
      </c>
      <c r="E348" s="264" t="s">
        <v>1</v>
      </c>
      <c r="F348" s="265" t="s">
        <v>1940</v>
      </c>
      <c r="G348" s="263"/>
      <c r="H348" s="266">
        <v>9.3599999999999994</v>
      </c>
      <c r="I348" s="267"/>
      <c r="J348" s="263"/>
      <c r="K348" s="263"/>
      <c r="L348" s="268"/>
      <c r="M348" s="269"/>
      <c r="N348" s="270"/>
      <c r="O348" s="270"/>
      <c r="P348" s="270"/>
      <c r="Q348" s="270"/>
      <c r="R348" s="270"/>
      <c r="S348" s="270"/>
      <c r="T348" s="271"/>
      <c r="U348" s="13"/>
      <c r="V348" s="13"/>
      <c r="W348" s="13"/>
      <c r="X348" s="13"/>
      <c r="Y348" s="13"/>
      <c r="Z348" s="13"/>
      <c r="AA348" s="13"/>
      <c r="AB348" s="13"/>
      <c r="AC348" s="13"/>
      <c r="AD348" s="13"/>
      <c r="AE348" s="13"/>
      <c r="AT348" s="272" t="s">
        <v>436</v>
      </c>
      <c r="AU348" s="272" t="s">
        <v>92</v>
      </c>
      <c r="AV348" s="13" t="s">
        <v>92</v>
      </c>
      <c r="AW348" s="13" t="s">
        <v>38</v>
      </c>
      <c r="AX348" s="13" t="s">
        <v>83</v>
      </c>
      <c r="AY348" s="272" t="s">
        <v>244</v>
      </c>
    </row>
    <row r="349" s="13" customFormat="1">
      <c r="A349" s="13"/>
      <c r="B349" s="262"/>
      <c r="C349" s="263"/>
      <c r="D349" s="235" t="s">
        <v>436</v>
      </c>
      <c r="E349" s="264" t="s">
        <v>1</v>
      </c>
      <c r="F349" s="265" t="s">
        <v>1941</v>
      </c>
      <c r="G349" s="263"/>
      <c r="H349" s="266">
        <v>2.5739999999999998</v>
      </c>
      <c r="I349" s="267"/>
      <c r="J349" s="263"/>
      <c r="K349" s="263"/>
      <c r="L349" s="268"/>
      <c r="M349" s="269"/>
      <c r="N349" s="270"/>
      <c r="O349" s="270"/>
      <c r="P349" s="270"/>
      <c r="Q349" s="270"/>
      <c r="R349" s="270"/>
      <c r="S349" s="270"/>
      <c r="T349" s="271"/>
      <c r="U349" s="13"/>
      <c r="V349" s="13"/>
      <c r="W349" s="13"/>
      <c r="X349" s="13"/>
      <c r="Y349" s="13"/>
      <c r="Z349" s="13"/>
      <c r="AA349" s="13"/>
      <c r="AB349" s="13"/>
      <c r="AC349" s="13"/>
      <c r="AD349" s="13"/>
      <c r="AE349" s="13"/>
      <c r="AT349" s="272" t="s">
        <v>436</v>
      </c>
      <c r="AU349" s="272" t="s">
        <v>92</v>
      </c>
      <c r="AV349" s="13" t="s">
        <v>92</v>
      </c>
      <c r="AW349" s="13" t="s">
        <v>38</v>
      </c>
      <c r="AX349" s="13" t="s">
        <v>83</v>
      </c>
      <c r="AY349" s="272" t="s">
        <v>244</v>
      </c>
    </row>
    <row r="350" s="14" customFormat="1">
      <c r="A350" s="14"/>
      <c r="B350" s="273"/>
      <c r="C350" s="274"/>
      <c r="D350" s="235" t="s">
        <v>436</v>
      </c>
      <c r="E350" s="275" t="s">
        <v>1</v>
      </c>
      <c r="F350" s="276" t="s">
        <v>438</v>
      </c>
      <c r="G350" s="274"/>
      <c r="H350" s="277">
        <v>370.27800000000002</v>
      </c>
      <c r="I350" s="278"/>
      <c r="J350" s="274"/>
      <c r="K350" s="274"/>
      <c r="L350" s="279"/>
      <c r="M350" s="280"/>
      <c r="N350" s="281"/>
      <c r="O350" s="281"/>
      <c r="P350" s="281"/>
      <c r="Q350" s="281"/>
      <c r="R350" s="281"/>
      <c r="S350" s="281"/>
      <c r="T350" s="282"/>
      <c r="U350" s="14"/>
      <c r="V350" s="14"/>
      <c r="W350" s="14"/>
      <c r="X350" s="14"/>
      <c r="Y350" s="14"/>
      <c r="Z350" s="14"/>
      <c r="AA350" s="14"/>
      <c r="AB350" s="14"/>
      <c r="AC350" s="14"/>
      <c r="AD350" s="14"/>
      <c r="AE350" s="14"/>
      <c r="AT350" s="283" t="s">
        <v>436</v>
      </c>
      <c r="AU350" s="283" t="s">
        <v>92</v>
      </c>
      <c r="AV350" s="14" t="s">
        <v>123</v>
      </c>
      <c r="AW350" s="14" t="s">
        <v>38</v>
      </c>
      <c r="AX350" s="14" t="s">
        <v>90</v>
      </c>
      <c r="AY350" s="283" t="s">
        <v>244</v>
      </c>
    </row>
    <row r="351" s="2" customFormat="1" ht="16.5" customHeight="1">
      <c r="A351" s="40"/>
      <c r="B351" s="41"/>
      <c r="C351" s="222" t="s">
        <v>416</v>
      </c>
      <c r="D351" s="222" t="s">
        <v>245</v>
      </c>
      <c r="E351" s="223" t="s">
        <v>1942</v>
      </c>
      <c r="F351" s="224" t="s">
        <v>1943</v>
      </c>
      <c r="G351" s="225" t="s">
        <v>248</v>
      </c>
      <c r="H351" s="226">
        <v>656.99300000000005</v>
      </c>
      <c r="I351" s="227"/>
      <c r="J351" s="228">
        <f>ROUND(I351*H351,2)</f>
        <v>0</v>
      </c>
      <c r="K351" s="224" t="s">
        <v>434</v>
      </c>
      <c r="L351" s="46"/>
      <c r="M351" s="229" t="s">
        <v>1</v>
      </c>
      <c r="N351" s="230" t="s">
        <v>48</v>
      </c>
      <c r="O351" s="93"/>
      <c r="P351" s="231">
        <f>O351*H351</f>
        <v>0</v>
      </c>
      <c r="Q351" s="231">
        <v>0.00264</v>
      </c>
      <c r="R351" s="231">
        <f>Q351*H351</f>
        <v>1.7344615200000002</v>
      </c>
      <c r="S351" s="231">
        <v>0</v>
      </c>
      <c r="T351" s="232">
        <f>S351*H351</f>
        <v>0</v>
      </c>
      <c r="U351" s="40"/>
      <c r="V351" s="40"/>
      <c r="W351" s="40"/>
      <c r="X351" s="40"/>
      <c r="Y351" s="40"/>
      <c r="Z351" s="40"/>
      <c r="AA351" s="40"/>
      <c r="AB351" s="40"/>
      <c r="AC351" s="40"/>
      <c r="AD351" s="40"/>
      <c r="AE351" s="40"/>
      <c r="AR351" s="233" t="s">
        <v>123</v>
      </c>
      <c r="AT351" s="233" t="s">
        <v>245</v>
      </c>
      <c r="AU351" s="233" t="s">
        <v>92</v>
      </c>
      <c r="AY351" s="18" t="s">
        <v>244</v>
      </c>
      <c r="BE351" s="234">
        <f>IF(N351="základní",J351,0)</f>
        <v>0</v>
      </c>
      <c r="BF351" s="234">
        <f>IF(N351="snížená",J351,0)</f>
        <v>0</v>
      </c>
      <c r="BG351" s="234">
        <f>IF(N351="zákl. přenesená",J351,0)</f>
        <v>0</v>
      </c>
      <c r="BH351" s="234">
        <f>IF(N351="sníž. přenesená",J351,0)</f>
        <v>0</v>
      </c>
      <c r="BI351" s="234">
        <f>IF(N351="nulová",J351,0)</f>
        <v>0</v>
      </c>
      <c r="BJ351" s="18" t="s">
        <v>90</v>
      </c>
      <c r="BK351" s="234">
        <f>ROUND(I351*H351,2)</f>
        <v>0</v>
      </c>
      <c r="BL351" s="18" t="s">
        <v>123</v>
      </c>
      <c r="BM351" s="233" t="s">
        <v>1944</v>
      </c>
    </row>
    <row r="352" s="15" customFormat="1">
      <c r="A352" s="15"/>
      <c r="B352" s="287"/>
      <c r="C352" s="288"/>
      <c r="D352" s="235" t="s">
        <v>436</v>
      </c>
      <c r="E352" s="289" t="s">
        <v>1</v>
      </c>
      <c r="F352" s="290" t="s">
        <v>1759</v>
      </c>
      <c r="G352" s="288"/>
      <c r="H352" s="289" t="s">
        <v>1</v>
      </c>
      <c r="I352" s="291"/>
      <c r="J352" s="288"/>
      <c r="K352" s="288"/>
      <c r="L352" s="292"/>
      <c r="M352" s="293"/>
      <c r="N352" s="294"/>
      <c r="O352" s="294"/>
      <c r="P352" s="294"/>
      <c r="Q352" s="294"/>
      <c r="R352" s="294"/>
      <c r="S352" s="294"/>
      <c r="T352" s="295"/>
      <c r="U352" s="15"/>
      <c r="V352" s="15"/>
      <c r="W352" s="15"/>
      <c r="X352" s="15"/>
      <c r="Y352" s="15"/>
      <c r="Z352" s="15"/>
      <c r="AA352" s="15"/>
      <c r="AB352" s="15"/>
      <c r="AC352" s="15"/>
      <c r="AD352" s="15"/>
      <c r="AE352" s="15"/>
      <c r="AT352" s="296" t="s">
        <v>436</v>
      </c>
      <c r="AU352" s="296" t="s">
        <v>92</v>
      </c>
      <c r="AV352" s="15" t="s">
        <v>90</v>
      </c>
      <c r="AW352" s="15" t="s">
        <v>38</v>
      </c>
      <c r="AX352" s="15" t="s">
        <v>83</v>
      </c>
      <c r="AY352" s="296" t="s">
        <v>244</v>
      </c>
    </row>
    <row r="353" s="13" customFormat="1">
      <c r="A353" s="13"/>
      <c r="B353" s="262"/>
      <c r="C353" s="263"/>
      <c r="D353" s="235" t="s">
        <v>436</v>
      </c>
      <c r="E353" s="264" t="s">
        <v>1</v>
      </c>
      <c r="F353" s="265" t="s">
        <v>1945</v>
      </c>
      <c r="G353" s="263"/>
      <c r="H353" s="266">
        <v>33</v>
      </c>
      <c r="I353" s="267"/>
      <c r="J353" s="263"/>
      <c r="K353" s="263"/>
      <c r="L353" s="268"/>
      <c r="M353" s="269"/>
      <c r="N353" s="270"/>
      <c r="O353" s="270"/>
      <c r="P353" s="270"/>
      <c r="Q353" s="270"/>
      <c r="R353" s="270"/>
      <c r="S353" s="270"/>
      <c r="T353" s="271"/>
      <c r="U353" s="13"/>
      <c r="V353" s="13"/>
      <c r="W353" s="13"/>
      <c r="X353" s="13"/>
      <c r="Y353" s="13"/>
      <c r="Z353" s="13"/>
      <c r="AA353" s="13"/>
      <c r="AB353" s="13"/>
      <c r="AC353" s="13"/>
      <c r="AD353" s="13"/>
      <c r="AE353" s="13"/>
      <c r="AT353" s="272" t="s">
        <v>436</v>
      </c>
      <c r="AU353" s="272" t="s">
        <v>92</v>
      </c>
      <c r="AV353" s="13" t="s">
        <v>92</v>
      </c>
      <c r="AW353" s="13" t="s">
        <v>38</v>
      </c>
      <c r="AX353" s="13" t="s">
        <v>83</v>
      </c>
      <c r="AY353" s="272" t="s">
        <v>244</v>
      </c>
    </row>
    <row r="354" s="13" customFormat="1">
      <c r="A354" s="13"/>
      <c r="B354" s="262"/>
      <c r="C354" s="263"/>
      <c r="D354" s="235" t="s">
        <v>436</v>
      </c>
      <c r="E354" s="264" t="s">
        <v>1</v>
      </c>
      <c r="F354" s="265" t="s">
        <v>1946</v>
      </c>
      <c r="G354" s="263"/>
      <c r="H354" s="266">
        <v>72</v>
      </c>
      <c r="I354" s="267"/>
      <c r="J354" s="263"/>
      <c r="K354" s="263"/>
      <c r="L354" s="268"/>
      <c r="M354" s="269"/>
      <c r="N354" s="270"/>
      <c r="O354" s="270"/>
      <c r="P354" s="270"/>
      <c r="Q354" s="270"/>
      <c r="R354" s="270"/>
      <c r="S354" s="270"/>
      <c r="T354" s="271"/>
      <c r="U354" s="13"/>
      <c r="V354" s="13"/>
      <c r="W354" s="13"/>
      <c r="X354" s="13"/>
      <c r="Y354" s="13"/>
      <c r="Z354" s="13"/>
      <c r="AA354" s="13"/>
      <c r="AB354" s="13"/>
      <c r="AC354" s="13"/>
      <c r="AD354" s="13"/>
      <c r="AE354" s="13"/>
      <c r="AT354" s="272" t="s">
        <v>436</v>
      </c>
      <c r="AU354" s="272" t="s">
        <v>92</v>
      </c>
      <c r="AV354" s="13" t="s">
        <v>92</v>
      </c>
      <c r="AW354" s="13" t="s">
        <v>38</v>
      </c>
      <c r="AX354" s="13" t="s">
        <v>83</v>
      </c>
      <c r="AY354" s="272" t="s">
        <v>244</v>
      </c>
    </row>
    <row r="355" s="13" customFormat="1">
      <c r="A355" s="13"/>
      <c r="B355" s="262"/>
      <c r="C355" s="263"/>
      <c r="D355" s="235" t="s">
        <v>436</v>
      </c>
      <c r="E355" s="264" t="s">
        <v>1</v>
      </c>
      <c r="F355" s="265" t="s">
        <v>1947</v>
      </c>
      <c r="G355" s="263"/>
      <c r="H355" s="266">
        <v>54</v>
      </c>
      <c r="I355" s="267"/>
      <c r="J355" s="263"/>
      <c r="K355" s="263"/>
      <c r="L355" s="268"/>
      <c r="M355" s="269"/>
      <c r="N355" s="270"/>
      <c r="O355" s="270"/>
      <c r="P355" s="270"/>
      <c r="Q355" s="270"/>
      <c r="R355" s="270"/>
      <c r="S355" s="270"/>
      <c r="T355" s="271"/>
      <c r="U355" s="13"/>
      <c r="V355" s="13"/>
      <c r="W355" s="13"/>
      <c r="X355" s="13"/>
      <c r="Y355" s="13"/>
      <c r="Z355" s="13"/>
      <c r="AA355" s="13"/>
      <c r="AB355" s="13"/>
      <c r="AC355" s="13"/>
      <c r="AD355" s="13"/>
      <c r="AE355" s="13"/>
      <c r="AT355" s="272" t="s">
        <v>436</v>
      </c>
      <c r="AU355" s="272" t="s">
        <v>92</v>
      </c>
      <c r="AV355" s="13" t="s">
        <v>92</v>
      </c>
      <c r="AW355" s="13" t="s">
        <v>38</v>
      </c>
      <c r="AX355" s="13" t="s">
        <v>83</v>
      </c>
      <c r="AY355" s="272" t="s">
        <v>244</v>
      </c>
    </row>
    <row r="356" s="13" customFormat="1">
      <c r="A356" s="13"/>
      <c r="B356" s="262"/>
      <c r="C356" s="263"/>
      <c r="D356" s="235" t="s">
        <v>436</v>
      </c>
      <c r="E356" s="264" t="s">
        <v>1</v>
      </c>
      <c r="F356" s="265" t="s">
        <v>1948</v>
      </c>
      <c r="G356" s="263"/>
      <c r="H356" s="266">
        <v>39.600000000000001</v>
      </c>
      <c r="I356" s="267"/>
      <c r="J356" s="263"/>
      <c r="K356" s="263"/>
      <c r="L356" s="268"/>
      <c r="M356" s="269"/>
      <c r="N356" s="270"/>
      <c r="O356" s="270"/>
      <c r="P356" s="270"/>
      <c r="Q356" s="270"/>
      <c r="R356" s="270"/>
      <c r="S356" s="270"/>
      <c r="T356" s="271"/>
      <c r="U356" s="13"/>
      <c r="V356" s="13"/>
      <c r="W356" s="13"/>
      <c r="X356" s="13"/>
      <c r="Y356" s="13"/>
      <c r="Z356" s="13"/>
      <c r="AA356" s="13"/>
      <c r="AB356" s="13"/>
      <c r="AC356" s="13"/>
      <c r="AD356" s="13"/>
      <c r="AE356" s="13"/>
      <c r="AT356" s="272" t="s">
        <v>436</v>
      </c>
      <c r="AU356" s="272" t="s">
        <v>92</v>
      </c>
      <c r="AV356" s="13" t="s">
        <v>92</v>
      </c>
      <c r="AW356" s="13" t="s">
        <v>38</v>
      </c>
      <c r="AX356" s="13" t="s">
        <v>83</v>
      </c>
      <c r="AY356" s="272" t="s">
        <v>244</v>
      </c>
    </row>
    <row r="357" s="13" customFormat="1">
      <c r="A357" s="13"/>
      <c r="B357" s="262"/>
      <c r="C357" s="263"/>
      <c r="D357" s="235" t="s">
        <v>436</v>
      </c>
      <c r="E357" s="264" t="s">
        <v>1</v>
      </c>
      <c r="F357" s="265" t="s">
        <v>1949</v>
      </c>
      <c r="G357" s="263"/>
      <c r="H357" s="266">
        <v>24</v>
      </c>
      <c r="I357" s="267"/>
      <c r="J357" s="263"/>
      <c r="K357" s="263"/>
      <c r="L357" s="268"/>
      <c r="M357" s="269"/>
      <c r="N357" s="270"/>
      <c r="O357" s="270"/>
      <c r="P357" s="270"/>
      <c r="Q357" s="270"/>
      <c r="R357" s="270"/>
      <c r="S357" s="270"/>
      <c r="T357" s="271"/>
      <c r="U357" s="13"/>
      <c r="V357" s="13"/>
      <c r="W357" s="13"/>
      <c r="X357" s="13"/>
      <c r="Y357" s="13"/>
      <c r="Z357" s="13"/>
      <c r="AA357" s="13"/>
      <c r="AB357" s="13"/>
      <c r="AC357" s="13"/>
      <c r="AD357" s="13"/>
      <c r="AE357" s="13"/>
      <c r="AT357" s="272" t="s">
        <v>436</v>
      </c>
      <c r="AU357" s="272" t="s">
        <v>92</v>
      </c>
      <c r="AV357" s="13" t="s">
        <v>92</v>
      </c>
      <c r="AW357" s="13" t="s">
        <v>38</v>
      </c>
      <c r="AX357" s="13" t="s">
        <v>83</v>
      </c>
      <c r="AY357" s="272" t="s">
        <v>244</v>
      </c>
    </row>
    <row r="358" s="13" customFormat="1">
      <c r="A358" s="13"/>
      <c r="B358" s="262"/>
      <c r="C358" s="263"/>
      <c r="D358" s="235" t="s">
        <v>436</v>
      </c>
      <c r="E358" s="264" t="s">
        <v>1</v>
      </c>
      <c r="F358" s="265" t="s">
        <v>1950</v>
      </c>
      <c r="G358" s="263"/>
      <c r="H358" s="266">
        <v>34.799999999999997</v>
      </c>
      <c r="I358" s="267"/>
      <c r="J358" s="263"/>
      <c r="K358" s="263"/>
      <c r="L358" s="268"/>
      <c r="M358" s="269"/>
      <c r="N358" s="270"/>
      <c r="O358" s="270"/>
      <c r="P358" s="270"/>
      <c r="Q358" s="270"/>
      <c r="R358" s="270"/>
      <c r="S358" s="270"/>
      <c r="T358" s="271"/>
      <c r="U358" s="13"/>
      <c r="V358" s="13"/>
      <c r="W358" s="13"/>
      <c r="X358" s="13"/>
      <c r="Y358" s="13"/>
      <c r="Z358" s="13"/>
      <c r="AA358" s="13"/>
      <c r="AB358" s="13"/>
      <c r="AC358" s="13"/>
      <c r="AD358" s="13"/>
      <c r="AE358" s="13"/>
      <c r="AT358" s="272" t="s">
        <v>436</v>
      </c>
      <c r="AU358" s="272" t="s">
        <v>92</v>
      </c>
      <c r="AV358" s="13" t="s">
        <v>92</v>
      </c>
      <c r="AW358" s="13" t="s">
        <v>38</v>
      </c>
      <c r="AX358" s="13" t="s">
        <v>83</v>
      </c>
      <c r="AY358" s="272" t="s">
        <v>244</v>
      </c>
    </row>
    <row r="359" s="13" customFormat="1">
      <c r="A359" s="13"/>
      <c r="B359" s="262"/>
      <c r="C359" s="263"/>
      <c r="D359" s="235" t="s">
        <v>436</v>
      </c>
      <c r="E359" s="264" t="s">
        <v>1</v>
      </c>
      <c r="F359" s="265" t="s">
        <v>1951</v>
      </c>
      <c r="G359" s="263"/>
      <c r="H359" s="266">
        <v>31.199999999999999</v>
      </c>
      <c r="I359" s="267"/>
      <c r="J359" s="263"/>
      <c r="K359" s="263"/>
      <c r="L359" s="268"/>
      <c r="M359" s="269"/>
      <c r="N359" s="270"/>
      <c r="O359" s="270"/>
      <c r="P359" s="270"/>
      <c r="Q359" s="270"/>
      <c r="R359" s="270"/>
      <c r="S359" s="270"/>
      <c r="T359" s="271"/>
      <c r="U359" s="13"/>
      <c r="V359" s="13"/>
      <c r="W359" s="13"/>
      <c r="X359" s="13"/>
      <c r="Y359" s="13"/>
      <c r="Z359" s="13"/>
      <c r="AA359" s="13"/>
      <c r="AB359" s="13"/>
      <c r="AC359" s="13"/>
      <c r="AD359" s="13"/>
      <c r="AE359" s="13"/>
      <c r="AT359" s="272" t="s">
        <v>436</v>
      </c>
      <c r="AU359" s="272" t="s">
        <v>92</v>
      </c>
      <c r="AV359" s="13" t="s">
        <v>92</v>
      </c>
      <c r="AW359" s="13" t="s">
        <v>38</v>
      </c>
      <c r="AX359" s="13" t="s">
        <v>83</v>
      </c>
      <c r="AY359" s="272" t="s">
        <v>244</v>
      </c>
    </row>
    <row r="360" s="13" customFormat="1">
      <c r="A360" s="13"/>
      <c r="B360" s="262"/>
      <c r="C360" s="263"/>
      <c r="D360" s="235" t="s">
        <v>436</v>
      </c>
      <c r="E360" s="264" t="s">
        <v>1</v>
      </c>
      <c r="F360" s="265" t="s">
        <v>1952</v>
      </c>
      <c r="G360" s="263"/>
      <c r="H360" s="266">
        <v>36</v>
      </c>
      <c r="I360" s="267"/>
      <c r="J360" s="263"/>
      <c r="K360" s="263"/>
      <c r="L360" s="268"/>
      <c r="M360" s="269"/>
      <c r="N360" s="270"/>
      <c r="O360" s="270"/>
      <c r="P360" s="270"/>
      <c r="Q360" s="270"/>
      <c r="R360" s="270"/>
      <c r="S360" s="270"/>
      <c r="T360" s="271"/>
      <c r="U360" s="13"/>
      <c r="V360" s="13"/>
      <c r="W360" s="13"/>
      <c r="X360" s="13"/>
      <c r="Y360" s="13"/>
      <c r="Z360" s="13"/>
      <c r="AA360" s="13"/>
      <c r="AB360" s="13"/>
      <c r="AC360" s="13"/>
      <c r="AD360" s="13"/>
      <c r="AE360" s="13"/>
      <c r="AT360" s="272" t="s">
        <v>436</v>
      </c>
      <c r="AU360" s="272" t="s">
        <v>92</v>
      </c>
      <c r="AV360" s="13" t="s">
        <v>92</v>
      </c>
      <c r="AW360" s="13" t="s">
        <v>38</v>
      </c>
      <c r="AX360" s="13" t="s">
        <v>83</v>
      </c>
      <c r="AY360" s="272" t="s">
        <v>244</v>
      </c>
    </row>
    <row r="361" s="13" customFormat="1">
      <c r="A361" s="13"/>
      <c r="B361" s="262"/>
      <c r="C361" s="263"/>
      <c r="D361" s="235" t="s">
        <v>436</v>
      </c>
      <c r="E361" s="264" t="s">
        <v>1</v>
      </c>
      <c r="F361" s="265" t="s">
        <v>1953</v>
      </c>
      <c r="G361" s="263"/>
      <c r="H361" s="266">
        <v>11.52</v>
      </c>
      <c r="I361" s="267"/>
      <c r="J361" s="263"/>
      <c r="K361" s="263"/>
      <c r="L361" s="268"/>
      <c r="M361" s="269"/>
      <c r="N361" s="270"/>
      <c r="O361" s="270"/>
      <c r="P361" s="270"/>
      <c r="Q361" s="270"/>
      <c r="R361" s="270"/>
      <c r="S361" s="270"/>
      <c r="T361" s="271"/>
      <c r="U361" s="13"/>
      <c r="V361" s="13"/>
      <c r="W361" s="13"/>
      <c r="X361" s="13"/>
      <c r="Y361" s="13"/>
      <c r="Z361" s="13"/>
      <c r="AA361" s="13"/>
      <c r="AB361" s="13"/>
      <c r="AC361" s="13"/>
      <c r="AD361" s="13"/>
      <c r="AE361" s="13"/>
      <c r="AT361" s="272" t="s">
        <v>436</v>
      </c>
      <c r="AU361" s="272" t="s">
        <v>92</v>
      </c>
      <c r="AV361" s="13" t="s">
        <v>92</v>
      </c>
      <c r="AW361" s="13" t="s">
        <v>38</v>
      </c>
      <c r="AX361" s="13" t="s">
        <v>83</v>
      </c>
      <c r="AY361" s="272" t="s">
        <v>244</v>
      </c>
    </row>
    <row r="362" s="13" customFormat="1">
      <c r="A362" s="13"/>
      <c r="B362" s="262"/>
      <c r="C362" s="263"/>
      <c r="D362" s="235" t="s">
        <v>436</v>
      </c>
      <c r="E362" s="264" t="s">
        <v>1</v>
      </c>
      <c r="F362" s="265" t="s">
        <v>1954</v>
      </c>
      <c r="G362" s="263"/>
      <c r="H362" s="266">
        <v>15</v>
      </c>
      <c r="I362" s="267"/>
      <c r="J362" s="263"/>
      <c r="K362" s="263"/>
      <c r="L362" s="268"/>
      <c r="M362" s="269"/>
      <c r="N362" s="270"/>
      <c r="O362" s="270"/>
      <c r="P362" s="270"/>
      <c r="Q362" s="270"/>
      <c r="R362" s="270"/>
      <c r="S362" s="270"/>
      <c r="T362" s="271"/>
      <c r="U362" s="13"/>
      <c r="V362" s="13"/>
      <c r="W362" s="13"/>
      <c r="X362" s="13"/>
      <c r="Y362" s="13"/>
      <c r="Z362" s="13"/>
      <c r="AA362" s="13"/>
      <c r="AB362" s="13"/>
      <c r="AC362" s="13"/>
      <c r="AD362" s="13"/>
      <c r="AE362" s="13"/>
      <c r="AT362" s="272" t="s">
        <v>436</v>
      </c>
      <c r="AU362" s="272" t="s">
        <v>92</v>
      </c>
      <c r="AV362" s="13" t="s">
        <v>92</v>
      </c>
      <c r="AW362" s="13" t="s">
        <v>38</v>
      </c>
      <c r="AX362" s="13" t="s">
        <v>83</v>
      </c>
      <c r="AY362" s="272" t="s">
        <v>244</v>
      </c>
    </row>
    <row r="363" s="13" customFormat="1">
      <c r="A363" s="13"/>
      <c r="B363" s="262"/>
      <c r="C363" s="263"/>
      <c r="D363" s="235" t="s">
        <v>436</v>
      </c>
      <c r="E363" s="264" t="s">
        <v>1</v>
      </c>
      <c r="F363" s="265" t="s">
        <v>1955</v>
      </c>
      <c r="G363" s="263"/>
      <c r="H363" s="266">
        <v>11.4</v>
      </c>
      <c r="I363" s="267"/>
      <c r="J363" s="263"/>
      <c r="K363" s="263"/>
      <c r="L363" s="268"/>
      <c r="M363" s="269"/>
      <c r="N363" s="270"/>
      <c r="O363" s="270"/>
      <c r="P363" s="270"/>
      <c r="Q363" s="270"/>
      <c r="R363" s="270"/>
      <c r="S363" s="270"/>
      <c r="T363" s="271"/>
      <c r="U363" s="13"/>
      <c r="V363" s="13"/>
      <c r="W363" s="13"/>
      <c r="X363" s="13"/>
      <c r="Y363" s="13"/>
      <c r="Z363" s="13"/>
      <c r="AA363" s="13"/>
      <c r="AB363" s="13"/>
      <c r="AC363" s="13"/>
      <c r="AD363" s="13"/>
      <c r="AE363" s="13"/>
      <c r="AT363" s="272" t="s">
        <v>436</v>
      </c>
      <c r="AU363" s="272" t="s">
        <v>92</v>
      </c>
      <c r="AV363" s="13" t="s">
        <v>92</v>
      </c>
      <c r="AW363" s="13" t="s">
        <v>38</v>
      </c>
      <c r="AX363" s="13" t="s">
        <v>83</v>
      </c>
      <c r="AY363" s="272" t="s">
        <v>244</v>
      </c>
    </row>
    <row r="364" s="13" customFormat="1">
      <c r="A364" s="13"/>
      <c r="B364" s="262"/>
      <c r="C364" s="263"/>
      <c r="D364" s="235" t="s">
        <v>436</v>
      </c>
      <c r="E364" s="264" t="s">
        <v>1</v>
      </c>
      <c r="F364" s="265" t="s">
        <v>1956</v>
      </c>
      <c r="G364" s="263"/>
      <c r="H364" s="266">
        <v>19.800000000000001</v>
      </c>
      <c r="I364" s="267"/>
      <c r="J364" s="263"/>
      <c r="K364" s="263"/>
      <c r="L364" s="268"/>
      <c r="M364" s="269"/>
      <c r="N364" s="270"/>
      <c r="O364" s="270"/>
      <c r="P364" s="270"/>
      <c r="Q364" s="270"/>
      <c r="R364" s="270"/>
      <c r="S364" s="270"/>
      <c r="T364" s="271"/>
      <c r="U364" s="13"/>
      <c r="V364" s="13"/>
      <c r="W364" s="13"/>
      <c r="X364" s="13"/>
      <c r="Y364" s="13"/>
      <c r="Z364" s="13"/>
      <c r="AA364" s="13"/>
      <c r="AB364" s="13"/>
      <c r="AC364" s="13"/>
      <c r="AD364" s="13"/>
      <c r="AE364" s="13"/>
      <c r="AT364" s="272" t="s">
        <v>436</v>
      </c>
      <c r="AU364" s="272" t="s">
        <v>92</v>
      </c>
      <c r="AV364" s="13" t="s">
        <v>92</v>
      </c>
      <c r="AW364" s="13" t="s">
        <v>38</v>
      </c>
      <c r="AX364" s="13" t="s">
        <v>83</v>
      </c>
      <c r="AY364" s="272" t="s">
        <v>244</v>
      </c>
    </row>
    <row r="365" s="13" customFormat="1">
      <c r="A365" s="13"/>
      <c r="B365" s="262"/>
      <c r="C365" s="263"/>
      <c r="D365" s="235" t="s">
        <v>436</v>
      </c>
      <c r="E365" s="264" t="s">
        <v>1</v>
      </c>
      <c r="F365" s="265" t="s">
        <v>1957</v>
      </c>
      <c r="G365" s="263"/>
      <c r="H365" s="266">
        <v>33</v>
      </c>
      <c r="I365" s="267"/>
      <c r="J365" s="263"/>
      <c r="K365" s="263"/>
      <c r="L365" s="268"/>
      <c r="M365" s="269"/>
      <c r="N365" s="270"/>
      <c r="O365" s="270"/>
      <c r="P365" s="270"/>
      <c r="Q365" s="270"/>
      <c r="R365" s="270"/>
      <c r="S365" s="270"/>
      <c r="T365" s="271"/>
      <c r="U365" s="13"/>
      <c r="V365" s="13"/>
      <c r="W365" s="13"/>
      <c r="X365" s="13"/>
      <c r="Y365" s="13"/>
      <c r="Z365" s="13"/>
      <c r="AA365" s="13"/>
      <c r="AB365" s="13"/>
      <c r="AC365" s="13"/>
      <c r="AD365" s="13"/>
      <c r="AE365" s="13"/>
      <c r="AT365" s="272" t="s">
        <v>436</v>
      </c>
      <c r="AU365" s="272" t="s">
        <v>92</v>
      </c>
      <c r="AV365" s="13" t="s">
        <v>92</v>
      </c>
      <c r="AW365" s="13" t="s">
        <v>38</v>
      </c>
      <c r="AX365" s="13" t="s">
        <v>83</v>
      </c>
      <c r="AY365" s="272" t="s">
        <v>244</v>
      </c>
    </row>
    <row r="366" s="13" customFormat="1">
      <c r="A366" s="13"/>
      <c r="B366" s="262"/>
      <c r="C366" s="263"/>
      <c r="D366" s="235" t="s">
        <v>436</v>
      </c>
      <c r="E366" s="264" t="s">
        <v>1</v>
      </c>
      <c r="F366" s="265" t="s">
        <v>1958</v>
      </c>
      <c r="G366" s="263"/>
      <c r="H366" s="266">
        <v>24.899999999999999</v>
      </c>
      <c r="I366" s="267"/>
      <c r="J366" s="263"/>
      <c r="K366" s="263"/>
      <c r="L366" s="268"/>
      <c r="M366" s="269"/>
      <c r="N366" s="270"/>
      <c r="O366" s="270"/>
      <c r="P366" s="270"/>
      <c r="Q366" s="270"/>
      <c r="R366" s="270"/>
      <c r="S366" s="270"/>
      <c r="T366" s="271"/>
      <c r="U366" s="13"/>
      <c r="V366" s="13"/>
      <c r="W366" s="13"/>
      <c r="X366" s="13"/>
      <c r="Y366" s="13"/>
      <c r="Z366" s="13"/>
      <c r="AA366" s="13"/>
      <c r="AB366" s="13"/>
      <c r="AC366" s="13"/>
      <c r="AD366" s="13"/>
      <c r="AE366" s="13"/>
      <c r="AT366" s="272" t="s">
        <v>436</v>
      </c>
      <c r="AU366" s="272" t="s">
        <v>92</v>
      </c>
      <c r="AV366" s="13" t="s">
        <v>92</v>
      </c>
      <c r="AW366" s="13" t="s">
        <v>38</v>
      </c>
      <c r="AX366" s="13" t="s">
        <v>83</v>
      </c>
      <c r="AY366" s="272" t="s">
        <v>244</v>
      </c>
    </row>
    <row r="367" s="13" customFormat="1">
      <c r="A367" s="13"/>
      <c r="B367" s="262"/>
      <c r="C367" s="263"/>
      <c r="D367" s="235" t="s">
        <v>436</v>
      </c>
      <c r="E367" s="264" t="s">
        <v>1</v>
      </c>
      <c r="F367" s="265" t="s">
        <v>1959</v>
      </c>
      <c r="G367" s="263"/>
      <c r="H367" s="266">
        <v>19.199999999999999</v>
      </c>
      <c r="I367" s="267"/>
      <c r="J367" s="263"/>
      <c r="K367" s="263"/>
      <c r="L367" s="268"/>
      <c r="M367" s="269"/>
      <c r="N367" s="270"/>
      <c r="O367" s="270"/>
      <c r="P367" s="270"/>
      <c r="Q367" s="270"/>
      <c r="R367" s="270"/>
      <c r="S367" s="270"/>
      <c r="T367" s="271"/>
      <c r="U367" s="13"/>
      <c r="V367" s="13"/>
      <c r="W367" s="13"/>
      <c r="X367" s="13"/>
      <c r="Y367" s="13"/>
      <c r="Z367" s="13"/>
      <c r="AA367" s="13"/>
      <c r="AB367" s="13"/>
      <c r="AC367" s="13"/>
      <c r="AD367" s="13"/>
      <c r="AE367" s="13"/>
      <c r="AT367" s="272" t="s">
        <v>436</v>
      </c>
      <c r="AU367" s="272" t="s">
        <v>92</v>
      </c>
      <c r="AV367" s="13" t="s">
        <v>92</v>
      </c>
      <c r="AW367" s="13" t="s">
        <v>38</v>
      </c>
      <c r="AX367" s="13" t="s">
        <v>83</v>
      </c>
      <c r="AY367" s="272" t="s">
        <v>244</v>
      </c>
    </row>
    <row r="368" s="13" customFormat="1">
      <c r="A368" s="13"/>
      <c r="B368" s="262"/>
      <c r="C368" s="263"/>
      <c r="D368" s="235" t="s">
        <v>436</v>
      </c>
      <c r="E368" s="264" t="s">
        <v>1</v>
      </c>
      <c r="F368" s="265" t="s">
        <v>1960</v>
      </c>
      <c r="G368" s="263"/>
      <c r="H368" s="266">
        <v>17.399999999999999</v>
      </c>
      <c r="I368" s="267"/>
      <c r="J368" s="263"/>
      <c r="K368" s="263"/>
      <c r="L368" s="268"/>
      <c r="M368" s="269"/>
      <c r="N368" s="270"/>
      <c r="O368" s="270"/>
      <c r="P368" s="270"/>
      <c r="Q368" s="270"/>
      <c r="R368" s="270"/>
      <c r="S368" s="270"/>
      <c r="T368" s="271"/>
      <c r="U368" s="13"/>
      <c r="V368" s="13"/>
      <c r="W368" s="13"/>
      <c r="X368" s="13"/>
      <c r="Y368" s="13"/>
      <c r="Z368" s="13"/>
      <c r="AA368" s="13"/>
      <c r="AB368" s="13"/>
      <c r="AC368" s="13"/>
      <c r="AD368" s="13"/>
      <c r="AE368" s="13"/>
      <c r="AT368" s="272" t="s">
        <v>436</v>
      </c>
      <c r="AU368" s="272" t="s">
        <v>92</v>
      </c>
      <c r="AV368" s="13" t="s">
        <v>92</v>
      </c>
      <c r="AW368" s="13" t="s">
        <v>38</v>
      </c>
      <c r="AX368" s="13" t="s">
        <v>83</v>
      </c>
      <c r="AY368" s="272" t="s">
        <v>244</v>
      </c>
    </row>
    <row r="369" s="13" customFormat="1">
      <c r="A369" s="13"/>
      <c r="B369" s="262"/>
      <c r="C369" s="263"/>
      <c r="D369" s="235" t="s">
        <v>436</v>
      </c>
      <c r="E369" s="264" t="s">
        <v>1</v>
      </c>
      <c r="F369" s="265" t="s">
        <v>1961</v>
      </c>
      <c r="G369" s="263"/>
      <c r="H369" s="266">
        <v>7.2000000000000002</v>
      </c>
      <c r="I369" s="267"/>
      <c r="J369" s="263"/>
      <c r="K369" s="263"/>
      <c r="L369" s="268"/>
      <c r="M369" s="269"/>
      <c r="N369" s="270"/>
      <c r="O369" s="270"/>
      <c r="P369" s="270"/>
      <c r="Q369" s="270"/>
      <c r="R369" s="270"/>
      <c r="S369" s="270"/>
      <c r="T369" s="271"/>
      <c r="U369" s="13"/>
      <c r="V369" s="13"/>
      <c r="W369" s="13"/>
      <c r="X369" s="13"/>
      <c r="Y369" s="13"/>
      <c r="Z369" s="13"/>
      <c r="AA369" s="13"/>
      <c r="AB369" s="13"/>
      <c r="AC369" s="13"/>
      <c r="AD369" s="13"/>
      <c r="AE369" s="13"/>
      <c r="AT369" s="272" t="s">
        <v>436</v>
      </c>
      <c r="AU369" s="272" t="s">
        <v>92</v>
      </c>
      <c r="AV369" s="13" t="s">
        <v>92</v>
      </c>
      <c r="AW369" s="13" t="s">
        <v>38</v>
      </c>
      <c r="AX369" s="13" t="s">
        <v>83</v>
      </c>
      <c r="AY369" s="272" t="s">
        <v>244</v>
      </c>
    </row>
    <row r="370" s="13" customFormat="1">
      <c r="A370" s="13"/>
      <c r="B370" s="262"/>
      <c r="C370" s="263"/>
      <c r="D370" s="235" t="s">
        <v>436</v>
      </c>
      <c r="E370" s="264" t="s">
        <v>1</v>
      </c>
      <c r="F370" s="265" t="s">
        <v>1962</v>
      </c>
      <c r="G370" s="263"/>
      <c r="H370" s="266">
        <v>3.6000000000000001</v>
      </c>
      <c r="I370" s="267"/>
      <c r="J370" s="263"/>
      <c r="K370" s="263"/>
      <c r="L370" s="268"/>
      <c r="M370" s="269"/>
      <c r="N370" s="270"/>
      <c r="O370" s="270"/>
      <c r="P370" s="270"/>
      <c r="Q370" s="270"/>
      <c r="R370" s="270"/>
      <c r="S370" s="270"/>
      <c r="T370" s="271"/>
      <c r="U370" s="13"/>
      <c r="V370" s="13"/>
      <c r="W370" s="13"/>
      <c r="X370" s="13"/>
      <c r="Y370" s="13"/>
      <c r="Z370" s="13"/>
      <c r="AA370" s="13"/>
      <c r="AB370" s="13"/>
      <c r="AC370" s="13"/>
      <c r="AD370" s="13"/>
      <c r="AE370" s="13"/>
      <c r="AT370" s="272" t="s">
        <v>436</v>
      </c>
      <c r="AU370" s="272" t="s">
        <v>92</v>
      </c>
      <c r="AV370" s="13" t="s">
        <v>92</v>
      </c>
      <c r="AW370" s="13" t="s">
        <v>38</v>
      </c>
      <c r="AX370" s="13" t="s">
        <v>83</v>
      </c>
      <c r="AY370" s="272" t="s">
        <v>244</v>
      </c>
    </row>
    <row r="371" s="13" customFormat="1">
      <c r="A371" s="13"/>
      <c r="B371" s="262"/>
      <c r="C371" s="263"/>
      <c r="D371" s="235" t="s">
        <v>436</v>
      </c>
      <c r="E371" s="264" t="s">
        <v>1</v>
      </c>
      <c r="F371" s="265" t="s">
        <v>1963</v>
      </c>
      <c r="G371" s="263"/>
      <c r="H371" s="266">
        <v>21.84</v>
      </c>
      <c r="I371" s="267"/>
      <c r="J371" s="263"/>
      <c r="K371" s="263"/>
      <c r="L371" s="268"/>
      <c r="M371" s="269"/>
      <c r="N371" s="270"/>
      <c r="O371" s="270"/>
      <c r="P371" s="270"/>
      <c r="Q371" s="270"/>
      <c r="R371" s="270"/>
      <c r="S371" s="270"/>
      <c r="T371" s="271"/>
      <c r="U371" s="13"/>
      <c r="V371" s="13"/>
      <c r="W371" s="13"/>
      <c r="X371" s="13"/>
      <c r="Y371" s="13"/>
      <c r="Z371" s="13"/>
      <c r="AA371" s="13"/>
      <c r="AB371" s="13"/>
      <c r="AC371" s="13"/>
      <c r="AD371" s="13"/>
      <c r="AE371" s="13"/>
      <c r="AT371" s="272" t="s">
        <v>436</v>
      </c>
      <c r="AU371" s="272" t="s">
        <v>92</v>
      </c>
      <c r="AV371" s="13" t="s">
        <v>92</v>
      </c>
      <c r="AW371" s="13" t="s">
        <v>38</v>
      </c>
      <c r="AX371" s="13" t="s">
        <v>83</v>
      </c>
      <c r="AY371" s="272" t="s">
        <v>244</v>
      </c>
    </row>
    <row r="372" s="13" customFormat="1">
      <c r="A372" s="13"/>
      <c r="B372" s="262"/>
      <c r="C372" s="263"/>
      <c r="D372" s="235" t="s">
        <v>436</v>
      </c>
      <c r="E372" s="264" t="s">
        <v>1</v>
      </c>
      <c r="F372" s="265" t="s">
        <v>1964</v>
      </c>
      <c r="G372" s="263"/>
      <c r="H372" s="266">
        <v>7.4100000000000001</v>
      </c>
      <c r="I372" s="267"/>
      <c r="J372" s="263"/>
      <c r="K372" s="263"/>
      <c r="L372" s="268"/>
      <c r="M372" s="269"/>
      <c r="N372" s="270"/>
      <c r="O372" s="270"/>
      <c r="P372" s="270"/>
      <c r="Q372" s="270"/>
      <c r="R372" s="270"/>
      <c r="S372" s="270"/>
      <c r="T372" s="271"/>
      <c r="U372" s="13"/>
      <c r="V372" s="13"/>
      <c r="W372" s="13"/>
      <c r="X372" s="13"/>
      <c r="Y372" s="13"/>
      <c r="Z372" s="13"/>
      <c r="AA372" s="13"/>
      <c r="AB372" s="13"/>
      <c r="AC372" s="13"/>
      <c r="AD372" s="13"/>
      <c r="AE372" s="13"/>
      <c r="AT372" s="272" t="s">
        <v>436</v>
      </c>
      <c r="AU372" s="272" t="s">
        <v>92</v>
      </c>
      <c r="AV372" s="13" t="s">
        <v>92</v>
      </c>
      <c r="AW372" s="13" t="s">
        <v>38</v>
      </c>
      <c r="AX372" s="13" t="s">
        <v>83</v>
      </c>
      <c r="AY372" s="272" t="s">
        <v>244</v>
      </c>
    </row>
    <row r="373" s="16" customFormat="1">
      <c r="A373" s="16"/>
      <c r="B373" s="297"/>
      <c r="C373" s="298"/>
      <c r="D373" s="235" t="s">
        <v>436</v>
      </c>
      <c r="E373" s="299" t="s">
        <v>1</v>
      </c>
      <c r="F373" s="300" t="s">
        <v>565</v>
      </c>
      <c r="G373" s="298"/>
      <c r="H373" s="301">
        <v>516.87</v>
      </c>
      <c r="I373" s="302"/>
      <c r="J373" s="298"/>
      <c r="K373" s="298"/>
      <c r="L373" s="303"/>
      <c r="M373" s="304"/>
      <c r="N373" s="305"/>
      <c r="O373" s="305"/>
      <c r="P373" s="305"/>
      <c r="Q373" s="305"/>
      <c r="R373" s="305"/>
      <c r="S373" s="305"/>
      <c r="T373" s="306"/>
      <c r="U373" s="16"/>
      <c r="V373" s="16"/>
      <c r="W373" s="16"/>
      <c r="X373" s="16"/>
      <c r="Y373" s="16"/>
      <c r="Z373" s="16"/>
      <c r="AA373" s="16"/>
      <c r="AB373" s="16"/>
      <c r="AC373" s="16"/>
      <c r="AD373" s="16"/>
      <c r="AE373" s="16"/>
      <c r="AT373" s="307" t="s">
        <v>436</v>
      </c>
      <c r="AU373" s="307" t="s">
        <v>92</v>
      </c>
      <c r="AV373" s="16" t="s">
        <v>117</v>
      </c>
      <c r="AW373" s="16" t="s">
        <v>38</v>
      </c>
      <c r="AX373" s="16" t="s">
        <v>83</v>
      </c>
      <c r="AY373" s="307" t="s">
        <v>244</v>
      </c>
    </row>
    <row r="374" s="13" customFormat="1">
      <c r="A374" s="13"/>
      <c r="B374" s="262"/>
      <c r="C374" s="263"/>
      <c r="D374" s="235" t="s">
        <v>436</v>
      </c>
      <c r="E374" s="264" t="s">
        <v>1</v>
      </c>
      <c r="F374" s="265" t="s">
        <v>1965</v>
      </c>
      <c r="G374" s="263"/>
      <c r="H374" s="266">
        <v>77.531000000000006</v>
      </c>
      <c r="I374" s="267"/>
      <c r="J374" s="263"/>
      <c r="K374" s="263"/>
      <c r="L374" s="268"/>
      <c r="M374" s="269"/>
      <c r="N374" s="270"/>
      <c r="O374" s="270"/>
      <c r="P374" s="270"/>
      <c r="Q374" s="270"/>
      <c r="R374" s="270"/>
      <c r="S374" s="270"/>
      <c r="T374" s="271"/>
      <c r="U374" s="13"/>
      <c r="V374" s="13"/>
      <c r="W374" s="13"/>
      <c r="X374" s="13"/>
      <c r="Y374" s="13"/>
      <c r="Z374" s="13"/>
      <c r="AA374" s="13"/>
      <c r="AB374" s="13"/>
      <c r="AC374" s="13"/>
      <c r="AD374" s="13"/>
      <c r="AE374" s="13"/>
      <c r="AT374" s="272" t="s">
        <v>436</v>
      </c>
      <c r="AU374" s="272" t="s">
        <v>92</v>
      </c>
      <c r="AV374" s="13" t="s">
        <v>92</v>
      </c>
      <c r="AW374" s="13" t="s">
        <v>38</v>
      </c>
      <c r="AX374" s="13" t="s">
        <v>83</v>
      </c>
      <c r="AY374" s="272" t="s">
        <v>244</v>
      </c>
    </row>
    <row r="375" s="16" customFormat="1">
      <c r="A375" s="16"/>
      <c r="B375" s="297"/>
      <c r="C375" s="298"/>
      <c r="D375" s="235" t="s">
        <v>436</v>
      </c>
      <c r="E375" s="299" t="s">
        <v>1</v>
      </c>
      <c r="F375" s="300" t="s">
        <v>565</v>
      </c>
      <c r="G375" s="298"/>
      <c r="H375" s="301">
        <v>77.531000000000006</v>
      </c>
      <c r="I375" s="302"/>
      <c r="J375" s="298"/>
      <c r="K375" s="298"/>
      <c r="L375" s="303"/>
      <c r="M375" s="304"/>
      <c r="N375" s="305"/>
      <c r="O375" s="305"/>
      <c r="P375" s="305"/>
      <c r="Q375" s="305"/>
      <c r="R375" s="305"/>
      <c r="S375" s="305"/>
      <c r="T375" s="306"/>
      <c r="U375" s="16"/>
      <c r="V375" s="16"/>
      <c r="W375" s="16"/>
      <c r="X375" s="16"/>
      <c r="Y375" s="16"/>
      <c r="Z375" s="16"/>
      <c r="AA375" s="16"/>
      <c r="AB375" s="16"/>
      <c r="AC375" s="16"/>
      <c r="AD375" s="16"/>
      <c r="AE375" s="16"/>
      <c r="AT375" s="307" t="s">
        <v>436</v>
      </c>
      <c r="AU375" s="307" t="s">
        <v>92</v>
      </c>
      <c r="AV375" s="16" t="s">
        <v>117</v>
      </c>
      <c r="AW375" s="16" t="s">
        <v>38</v>
      </c>
      <c r="AX375" s="16" t="s">
        <v>83</v>
      </c>
      <c r="AY375" s="307" t="s">
        <v>244</v>
      </c>
    </row>
    <row r="376" s="13" customFormat="1">
      <c r="A376" s="13"/>
      <c r="B376" s="262"/>
      <c r="C376" s="263"/>
      <c r="D376" s="235" t="s">
        <v>436</v>
      </c>
      <c r="E376" s="264" t="s">
        <v>1</v>
      </c>
      <c r="F376" s="265" t="s">
        <v>1966</v>
      </c>
      <c r="G376" s="263"/>
      <c r="H376" s="266">
        <v>35.880000000000003</v>
      </c>
      <c r="I376" s="267"/>
      <c r="J376" s="263"/>
      <c r="K376" s="263"/>
      <c r="L376" s="268"/>
      <c r="M376" s="269"/>
      <c r="N376" s="270"/>
      <c r="O376" s="270"/>
      <c r="P376" s="270"/>
      <c r="Q376" s="270"/>
      <c r="R376" s="270"/>
      <c r="S376" s="270"/>
      <c r="T376" s="271"/>
      <c r="U376" s="13"/>
      <c r="V376" s="13"/>
      <c r="W376" s="13"/>
      <c r="X376" s="13"/>
      <c r="Y376" s="13"/>
      <c r="Z376" s="13"/>
      <c r="AA376" s="13"/>
      <c r="AB376" s="13"/>
      <c r="AC376" s="13"/>
      <c r="AD376" s="13"/>
      <c r="AE376" s="13"/>
      <c r="AT376" s="272" t="s">
        <v>436</v>
      </c>
      <c r="AU376" s="272" t="s">
        <v>92</v>
      </c>
      <c r="AV376" s="13" t="s">
        <v>92</v>
      </c>
      <c r="AW376" s="13" t="s">
        <v>38</v>
      </c>
      <c r="AX376" s="13" t="s">
        <v>83</v>
      </c>
      <c r="AY376" s="272" t="s">
        <v>244</v>
      </c>
    </row>
    <row r="377" s="13" customFormat="1">
      <c r="A377" s="13"/>
      <c r="B377" s="262"/>
      <c r="C377" s="263"/>
      <c r="D377" s="235" t="s">
        <v>436</v>
      </c>
      <c r="E377" s="264" t="s">
        <v>1</v>
      </c>
      <c r="F377" s="265" t="s">
        <v>1967</v>
      </c>
      <c r="G377" s="263"/>
      <c r="H377" s="266">
        <v>9.9000000000000004</v>
      </c>
      <c r="I377" s="267"/>
      <c r="J377" s="263"/>
      <c r="K377" s="263"/>
      <c r="L377" s="268"/>
      <c r="M377" s="269"/>
      <c r="N377" s="270"/>
      <c r="O377" s="270"/>
      <c r="P377" s="270"/>
      <c r="Q377" s="270"/>
      <c r="R377" s="270"/>
      <c r="S377" s="270"/>
      <c r="T377" s="271"/>
      <c r="U377" s="13"/>
      <c r="V377" s="13"/>
      <c r="W377" s="13"/>
      <c r="X377" s="13"/>
      <c r="Y377" s="13"/>
      <c r="Z377" s="13"/>
      <c r="AA377" s="13"/>
      <c r="AB377" s="13"/>
      <c r="AC377" s="13"/>
      <c r="AD377" s="13"/>
      <c r="AE377" s="13"/>
      <c r="AT377" s="272" t="s">
        <v>436</v>
      </c>
      <c r="AU377" s="272" t="s">
        <v>92</v>
      </c>
      <c r="AV377" s="13" t="s">
        <v>92</v>
      </c>
      <c r="AW377" s="13" t="s">
        <v>38</v>
      </c>
      <c r="AX377" s="13" t="s">
        <v>83</v>
      </c>
      <c r="AY377" s="272" t="s">
        <v>244</v>
      </c>
    </row>
    <row r="378" s="13" customFormat="1">
      <c r="A378" s="13"/>
      <c r="B378" s="262"/>
      <c r="C378" s="263"/>
      <c r="D378" s="235" t="s">
        <v>436</v>
      </c>
      <c r="E378" s="264" t="s">
        <v>1</v>
      </c>
      <c r="F378" s="265" t="s">
        <v>1968</v>
      </c>
      <c r="G378" s="263"/>
      <c r="H378" s="266">
        <v>6.3799999999999999</v>
      </c>
      <c r="I378" s="267"/>
      <c r="J378" s="263"/>
      <c r="K378" s="263"/>
      <c r="L378" s="268"/>
      <c r="M378" s="269"/>
      <c r="N378" s="270"/>
      <c r="O378" s="270"/>
      <c r="P378" s="270"/>
      <c r="Q378" s="270"/>
      <c r="R378" s="270"/>
      <c r="S378" s="270"/>
      <c r="T378" s="271"/>
      <c r="U378" s="13"/>
      <c r="V378" s="13"/>
      <c r="W378" s="13"/>
      <c r="X378" s="13"/>
      <c r="Y378" s="13"/>
      <c r="Z378" s="13"/>
      <c r="AA378" s="13"/>
      <c r="AB378" s="13"/>
      <c r="AC378" s="13"/>
      <c r="AD378" s="13"/>
      <c r="AE378" s="13"/>
      <c r="AT378" s="272" t="s">
        <v>436</v>
      </c>
      <c r="AU378" s="272" t="s">
        <v>92</v>
      </c>
      <c r="AV378" s="13" t="s">
        <v>92</v>
      </c>
      <c r="AW378" s="13" t="s">
        <v>38</v>
      </c>
      <c r="AX378" s="13" t="s">
        <v>83</v>
      </c>
      <c r="AY378" s="272" t="s">
        <v>244</v>
      </c>
    </row>
    <row r="379" s="16" customFormat="1">
      <c r="A379" s="16"/>
      <c r="B379" s="297"/>
      <c r="C379" s="298"/>
      <c r="D379" s="235" t="s">
        <v>436</v>
      </c>
      <c r="E379" s="299" t="s">
        <v>1</v>
      </c>
      <c r="F379" s="300" t="s">
        <v>565</v>
      </c>
      <c r="G379" s="298"/>
      <c r="H379" s="301">
        <v>52.159999999999997</v>
      </c>
      <c r="I379" s="302"/>
      <c r="J379" s="298"/>
      <c r="K379" s="298"/>
      <c r="L379" s="303"/>
      <c r="M379" s="304"/>
      <c r="N379" s="305"/>
      <c r="O379" s="305"/>
      <c r="P379" s="305"/>
      <c r="Q379" s="305"/>
      <c r="R379" s="305"/>
      <c r="S379" s="305"/>
      <c r="T379" s="306"/>
      <c r="U379" s="16"/>
      <c r="V379" s="16"/>
      <c r="W379" s="16"/>
      <c r="X379" s="16"/>
      <c r="Y379" s="16"/>
      <c r="Z379" s="16"/>
      <c r="AA379" s="16"/>
      <c r="AB379" s="16"/>
      <c r="AC379" s="16"/>
      <c r="AD379" s="16"/>
      <c r="AE379" s="16"/>
      <c r="AT379" s="307" t="s">
        <v>436</v>
      </c>
      <c r="AU379" s="307" t="s">
        <v>92</v>
      </c>
      <c r="AV379" s="16" t="s">
        <v>117</v>
      </c>
      <c r="AW379" s="16" t="s">
        <v>38</v>
      </c>
      <c r="AX379" s="16" t="s">
        <v>83</v>
      </c>
      <c r="AY379" s="307" t="s">
        <v>244</v>
      </c>
    </row>
    <row r="380" s="13" customFormat="1">
      <c r="A380" s="13"/>
      <c r="B380" s="262"/>
      <c r="C380" s="263"/>
      <c r="D380" s="235" t="s">
        <v>436</v>
      </c>
      <c r="E380" s="264" t="s">
        <v>1</v>
      </c>
      <c r="F380" s="265" t="s">
        <v>1969</v>
      </c>
      <c r="G380" s="263"/>
      <c r="H380" s="266">
        <v>10.432</v>
      </c>
      <c r="I380" s="267"/>
      <c r="J380" s="263"/>
      <c r="K380" s="263"/>
      <c r="L380" s="268"/>
      <c r="M380" s="269"/>
      <c r="N380" s="270"/>
      <c r="O380" s="270"/>
      <c r="P380" s="270"/>
      <c r="Q380" s="270"/>
      <c r="R380" s="270"/>
      <c r="S380" s="270"/>
      <c r="T380" s="271"/>
      <c r="U380" s="13"/>
      <c r="V380" s="13"/>
      <c r="W380" s="13"/>
      <c r="X380" s="13"/>
      <c r="Y380" s="13"/>
      <c r="Z380" s="13"/>
      <c r="AA380" s="13"/>
      <c r="AB380" s="13"/>
      <c r="AC380" s="13"/>
      <c r="AD380" s="13"/>
      <c r="AE380" s="13"/>
      <c r="AT380" s="272" t="s">
        <v>436</v>
      </c>
      <c r="AU380" s="272" t="s">
        <v>92</v>
      </c>
      <c r="AV380" s="13" t="s">
        <v>92</v>
      </c>
      <c r="AW380" s="13" t="s">
        <v>38</v>
      </c>
      <c r="AX380" s="13" t="s">
        <v>83</v>
      </c>
      <c r="AY380" s="272" t="s">
        <v>244</v>
      </c>
    </row>
    <row r="381" s="16" customFormat="1">
      <c r="A381" s="16"/>
      <c r="B381" s="297"/>
      <c r="C381" s="298"/>
      <c r="D381" s="235" t="s">
        <v>436</v>
      </c>
      <c r="E381" s="299" t="s">
        <v>1</v>
      </c>
      <c r="F381" s="300" t="s">
        <v>565</v>
      </c>
      <c r="G381" s="298"/>
      <c r="H381" s="301">
        <v>10.432</v>
      </c>
      <c r="I381" s="302"/>
      <c r="J381" s="298"/>
      <c r="K381" s="298"/>
      <c r="L381" s="303"/>
      <c r="M381" s="304"/>
      <c r="N381" s="305"/>
      <c r="O381" s="305"/>
      <c r="P381" s="305"/>
      <c r="Q381" s="305"/>
      <c r="R381" s="305"/>
      <c r="S381" s="305"/>
      <c r="T381" s="306"/>
      <c r="U381" s="16"/>
      <c r="V381" s="16"/>
      <c r="W381" s="16"/>
      <c r="X381" s="16"/>
      <c r="Y381" s="16"/>
      <c r="Z381" s="16"/>
      <c r="AA381" s="16"/>
      <c r="AB381" s="16"/>
      <c r="AC381" s="16"/>
      <c r="AD381" s="16"/>
      <c r="AE381" s="16"/>
      <c r="AT381" s="307" t="s">
        <v>436</v>
      </c>
      <c r="AU381" s="307" t="s">
        <v>92</v>
      </c>
      <c r="AV381" s="16" t="s">
        <v>117</v>
      </c>
      <c r="AW381" s="16" t="s">
        <v>38</v>
      </c>
      <c r="AX381" s="16" t="s">
        <v>83</v>
      </c>
      <c r="AY381" s="307" t="s">
        <v>244</v>
      </c>
    </row>
    <row r="382" s="14" customFormat="1">
      <c r="A382" s="14"/>
      <c r="B382" s="273"/>
      <c r="C382" s="274"/>
      <c r="D382" s="235" t="s">
        <v>436</v>
      </c>
      <c r="E382" s="275" t="s">
        <v>1</v>
      </c>
      <c r="F382" s="276" t="s">
        <v>438</v>
      </c>
      <c r="G382" s="274"/>
      <c r="H382" s="277">
        <v>656.99300000000005</v>
      </c>
      <c r="I382" s="278"/>
      <c r="J382" s="274"/>
      <c r="K382" s="274"/>
      <c r="L382" s="279"/>
      <c r="M382" s="280"/>
      <c r="N382" s="281"/>
      <c r="O382" s="281"/>
      <c r="P382" s="281"/>
      <c r="Q382" s="281"/>
      <c r="R382" s="281"/>
      <c r="S382" s="281"/>
      <c r="T382" s="282"/>
      <c r="U382" s="14"/>
      <c r="V382" s="14"/>
      <c r="W382" s="14"/>
      <c r="X382" s="14"/>
      <c r="Y382" s="14"/>
      <c r="Z382" s="14"/>
      <c r="AA382" s="14"/>
      <c r="AB382" s="14"/>
      <c r="AC382" s="14"/>
      <c r="AD382" s="14"/>
      <c r="AE382" s="14"/>
      <c r="AT382" s="283" t="s">
        <v>436</v>
      </c>
      <c r="AU382" s="283" t="s">
        <v>92</v>
      </c>
      <c r="AV382" s="14" t="s">
        <v>123</v>
      </c>
      <c r="AW382" s="14" t="s">
        <v>38</v>
      </c>
      <c r="AX382" s="14" t="s">
        <v>90</v>
      </c>
      <c r="AY382" s="283" t="s">
        <v>244</v>
      </c>
    </row>
    <row r="383" s="2" customFormat="1" ht="16.5" customHeight="1">
      <c r="A383" s="40"/>
      <c r="B383" s="41"/>
      <c r="C383" s="222" t="s">
        <v>329</v>
      </c>
      <c r="D383" s="222" t="s">
        <v>245</v>
      </c>
      <c r="E383" s="223" t="s">
        <v>1970</v>
      </c>
      <c r="F383" s="224" t="s">
        <v>1971</v>
      </c>
      <c r="G383" s="225" t="s">
        <v>248</v>
      </c>
      <c r="H383" s="226">
        <v>656.99300000000005</v>
      </c>
      <c r="I383" s="227"/>
      <c r="J383" s="228">
        <f>ROUND(I383*H383,2)</f>
        <v>0</v>
      </c>
      <c r="K383" s="224" t="s">
        <v>434</v>
      </c>
      <c r="L383" s="46"/>
      <c r="M383" s="229" t="s">
        <v>1</v>
      </c>
      <c r="N383" s="230" t="s">
        <v>48</v>
      </c>
      <c r="O383" s="93"/>
      <c r="P383" s="231">
        <f>O383*H383</f>
        <v>0</v>
      </c>
      <c r="Q383" s="231">
        <v>0</v>
      </c>
      <c r="R383" s="231">
        <f>Q383*H383</f>
        <v>0</v>
      </c>
      <c r="S383" s="231">
        <v>0</v>
      </c>
      <c r="T383" s="232">
        <f>S383*H383</f>
        <v>0</v>
      </c>
      <c r="U383" s="40"/>
      <c r="V383" s="40"/>
      <c r="W383" s="40"/>
      <c r="X383" s="40"/>
      <c r="Y383" s="40"/>
      <c r="Z383" s="40"/>
      <c r="AA383" s="40"/>
      <c r="AB383" s="40"/>
      <c r="AC383" s="40"/>
      <c r="AD383" s="40"/>
      <c r="AE383" s="40"/>
      <c r="AR383" s="233" t="s">
        <v>123</v>
      </c>
      <c r="AT383" s="233" t="s">
        <v>245</v>
      </c>
      <c r="AU383" s="233" t="s">
        <v>92</v>
      </c>
      <c r="AY383" s="18" t="s">
        <v>244</v>
      </c>
      <c r="BE383" s="234">
        <f>IF(N383="základní",J383,0)</f>
        <v>0</v>
      </c>
      <c r="BF383" s="234">
        <f>IF(N383="snížená",J383,0)</f>
        <v>0</v>
      </c>
      <c r="BG383" s="234">
        <f>IF(N383="zákl. přenesená",J383,0)</f>
        <v>0</v>
      </c>
      <c r="BH383" s="234">
        <f>IF(N383="sníž. přenesená",J383,0)</f>
        <v>0</v>
      </c>
      <c r="BI383" s="234">
        <f>IF(N383="nulová",J383,0)</f>
        <v>0</v>
      </c>
      <c r="BJ383" s="18" t="s">
        <v>90</v>
      </c>
      <c r="BK383" s="234">
        <f>ROUND(I383*H383,2)</f>
        <v>0</v>
      </c>
      <c r="BL383" s="18" t="s">
        <v>123</v>
      </c>
      <c r="BM383" s="233" t="s">
        <v>1972</v>
      </c>
    </row>
    <row r="384" s="2" customFormat="1" ht="16.5" customHeight="1">
      <c r="A384" s="40"/>
      <c r="B384" s="41"/>
      <c r="C384" s="222" t="s">
        <v>702</v>
      </c>
      <c r="D384" s="222" t="s">
        <v>245</v>
      </c>
      <c r="E384" s="223" t="s">
        <v>1973</v>
      </c>
      <c r="F384" s="224" t="s">
        <v>1974</v>
      </c>
      <c r="G384" s="225" t="s">
        <v>419</v>
      </c>
      <c r="H384" s="226">
        <v>25.550000000000001</v>
      </c>
      <c r="I384" s="227"/>
      <c r="J384" s="228">
        <f>ROUND(I384*H384,2)</f>
        <v>0</v>
      </c>
      <c r="K384" s="224" t="s">
        <v>434</v>
      </c>
      <c r="L384" s="46"/>
      <c r="M384" s="229" t="s">
        <v>1</v>
      </c>
      <c r="N384" s="230" t="s">
        <v>48</v>
      </c>
      <c r="O384" s="93"/>
      <c r="P384" s="231">
        <f>O384*H384</f>
        <v>0</v>
      </c>
      <c r="Q384" s="231">
        <v>1.0606199999999999</v>
      </c>
      <c r="R384" s="231">
        <f>Q384*H384</f>
        <v>27.098840999999997</v>
      </c>
      <c r="S384" s="231">
        <v>0</v>
      </c>
      <c r="T384" s="232">
        <f>S384*H384</f>
        <v>0</v>
      </c>
      <c r="U384" s="40"/>
      <c r="V384" s="40"/>
      <c r="W384" s="40"/>
      <c r="X384" s="40"/>
      <c r="Y384" s="40"/>
      <c r="Z384" s="40"/>
      <c r="AA384" s="40"/>
      <c r="AB384" s="40"/>
      <c r="AC384" s="40"/>
      <c r="AD384" s="40"/>
      <c r="AE384" s="40"/>
      <c r="AR384" s="233" t="s">
        <v>123</v>
      </c>
      <c r="AT384" s="233" t="s">
        <v>245</v>
      </c>
      <c r="AU384" s="233" t="s">
        <v>92</v>
      </c>
      <c r="AY384" s="18" t="s">
        <v>244</v>
      </c>
      <c r="BE384" s="234">
        <f>IF(N384="základní",J384,0)</f>
        <v>0</v>
      </c>
      <c r="BF384" s="234">
        <f>IF(N384="snížená",J384,0)</f>
        <v>0</v>
      </c>
      <c r="BG384" s="234">
        <f>IF(N384="zákl. přenesená",J384,0)</f>
        <v>0</v>
      </c>
      <c r="BH384" s="234">
        <f>IF(N384="sníž. přenesená",J384,0)</f>
        <v>0</v>
      </c>
      <c r="BI384" s="234">
        <f>IF(N384="nulová",J384,0)</f>
        <v>0</v>
      </c>
      <c r="BJ384" s="18" t="s">
        <v>90</v>
      </c>
      <c r="BK384" s="234">
        <f>ROUND(I384*H384,2)</f>
        <v>0</v>
      </c>
      <c r="BL384" s="18" t="s">
        <v>123</v>
      </c>
      <c r="BM384" s="233" t="s">
        <v>1975</v>
      </c>
    </row>
    <row r="385" s="15" customFormat="1">
      <c r="A385" s="15"/>
      <c r="B385" s="287"/>
      <c r="C385" s="288"/>
      <c r="D385" s="235" t="s">
        <v>436</v>
      </c>
      <c r="E385" s="289" t="s">
        <v>1</v>
      </c>
      <c r="F385" s="290" t="s">
        <v>1759</v>
      </c>
      <c r="G385" s="288"/>
      <c r="H385" s="289" t="s">
        <v>1</v>
      </c>
      <c r="I385" s="291"/>
      <c r="J385" s="288"/>
      <c r="K385" s="288"/>
      <c r="L385" s="292"/>
      <c r="M385" s="293"/>
      <c r="N385" s="294"/>
      <c r="O385" s="294"/>
      <c r="P385" s="294"/>
      <c r="Q385" s="294"/>
      <c r="R385" s="294"/>
      <c r="S385" s="294"/>
      <c r="T385" s="295"/>
      <c r="U385" s="15"/>
      <c r="V385" s="15"/>
      <c r="W385" s="15"/>
      <c r="X385" s="15"/>
      <c r="Y385" s="15"/>
      <c r="Z385" s="15"/>
      <c r="AA385" s="15"/>
      <c r="AB385" s="15"/>
      <c r="AC385" s="15"/>
      <c r="AD385" s="15"/>
      <c r="AE385" s="15"/>
      <c r="AT385" s="296" t="s">
        <v>436</v>
      </c>
      <c r="AU385" s="296" t="s">
        <v>92</v>
      </c>
      <c r="AV385" s="15" t="s">
        <v>90</v>
      </c>
      <c r="AW385" s="15" t="s">
        <v>38</v>
      </c>
      <c r="AX385" s="15" t="s">
        <v>83</v>
      </c>
      <c r="AY385" s="296" t="s">
        <v>244</v>
      </c>
    </row>
    <row r="386" s="13" customFormat="1">
      <c r="A386" s="13"/>
      <c r="B386" s="262"/>
      <c r="C386" s="263"/>
      <c r="D386" s="235" t="s">
        <v>436</v>
      </c>
      <c r="E386" s="264" t="s">
        <v>1</v>
      </c>
      <c r="F386" s="265" t="s">
        <v>1976</v>
      </c>
      <c r="G386" s="263"/>
      <c r="H386" s="266">
        <v>22.216999999999999</v>
      </c>
      <c r="I386" s="267"/>
      <c r="J386" s="263"/>
      <c r="K386" s="263"/>
      <c r="L386" s="268"/>
      <c r="M386" s="269"/>
      <c r="N386" s="270"/>
      <c r="O386" s="270"/>
      <c r="P386" s="270"/>
      <c r="Q386" s="270"/>
      <c r="R386" s="270"/>
      <c r="S386" s="270"/>
      <c r="T386" s="271"/>
      <c r="U386" s="13"/>
      <c r="V386" s="13"/>
      <c r="W386" s="13"/>
      <c r="X386" s="13"/>
      <c r="Y386" s="13"/>
      <c r="Z386" s="13"/>
      <c r="AA386" s="13"/>
      <c r="AB386" s="13"/>
      <c r="AC386" s="13"/>
      <c r="AD386" s="13"/>
      <c r="AE386" s="13"/>
      <c r="AT386" s="272" t="s">
        <v>436</v>
      </c>
      <c r="AU386" s="272" t="s">
        <v>92</v>
      </c>
      <c r="AV386" s="13" t="s">
        <v>92</v>
      </c>
      <c r="AW386" s="13" t="s">
        <v>38</v>
      </c>
      <c r="AX386" s="13" t="s">
        <v>83</v>
      </c>
      <c r="AY386" s="272" t="s">
        <v>244</v>
      </c>
    </row>
    <row r="387" s="13" customFormat="1">
      <c r="A387" s="13"/>
      <c r="B387" s="262"/>
      <c r="C387" s="263"/>
      <c r="D387" s="235" t="s">
        <v>436</v>
      </c>
      <c r="E387" s="264" t="s">
        <v>1</v>
      </c>
      <c r="F387" s="265" t="s">
        <v>1977</v>
      </c>
      <c r="G387" s="263"/>
      <c r="H387" s="266">
        <v>3.3330000000000002</v>
      </c>
      <c r="I387" s="267"/>
      <c r="J387" s="263"/>
      <c r="K387" s="263"/>
      <c r="L387" s="268"/>
      <c r="M387" s="269"/>
      <c r="N387" s="270"/>
      <c r="O387" s="270"/>
      <c r="P387" s="270"/>
      <c r="Q387" s="270"/>
      <c r="R387" s="270"/>
      <c r="S387" s="270"/>
      <c r="T387" s="271"/>
      <c r="U387" s="13"/>
      <c r="V387" s="13"/>
      <c r="W387" s="13"/>
      <c r="X387" s="13"/>
      <c r="Y387" s="13"/>
      <c r="Z387" s="13"/>
      <c r="AA387" s="13"/>
      <c r="AB387" s="13"/>
      <c r="AC387" s="13"/>
      <c r="AD387" s="13"/>
      <c r="AE387" s="13"/>
      <c r="AT387" s="272" t="s">
        <v>436</v>
      </c>
      <c r="AU387" s="272" t="s">
        <v>92</v>
      </c>
      <c r="AV387" s="13" t="s">
        <v>92</v>
      </c>
      <c r="AW387" s="13" t="s">
        <v>38</v>
      </c>
      <c r="AX387" s="13" t="s">
        <v>83</v>
      </c>
      <c r="AY387" s="272" t="s">
        <v>244</v>
      </c>
    </row>
    <row r="388" s="14" customFormat="1">
      <c r="A388" s="14"/>
      <c r="B388" s="273"/>
      <c r="C388" s="274"/>
      <c r="D388" s="235" t="s">
        <v>436</v>
      </c>
      <c r="E388" s="275" t="s">
        <v>1</v>
      </c>
      <c r="F388" s="276" t="s">
        <v>438</v>
      </c>
      <c r="G388" s="274"/>
      <c r="H388" s="277">
        <v>25.550000000000001</v>
      </c>
      <c r="I388" s="278"/>
      <c r="J388" s="274"/>
      <c r="K388" s="274"/>
      <c r="L388" s="279"/>
      <c r="M388" s="280"/>
      <c r="N388" s="281"/>
      <c r="O388" s="281"/>
      <c r="P388" s="281"/>
      <c r="Q388" s="281"/>
      <c r="R388" s="281"/>
      <c r="S388" s="281"/>
      <c r="T388" s="282"/>
      <c r="U388" s="14"/>
      <c r="V388" s="14"/>
      <c r="W388" s="14"/>
      <c r="X388" s="14"/>
      <c r="Y388" s="14"/>
      <c r="Z388" s="14"/>
      <c r="AA388" s="14"/>
      <c r="AB388" s="14"/>
      <c r="AC388" s="14"/>
      <c r="AD388" s="14"/>
      <c r="AE388" s="14"/>
      <c r="AT388" s="283" t="s">
        <v>436</v>
      </c>
      <c r="AU388" s="283" t="s">
        <v>92</v>
      </c>
      <c r="AV388" s="14" t="s">
        <v>123</v>
      </c>
      <c r="AW388" s="14" t="s">
        <v>38</v>
      </c>
      <c r="AX388" s="14" t="s">
        <v>90</v>
      </c>
      <c r="AY388" s="283" t="s">
        <v>244</v>
      </c>
    </row>
    <row r="389" s="2" customFormat="1" ht="16.5" customHeight="1">
      <c r="A389" s="40"/>
      <c r="B389" s="41"/>
      <c r="C389" s="222" t="s">
        <v>334</v>
      </c>
      <c r="D389" s="222" t="s">
        <v>245</v>
      </c>
      <c r="E389" s="223" t="s">
        <v>1978</v>
      </c>
      <c r="F389" s="224" t="s">
        <v>1979</v>
      </c>
      <c r="G389" s="225" t="s">
        <v>301</v>
      </c>
      <c r="H389" s="226">
        <v>28.193000000000001</v>
      </c>
      <c r="I389" s="227"/>
      <c r="J389" s="228">
        <f>ROUND(I389*H389,2)</f>
        <v>0</v>
      </c>
      <c r="K389" s="224" t="s">
        <v>434</v>
      </c>
      <c r="L389" s="46"/>
      <c r="M389" s="229" t="s">
        <v>1</v>
      </c>
      <c r="N389" s="230" t="s">
        <v>48</v>
      </c>
      <c r="O389" s="93"/>
      <c r="P389" s="231">
        <f>O389*H389</f>
        <v>0</v>
      </c>
      <c r="Q389" s="231">
        <v>2.5018699999999998</v>
      </c>
      <c r="R389" s="231">
        <f>Q389*H389</f>
        <v>70.535220909999992</v>
      </c>
      <c r="S389" s="231">
        <v>0</v>
      </c>
      <c r="T389" s="232">
        <f>S389*H389</f>
        <v>0</v>
      </c>
      <c r="U389" s="40"/>
      <c r="V389" s="40"/>
      <c r="W389" s="40"/>
      <c r="X389" s="40"/>
      <c r="Y389" s="40"/>
      <c r="Z389" s="40"/>
      <c r="AA389" s="40"/>
      <c r="AB389" s="40"/>
      <c r="AC389" s="40"/>
      <c r="AD389" s="40"/>
      <c r="AE389" s="40"/>
      <c r="AR389" s="233" t="s">
        <v>123</v>
      </c>
      <c r="AT389" s="233" t="s">
        <v>245</v>
      </c>
      <c r="AU389" s="233" t="s">
        <v>92</v>
      </c>
      <c r="AY389" s="18" t="s">
        <v>244</v>
      </c>
      <c r="BE389" s="234">
        <f>IF(N389="základní",J389,0)</f>
        <v>0</v>
      </c>
      <c r="BF389" s="234">
        <f>IF(N389="snížená",J389,0)</f>
        <v>0</v>
      </c>
      <c r="BG389" s="234">
        <f>IF(N389="zákl. přenesená",J389,0)</f>
        <v>0</v>
      </c>
      <c r="BH389" s="234">
        <f>IF(N389="sníž. přenesená",J389,0)</f>
        <v>0</v>
      </c>
      <c r="BI389" s="234">
        <f>IF(N389="nulová",J389,0)</f>
        <v>0</v>
      </c>
      <c r="BJ389" s="18" t="s">
        <v>90</v>
      </c>
      <c r="BK389" s="234">
        <f>ROUND(I389*H389,2)</f>
        <v>0</v>
      </c>
      <c r="BL389" s="18" t="s">
        <v>123</v>
      </c>
      <c r="BM389" s="233" t="s">
        <v>1980</v>
      </c>
    </row>
    <row r="390" s="2" customFormat="1">
      <c r="A390" s="40"/>
      <c r="B390" s="41"/>
      <c r="C390" s="42"/>
      <c r="D390" s="235" t="s">
        <v>250</v>
      </c>
      <c r="E390" s="42"/>
      <c r="F390" s="236" t="s">
        <v>1981</v>
      </c>
      <c r="G390" s="42"/>
      <c r="H390" s="42"/>
      <c r="I390" s="237"/>
      <c r="J390" s="42"/>
      <c r="K390" s="42"/>
      <c r="L390" s="46"/>
      <c r="M390" s="238"/>
      <c r="N390" s="239"/>
      <c r="O390" s="93"/>
      <c r="P390" s="93"/>
      <c r="Q390" s="93"/>
      <c r="R390" s="93"/>
      <c r="S390" s="93"/>
      <c r="T390" s="94"/>
      <c r="U390" s="40"/>
      <c r="V390" s="40"/>
      <c r="W390" s="40"/>
      <c r="X390" s="40"/>
      <c r="Y390" s="40"/>
      <c r="Z390" s="40"/>
      <c r="AA390" s="40"/>
      <c r="AB390" s="40"/>
      <c r="AC390" s="40"/>
      <c r="AD390" s="40"/>
      <c r="AE390" s="40"/>
      <c r="AT390" s="18" t="s">
        <v>250</v>
      </c>
      <c r="AU390" s="18" t="s">
        <v>92</v>
      </c>
    </row>
    <row r="391" s="11" customFormat="1" ht="22.8" customHeight="1">
      <c r="A391" s="11"/>
      <c r="B391" s="208"/>
      <c r="C391" s="209"/>
      <c r="D391" s="210" t="s">
        <v>82</v>
      </c>
      <c r="E391" s="260" t="s">
        <v>117</v>
      </c>
      <c r="F391" s="260" t="s">
        <v>483</v>
      </c>
      <c r="G391" s="209"/>
      <c r="H391" s="209"/>
      <c r="I391" s="212"/>
      <c r="J391" s="261">
        <f>BK391</f>
        <v>0</v>
      </c>
      <c r="K391" s="209"/>
      <c r="L391" s="214"/>
      <c r="M391" s="215"/>
      <c r="N391" s="216"/>
      <c r="O391" s="216"/>
      <c r="P391" s="217">
        <f>SUM(P392:P434)</f>
        <v>0</v>
      </c>
      <c r="Q391" s="216"/>
      <c r="R391" s="217">
        <f>SUM(R392:R434)</f>
        <v>15.606515469999998</v>
      </c>
      <c r="S391" s="216"/>
      <c r="T391" s="218">
        <f>SUM(T392:T434)</f>
        <v>0</v>
      </c>
      <c r="U391" s="11"/>
      <c r="V391" s="11"/>
      <c r="W391" s="11"/>
      <c r="X391" s="11"/>
      <c r="Y391" s="11"/>
      <c r="Z391" s="11"/>
      <c r="AA391" s="11"/>
      <c r="AB391" s="11"/>
      <c r="AC391" s="11"/>
      <c r="AD391" s="11"/>
      <c r="AE391" s="11"/>
      <c r="AR391" s="219" t="s">
        <v>90</v>
      </c>
      <c r="AT391" s="220" t="s">
        <v>82</v>
      </c>
      <c r="AU391" s="220" t="s">
        <v>90</v>
      </c>
      <c r="AY391" s="219" t="s">
        <v>244</v>
      </c>
      <c r="BK391" s="221">
        <f>SUM(BK392:BK434)</f>
        <v>0</v>
      </c>
    </row>
    <row r="392" s="2" customFormat="1" ht="24.15" customHeight="1">
      <c r="A392" s="40"/>
      <c r="B392" s="41"/>
      <c r="C392" s="222" t="s">
        <v>709</v>
      </c>
      <c r="D392" s="222" t="s">
        <v>245</v>
      </c>
      <c r="E392" s="223" t="s">
        <v>1982</v>
      </c>
      <c r="F392" s="224" t="s">
        <v>1983</v>
      </c>
      <c r="G392" s="225" t="s">
        <v>248</v>
      </c>
      <c r="H392" s="226">
        <v>2.835</v>
      </c>
      <c r="I392" s="227"/>
      <c r="J392" s="228">
        <f>ROUND(I392*H392,2)</f>
        <v>0</v>
      </c>
      <c r="K392" s="224" t="s">
        <v>434</v>
      </c>
      <c r="L392" s="46"/>
      <c r="M392" s="229" t="s">
        <v>1</v>
      </c>
      <c r="N392" s="230" t="s">
        <v>48</v>
      </c>
      <c r="O392" s="93"/>
      <c r="P392" s="231">
        <f>O392*H392</f>
        <v>0</v>
      </c>
      <c r="Q392" s="231">
        <v>0.14574000000000001</v>
      </c>
      <c r="R392" s="231">
        <f>Q392*H392</f>
        <v>0.41317290000000001</v>
      </c>
      <c r="S392" s="231">
        <v>0</v>
      </c>
      <c r="T392" s="232">
        <f>S392*H392</f>
        <v>0</v>
      </c>
      <c r="U392" s="40"/>
      <c r="V392" s="40"/>
      <c r="W392" s="40"/>
      <c r="X392" s="40"/>
      <c r="Y392" s="40"/>
      <c r="Z392" s="40"/>
      <c r="AA392" s="40"/>
      <c r="AB392" s="40"/>
      <c r="AC392" s="40"/>
      <c r="AD392" s="40"/>
      <c r="AE392" s="40"/>
      <c r="AR392" s="233" t="s">
        <v>123</v>
      </c>
      <c r="AT392" s="233" t="s">
        <v>245</v>
      </c>
      <c r="AU392" s="233" t="s">
        <v>92</v>
      </c>
      <c r="AY392" s="18" t="s">
        <v>244</v>
      </c>
      <c r="BE392" s="234">
        <f>IF(N392="základní",J392,0)</f>
        <v>0</v>
      </c>
      <c r="BF392" s="234">
        <f>IF(N392="snížená",J392,0)</f>
        <v>0</v>
      </c>
      <c r="BG392" s="234">
        <f>IF(N392="zákl. přenesená",J392,0)</f>
        <v>0</v>
      </c>
      <c r="BH392" s="234">
        <f>IF(N392="sníž. přenesená",J392,0)</f>
        <v>0</v>
      </c>
      <c r="BI392" s="234">
        <f>IF(N392="nulová",J392,0)</f>
        <v>0</v>
      </c>
      <c r="BJ392" s="18" t="s">
        <v>90</v>
      </c>
      <c r="BK392" s="234">
        <f>ROUND(I392*H392,2)</f>
        <v>0</v>
      </c>
      <c r="BL392" s="18" t="s">
        <v>123</v>
      </c>
      <c r="BM392" s="233" t="s">
        <v>1984</v>
      </c>
    </row>
    <row r="393" s="13" customFormat="1">
      <c r="A393" s="13"/>
      <c r="B393" s="262"/>
      <c r="C393" s="263"/>
      <c r="D393" s="235" t="s">
        <v>436</v>
      </c>
      <c r="E393" s="264" t="s">
        <v>1</v>
      </c>
      <c r="F393" s="265" t="s">
        <v>1985</v>
      </c>
      <c r="G393" s="263"/>
      <c r="H393" s="266">
        <v>2.835</v>
      </c>
      <c r="I393" s="267"/>
      <c r="J393" s="263"/>
      <c r="K393" s="263"/>
      <c r="L393" s="268"/>
      <c r="M393" s="269"/>
      <c r="N393" s="270"/>
      <c r="O393" s="270"/>
      <c r="P393" s="270"/>
      <c r="Q393" s="270"/>
      <c r="R393" s="270"/>
      <c r="S393" s="270"/>
      <c r="T393" s="271"/>
      <c r="U393" s="13"/>
      <c r="V393" s="13"/>
      <c r="W393" s="13"/>
      <c r="X393" s="13"/>
      <c r="Y393" s="13"/>
      <c r="Z393" s="13"/>
      <c r="AA393" s="13"/>
      <c r="AB393" s="13"/>
      <c r="AC393" s="13"/>
      <c r="AD393" s="13"/>
      <c r="AE393" s="13"/>
      <c r="AT393" s="272" t="s">
        <v>436</v>
      </c>
      <c r="AU393" s="272" t="s">
        <v>92</v>
      </c>
      <c r="AV393" s="13" t="s">
        <v>92</v>
      </c>
      <c r="AW393" s="13" t="s">
        <v>38</v>
      </c>
      <c r="AX393" s="13" t="s">
        <v>83</v>
      </c>
      <c r="AY393" s="272" t="s">
        <v>244</v>
      </c>
    </row>
    <row r="394" s="14" customFormat="1">
      <c r="A394" s="14"/>
      <c r="B394" s="273"/>
      <c r="C394" s="274"/>
      <c r="D394" s="235" t="s">
        <v>436</v>
      </c>
      <c r="E394" s="275" t="s">
        <v>1</v>
      </c>
      <c r="F394" s="276" t="s">
        <v>438</v>
      </c>
      <c r="G394" s="274"/>
      <c r="H394" s="277">
        <v>2.835</v>
      </c>
      <c r="I394" s="278"/>
      <c r="J394" s="274"/>
      <c r="K394" s="274"/>
      <c r="L394" s="279"/>
      <c r="M394" s="280"/>
      <c r="N394" s="281"/>
      <c r="O394" s="281"/>
      <c r="P394" s="281"/>
      <c r="Q394" s="281"/>
      <c r="R394" s="281"/>
      <c r="S394" s="281"/>
      <c r="T394" s="282"/>
      <c r="U394" s="14"/>
      <c r="V394" s="14"/>
      <c r="W394" s="14"/>
      <c r="X394" s="14"/>
      <c r="Y394" s="14"/>
      <c r="Z394" s="14"/>
      <c r="AA394" s="14"/>
      <c r="AB394" s="14"/>
      <c r="AC394" s="14"/>
      <c r="AD394" s="14"/>
      <c r="AE394" s="14"/>
      <c r="AT394" s="283" t="s">
        <v>436</v>
      </c>
      <c r="AU394" s="283" t="s">
        <v>92</v>
      </c>
      <c r="AV394" s="14" t="s">
        <v>123</v>
      </c>
      <c r="AW394" s="14" t="s">
        <v>38</v>
      </c>
      <c r="AX394" s="14" t="s">
        <v>90</v>
      </c>
      <c r="AY394" s="283" t="s">
        <v>244</v>
      </c>
    </row>
    <row r="395" s="2" customFormat="1" ht="21.75" customHeight="1">
      <c r="A395" s="40"/>
      <c r="B395" s="41"/>
      <c r="C395" s="222" t="s">
        <v>339</v>
      </c>
      <c r="D395" s="222" t="s">
        <v>245</v>
      </c>
      <c r="E395" s="223" t="s">
        <v>1986</v>
      </c>
      <c r="F395" s="224" t="s">
        <v>1987</v>
      </c>
      <c r="G395" s="225" t="s">
        <v>248</v>
      </c>
      <c r="H395" s="226">
        <v>10.238</v>
      </c>
      <c r="I395" s="227"/>
      <c r="J395" s="228">
        <f>ROUND(I395*H395,2)</f>
        <v>0</v>
      </c>
      <c r="K395" s="224" t="s">
        <v>434</v>
      </c>
      <c r="L395" s="46"/>
      <c r="M395" s="229" t="s">
        <v>1</v>
      </c>
      <c r="N395" s="230" t="s">
        <v>48</v>
      </c>
      <c r="O395" s="93"/>
      <c r="P395" s="231">
        <f>O395*H395</f>
        <v>0</v>
      </c>
      <c r="Q395" s="231">
        <v>0.16331999999999999</v>
      </c>
      <c r="R395" s="231">
        <f>Q395*H395</f>
        <v>1.6720701599999999</v>
      </c>
      <c r="S395" s="231">
        <v>0</v>
      </c>
      <c r="T395" s="232">
        <f>S395*H395</f>
        <v>0</v>
      </c>
      <c r="U395" s="40"/>
      <c r="V395" s="40"/>
      <c r="W395" s="40"/>
      <c r="X395" s="40"/>
      <c r="Y395" s="40"/>
      <c r="Z395" s="40"/>
      <c r="AA395" s="40"/>
      <c r="AB395" s="40"/>
      <c r="AC395" s="40"/>
      <c r="AD395" s="40"/>
      <c r="AE395" s="40"/>
      <c r="AR395" s="233" t="s">
        <v>123</v>
      </c>
      <c r="AT395" s="233" t="s">
        <v>245</v>
      </c>
      <c r="AU395" s="233" t="s">
        <v>92</v>
      </c>
      <c r="AY395" s="18" t="s">
        <v>244</v>
      </c>
      <c r="BE395" s="234">
        <f>IF(N395="základní",J395,0)</f>
        <v>0</v>
      </c>
      <c r="BF395" s="234">
        <f>IF(N395="snížená",J395,0)</f>
        <v>0</v>
      </c>
      <c r="BG395" s="234">
        <f>IF(N395="zákl. přenesená",J395,0)</f>
        <v>0</v>
      </c>
      <c r="BH395" s="234">
        <f>IF(N395="sníž. přenesená",J395,0)</f>
        <v>0</v>
      </c>
      <c r="BI395" s="234">
        <f>IF(N395="nulová",J395,0)</f>
        <v>0</v>
      </c>
      <c r="BJ395" s="18" t="s">
        <v>90</v>
      </c>
      <c r="BK395" s="234">
        <f>ROUND(I395*H395,2)</f>
        <v>0</v>
      </c>
      <c r="BL395" s="18" t="s">
        <v>123</v>
      </c>
      <c r="BM395" s="233" t="s">
        <v>1988</v>
      </c>
    </row>
    <row r="396" s="13" customFormat="1">
      <c r="A396" s="13"/>
      <c r="B396" s="262"/>
      <c r="C396" s="263"/>
      <c r="D396" s="235" t="s">
        <v>436</v>
      </c>
      <c r="E396" s="264" t="s">
        <v>1</v>
      </c>
      <c r="F396" s="265" t="s">
        <v>1989</v>
      </c>
      <c r="G396" s="263"/>
      <c r="H396" s="266">
        <v>10.238</v>
      </c>
      <c r="I396" s="267"/>
      <c r="J396" s="263"/>
      <c r="K396" s="263"/>
      <c r="L396" s="268"/>
      <c r="M396" s="269"/>
      <c r="N396" s="270"/>
      <c r="O396" s="270"/>
      <c r="P396" s="270"/>
      <c r="Q396" s="270"/>
      <c r="R396" s="270"/>
      <c r="S396" s="270"/>
      <c r="T396" s="271"/>
      <c r="U396" s="13"/>
      <c r="V396" s="13"/>
      <c r="W396" s="13"/>
      <c r="X396" s="13"/>
      <c r="Y396" s="13"/>
      <c r="Z396" s="13"/>
      <c r="AA396" s="13"/>
      <c r="AB396" s="13"/>
      <c r="AC396" s="13"/>
      <c r="AD396" s="13"/>
      <c r="AE396" s="13"/>
      <c r="AT396" s="272" t="s">
        <v>436</v>
      </c>
      <c r="AU396" s="272" t="s">
        <v>92</v>
      </c>
      <c r="AV396" s="13" t="s">
        <v>92</v>
      </c>
      <c r="AW396" s="13" t="s">
        <v>38</v>
      </c>
      <c r="AX396" s="13" t="s">
        <v>83</v>
      </c>
      <c r="AY396" s="272" t="s">
        <v>244</v>
      </c>
    </row>
    <row r="397" s="14" customFormat="1">
      <c r="A397" s="14"/>
      <c r="B397" s="273"/>
      <c r="C397" s="274"/>
      <c r="D397" s="235" t="s">
        <v>436</v>
      </c>
      <c r="E397" s="275" t="s">
        <v>1</v>
      </c>
      <c r="F397" s="276" t="s">
        <v>438</v>
      </c>
      <c r="G397" s="274"/>
      <c r="H397" s="277">
        <v>10.238</v>
      </c>
      <c r="I397" s="278"/>
      <c r="J397" s="274"/>
      <c r="K397" s="274"/>
      <c r="L397" s="279"/>
      <c r="M397" s="280"/>
      <c r="N397" s="281"/>
      <c r="O397" s="281"/>
      <c r="P397" s="281"/>
      <c r="Q397" s="281"/>
      <c r="R397" s="281"/>
      <c r="S397" s="281"/>
      <c r="T397" s="282"/>
      <c r="U397" s="14"/>
      <c r="V397" s="14"/>
      <c r="W397" s="14"/>
      <c r="X397" s="14"/>
      <c r="Y397" s="14"/>
      <c r="Z397" s="14"/>
      <c r="AA397" s="14"/>
      <c r="AB397" s="14"/>
      <c r="AC397" s="14"/>
      <c r="AD397" s="14"/>
      <c r="AE397" s="14"/>
      <c r="AT397" s="283" t="s">
        <v>436</v>
      </c>
      <c r="AU397" s="283" t="s">
        <v>92</v>
      </c>
      <c r="AV397" s="14" t="s">
        <v>123</v>
      </c>
      <c r="AW397" s="14" t="s">
        <v>38</v>
      </c>
      <c r="AX397" s="14" t="s">
        <v>90</v>
      </c>
      <c r="AY397" s="283" t="s">
        <v>244</v>
      </c>
    </row>
    <row r="398" s="2" customFormat="1" ht="16.5" customHeight="1">
      <c r="A398" s="40"/>
      <c r="B398" s="41"/>
      <c r="C398" s="222" t="s">
        <v>717</v>
      </c>
      <c r="D398" s="222" t="s">
        <v>245</v>
      </c>
      <c r="E398" s="223" t="s">
        <v>1990</v>
      </c>
      <c r="F398" s="224" t="s">
        <v>1991</v>
      </c>
      <c r="G398" s="225" t="s">
        <v>248</v>
      </c>
      <c r="H398" s="226">
        <v>4.2750000000000004</v>
      </c>
      <c r="I398" s="227"/>
      <c r="J398" s="228">
        <f>ROUND(I398*H398,2)</f>
        <v>0</v>
      </c>
      <c r="K398" s="224" t="s">
        <v>434</v>
      </c>
      <c r="L398" s="46"/>
      <c r="M398" s="229" t="s">
        <v>1</v>
      </c>
      <c r="N398" s="230" t="s">
        <v>48</v>
      </c>
      <c r="O398" s="93"/>
      <c r="P398" s="231">
        <f>O398*H398</f>
        <v>0</v>
      </c>
      <c r="Q398" s="231">
        <v>0.028570000000000002</v>
      </c>
      <c r="R398" s="231">
        <f>Q398*H398</f>
        <v>0.12213675000000002</v>
      </c>
      <c r="S398" s="231">
        <v>0</v>
      </c>
      <c r="T398" s="232">
        <f>S398*H398</f>
        <v>0</v>
      </c>
      <c r="U398" s="40"/>
      <c r="V398" s="40"/>
      <c r="W398" s="40"/>
      <c r="X398" s="40"/>
      <c r="Y398" s="40"/>
      <c r="Z398" s="40"/>
      <c r="AA398" s="40"/>
      <c r="AB398" s="40"/>
      <c r="AC398" s="40"/>
      <c r="AD398" s="40"/>
      <c r="AE398" s="40"/>
      <c r="AR398" s="233" t="s">
        <v>123</v>
      </c>
      <c r="AT398" s="233" t="s">
        <v>245</v>
      </c>
      <c r="AU398" s="233" t="s">
        <v>92</v>
      </c>
      <c r="AY398" s="18" t="s">
        <v>244</v>
      </c>
      <c r="BE398" s="234">
        <f>IF(N398="základní",J398,0)</f>
        <v>0</v>
      </c>
      <c r="BF398" s="234">
        <f>IF(N398="snížená",J398,0)</f>
        <v>0</v>
      </c>
      <c r="BG398" s="234">
        <f>IF(N398="zákl. přenesená",J398,0)</f>
        <v>0</v>
      </c>
      <c r="BH398" s="234">
        <f>IF(N398="sníž. přenesená",J398,0)</f>
        <v>0</v>
      </c>
      <c r="BI398" s="234">
        <f>IF(N398="nulová",J398,0)</f>
        <v>0</v>
      </c>
      <c r="BJ398" s="18" t="s">
        <v>90</v>
      </c>
      <c r="BK398" s="234">
        <f>ROUND(I398*H398,2)</f>
        <v>0</v>
      </c>
      <c r="BL398" s="18" t="s">
        <v>123</v>
      </c>
      <c r="BM398" s="233" t="s">
        <v>1992</v>
      </c>
    </row>
    <row r="399" s="13" customFormat="1">
      <c r="A399" s="13"/>
      <c r="B399" s="262"/>
      <c r="C399" s="263"/>
      <c r="D399" s="235" t="s">
        <v>436</v>
      </c>
      <c r="E399" s="264" t="s">
        <v>1</v>
      </c>
      <c r="F399" s="265" t="s">
        <v>1993</v>
      </c>
      <c r="G399" s="263"/>
      <c r="H399" s="266">
        <v>4.2750000000000004</v>
      </c>
      <c r="I399" s="267"/>
      <c r="J399" s="263"/>
      <c r="K399" s="263"/>
      <c r="L399" s="268"/>
      <c r="M399" s="269"/>
      <c r="N399" s="270"/>
      <c r="O399" s="270"/>
      <c r="P399" s="270"/>
      <c r="Q399" s="270"/>
      <c r="R399" s="270"/>
      <c r="S399" s="270"/>
      <c r="T399" s="271"/>
      <c r="U399" s="13"/>
      <c r="V399" s="13"/>
      <c r="W399" s="13"/>
      <c r="X399" s="13"/>
      <c r="Y399" s="13"/>
      <c r="Z399" s="13"/>
      <c r="AA399" s="13"/>
      <c r="AB399" s="13"/>
      <c r="AC399" s="13"/>
      <c r="AD399" s="13"/>
      <c r="AE399" s="13"/>
      <c r="AT399" s="272" t="s">
        <v>436</v>
      </c>
      <c r="AU399" s="272" t="s">
        <v>92</v>
      </c>
      <c r="AV399" s="13" t="s">
        <v>92</v>
      </c>
      <c r="AW399" s="13" t="s">
        <v>38</v>
      </c>
      <c r="AX399" s="13" t="s">
        <v>83</v>
      </c>
      <c r="AY399" s="272" t="s">
        <v>244</v>
      </c>
    </row>
    <row r="400" s="14" customFormat="1">
      <c r="A400" s="14"/>
      <c r="B400" s="273"/>
      <c r="C400" s="274"/>
      <c r="D400" s="235" t="s">
        <v>436</v>
      </c>
      <c r="E400" s="275" t="s">
        <v>1</v>
      </c>
      <c r="F400" s="276" t="s">
        <v>438</v>
      </c>
      <c r="G400" s="274"/>
      <c r="H400" s="277">
        <v>4.2750000000000004</v>
      </c>
      <c r="I400" s="278"/>
      <c r="J400" s="274"/>
      <c r="K400" s="274"/>
      <c r="L400" s="279"/>
      <c r="M400" s="280"/>
      <c r="N400" s="281"/>
      <c r="O400" s="281"/>
      <c r="P400" s="281"/>
      <c r="Q400" s="281"/>
      <c r="R400" s="281"/>
      <c r="S400" s="281"/>
      <c r="T400" s="282"/>
      <c r="U400" s="14"/>
      <c r="V400" s="14"/>
      <c r="W400" s="14"/>
      <c r="X400" s="14"/>
      <c r="Y400" s="14"/>
      <c r="Z400" s="14"/>
      <c r="AA400" s="14"/>
      <c r="AB400" s="14"/>
      <c r="AC400" s="14"/>
      <c r="AD400" s="14"/>
      <c r="AE400" s="14"/>
      <c r="AT400" s="283" t="s">
        <v>436</v>
      </c>
      <c r="AU400" s="283" t="s">
        <v>92</v>
      </c>
      <c r="AV400" s="14" t="s">
        <v>123</v>
      </c>
      <c r="AW400" s="14" t="s">
        <v>38</v>
      </c>
      <c r="AX400" s="14" t="s">
        <v>90</v>
      </c>
      <c r="AY400" s="283" t="s">
        <v>244</v>
      </c>
    </row>
    <row r="401" s="2" customFormat="1" ht="16.5" customHeight="1">
      <c r="A401" s="40"/>
      <c r="B401" s="41"/>
      <c r="C401" s="222" t="s">
        <v>343</v>
      </c>
      <c r="D401" s="222" t="s">
        <v>245</v>
      </c>
      <c r="E401" s="223" t="s">
        <v>1994</v>
      </c>
      <c r="F401" s="224" t="s">
        <v>1995</v>
      </c>
      <c r="G401" s="225" t="s">
        <v>301</v>
      </c>
      <c r="H401" s="226">
        <v>5.0869999999999997</v>
      </c>
      <c r="I401" s="227"/>
      <c r="J401" s="228">
        <f>ROUND(I401*H401,2)</f>
        <v>0</v>
      </c>
      <c r="K401" s="224" t="s">
        <v>434</v>
      </c>
      <c r="L401" s="46"/>
      <c r="M401" s="229" t="s">
        <v>1</v>
      </c>
      <c r="N401" s="230" t="s">
        <v>48</v>
      </c>
      <c r="O401" s="93"/>
      <c r="P401" s="231">
        <f>O401*H401</f>
        <v>0</v>
      </c>
      <c r="Q401" s="231">
        <v>2.5018699999999998</v>
      </c>
      <c r="R401" s="231">
        <f>Q401*H401</f>
        <v>12.727012689999999</v>
      </c>
      <c r="S401" s="231">
        <v>0</v>
      </c>
      <c r="T401" s="232">
        <f>S401*H401</f>
        <v>0</v>
      </c>
      <c r="U401" s="40"/>
      <c r="V401" s="40"/>
      <c r="W401" s="40"/>
      <c r="X401" s="40"/>
      <c r="Y401" s="40"/>
      <c r="Z401" s="40"/>
      <c r="AA401" s="40"/>
      <c r="AB401" s="40"/>
      <c r="AC401" s="40"/>
      <c r="AD401" s="40"/>
      <c r="AE401" s="40"/>
      <c r="AR401" s="233" t="s">
        <v>123</v>
      </c>
      <c r="AT401" s="233" t="s">
        <v>245</v>
      </c>
      <c r="AU401" s="233" t="s">
        <v>92</v>
      </c>
      <c r="AY401" s="18" t="s">
        <v>244</v>
      </c>
      <c r="BE401" s="234">
        <f>IF(N401="základní",J401,0)</f>
        <v>0</v>
      </c>
      <c r="BF401" s="234">
        <f>IF(N401="snížená",J401,0)</f>
        <v>0</v>
      </c>
      <c r="BG401" s="234">
        <f>IF(N401="zákl. přenesená",J401,0)</f>
        <v>0</v>
      </c>
      <c r="BH401" s="234">
        <f>IF(N401="sníž. přenesená",J401,0)</f>
        <v>0</v>
      </c>
      <c r="BI401" s="234">
        <f>IF(N401="nulová",J401,0)</f>
        <v>0</v>
      </c>
      <c r="BJ401" s="18" t="s">
        <v>90</v>
      </c>
      <c r="BK401" s="234">
        <f>ROUND(I401*H401,2)</f>
        <v>0</v>
      </c>
      <c r="BL401" s="18" t="s">
        <v>123</v>
      </c>
      <c r="BM401" s="233" t="s">
        <v>1996</v>
      </c>
    </row>
    <row r="402" s="2" customFormat="1">
      <c r="A402" s="40"/>
      <c r="B402" s="41"/>
      <c r="C402" s="42"/>
      <c r="D402" s="235" t="s">
        <v>250</v>
      </c>
      <c r="E402" s="42"/>
      <c r="F402" s="236" t="s">
        <v>1997</v>
      </c>
      <c r="G402" s="42"/>
      <c r="H402" s="42"/>
      <c r="I402" s="237"/>
      <c r="J402" s="42"/>
      <c r="K402" s="42"/>
      <c r="L402" s="46"/>
      <c r="M402" s="238"/>
      <c r="N402" s="239"/>
      <c r="O402" s="93"/>
      <c r="P402" s="93"/>
      <c r="Q402" s="93"/>
      <c r="R402" s="93"/>
      <c r="S402" s="93"/>
      <c r="T402" s="94"/>
      <c r="U402" s="40"/>
      <c r="V402" s="40"/>
      <c r="W402" s="40"/>
      <c r="X402" s="40"/>
      <c r="Y402" s="40"/>
      <c r="Z402" s="40"/>
      <c r="AA402" s="40"/>
      <c r="AB402" s="40"/>
      <c r="AC402" s="40"/>
      <c r="AD402" s="40"/>
      <c r="AE402" s="40"/>
      <c r="AT402" s="18" t="s">
        <v>250</v>
      </c>
      <c r="AU402" s="18" t="s">
        <v>92</v>
      </c>
    </row>
    <row r="403" s="13" customFormat="1">
      <c r="A403" s="13"/>
      <c r="B403" s="262"/>
      <c r="C403" s="263"/>
      <c r="D403" s="235" t="s">
        <v>436</v>
      </c>
      <c r="E403" s="264" t="s">
        <v>1</v>
      </c>
      <c r="F403" s="265" t="s">
        <v>1998</v>
      </c>
      <c r="G403" s="263"/>
      <c r="H403" s="266">
        <v>5.0869999999999997</v>
      </c>
      <c r="I403" s="267"/>
      <c r="J403" s="263"/>
      <c r="K403" s="263"/>
      <c r="L403" s="268"/>
      <c r="M403" s="269"/>
      <c r="N403" s="270"/>
      <c r="O403" s="270"/>
      <c r="P403" s="270"/>
      <c r="Q403" s="270"/>
      <c r="R403" s="270"/>
      <c r="S403" s="270"/>
      <c r="T403" s="271"/>
      <c r="U403" s="13"/>
      <c r="V403" s="13"/>
      <c r="W403" s="13"/>
      <c r="X403" s="13"/>
      <c r="Y403" s="13"/>
      <c r="Z403" s="13"/>
      <c r="AA403" s="13"/>
      <c r="AB403" s="13"/>
      <c r="AC403" s="13"/>
      <c r="AD403" s="13"/>
      <c r="AE403" s="13"/>
      <c r="AT403" s="272" t="s">
        <v>436</v>
      </c>
      <c r="AU403" s="272" t="s">
        <v>92</v>
      </c>
      <c r="AV403" s="13" t="s">
        <v>92</v>
      </c>
      <c r="AW403" s="13" t="s">
        <v>38</v>
      </c>
      <c r="AX403" s="13" t="s">
        <v>83</v>
      </c>
      <c r="AY403" s="272" t="s">
        <v>244</v>
      </c>
    </row>
    <row r="404" s="14" customFormat="1">
      <c r="A404" s="14"/>
      <c r="B404" s="273"/>
      <c r="C404" s="274"/>
      <c r="D404" s="235" t="s">
        <v>436</v>
      </c>
      <c r="E404" s="275" t="s">
        <v>1</v>
      </c>
      <c r="F404" s="276" t="s">
        <v>438</v>
      </c>
      <c r="G404" s="274"/>
      <c r="H404" s="277">
        <v>5.0869999999999997</v>
      </c>
      <c r="I404" s="278"/>
      <c r="J404" s="274"/>
      <c r="K404" s="274"/>
      <c r="L404" s="279"/>
      <c r="M404" s="280"/>
      <c r="N404" s="281"/>
      <c r="O404" s="281"/>
      <c r="P404" s="281"/>
      <c r="Q404" s="281"/>
      <c r="R404" s="281"/>
      <c r="S404" s="281"/>
      <c r="T404" s="282"/>
      <c r="U404" s="14"/>
      <c r="V404" s="14"/>
      <c r="W404" s="14"/>
      <c r="X404" s="14"/>
      <c r="Y404" s="14"/>
      <c r="Z404" s="14"/>
      <c r="AA404" s="14"/>
      <c r="AB404" s="14"/>
      <c r="AC404" s="14"/>
      <c r="AD404" s="14"/>
      <c r="AE404" s="14"/>
      <c r="AT404" s="283" t="s">
        <v>436</v>
      </c>
      <c r="AU404" s="283" t="s">
        <v>92</v>
      </c>
      <c r="AV404" s="14" t="s">
        <v>123</v>
      </c>
      <c r="AW404" s="14" t="s">
        <v>38</v>
      </c>
      <c r="AX404" s="14" t="s">
        <v>90</v>
      </c>
      <c r="AY404" s="283" t="s">
        <v>244</v>
      </c>
    </row>
    <row r="405" s="2" customFormat="1" ht="16.5" customHeight="1">
      <c r="A405" s="40"/>
      <c r="B405" s="41"/>
      <c r="C405" s="222" t="s">
        <v>729</v>
      </c>
      <c r="D405" s="222" t="s">
        <v>245</v>
      </c>
      <c r="E405" s="223" t="s">
        <v>1999</v>
      </c>
      <c r="F405" s="224" t="s">
        <v>2000</v>
      </c>
      <c r="G405" s="225" t="s">
        <v>248</v>
      </c>
      <c r="H405" s="226">
        <v>32.917999999999999</v>
      </c>
      <c r="I405" s="227"/>
      <c r="J405" s="228">
        <f>ROUND(I405*H405,2)</f>
        <v>0</v>
      </c>
      <c r="K405" s="224" t="s">
        <v>434</v>
      </c>
      <c r="L405" s="46"/>
      <c r="M405" s="229" t="s">
        <v>1</v>
      </c>
      <c r="N405" s="230" t="s">
        <v>48</v>
      </c>
      <c r="O405" s="93"/>
      <c r="P405" s="231">
        <f>O405*H405</f>
        <v>0</v>
      </c>
      <c r="Q405" s="231">
        <v>0.0023700000000000001</v>
      </c>
      <c r="R405" s="231">
        <f>Q405*H405</f>
        <v>0.078015660000000001</v>
      </c>
      <c r="S405" s="231">
        <v>0</v>
      </c>
      <c r="T405" s="232">
        <f>S405*H405</f>
        <v>0</v>
      </c>
      <c r="U405" s="40"/>
      <c r="V405" s="40"/>
      <c r="W405" s="40"/>
      <c r="X405" s="40"/>
      <c r="Y405" s="40"/>
      <c r="Z405" s="40"/>
      <c r="AA405" s="40"/>
      <c r="AB405" s="40"/>
      <c r="AC405" s="40"/>
      <c r="AD405" s="40"/>
      <c r="AE405" s="40"/>
      <c r="AR405" s="233" t="s">
        <v>123</v>
      </c>
      <c r="AT405" s="233" t="s">
        <v>245</v>
      </c>
      <c r="AU405" s="233" t="s">
        <v>92</v>
      </c>
      <c r="AY405" s="18" t="s">
        <v>244</v>
      </c>
      <c r="BE405" s="234">
        <f>IF(N405="základní",J405,0)</f>
        <v>0</v>
      </c>
      <c r="BF405" s="234">
        <f>IF(N405="snížená",J405,0)</f>
        <v>0</v>
      </c>
      <c r="BG405" s="234">
        <f>IF(N405="zákl. přenesená",J405,0)</f>
        <v>0</v>
      </c>
      <c r="BH405" s="234">
        <f>IF(N405="sníž. přenesená",J405,0)</f>
        <v>0</v>
      </c>
      <c r="BI405" s="234">
        <f>IF(N405="nulová",J405,0)</f>
        <v>0</v>
      </c>
      <c r="BJ405" s="18" t="s">
        <v>90</v>
      </c>
      <c r="BK405" s="234">
        <f>ROUND(I405*H405,2)</f>
        <v>0</v>
      </c>
      <c r="BL405" s="18" t="s">
        <v>123</v>
      </c>
      <c r="BM405" s="233" t="s">
        <v>2001</v>
      </c>
    </row>
    <row r="406" s="2" customFormat="1">
      <c r="A406" s="40"/>
      <c r="B406" s="41"/>
      <c r="C406" s="42"/>
      <c r="D406" s="235" t="s">
        <v>250</v>
      </c>
      <c r="E406" s="42"/>
      <c r="F406" s="236" t="s">
        <v>2002</v>
      </c>
      <c r="G406" s="42"/>
      <c r="H406" s="42"/>
      <c r="I406" s="237"/>
      <c r="J406" s="42"/>
      <c r="K406" s="42"/>
      <c r="L406" s="46"/>
      <c r="M406" s="238"/>
      <c r="N406" s="239"/>
      <c r="O406" s="93"/>
      <c r="P406" s="93"/>
      <c r="Q406" s="93"/>
      <c r="R406" s="93"/>
      <c r="S406" s="93"/>
      <c r="T406" s="94"/>
      <c r="U406" s="40"/>
      <c r="V406" s="40"/>
      <c r="W406" s="40"/>
      <c r="X406" s="40"/>
      <c r="Y406" s="40"/>
      <c r="Z406" s="40"/>
      <c r="AA406" s="40"/>
      <c r="AB406" s="40"/>
      <c r="AC406" s="40"/>
      <c r="AD406" s="40"/>
      <c r="AE406" s="40"/>
      <c r="AT406" s="18" t="s">
        <v>250</v>
      </c>
      <c r="AU406" s="18" t="s">
        <v>92</v>
      </c>
    </row>
    <row r="407" s="13" customFormat="1">
      <c r="A407" s="13"/>
      <c r="B407" s="262"/>
      <c r="C407" s="263"/>
      <c r="D407" s="235" t="s">
        <v>436</v>
      </c>
      <c r="E407" s="264" t="s">
        <v>1</v>
      </c>
      <c r="F407" s="265" t="s">
        <v>2003</v>
      </c>
      <c r="G407" s="263"/>
      <c r="H407" s="266">
        <v>32.917999999999999</v>
      </c>
      <c r="I407" s="267"/>
      <c r="J407" s="263"/>
      <c r="K407" s="263"/>
      <c r="L407" s="268"/>
      <c r="M407" s="269"/>
      <c r="N407" s="270"/>
      <c r="O407" s="270"/>
      <c r="P407" s="270"/>
      <c r="Q407" s="270"/>
      <c r="R407" s="270"/>
      <c r="S407" s="270"/>
      <c r="T407" s="271"/>
      <c r="U407" s="13"/>
      <c r="V407" s="13"/>
      <c r="W407" s="13"/>
      <c r="X407" s="13"/>
      <c r="Y407" s="13"/>
      <c r="Z407" s="13"/>
      <c r="AA407" s="13"/>
      <c r="AB407" s="13"/>
      <c r="AC407" s="13"/>
      <c r="AD407" s="13"/>
      <c r="AE407" s="13"/>
      <c r="AT407" s="272" t="s">
        <v>436</v>
      </c>
      <c r="AU407" s="272" t="s">
        <v>92</v>
      </c>
      <c r="AV407" s="13" t="s">
        <v>92</v>
      </c>
      <c r="AW407" s="13" t="s">
        <v>38</v>
      </c>
      <c r="AX407" s="13" t="s">
        <v>83</v>
      </c>
      <c r="AY407" s="272" t="s">
        <v>244</v>
      </c>
    </row>
    <row r="408" s="14" customFormat="1">
      <c r="A408" s="14"/>
      <c r="B408" s="273"/>
      <c r="C408" s="274"/>
      <c r="D408" s="235" t="s">
        <v>436</v>
      </c>
      <c r="E408" s="275" t="s">
        <v>1</v>
      </c>
      <c r="F408" s="276" t="s">
        <v>438</v>
      </c>
      <c r="G408" s="274"/>
      <c r="H408" s="277">
        <v>32.917999999999999</v>
      </c>
      <c r="I408" s="278"/>
      <c r="J408" s="274"/>
      <c r="K408" s="274"/>
      <c r="L408" s="279"/>
      <c r="M408" s="280"/>
      <c r="N408" s="281"/>
      <c r="O408" s="281"/>
      <c r="P408" s="281"/>
      <c r="Q408" s="281"/>
      <c r="R408" s="281"/>
      <c r="S408" s="281"/>
      <c r="T408" s="282"/>
      <c r="U408" s="14"/>
      <c r="V408" s="14"/>
      <c r="W408" s="14"/>
      <c r="X408" s="14"/>
      <c r="Y408" s="14"/>
      <c r="Z408" s="14"/>
      <c r="AA408" s="14"/>
      <c r="AB408" s="14"/>
      <c r="AC408" s="14"/>
      <c r="AD408" s="14"/>
      <c r="AE408" s="14"/>
      <c r="AT408" s="283" t="s">
        <v>436</v>
      </c>
      <c r="AU408" s="283" t="s">
        <v>92</v>
      </c>
      <c r="AV408" s="14" t="s">
        <v>123</v>
      </c>
      <c r="AW408" s="14" t="s">
        <v>38</v>
      </c>
      <c r="AX408" s="14" t="s">
        <v>90</v>
      </c>
      <c r="AY408" s="283" t="s">
        <v>244</v>
      </c>
    </row>
    <row r="409" s="2" customFormat="1" ht="16.5" customHeight="1">
      <c r="A409" s="40"/>
      <c r="B409" s="41"/>
      <c r="C409" s="222" t="s">
        <v>348</v>
      </c>
      <c r="D409" s="222" t="s">
        <v>245</v>
      </c>
      <c r="E409" s="223" t="s">
        <v>2004</v>
      </c>
      <c r="F409" s="224" t="s">
        <v>2005</v>
      </c>
      <c r="G409" s="225" t="s">
        <v>248</v>
      </c>
      <c r="H409" s="226">
        <v>32.917999999999999</v>
      </c>
      <c r="I409" s="227"/>
      <c r="J409" s="228">
        <f>ROUND(I409*H409,2)</f>
        <v>0</v>
      </c>
      <c r="K409" s="224" t="s">
        <v>434</v>
      </c>
      <c r="L409" s="46"/>
      <c r="M409" s="229" t="s">
        <v>1</v>
      </c>
      <c r="N409" s="230" t="s">
        <v>48</v>
      </c>
      <c r="O409" s="93"/>
      <c r="P409" s="231">
        <f>O409*H409</f>
        <v>0</v>
      </c>
      <c r="Q409" s="231">
        <v>0</v>
      </c>
      <c r="R409" s="231">
        <f>Q409*H409</f>
        <v>0</v>
      </c>
      <c r="S409" s="231">
        <v>0</v>
      </c>
      <c r="T409" s="232">
        <f>S409*H409</f>
        <v>0</v>
      </c>
      <c r="U409" s="40"/>
      <c r="V409" s="40"/>
      <c r="W409" s="40"/>
      <c r="X409" s="40"/>
      <c r="Y409" s="40"/>
      <c r="Z409" s="40"/>
      <c r="AA409" s="40"/>
      <c r="AB409" s="40"/>
      <c r="AC409" s="40"/>
      <c r="AD409" s="40"/>
      <c r="AE409" s="40"/>
      <c r="AR409" s="233" t="s">
        <v>123</v>
      </c>
      <c r="AT409" s="233" t="s">
        <v>245</v>
      </c>
      <c r="AU409" s="233" t="s">
        <v>92</v>
      </c>
      <c r="AY409" s="18" t="s">
        <v>244</v>
      </c>
      <c r="BE409" s="234">
        <f>IF(N409="základní",J409,0)</f>
        <v>0</v>
      </c>
      <c r="BF409" s="234">
        <f>IF(N409="snížená",J409,0)</f>
        <v>0</v>
      </c>
      <c r="BG409" s="234">
        <f>IF(N409="zákl. přenesená",J409,0)</f>
        <v>0</v>
      </c>
      <c r="BH409" s="234">
        <f>IF(N409="sníž. přenesená",J409,0)</f>
        <v>0</v>
      </c>
      <c r="BI409" s="234">
        <f>IF(N409="nulová",J409,0)</f>
        <v>0</v>
      </c>
      <c r="BJ409" s="18" t="s">
        <v>90</v>
      </c>
      <c r="BK409" s="234">
        <f>ROUND(I409*H409,2)</f>
        <v>0</v>
      </c>
      <c r="BL409" s="18" t="s">
        <v>123</v>
      </c>
      <c r="BM409" s="233" t="s">
        <v>2006</v>
      </c>
    </row>
    <row r="410" s="2" customFormat="1" ht="16.5" customHeight="1">
      <c r="A410" s="40"/>
      <c r="B410" s="41"/>
      <c r="C410" s="222" t="s">
        <v>738</v>
      </c>
      <c r="D410" s="222" t="s">
        <v>245</v>
      </c>
      <c r="E410" s="223" t="s">
        <v>2007</v>
      </c>
      <c r="F410" s="224" t="s">
        <v>2008</v>
      </c>
      <c r="G410" s="225" t="s">
        <v>419</v>
      </c>
      <c r="H410" s="226">
        <v>0.50900000000000001</v>
      </c>
      <c r="I410" s="227"/>
      <c r="J410" s="228">
        <f>ROUND(I410*H410,2)</f>
        <v>0</v>
      </c>
      <c r="K410" s="224" t="s">
        <v>434</v>
      </c>
      <c r="L410" s="46"/>
      <c r="M410" s="229" t="s">
        <v>1</v>
      </c>
      <c r="N410" s="230" t="s">
        <v>48</v>
      </c>
      <c r="O410" s="93"/>
      <c r="P410" s="231">
        <f>O410*H410</f>
        <v>0</v>
      </c>
      <c r="Q410" s="231">
        <v>1.04359</v>
      </c>
      <c r="R410" s="231">
        <f>Q410*H410</f>
        <v>0.53118730999999997</v>
      </c>
      <c r="S410" s="231">
        <v>0</v>
      </c>
      <c r="T410" s="232">
        <f>S410*H410</f>
        <v>0</v>
      </c>
      <c r="U410" s="40"/>
      <c r="V410" s="40"/>
      <c r="W410" s="40"/>
      <c r="X410" s="40"/>
      <c r="Y410" s="40"/>
      <c r="Z410" s="40"/>
      <c r="AA410" s="40"/>
      <c r="AB410" s="40"/>
      <c r="AC410" s="40"/>
      <c r="AD410" s="40"/>
      <c r="AE410" s="40"/>
      <c r="AR410" s="233" t="s">
        <v>123</v>
      </c>
      <c r="AT410" s="233" t="s">
        <v>245</v>
      </c>
      <c r="AU410" s="233" t="s">
        <v>92</v>
      </c>
      <c r="AY410" s="18" t="s">
        <v>244</v>
      </c>
      <c r="BE410" s="234">
        <f>IF(N410="základní",J410,0)</f>
        <v>0</v>
      </c>
      <c r="BF410" s="234">
        <f>IF(N410="snížená",J410,0)</f>
        <v>0</v>
      </c>
      <c r="BG410" s="234">
        <f>IF(N410="zákl. přenesená",J410,0)</f>
        <v>0</v>
      </c>
      <c r="BH410" s="234">
        <f>IF(N410="sníž. přenesená",J410,0)</f>
        <v>0</v>
      </c>
      <c r="BI410" s="234">
        <f>IF(N410="nulová",J410,0)</f>
        <v>0</v>
      </c>
      <c r="BJ410" s="18" t="s">
        <v>90</v>
      </c>
      <c r="BK410" s="234">
        <f>ROUND(I410*H410,2)</f>
        <v>0</v>
      </c>
      <c r="BL410" s="18" t="s">
        <v>123</v>
      </c>
      <c r="BM410" s="233" t="s">
        <v>2009</v>
      </c>
    </row>
    <row r="411" s="13" customFormat="1">
      <c r="A411" s="13"/>
      <c r="B411" s="262"/>
      <c r="C411" s="263"/>
      <c r="D411" s="235" t="s">
        <v>436</v>
      </c>
      <c r="E411" s="264" t="s">
        <v>1</v>
      </c>
      <c r="F411" s="265" t="s">
        <v>2010</v>
      </c>
      <c r="G411" s="263"/>
      <c r="H411" s="266">
        <v>0.50900000000000001</v>
      </c>
      <c r="I411" s="267"/>
      <c r="J411" s="263"/>
      <c r="K411" s="263"/>
      <c r="L411" s="268"/>
      <c r="M411" s="269"/>
      <c r="N411" s="270"/>
      <c r="O411" s="270"/>
      <c r="P411" s="270"/>
      <c r="Q411" s="270"/>
      <c r="R411" s="270"/>
      <c r="S411" s="270"/>
      <c r="T411" s="271"/>
      <c r="U411" s="13"/>
      <c r="V411" s="13"/>
      <c r="W411" s="13"/>
      <c r="X411" s="13"/>
      <c r="Y411" s="13"/>
      <c r="Z411" s="13"/>
      <c r="AA411" s="13"/>
      <c r="AB411" s="13"/>
      <c r="AC411" s="13"/>
      <c r="AD411" s="13"/>
      <c r="AE411" s="13"/>
      <c r="AT411" s="272" t="s">
        <v>436</v>
      </c>
      <c r="AU411" s="272" t="s">
        <v>92</v>
      </c>
      <c r="AV411" s="13" t="s">
        <v>92</v>
      </c>
      <c r="AW411" s="13" t="s">
        <v>38</v>
      </c>
      <c r="AX411" s="13" t="s">
        <v>83</v>
      </c>
      <c r="AY411" s="272" t="s">
        <v>244</v>
      </c>
    </row>
    <row r="412" s="15" customFormat="1">
      <c r="A412" s="15"/>
      <c r="B412" s="287"/>
      <c r="C412" s="288"/>
      <c r="D412" s="235" t="s">
        <v>436</v>
      </c>
      <c r="E412" s="289" t="s">
        <v>1</v>
      </c>
      <c r="F412" s="290" t="s">
        <v>2011</v>
      </c>
      <c r="G412" s="288"/>
      <c r="H412" s="289" t="s">
        <v>1</v>
      </c>
      <c r="I412" s="291"/>
      <c r="J412" s="288"/>
      <c r="K412" s="288"/>
      <c r="L412" s="292"/>
      <c r="M412" s="293"/>
      <c r="N412" s="294"/>
      <c r="O412" s="294"/>
      <c r="P412" s="294"/>
      <c r="Q412" s="294"/>
      <c r="R412" s="294"/>
      <c r="S412" s="294"/>
      <c r="T412" s="295"/>
      <c r="U412" s="15"/>
      <c r="V412" s="15"/>
      <c r="W412" s="15"/>
      <c r="X412" s="15"/>
      <c r="Y412" s="15"/>
      <c r="Z412" s="15"/>
      <c r="AA412" s="15"/>
      <c r="AB412" s="15"/>
      <c r="AC412" s="15"/>
      <c r="AD412" s="15"/>
      <c r="AE412" s="15"/>
      <c r="AT412" s="296" t="s">
        <v>436</v>
      </c>
      <c r="AU412" s="296" t="s">
        <v>92</v>
      </c>
      <c r="AV412" s="15" t="s">
        <v>90</v>
      </c>
      <c r="AW412" s="15" t="s">
        <v>38</v>
      </c>
      <c r="AX412" s="15" t="s">
        <v>83</v>
      </c>
      <c r="AY412" s="296" t="s">
        <v>244</v>
      </c>
    </row>
    <row r="413" s="14" customFormat="1">
      <c r="A413" s="14"/>
      <c r="B413" s="273"/>
      <c r="C413" s="274"/>
      <c r="D413" s="235" t="s">
        <v>436</v>
      </c>
      <c r="E413" s="275" t="s">
        <v>1</v>
      </c>
      <c r="F413" s="276" t="s">
        <v>438</v>
      </c>
      <c r="G413" s="274"/>
      <c r="H413" s="277">
        <v>0.50900000000000001</v>
      </c>
      <c r="I413" s="278"/>
      <c r="J413" s="274"/>
      <c r="K413" s="274"/>
      <c r="L413" s="279"/>
      <c r="M413" s="280"/>
      <c r="N413" s="281"/>
      <c r="O413" s="281"/>
      <c r="P413" s="281"/>
      <c r="Q413" s="281"/>
      <c r="R413" s="281"/>
      <c r="S413" s="281"/>
      <c r="T413" s="282"/>
      <c r="U413" s="14"/>
      <c r="V413" s="14"/>
      <c r="W413" s="14"/>
      <c r="X413" s="14"/>
      <c r="Y413" s="14"/>
      <c r="Z413" s="14"/>
      <c r="AA413" s="14"/>
      <c r="AB413" s="14"/>
      <c r="AC413" s="14"/>
      <c r="AD413" s="14"/>
      <c r="AE413" s="14"/>
      <c r="AT413" s="283" t="s">
        <v>436</v>
      </c>
      <c r="AU413" s="283" t="s">
        <v>92</v>
      </c>
      <c r="AV413" s="14" t="s">
        <v>123</v>
      </c>
      <c r="AW413" s="14" t="s">
        <v>38</v>
      </c>
      <c r="AX413" s="14" t="s">
        <v>90</v>
      </c>
      <c r="AY413" s="283" t="s">
        <v>244</v>
      </c>
    </row>
    <row r="414" s="2" customFormat="1" ht="16.5" customHeight="1">
      <c r="A414" s="40"/>
      <c r="B414" s="41"/>
      <c r="C414" s="222" t="s">
        <v>352</v>
      </c>
      <c r="D414" s="222" t="s">
        <v>245</v>
      </c>
      <c r="E414" s="223" t="s">
        <v>2012</v>
      </c>
      <c r="F414" s="224" t="s">
        <v>2013</v>
      </c>
      <c r="G414" s="225" t="s">
        <v>248</v>
      </c>
      <c r="H414" s="226">
        <v>1788</v>
      </c>
      <c r="I414" s="227"/>
      <c r="J414" s="228">
        <f>ROUND(I414*H414,2)</f>
        <v>0</v>
      </c>
      <c r="K414" s="224" t="s">
        <v>249</v>
      </c>
      <c r="L414" s="46"/>
      <c r="M414" s="229" t="s">
        <v>1</v>
      </c>
      <c r="N414" s="230" t="s">
        <v>48</v>
      </c>
      <c r="O414" s="93"/>
      <c r="P414" s="231">
        <f>O414*H414</f>
        <v>0</v>
      </c>
      <c r="Q414" s="231">
        <v>0</v>
      </c>
      <c r="R414" s="231">
        <f>Q414*H414</f>
        <v>0</v>
      </c>
      <c r="S414" s="231">
        <v>0</v>
      </c>
      <c r="T414" s="232">
        <f>S414*H414</f>
        <v>0</v>
      </c>
      <c r="U414" s="40"/>
      <c r="V414" s="40"/>
      <c r="W414" s="40"/>
      <c r="X414" s="40"/>
      <c r="Y414" s="40"/>
      <c r="Z414" s="40"/>
      <c r="AA414" s="40"/>
      <c r="AB414" s="40"/>
      <c r="AC414" s="40"/>
      <c r="AD414" s="40"/>
      <c r="AE414" s="40"/>
      <c r="AR414" s="233" t="s">
        <v>123</v>
      </c>
      <c r="AT414" s="233" t="s">
        <v>245</v>
      </c>
      <c r="AU414" s="233" t="s">
        <v>92</v>
      </c>
      <c r="AY414" s="18" t="s">
        <v>244</v>
      </c>
      <c r="BE414" s="234">
        <f>IF(N414="základní",J414,0)</f>
        <v>0</v>
      </c>
      <c r="BF414" s="234">
        <f>IF(N414="snížená",J414,0)</f>
        <v>0</v>
      </c>
      <c r="BG414" s="234">
        <f>IF(N414="zákl. přenesená",J414,0)</f>
        <v>0</v>
      </c>
      <c r="BH414" s="234">
        <f>IF(N414="sníž. přenesená",J414,0)</f>
        <v>0</v>
      </c>
      <c r="BI414" s="234">
        <f>IF(N414="nulová",J414,0)</f>
        <v>0</v>
      </c>
      <c r="BJ414" s="18" t="s">
        <v>90</v>
      </c>
      <c r="BK414" s="234">
        <f>ROUND(I414*H414,2)</f>
        <v>0</v>
      </c>
      <c r="BL414" s="18" t="s">
        <v>123</v>
      </c>
      <c r="BM414" s="233" t="s">
        <v>2014</v>
      </c>
    </row>
    <row r="415" s="2" customFormat="1">
      <c r="A415" s="40"/>
      <c r="B415" s="41"/>
      <c r="C415" s="42"/>
      <c r="D415" s="235" t="s">
        <v>250</v>
      </c>
      <c r="E415" s="42"/>
      <c r="F415" s="236" t="s">
        <v>2015</v>
      </c>
      <c r="G415" s="42"/>
      <c r="H415" s="42"/>
      <c r="I415" s="237"/>
      <c r="J415" s="42"/>
      <c r="K415" s="42"/>
      <c r="L415" s="46"/>
      <c r="M415" s="238"/>
      <c r="N415" s="239"/>
      <c r="O415" s="93"/>
      <c r="P415" s="93"/>
      <c r="Q415" s="93"/>
      <c r="R415" s="93"/>
      <c r="S415" s="93"/>
      <c r="T415" s="94"/>
      <c r="U415" s="40"/>
      <c r="V415" s="40"/>
      <c r="W415" s="40"/>
      <c r="X415" s="40"/>
      <c r="Y415" s="40"/>
      <c r="Z415" s="40"/>
      <c r="AA415" s="40"/>
      <c r="AB415" s="40"/>
      <c r="AC415" s="40"/>
      <c r="AD415" s="40"/>
      <c r="AE415" s="40"/>
      <c r="AT415" s="18" t="s">
        <v>250</v>
      </c>
      <c r="AU415" s="18" t="s">
        <v>92</v>
      </c>
    </row>
    <row r="416" s="13" customFormat="1">
      <c r="A416" s="13"/>
      <c r="B416" s="262"/>
      <c r="C416" s="263"/>
      <c r="D416" s="235" t="s">
        <v>436</v>
      </c>
      <c r="E416" s="264" t="s">
        <v>1</v>
      </c>
      <c r="F416" s="265" t="s">
        <v>2016</v>
      </c>
      <c r="G416" s="263"/>
      <c r="H416" s="266">
        <v>1788</v>
      </c>
      <c r="I416" s="267"/>
      <c r="J416" s="263"/>
      <c r="K416" s="263"/>
      <c r="L416" s="268"/>
      <c r="M416" s="269"/>
      <c r="N416" s="270"/>
      <c r="O416" s="270"/>
      <c r="P416" s="270"/>
      <c r="Q416" s="270"/>
      <c r="R416" s="270"/>
      <c r="S416" s="270"/>
      <c r="T416" s="271"/>
      <c r="U416" s="13"/>
      <c r="V416" s="13"/>
      <c r="W416" s="13"/>
      <c r="X416" s="13"/>
      <c r="Y416" s="13"/>
      <c r="Z416" s="13"/>
      <c r="AA416" s="13"/>
      <c r="AB416" s="13"/>
      <c r="AC416" s="13"/>
      <c r="AD416" s="13"/>
      <c r="AE416" s="13"/>
      <c r="AT416" s="272" t="s">
        <v>436</v>
      </c>
      <c r="AU416" s="272" t="s">
        <v>92</v>
      </c>
      <c r="AV416" s="13" t="s">
        <v>92</v>
      </c>
      <c r="AW416" s="13" t="s">
        <v>38</v>
      </c>
      <c r="AX416" s="13" t="s">
        <v>83</v>
      </c>
      <c r="AY416" s="272" t="s">
        <v>244</v>
      </c>
    </row>
    <row r="417" s="15" customFormat="1">
      <c r="A417" s="15"/>
      <c r="B417" s="287"/>
      <c r="C417" s="288"/>
      <c r="D417" s="235" t="s">
        <v>436</v>
      </c>
      <c r="E417" s="289" t="s">
        <v>1</v>
      </c>
      <c r="F417" s="290" t="s">
        <v>2017</v>
      </c>
      <c r="G417" s="288"/>
      <c r="H417" s="289" t="s">
        <v>1</v>
      </c>
      <c r="I417" s="291"/>
      <c r="J417" s="288"/>
      <c r="K417" s="288"/>
      <c r="L417" s="292"/>
      <c r="M417" s="293"/>
      <c r="N417" s="294"/>
      <c r="O417" s="294"/>
      <c r="P417" s="294"/>
      <c r="Q417" s="294"/>
      <c r="R417" s="294"/>
      <c r="S417" s="294"/>
      <c r="T417" s="295"/>
      <c r="U417" s="15"/>
      <c r="V417" s="15"/>
      <c r="W417" s="15"/>
      <c r="X417" s="15"/>
      <c r="Y417" s="15"/>
      <c r="Z417" s="15"/>
      <c r="AA417" s="15"/>
      <c r="AB417" s="15"/>
      <c r="AC417" s="15"/>
      <c r="AD417" s="15"/>
      <c r="AE417" s="15"/>
      <c r="AT417" s="296" t="s">
        <v>436</v>
      </c>
      <c r="AU417" s="296" t="s">
        <v>92</v>
      </c>
      <c r="AV417" s="15" t="s">
        <v>90</v>
      </c>
      <c r="AW417" s="15" t="s">
        <v>38</v>
      </c>
      <c r="AX417" s="15" t="s">
        <v>83</v>
      </c>
      <c r="AY417" s="296" t="s">
        <v>244</v>
      </c>
    </row>
    <row r="418" s="14" customFormat="1">
      <c r="A418" s="14"/>
      <c r="B418" s="273"/>
      <c r="C418" s="274"/>
      <c r="D418" s="235" t="s">
        <v>436</v>
      </c>
      <c r="E418" s="275" t="s">
        <v>1</v>
      </c>
      <c r="F418" s="276" t="s">
        <v>438</v>
      </c>
      <c r="G418" s="274"/>
      <c r="H418" s="277">
        <v>1788</v>
      </c>
      <c r="I418" s="278"/>
      <c r="J418" s="274"/>
      <c r="K418" s="274"/>
      <c r="L418" s="279"/>
      <c r="M418" s="280"/>
      <c r="N418" s="281"/>
      <c r="O418" s="281"/>
      <c r="P418" s="281"/>
      <c r="Q418" s="281"/>
      <c r="R418" s="281"/>
      <c r="S418" s="281"/>
      <c r="T418" s="282"/>
      <c r="U418" s="14"/>
      <c r="V418" s="14"/>
      <c r="W418" s="14"/>
      <c r="X418" s="14"/>
      <c r="Y418" s="14"/>
      <c r="Z418" s="14"/>
      <c r="AA418" s="14"/>
      <c r="AB418" s="14"/>
      <c r="AC418" s="14"/>
      <c r="AD418" s="14"/>
      <c r="AE418" s="14"/>
      <c r="AT418" s="283" t="s">
        <v>436</v>
      </c>
      <c r="AU418" s="283" t="s">
        <v>92</v>
      </c>
      <c r="AV418" s="14" t="s">
        <v>123</v>
      </c>
      <c r="AW418" s="14" t="s">
        <v>38</v>
      </c>
      <c r="AX418" s="14" t="s">
        <v>90</v>
      </c>
      <c r="AY418" s="283" t="s">
        <v>244</v>
      </c>
    </row>
    <row r="419" s="2" customFormat="1" ht="21.75" customHeight="1">
      <c r="A419" s="40"/>
      <c r="B419" s="41"/>
      <c r="C419" s="222" t="s">
        <v>746</v>
      </c>
      <c r="D419" s="222" t="s">
        <v>245</v>
      </c>
      <c r="E419" s="223" t="s">
        <v>2018</v>
      </c>
      <c r="F419" s="224" t="s">
        <v>2019</v>
      </c>
      <c r="G419" s="225" t="s">
        <v>248</v>
      </c>
      <c r="H419" s="226">
        <v>102.8</v>
      </c>
      <c r="I419" s="227"/>
      <c r="J419" s="228">
        <f>ROUND(I419*H419,2)</f>
        <v>0</v>
      </c>
      <c r="K419" s="224" t="s">
        <v>249</v>
      </c>
      <c r="L419" s="46"/>
      <c r="M419" s="229" t="s">
        <v>1</v>
      </c>
      <c r="N419" s="230" t="s">
        <v>48</v>
      </c>
      <c r="O419" s="93"/>
      <c r="P419" s="231">
        <f>O419*H419</f>
        <v>0</v>
      </c>
      <c r="Q419" s="231">
        <v>0</v>
      </c>
      <c r="R419" s="231">
        <f>Q419*H419</f>
        <v>0</v>
      </c>
      <c r="S419" s="231">
        <v>0</v>
      </c>
      <c r="T419" s="232">
        <f>S419*H419</f>
        <v>0</v>
      </c>
      <c r="U419" s="40"/>
      <c r="V419" s="40"/>
      <c r="W419" s="40"/>
      <c r="X419" s="40"/>
      <c r="Y419" s="40"/>
      <c r="Z419" s="40"/>
      <c r="AA419" s="40"/>
      <c r="AB419" s="40"/>
      <c r="AC419" s="40"/>
      <c r="AD419" s="40"/>
      <c r="AE419" s="40"/>
      <c r="AR419" s="233" t="s">
        <v>123</v>
      </c>
      <c r="AT419" s="233" t="s">
        <v>245</v>
      </c>
      <c r="AU419" s="233" t="s">
        <v>92</v>
      </c>
      <c r="AY419" s="18" t="s">
        <v>244</v>
      </c>
      <c r="BE419" s="234">
        <f>IF(N419="základní",J419,0)</f>
        <v>0</v>
      </c>
      <c r="BF419" s="234">
        <f>IF(N419="snížená",J419,0)</f>
        <v>0</v>
      </c>
      <c r="BG419" s="234">
        <f>IF(N419="zákl. přenesená",J419,0)</f>
        <v>0</v>
      </c>
      <c r="BH419" s="234">
        <f>IF(N419="sníž. přenesená",J419,0)</f>
        <v>0</v>
      </c>
      <c r="BI419" s="234">
        <f>IF(N419="nulová",J419,0)</f>
        <v>0</v>
      </c>
      <c r="BJ419" s="18" t="s">
        <v>90</v>
      </c>
      <c r="BK419" s="234">
        <f>ROUND(I419*H419,2)</f>
        <v>0</v>
      </c>
      <c r="BL419" s="18" t="s">
        <v>123</v>
      </c>
      <c r="BM419" s="233" t="s">
        <v>2020</v>
      </c>
    </row>
    <row r="420" s="2" customFormat="1">
      <c r="A420" s="40"/>
      <c r="B420" s="41"/>
      <c r="C420" s="42"/>
      <c r="D420" s="235" t="s">
        <v>250</v>
      </c>
      <c r="E420" s="42"/>
      <c r="F420" s="236" t="s">
        <v>2015</v>
      </c>
      <c r="G420" s="42"/>
      <c r="H420" s="42"/>
      <c r="I420" s="237"/>
      <c r="J420" s="42"/>
      <c r="K420" s="42"/>
      <c r="L420" s="46"/>
      <c r="M420" s="238"/>
      <c r="N420" s="239"/>
      <c r="O420" s="93"/>
      <c r="P420" s="93"/>
      <c r="Q420" s="93"/>
      <c r="R420" s="93"/>
      <c r="S420" s="93"/>
      <c r="T420" s="94"/>
      <c r="U420" s="40"/>
      <c r="V420" s="40"/>
      <c r="W420" s="40"/>
      <c r="X420" s="40"/>
      <c r="Y420" s="40"/>
      <c r="Z420" s="40"/>
      <c r="AA420" s="40"/>
      <c r="AB420" s="40"/>
      <c r="AC420" s="40"/>
      <c r="AD420" s="40"/>
      <c r="AE420" s="40"/>
      <c r="AT420" s="18" t="s">
        <v>250</v>
      </c>
      <c r="AU420" s="18" t="s">
        <v>92</v>
      </c>
    </row>
    <row r="421" s="13" customFormat="1">
      <c r="A421" s="13"/>
      <c r="B421" s="262"/>
      <c r="C421" s="263"/>
      <c r="D421" s="235" t="s">
        <v>436</v>
      </c>
      <c r="E421" s="264" t="s">
        <v>1</v>
      </c>
      <c r="F421" s="265" t="s">
        <v>2021</v>
      </c>
      <c r="G421" s="263"/>
      <c r="H421" s="266">
        <v>102.8</v>
      </c>
      <c r="I421" s="267"/>
      <c r="J421" s="263"/>
      <c r="K421" s="263"/>
      <c r="L421" s="268"/>
      <c r="M421" s="269"/>
      <c r="N421" s="270"/>
      <c r="O421" s="270"/>
      <c r="P421" s="270"/>
      <c r="Q421" s="270"/>
      <c r="R421" s="270"/>
      <c r="S421" s="270"/>
      <c r="T421" s="271"/>
      <c r="U421" s="13"/>
      <c r="V421" s="13"/>
      <c r="W421" s="13"/>
      <c r="X421" s="13"/>
      <c r="Y421" s="13"/>
      <c r="Z421" s="13"/>
      <c r="AA421" s="13"/>
      <c r="AB421" s="13"/>
      <c r="AC421" s="13"/>
      <c r="AD421" s="13"/>
      <c r="AE421" s="13"/>
      <c r="AT421" s="272" t="s">
        <v>436</v>
      </c>
      <c r="AU421" s="272" t="s">
        <v>92</v>
      </c>
      <c r="AV421" s="13" t="s">
        <v>92</v>
      </c>
      <c r="AW421" s="13" t="s">
        <v>38</v>
      </c>
      <c r="AX421" s="13" t="s">
        <v>83</v>
      </c>
      <c r="AY421" s="272" t="s">
        <v>244</v>
      </c>
    </row>
    <row r="422" s="15" customFormat="1">
      <c r="A422" s="15"/>
      <c r="B422" s="287"/>
      <c r="C422" s="288"/>
      <c r="D422" s="235" t="s">
        <v>436</v>
      </c>
      <c r="E422" s="289" t="s">
        <v>1</v>
      </c>
      <c r="F422" s="290" t="s">
        <v>2017</v>
      </c>
      <c r="G422" s="288"/>
      <c r="H422" s="289" t="s">
        <v>1</v>
      </c>
      <c r="I422" s="291"/>
      <c r="J422" s="288"/>
      <c r="K422" s="288"/>
      <c r="L422" s="292"/>
      <c r="M422" s="293"/>
      <c r="N422" s="294"/>
      <c r="O422" s="294"/>
      <c r="P422" s="294"/>
      <c r="Q422" s="294"/>
      <c r="R422" s="294"/>
      <c r="S422" s="294"/>
      <c r="T422" s="295"/>
      <c r="U422" s="15"/>
      <c r="V422" s="15"/>
      <c r="W422" s="15"/>
      <c r="X422" s="15"/>
      <c r="Y422" s="15"/>
      <c r="Z422" s="15"/>
      <c r="AA422" s="15"/>
      <c r="AB422" s="15"/>
      <c r="AC422" s="15"/>
      <c r="AD422" s="15"/>
      <c r="AE422" s="15"/>
      <c r="AT422" s="296" t="s">
        <v>436</v>
      </c>
      <c r="AU422" s="296" t="s">
        <v>92</v>
      </c>
      <c r="AV422" s="15" t="s">
        <v>90</v>
      </c>
      <c r="AW422" s="15" t="s">
        <v>38</v>
      </c>
      <c r="AX422" s="15" t="s">
        <v>83</v>
      </c>
      <c r="AY422" s="296" t="s">
        <v>244</v>
      </c>
    </row>
    <row r="423" s="14" customFormat="1">
      <c r="A423" s="14"/>
      <c r="B423" s="273"/>
      <c r="C423" s="274"/>
      <c r="D423" s="235" t="s">
        <v>436</v>
      </c>
      <c r="E423" s="275" t="s">
        <v>1</v>
      </c>
      <c r="F423" s="276" t="s">
        <v>438</v>
      </c>
      <c r="G423" s="274"/>
      <c r="H423" s="277">
        <v>102.8</v>
      </c>
      <c r="I423" s="278"/>
      <c r="J423" s="274"/>
      <c r="K423" s="274"/>
      <c r="L423" s="279"/>
      <c r="M423" s="280"/>
      <c r="N423" s="281"/>
      <c r="O423" s="281"/>
      <c r="P423" s="281"/>
      <c r="Q423" s="281"/>
      <c r="R423" s="281"/>
      <c r="S423" s="281"/>
      <c r="T423" s="282"/>
      <c r="U423" s="14"/>
      <c r="V423" s="14"/>
      <c r="W423" s="14"/>
      <c r="X423" s="14"/>
      <c r="Y423" s="14"/>
      <c r="Z423" s="14"/>
      <c r="AA423" s="14"/>
      <c r="AB423" s="14"/>
      <c r="AC423" s="14"/>
      <c r="AD423" s="14"/>
      <c r="AE423" s="14"/>
      <c r="AT423" s="283" t="s">
        <v>436</v>
      </c>
      <c r="AU423" s="283" t="s">
        <v>92</v>
      </c>
      <c r="AV423" s="14" t="s">
        <v>123</v>
      </c>
      <c r="AW423" s="14" t="s">
        <v>38</v>
      </c>
      <c r="AX423" s="14" t="s">
        <v>90</v>
      </c>
      <c r="AY423" s="283" t="s">
        <v>244</v>
      </c>
    </row>
    <row r="424" s="2" customFormat="1" ht="21.75" customHeight="1">
      <c r="A424" s="40"/>
      <c r="B424" s="41"/>
      <c r="C424" s="222" t="s">
        <v>357</v>
      </c>
      <c r="D424" s="222" t="s">
        <v>245</v>
      </c>
      <c r="E424" s="223" t="s">
        <v>2022</v>
      </c>
      <c r="F424" s="224" t="s">
        <v>2023</v>
      </c>
      <c r="G424" s="225" t="s">
        <v>248</v>
      </c>
      <c r="H424" s="226">
        <v>7.5</v>
      </c>
      <c r="I424" s="227"/>
      <c r="J424" s="228">
        <f>ROUND(I424*H424,2)</f>
        <v>0</v>
      </c>
      <c r="K424" s="224" t="s">
        <v>249</v>
      </c>
      <c r="L424" s="46"/>
      <c r="M424" s="229" t="s">
        <v>1</v>
      </c>
      <c r="N424" s="230" t="s">
        <v>48</v>
      </c>
      <c r="O424" s="93"/>
      <c r="P424" s="231">
        <f>O424*H424</f>
        <v>0</v>
      </c>
      <c r="Q424" s="231">
        <v>0</v>
      </c>
      <c r="R424" s="231">
        <f>Q424*H424</f>
        <v>0</v>
      </c>
      <c r="S424" s="231">
        <v>0</v>
      </c>
      <c r="T424" s="232">
        <f>S424*H424</f>
        <v>0</v>
      </c>
      <c r="U424" s="40"/>
      <c r="V424" s="40"/>
      <c r="W424" s="40"/>
      <c r="X424" s="40"/>
      <c r="Y424" s="40"/>
      <c r="Z424" s="40"/>
      <c r="AA424" s="40"/>
      <c r="AB424" s="40"/>
      <c r="AC424" s="40"/>
      <c r="AD424" s="40"/>
      <c r="AE424" s="40"/>
      <c r="AR424" s="233" t="s">
        <v>123</v>
      </c>
      <c r="AT424" s="233" t="s">
        <v>245</v>
      </c>
      <c r="AU424" s="233" t="s">
        <v>92</v>
      </c>
      <c r="AY424" s="18" t="s">
        <v>244</v>
      </c>
      <c r="BE424" s="234">
        <f>IF(N424="základní",J424,0)</f>
        <v>0</v>
      </c>
      <c r="BF424" s="234">
        <f>IF(N424="snížená",J424,0)</f>
        <v>0</v>
      </c>
      <c r="BG424" s="234">
        <f>IF(N424="zákl. přenesená",J424,0)</f>
        <v>0</v>
      </c>
      <c r="BH424" s="234">
        <f>IF(N424="sníž. přenesená",J424,0)</f>
        <v>0</v>
      </c>
      <c r="BI424" s="234">
        <f>IF(N424="nulová",J424,0)</f>
        <v>0</v>
      </c>
      <c r="BJ424" s="18" t="s">
        <v>90</v>
      </c>
      <c r="BK424" s="234">
        <f>ROUND(I424*H424,2)</f>
        <v>0</v>
      </c>
      <c r="BL424" s="18" t="s">
        <v>123</v>
      </c>
      <c r="BM424" s="233" t="s">
        <v>2024</v>
      </c>
    </row>
    <row r="425" s="2" customFormat="1">
      <c r="A425" s="40"/>
      <c r="B425" s="41"/>
      <c r="C425" s="42"/>
      <c r="D425" s="235" t="s">
        <v>250</v>
      </c>
      <c r="E425" s="42"/>
      <c r="F425" s="236" t="s">
        <v>2015</v>
      </c>
      <c r="G425" s="42"/>
      <c r="H425" s="42"/>
      <c r="I425" s="237"/>
      <c r="J425" s="42"/>
      <c r="K425" s="42"/>
      <c r="L425" s="46"/>
      <c r="M425" s="238"/>
      <c r="N425" s="239"/>
      <c r="O425" s="93"/>
      <c r="P425" s="93"/>
      <c r="Q425" s="93"/>
      <c r="R425" s="93"/>
      <c r="S425" s="93"/>
      <c r="T425" s="94"/>
      <c r="U425" s="40"/>
      <c r="V425" s="40"/>
      <c r="W425" s="40"/>
      <c r="X425" s="40"/>
      <c r="Y425" s="40"/>
      <c r="Z425" s="40"/>
      <c r="AA425" s="40"/>
      <c r="AB425" s="40"/>
      <c r="AC425" s="40"/>
      <c r="AD425" s="40"/>
      <c r="AE425" s="40"/>
      <c r="AT425" s="18" t="s">
        <v>250</v>
      </c>
      <c r="AU425" s="18" t="s">
        <v>92</v>
      </c>
    </row>
    <row r="426" s="13" customFormat="1">
      <c r="A426" s="13"/>
      <c r="B426" s="262"/>
      <c r="C426" s="263"/>
      <c r="D426" s="235" t="s">
        <v>436</v>
      </c>
      <c r="E426" s="264" t="s">
        <v>1</v>
      </c>
      <c r="F426" s="265" t="s">
        <v>2025</v>
      </c>
      <c r="G426" s="263"/>
      <c r="H426" s="266">
        <v>7.5</v>
      </c>
      <c r="I426" s="267"/>
      <c r="J426" s="263"/>
      <c r="K426" s="263"/>
      <c r="L426" s="268"/>
      <c r="M426" s="269"/>
      <c r="N426" s="270"/>
      <c r="O426" s="270"/>
      <c r="P426" s="270"/>
      <c r="Q426" s="270"/>
      <c r="R426" s="270"/>
      <c r="S426" s="270"/>
      <c r="T426" s="271"/>
      <c r="U426" s="13"/>
      <c r="V426" s="13"/>
      <c r="W426" s="13"/>
      <c r="X426" s="13"/>
      <c r="Y426" s="13"/>
      <c r="Z426" s="13"/>
      <c r="AA426" s="13"/>
      <c r="AB426" s="13"/>
      <c r="AC426" s="13"/>
      <c r="AD426" s="13"/>
      <c r="AE426" s="13"/>
      <c r="AT426" s="272" t="s">
        <v>436</v>
      </c>
      <c r="AU426" s="272" t="s">
        <v>92</v>
      </c>
      <c r="AV426" s="13" t="s">
        <v>92</v>
      </c>
      <c r="AW426" s="13" t="s">
        <v>38</v>
      </c>
      <c r="AX426" s="13" t="s">
        <v>83</v>
      </c>
      <c r="AY426" s="272" t="s">
        <v>244</v>
      </c>
    </row>
    <row r="427" s="15" customFormat="1">
      <c r="A427" s="15"/>
      <c r="B427" s="287"/>
      <c r="C427" s="288"/>
      <c r="D427" s="235" t="s">
        <v>436</v>
      </c>
      <c r="E427" s="289" t="s">
        <v>1</v>
      </c>
      <c r="F427" s="290" t="s">
        <v>2017</v>
      </c>
      <c r="G427" s="288"/>
      <c r="H427" s="289" t="s">
        <v>1</v>
      </c>
      <c r="I427" s="291"/>
      <c r="J427" s="288"/>
      <c r="K427" s="288"/>
      <c r="L427" s="292"/>
      <c r="M427" s="293"/>
      <c r="N427" s="294"/>
      <c r="O427" s="294"/>
      <c r="P427" s="294"/>
      <c r="Q427" s="294"/>
      <c r="R427" s="294"/>
      <c r="S427" s="294"/>
      <c r="T427" s="295"/>
      <c r="U427" s="15"/>
      <c r="V427" s="15"/>
      <c r="W427" s="15"/>
      <c r="X427" s="15"/>
      <c r="Y427" s="15"/>
      <c r="Z427" s="15"/>
      <c r="AA427" s="15"/>
      <c r="AB427" s="15"/>
      <c r="AC427" s="15"/>
      <c r="AD427" s="15"/>
      <c r="AE427" s="15"/>
      <c r="AT427" s="296" t="s">
        <v>436</v>
      </c>
      <c r="AU427" s="296" t="s">
        <v>92</v>
      </c>
      <c r="AV427" s="15" t="s">
        <v>90</v>
      </c>
      <c r="AW427" s="15" t="s">
        <v>38</v>
      </c>
      <c r="AX427" s="15" t="s">
        <v>83</v>
      </c>
      <c r="AY427" s="296" t="s">
        <v>244</v>
      </c>
    </row>
    <row r="428" s="14" customFormat="1">
      <c r="A428" s="14"/>
      <c r="B428" s="273"/>
      <c r="C428" s="274"/>
      <c r="D428" s="235" t="s">
        <v>436</v>
      </c>
      <c r="E428" s="275" t="s">
        <v>1</v>
      </c>
      <c r="F428" s="276" t="s">
        <v>438</v>
      </c>
      <c r="G428" s="274"/>
      <c r="H428" s="277">
        <v>7.5</v>
      </c>
      <c r="I428" s="278"/>
      <c r="J428" s="274"/>
      <c r="K428" s="274"/>
      <c r="L428" s="279"/>
      <c r="M428" s="280"/>
      <c r="N428" s="281"/>
      <c r="O428" s="281"/>
      <c r="P428" s="281"/>
      <c r="Q428" s="281"/>
      <c r="R428" s="281"/>
      <c r="S428" s="281"/>
      <c r="T428" s="282"/>
      <c r="U428" s="14"/>
      <c r="V428" s="14"/>
      <c r="W428" s="14"/>
      <c r="X428" s="14"/>
      <c r="Y428" s="14"/>
      <c r="Z428" s="14"/>
      <c r="AA428" s="14"/>
      <c r="AB428" s="14"/>
      <c r="AC428" s="14"/>
      <c r="AD428" s="14"/>
      <c r="AE428" s="14"/>
      <c r="AT428" s="283" t="s">
        <v>436</v>
      </c>
      <c r="AU428" s="283" t="s">
        <v>92</v>
      </c>
      <c r="AV428" s="14" t="s">
        <v>123</v>
      </c>
      <c r="AW428" s="14" t="s">
        <v>38</v>
      </c>
      <c r="AX428" s="14" t="s">
        <v>90</v>
      </c>
      <c r="AY428" s="283" t="s">
        <v>244</v>
      </c>
    </row>
    <row r="429" s="2" customFormat="1" ht="16.5" customHeight="1">
      <c r="A429" s="40"/>
      <c r="B429" s="41"/>
      <c r="C429" s="222" t="s">
        <v>756</v>
      </c>
      <c r="D429" s="222" t="s">
        <v>245</v>
      </c>
      <c r="E429" s="223" t="s">
        <v>2026</v>
      </c>
      <c r="F429" s="224" t="s">
        <v>2027</v>
      </c>
      <c r="G429" s="225" t="s">
        <v>248</v>
      </c>
      <c r="H429" s="226">
        <v>1</v>
      </c>
      <c r="I429" s="227"/>
      <c r="J429" s="228">
        <f>ROUND(I429*H429,2)</f>
        <v>0</v>
      </c>
      <c r="K429" s="224" t="s">
        <v>434</v>
      </c>
      <c r="L429" s="46"/>
      <c r="M429" s="229" t="s">
        <v>1</v>
      </c>
      <c r="N429" s="230" t="s">
        <v>48</v>
      </c>
      <c r="O429" s="93"/>
      <c r="P429" s="231">
        <f>O429*H429</f>
        <v>0</v>
      </c>
      <c r="Q429" s="231">
        <v>0.058970000000000002</v>
      </c>
      <c r="R429" s="231">
        <f>Q429*H429</f>
        <v>0.058970000000000002</v>
      </c>
      <c r="S429" s="231">
        <v>0</v>
      </c>
      <c r="T429" s="232">
        <f>S429*H429</f>
        <v>0</v>
      </c>
      <c r="U429" s="40"/>
      <c r="V429" s="40"/>
      <c r="W429" s="40"/>
      <c r="X429" s="40"/>
      <c r="Y429" s="40"/>
      <c r="Z429" s="40"/>
      <c r="AA429" s="40"/>
      <c r="AB429" s="40"/>
      <c r="AC429" s="40"/>
      <c r="AD429" s="40"/>
      <c r="AE429" s="40"/>
      <c r="AR429" s="233" t="s">
        <v>123</v>
      </c>
      <c r="AT429" s="233" t="s">
        <v>245</v>
      </c>
      <c r="AU429" s="233" t="s">
        <v>92</v>
      </c>
      <c r="AY429" s="18" t="s">
        <v>244</v>
      </c>
      <c r="BE429" s="234">
        <f>IF(N429="základní",J429,0)</f>
        <v>0</v>
      </c>
      <c r="BF429" s="234">
        <f>IF(N429="snížená",J429,0)</f>
        <v>0</v>
      </c>
      <c r="BG429" s="234">
        <f>IF(N429="zákl. přenesená",J429,0)</f>
        <v>0</v>
      </c>
      <c r="BH429" s="234">
        <f>IF(N429="sníž. přenesená",J429,0)</f>
        <v>0</v>
      </c>
      <c r="BI429" s="234">
        <f>IF(N429="nulová",J429,0)</f>
        <v>0</v>
      </c>
      <c r="BJ429" s="18" t="s">
        <v>90</v>
      </c>
      <c r="BK429" s="234">
        <f>ROUND(I429*H429,2)</f>
        <v>0</v>
      </c>
      <c r="BL429" s="18" t="s">
        <v>123</v>
      </c>
      <c r="BM429" s="233" t="s">
        <v>2028</v>
      </c>
    </row>
    <row r="430" s="13" customFormat="1">
      <c r="A430" s="13"/>
      <c r="B430" s="262"/>
      <c r="C430" s="263"/>
      <c r="D430" s="235" t="s">
        <v>436</v>
      </c>
      <c r="E430" s="264" t="s">
        <v>1</v>
      </c>
      <c r="F430" s="265" t="s">
        <v>2029</v>
      </c>
      <c r="G430" s="263"/>
      <c r="H430" s="266">
        <v>1</v>
      </c>
      <c r="I430" s="267"/>
      <c r="J430" s="263"/>
      <c r="K430" s="263"/>
      <c r="L430" s="268"/>
      <c r="M430" s="269"/>
      <c r="N430" s="270"/>
      <c r="O430" s="270"/>
      <c r="P430" s="270"/>
      <c r="Q430" s="270"/>
      <c r="R430" s="270"/>
      <c r="S430" s="270"/>
      <c r="T430" s="271"/>
      <c r="U430" s="13"/>
      <c r="V430" s="13"/>
      <c r="W430" s="13"/>
      <c r="X430" s="13"/>
      <c r="Y430" s="13"/>
      <c r="Z430" s="13"/>
      <c r="AA430" s="13"/>
      <c r="AB430" s="13"/>
      <c r="AC430" s="13"/>
      <c r="AD430" s="13"/>
      <c r="AE430" s="13"/>
      <c r="AT430" s="272" t="s">
        <v>436</v>
      </c>
      <c r="AU430" s="272" t="s">
        <v>92</v>
      </c>
      <c r="AV430" s="13" t="s">
        <v>92</v>
      </c>
      <c r="AW430" s="13" t="s">
        <v>38</v>
      </c>
      <c r="AX430" s="13" t="s">
        <v>83</v>
      </c>
      <c r="AY430" s="272" t="s">
        <v>244</v>
      </c>
    </row>
    <row r="431" s="14" customFormat="1">
      <c r="A431" s="14"/>
      <c r="B431" s="273"/>
      <c r="C431" s="274"/>
      <c r="D431" s="235" t="s">
        <v>436</v>
      </c>
      <c r="E431" s="275" t="s">
        <v>1</v>
      </c>
      <c r="F431" s="276" t="s">
        <v>438</v>
      </c>
      <c r="G431" s="274"/>
      <c r="H431" s="277">
        <v>1</v>
      </c>
      <c r="I431" s="278"/>
      <c r="J431" s="274"/>
      <c r="K431" s="274"/>
      <c r="L431" s="279"/>
      <c r="M431" s="280"/>
      <c r="N431" s="281"/>
      <c r="O431" s="281"/>
      <c r="P431" s="281"/>
      <c r="Q431" s="281"/>
      <c r="R431" s="281"/>
      <c r="S431" s="281"/>
      <c r="T431" s="282"/>
      <c r="U431" s="14"/>
      <c r="V431" s="14"/>
      <c r="W431" s="14"/>
      <c r="X431" s="14"/>
      <c r="Y431" s="14"/>
      <c r="Z431" s="14"/>
      <c r="AA431" s="14"/>
      <c r="AB431" s="14"/>
      <c r="AC431" s="14"/>
      <c r="AD431" s="14"/>
      <c r="AE431" s="14"/>
      <c r="AT431" s="283" t="s">
        <v>436</v>
      </c>
      <c r="AU431" s="283" t="s">
        <v>92</v>
      </c>
      <c r="AV431" s="14" t="s">
        <v>123</v>
      </c>
      <c r="AW431" s="14" t="s">
        <v>38</v>
      </c>
      <c r="AX431" s="14" t="s">
        <v>90</v>
      </c>
      <c r="AY431" s="283" t="s">
        <v>244</v>
      </c>
    </row>
    <row r="432" s="2" customFormat="1" ht="16.5" customHeight="1">
      <c r="A432" s="40"/>
      <c r="B432" s="41"/>
      <c r="C432" s="222" t="s">
        <v>361</v>
      </c>
      <c r="D432" s="222" t="s">
        <v>245</v>
      </c>
      <c r="E432" s="223" t="s">
        <v>2030</v>
      </c>
      <c r="F432" s="224" t="s">
        <v>2031</v>
      </c>
      <c r="G432" s="225" t="s">
        <v>490</v>
      </c>
      <c r="H432" s="226">
        <v>19.75</v>
      </c>
      <c r="I432" s="227"/>
      <c r="J432" s="228">
        <f>ROUND(I432*H432,2)</f>
        <v>0</v>
      </c>
      <c r="K432" s="224" t="s">
        <v>434</v>
      </c>
      <c r="L432" s="46"/>
      <c r="M432" s="229" t="s">
        <v>1</v>
      </c>
      <c r="N432" s="230" t="s">
        <v>48</v>
      </c>
      <c r="O432" s="93"/>
      <c r="P432" s="231">
        <f>O432*H432</f>
        <v>0</v>
      </c>
      <c r="Q432" s="231">
        <v>0.00020000000000000001</v>
      </c>
      <c r="R432" s="231">
        <f>Q432*H432</f>
        <v>0.0039500000000000004</v>
      </c>
      <c r="S432" s="231">
        <v>0</v>
      </c>
      <c r="T432" s="232">
        <f>S432*H432</f>
        <v>0</v>
      </c>
      <c r="U432" s="40"/>
      <c r="V432" s="40"/>
      <c r="W432" s="40"/>
      <c r="X432" s="40"/>
      <c r="Y432" s="40"/>
      <c r="Z432" s="40"/>
      <c r="AA432" s="40"/>
      <c r="AB432" s="40"/>
      <c r="AC432" s="40"/>
      <c r="AD432" s="40"/>
      <c r="AE432" s="40"/>
      <c r="AR432" s="233" t="s">
        <v>123</v>
      </c>
      <c r="AT432" s="233" t="s">
        <v>245</v>
      </c>
      <c r="AU432" s="233" t="s">
        <v>92</v>
      </c>
      <c r="AY432" s="18" t="s">
        <v>244</v>
      </c>
      <c r="BE432" s="234">
        <f>IF(N432="základní",J432,0)</f>
        <v>0</v>
      </c>
      <c r="BF432" s="234">
        <f>IF(N432="snížená",J432,0)</f>
        <v>0</v>
      </c>
      <c r="BG432" s="234">
        <f>IF(N432="zákl. přenesená",J432,0)</f>
        <v>0</v>
      </c>
      <c r="BH432" s="234">
        <f>IF(N432="sníž. přenesená",J432,0)</f>
        <v>0</v>
      </c>
      <c r="BI432" s="234">
        <f>IF(N432="nulová",J432,0)</f>
        <v>0</v>
      </c>
      <c r="BJ432" s="18" t="s">
        <v>90</v>
      </c>
      <c r="BK432" s="234">
        <f>ROUND(I432*H432,2)</f>
        <v>0</v>
      </c>
      <c r="BL432" s="18" t="s">
        <v>123</v>
      </c>
      <c r="BM432" s="233" t="s">
        <v>2032</v>
      </c>
    </row>
    <row r="433" s="13" customFormat="1">
      <c r="A433" s="13"/>
      <c r="B433" s="262"/>
      <c r="C433" s="263"/>
      <c r="D433" s="235" t="s">
        <v>436</v>
      </c>
      <c r="E433" s="264" t="s">
        <v>1</v>
      </c>
      <c r="F433" s="265" t="s">
        <v>2033</v>
      </c>
      <c r="G433" s="263"/>
      <c r="H433" s="266">
        <v>19.75</v>
      </c>
      <c r="I433" s="267"/>
      <c r="J433" s="263"/>
      <c r="K433" s="263"/>
      <c r="L433" s="268"/>
      <c r="M433" s="269"/>
      <c r="N433" s="270"/>
      <c r="O433" s="270"/>
      <c r="P433" s="270"/>
      <c r="Q433" s="270"/>
      <c r="R433" s="270"/>
      <c r="S433" s="270"/>
      <c r="T433" s="271"/>
      <c r="U433" s="13"/>
      <c r="V433" s="13"/>
      <c r="W433" s="13"/>
      <c r="X433" s="13"/>
      <c r="Y433" s="13"/>
      <c r="Z433" s="13"/>
      <c r="AA433" s="13"/>
      <c r="AB433" s="13"/>
      <c r="AC433" s="13"/>
      <c r="AD433" s="13"/>
      <c r="AE433" s="13"/>
      <c r="AT433" s="272" t="s">
        <v>436</v>
      </c>
      <c r="AU433" s="272" t="s">
        <v>92</v>
      </c>
      <c r="AV433" s="13" t="s">
        <v>92</v>
      </c>
      <c r="AW433" s="13" t="s">
        <v>38</v>
      </c>
      <c r="AX433" s="13" t="s">
        <v>83</v>
      </c>
      <c r="AY433" s="272" t="s">
        <v>244</v>
      </c>
    </row>
    <row r="434" s="14" customFormat="1">
      <c r="A434" s="14"/>
      <c r="B434" s="273"/>
      <c r="C434" s="274"/>
      <c r="D434" s="235" t="s">
        <v>436</v>
      </c>
      <c r="E434" s="275" t="s">
        <v>1</v>
      </c>
      <c r="F434" s="276" t="s">
        <v>438</v>
      </c>
      <c r="G434" s="274"/>
      <c r="H434" s="277">
        <v>19.75</v>
      </c>
      <c r="I434" s="278"/>
      <c r="J434" s="274"/>
      <c r="K434" s="274"/>
      <c r="L434" s="279"/>
      <c r="M434" s="280"/>
      <c r="N434" s="281"/>
      <c r="O434" s="281"/>
      <c r="P434" s="281"/>
      <c r="Q434" s="281"/>
      <c r="R434" s="281"/>
      <c r="S434" s="281"/>
      <c r="T434" s="282"/>
      <c r="U434" s="14"/>
      <c r="V434" s="14"/>
      <c r="W434" s="14"/>
      <c r="X434" s="14"/>
      <c r="Y434" s="14"/>
      <c r="Z434" s="14"/>
      <c r="AA434" s="14"/>
      <c r="AB434" s="14"/>
      <c r="AC434" s="14"/>
      <c r="AD434" s="14"/>
      <c r="AE434" s="14"/>
      <c r="AT434" s="283" t="s">
        <v>436</v>
      </c>
      <c r="AU434" s="283" t="s">
        <v>92</v>
      </c>
      <c r="AV434" s="14" t="s">
        <v>123</v>
      </c>
      <c r="AW434" s="14" t="s">
        <v>38</v>
      </c>
      <c r="AX434" s="14" t="s">
        <v>90</v>
      </c>
      <c r="AY434" s="283" t="s">
        <v>244</v>
      </c>
    </row>
    <row r="435" s="11" customFormat="1" ht="22.8" customHeight="1">
      <c r="A435" s="11"/>
      <c r="B435" s="208"/>
      <c r="C435" s="209"/>
      <c r="D435" s="210" t="s">
        <v>82</v>
      </c>
      <c r="E435" s="260" t="s">
        <v>123</v>
      </c>
      <c r="F435" s="260" t="s">
        <v>626</v>
      </c>
      <c r="G435" s="209"/>
      <c r="H435" s="209"/>
      <c r="I435" s="212"/>
      <c r="J435" s="261">
        <f>BK435</f>
        <v>0</v>
      </c>
      <c r="K435" s="209"/>
      <c r="L435" s="214"/>
      <c r="M435" s="215"/>
      <c r="N435" s="216"/>
      <c r="O435" s="216"/>
      <c r="P435" s="217">
        <f>SUM(P436:P487)</f>
        <v>0</v>
      </c>
      <c r="Q435" s="216"/>
      <c r="R435" s="217">
        <f>SUM(R436:R487)</f>
        <v>459.73188010000001</v>
      </c>
      <c r="S435" s="216"/>
      <c r="T435" s="218">
        <f>SUM(T436:T487)</f>
        <v>0</v>
      </c>
      <c r="U435" s="11"/>
      <c r="V435" s="11"/>
      <c r="W435" s="11"/>
      <c r="X435" s="11"/>
      <c r="Y435" s="11"/>
      <c r="Z435" s="11"/>
      <c r="AA435" s="11"/>
      <c r="AB435" s="11"/>
      <c r="AC435" s="11"/>
      <c r="AD435" s="11"/>
      <c r="AE435" s="11"/>
      <c r="AR435" s="219" t="s">
        <v>90</v>
      </c>
      <c r="AT435" s="220" t="s">
        <v>82</v>
      </c>
      <c r="AU435" s="220" t="s">
        <v>90</v>
      </c>
      <c r="AY435" s="219" t="s">
        <v>244</v>
      </c>
      <c r="BK435" s="221">
        <f>SUM(BK436:BK487)</f>
        <v>0</v>
      </c>
    </row>
    <row r="436" s="2" customFormat="1" ht="16.5" customHeight="1">
      <c r="A436" s="40"/>
      <c r="B436" s="41"/>
      <c r="C436" s="222" t="s">
        <v>763</v>
      </c>
      <c r="D436" s="222" t="s">
        <v>245</v>
      </c>
      <c r="E436" s="223" t="s">
        <v>2034</v>
      </c>
      <c r="F436" s="224" t="s">
        <v>2035</v>
      </c>
      <c r="G436" s="225" t="s">
        <v>301</v>
      </c>
      <c r="H436" s="226">
        <v>108.37900000000001</v>
      </c>
      <c r="I436" s="227"/>
      <c r="J436" s="228">
        <f>ROUND(I436*H436,2)</f>
        <v>0</v>
      </c>
      <c r="K436" s="224" t="s">
        <v>434</v>
      </c>
      <c r="L436" s="46"/>
      <c r="M436" s="229" t="s">
        <v>1</v>
      </c>
      <c r="N436" s="230" t="s">
        <v>48</v>
      </c>
      <c r="O436" s="93"/>
      <c r="P436" s="231">
        <f>O436*H436</f>
        <v>0</v>
      </c>
      <c r="Q436" s="231">
        <v>2.5020099999999998</v>
      </c>
      <c r="R436" s="231">
        <f>Q436*H436</f>
        <v>271.16534179000001</v>
      </c>
      <c r="S436" s="231">
        <v>0</v>
      </c>
      <c r="T436" s="232">
        <f>S436*H436</f>
        <v>0</v>
      </c>
      <c r="U436" s="40"/>
      <c r="V436" s="40"/>
      <c r="W436" s="40"/>
      <c r="X436" s="40"/>
      <c r="Y436" s="40"/>
      <c r="Z436" s="40"/>
      <c r="AA436" s="40"/>
      <c r="AB436" s="40"/>
      <c r="AC436" s="40"/>
      <c r="AD436" s="40"/>
      <c r="AE436" s="40"/>
      <c r="AR436" s="233" t="s">
        <v>123</v>
      </c>
      <c r="AT436" s="233" t="s">
        <v>245</v>
      </c>
      <c r="AU436" s="233" t="s">
        <v>92</v>
      </c>
      <c r="AY436" s="18" t="s">
        <v>244</v>
      </c>
      <c r="BE436" s="234">
        <f>IF(N436="základní",J436,0)</f>
        <v>0</v>
      </c>
      <c r="BF436" s="234">
        <f>IF(N436="snížená",J436,0)</f>
        <v>0</v>
      </c>
      <c r="BG436" s="234">
        <f>IF(N436="zákl. přenesená",J436,0)</f>
        <v>0</v>
      </c>
      <c r="BH436" s="234">
        <f>IF(N436="sníž. přenesená",J436,0)</f>
        <v>0</v>
      </c>
      <c r="BI436" s="234">
        <f>IF(N436="nulová",J436,0)</f>
        <v>0</v>
      </c>
      <c r="BJ436" s="18" t="s">
        <v>90</v>
      </c>
      <c r="BK436" s="234">
        <f>ROUND(I436*H436,2)</f>
        <v>0</v>
      </c>
      <c r="BL436" s="18" t="s">
        <v>123</v>
      </c>
      <c r="BM436" s="233" t="s">
        <v>2036</v>
      </c>
    </row>
    <row r="437" s="2" customFormat="1">
      <c r="A437" s="40"/>
      <c r="B437" s="41"/>
      <c r="C437" s="42"/>
      <c r="D437" s="235" t="s">
        <v>250</v>
      </c>
      <c r="E437" s="42"/>
      <c r="F437" s="236" t="s">
        <v>2037</v>
      </c>
      <c r="G437" s="42"/>
      <c r="H437" s="42"/>
      <c r="I437" s="237"/>
      <c r="J437" s="42"/>
      <c r="K437" s="42"/>
      <c r="L437" s="46"/>
      <c r="M437" s="238"/>
      <c r="N437" s="239"/>
      <c r="O437" s="93"/>
      <c r="P437" s="93"/>
      <c r="Q437" s="93"/>
      <c r="R437" s="93"/>
      <c r="S437" s="93"/>
      <c r="T437" s="94"/>
      <c r="U437" s="40"/>
      <c r="V437" s="40"/>
      <c r="W437" s="40"/>
      <c r="X437" s="40"/>
      <c r="Y437" s="40"/>
      <c r="Z437" s="40"/>
      <c r="AA437" s="40"/>
      <c r="AB437" s="40"/>
      <c r="AC437" s="40"/>
      <c r="AD437" s="40"/>
      <c r="AE437" s="40"/>
      <c r="AT437" s="18" t="s">
        <v>250</v>
      </c>
      <c r="AU437" s="18" t="s">
        <v>92</v>
      </c>
    </row>
    <row r="438" s="13" customFormat="1">
      <c r="A438" s="13"/>
      <c r="B438" s="262"/>
      <c r="C438" s="263"/>
      <c r="D438" s="235" t="s">
        <v>436</v>
      </c>
      <c r="E438" s="264" t="s">
        <v>1</v>
      </c>
      <c r="F438" s="265" t="s">
        <v>2038</v>
      </c>
      <c r="G438" s="263"/>
      <c r="H438" s="266">
        <v>108.37900000000001</v>
      </c>
      <c r="I438" s="267"/>
      <c r="J438" s="263"/>
      <c r="K438" s="263"/>
      <c r="L438" s="268"/>
      <c r="M438" s="269"/>
      <c r="N438" s="270"/>
      <c r="O438" s="270"/>
      <c r="P438" s="270"/>
      <c r="Q438" s="270"/>
      <c r="R438" s="270"/>
      <c r="S438" s="270"/>
      <c r="T438" s="271"/>
      <c r="U438" s="13"/>
      <c r="V438" s="13"/>
      <c r="W438" s="13"/>
      <c r="X438" s="13"/>
      <c r="Y438" s="13"/>
      <c r="Z438" s="13"/>
      <c r="AA438" s="13"/>
      <c r="AB438" s="13"/>
      <c r="AC438" s="13"/>
      <c r="AD438" s="13"/>
      <c r="AE438" s="13"/>
      <c r="AT438" s="272" t="s">
        <v>436</v>
      </c>
      <c r="AU438" s="272" t="s">
        <v>92</v>
      </c>
      <c r="AV438" s="13" t="s">
        <v>92</v>
      </c>
      <c r="AW438" s="13" t="s">
        <v>38</v>
      </c>
      <c r="AX438" s="13" t="s">
        <v>83</v>
      </c>
      <c r="AY438" s="272" t="s">
        <v>244</v>
      </c>
    </row>
    <row r="439" s="14" customFormat="1">
      <c r="A439" s="14"/>
      <c r="B439" s="273"/>
      <c r="C439" s="274"/>
      <c r="D439" s="235" t="s">
        <v>436</v>
      </c>
      <c r="E439" s="275" t="s">
        <v>1</v>
      </c>
      <c r="F439" s="276" t="s">
        <v>438</v>
      </c>
      <c r="G439" s="274"/>
      <c r="H439" s="277">
        <v>108.37900000000001</v>
      </c>
      <c r="I439" s="278"/>
      <c r="J439" s="274"/>
      <c r="K439" s="274"/>
      <c r="L439" s="279"/>
      <c r="M439" s="280"/>
      <c r="N439" s="281"/>
      <c r="O439" s="281"/>
      <c r="P439" s="281"/>
      <c r="Q439" s="281"/>
      <c r="R439" s="281"/>
      <c r="S439" s="281"/>
      <c r="T439" s="282"/>
      <c r="U439" s="14"/>
      <c r="V439" s="14"/>
      <c r="W439" s="14"/>
      <c r="X439" s="14"/>
      <c r="Y439" s="14"/>
      <c r="Z439" s="14"/>
      <c r="AA439" s="14"/>
      <c r="AB439" s="14"/>
      <c r="AC439" s="14"/>
      <c r="AD439" s="14"/>
      <c r="AE439" s="14"/>
      <c r="AT439" s="283" t="s">
        <v>436</v>
      </c>
      <c r="AU439" s="283" t="s">
        <v>92</v>
      </c>
      <c r="AV439" s="14" t="s">
        <v>123</v>
      </c>
      <c r="AW439" s="14" t="s">
        <v>38</v>
      </c>
      <c r="AX439" s="14" t="s">
        <v>90</v>
      </c>
      <c r="AY439" s="283" t="s">
        <v>244</v>
      </c>
    </row>
    <row r="440" s="2" customFormat="1" ht="16.5" customHeight="1">
      <c r="A440" s="40"/>
      <c r="B440" s="41"/>
      <c r="C440" s="222" t="s">
        <v>366</v>
      </c>
      <c r="D440" s="222" t="s">
        <v>245</v>
      </c>
      <c r="E440" s="223" t="s">
        <v>2039</v>
      </c>
      <c r="F440" s="224" t="s">
        <v>2040</v>
      </c>
      <c r="G440" s="225" t="s">
        <v>419</v>
      </c>
      <c r="H440" s="226">
        <v>17.123999999999999</v>
      </c>
      <c r="I440" s="227"/>
      <c r="J440" s="228">
        <f>ROUND(I440*H440,2)</f>
        <v>0</v>
      </c>
      <c r="K440" s="224" t="s">
        <v>434</v>
      </c>
      <c r="L440" s="46"/>
      <c r="M440" s="229" t="s">
        <v>1</v>
      </c>
      <c r="N440" s="230" t="s">
        <v>48</v>
      </c>
      <c r="O440" s="93"/>
      <c r="P440" s="231">
        <f>O440*H440</f>
        <v>0</v>
      </c>
      <c r="Q440" s="231">
        <v>1.06277</v>
      </c>
      <c r="R440" s="231">
        <f>Q440*H440</f>
        <v>18.19887348</v>
      </c>
      <c r="S440" s="231">
        <v>0</v>
      </c>
      <c r="T440" s="232">
        <f>S440*H440</f>
        <v>0</v>
      </c>
      <c r="U440" s="40"/>
      <c r="V440" s="40"/>
      <c r="W440" s="40"/>
      <c r="X440" s="40"/>
      <c r="Y440" s="40"/>
      <c r="Z440" s="40"/>
      <c r="AA440" s="40"/>
      <c r="AB440" s="40"/>
      <c r="AC440" s="40"/>
      <c r="AD440" s="40"/>
      <c r="AE440" s="40"/>
      <c r="AR440" s="233" t="s">
        <v>123</v>
      </c>
      <c r="AT440" s="233" t="s">
        <v>245</v>
      </c>
      <c r="AU440" s="233" t="s">
        <v>92</v>
      </c>
      <c r="AY440" s="18" t="s">
        <v>244</v>
      </c>
      <c r="BE440" s="234">
        <f>IF(N440="základní",J440,0)</f>
        <v>0</v>
      </c>
      <c r="BF440" s="234">
        <f>IF(N440="snížená",J440,0)</f>
        <v>0</v>
      </c>
      <c r="BG440" s="234">
        <f>IF(N440="zákl. přenesená",J440,0)</f>
        <v>0</v>
      </c>
      <c r="BH440" s="234">
        <f>IF(N440="sníž. přenesená",J440,0)</f>
        <v>0</v>
      </c>
      <c r="BI440" s="234">
        <f>IF(N440="nulová",J440,0)</f>
        <v>0</v>
      </c>
      <c r="BJ440" s="18" t="s">
        <v>90</v>
      </c>
      <c r="BK440" s="234">
        <f>ROUND(I440*H440,2)</f>
        <v>0</v>
      </c>
      <c r="BL440" s="18" t="s">
        <v>123</v>
      </c>
      <c r="BM440" s="233" t="s">
        <v>2041</v>
      </c>
    </row>
    <row r="441" s="13" customFormat="1">
      <c r="A441" s="13"/>
      <c r="B441" s="262"/>
      <c r="C441" s="263"/>
      <c r="D441" s="235" t="s">
        <v>436</v>
      </c>
      <c r="E441" s="264" t="s">
        <v>1</v>
      </c>
      <c r="F441" s="265" t="s">
        <v>2042</v>
      </c>
      <c r="G441" s="263"/>
      <c r="H441" s="266">
        <v>17.123999999999999</v>
      </c>
      <c r="I441" s="267"/>
      <c r="J441" s="263"/>
      <c r="K441" s="263"/>
      <c r="L441" s="268"/>
      <c r="M441" s="269"/>
      <c r="N441" s="270"/>
      <c r="O441" s="270"/>
      <c r="P441" s="270"/>
      <c r="Q441" s="270"/>
      <c r="R441" s="270"/>
      <c r="S441" s="270"/>
      <c r="T441" s="271"/>
      <c r="U441" s="13"/>
      <c r="V441" s="13"/>
      <c r="W441" s="13"/>
      <c r="X441" s="13"/>
      <c r="Y441" s="13"/>
      <c r="Z441" s="13"/>
      <c r="AA441" s="13"/>
      <c r="AB441" s="13"/>
      <c r="AC441" s="13"/>
      <c r="AD441" s="13"/>
      <c r="AE441" s="13"/>
      <c r="AT441" s="272" t="s">
        <v>436</v>
      </c>
      <c r="AU441" s="272" t="s">
        <v>92</v>
      </c>
      <c r="AV441" s="13" t="s">
        <v>92</v>
      </c>
      <c r="AW441" s="13" t="s">
        <v>38</v>
      </c>
      <c r="AX441" s="13" t="s">
        <v>83</v>
      </c>
      <c r="AY441" s="272" t="s">
        <v>244</v>
      </c>
    </row>
    <row r="442" s="14" customFormat="1">
      <c r="A442" s="14"/>
      <c r="B442" s="273"/>
      <c r="C442" s="274"/>
      <c r="D442" s="235" t="s">
        <v>436</v>
      </c>
      <c r="E442" s="275" t="s">
        <v>1</v>
      </c>
      <c r="F442" s="276" t="s">
        <v>438</v>
      </c>
      <c r="G442" s="274"/>
      <c r="H442" s="277">
        <v>17.123999999999999</v>
      </c>
      <c r="I442" s="278"/>
      <c r="J442" s="274"/>
      <c r="K442" s="274"/>
      <c r="L442" s="279"/>
      <c r="M442" s="280"/>
      <c r="N442" s="281"/>
      <c r="O442" s="281"/>
      <c r="P442" s="281"/>
      <c r="Q442" s="281"/>
      <c r="R442" s="281"/>
      <c r="S442" s="281"/>
      <c r="T442" s="282"/>
      <c r="U442" s="14"/>
      <c r="V442" s="14"/>
      <c r="W442" s="14"/>
      <c r="X442" s="14"/>
      <c r="Y442" s="14"/>
      <c r="Z442" s="14"/>
      <c r="AA442" s="14"/>
      <c r="AB442" s="14"/>
      <c r="AC442" s="14"/>
      <c r="AD442" s="14"/>
      <c r="AE442" s="14"/>
      <c r="AT442" s="283" t="s">
        <v>436</v>
      </c>
      <c r="AU442" s="283" t="s">
        <v>92</v>
      </c>
      <c r="AV442" s="14" t="s">
        <v>123</v>
      </c>
      <c r="AW442" s="14" t="s">
        <v>38</v>
      </c>
      <c r="AX442" s="14" t="s">
        <v>90</v>
      </c>
      <c r="AY442" s="283" t="s">
        <v>244</v>
      </c>
    </row>
    <row r="443" s="2" customFormat="1" ht="16.5" customHeight="1">
      <c r="A443" s="40"/>
      <c r="B443" s="41"/>
      <c r="C443" s="222" t="s">
        <v>770</v>
      </c>
      <c r="D443" s="222" t="s">
        <v>245</v>
      </c>
      <c r="E443" s="223" t="s">
        <v>2043</v>
      </c>
      <c r="F443" s="224" t="s">
        <v>2044</v>
      </c>
      <c r="G443" s="225" t="s">
        <v>301</v>
      </c>
      <c r="H443" s="226">
        <v>1.75</v>
      </c>
      <c r="I443" s="227"/>
      <c r="J443" s="228">
        <f>ROUND(I443*H443,2)</f>
        <v>0</v>
      </c>
      <c r="K443" s="224" t="s">
        <v>434</v>
      </c>
      <c r="L443" s="46"/>
      <c r="M443" s="229" t="s">
        <v>1</v>
      </c>
      <c r="N443" s="230" t="s">
        <v>48</v>
      </c>
      <c r="O443" s="93"/>
      <c r="P443" s="231">
        <f>O443*H443</f>
        <v>0</v>
      </c>
      <c r="Q443" s="231">
        <v>2.5019499999999999</v>
      </c>
      <c r="R443" s="231">
        <f>Q443*H443</f>
        <v>4.3784124999999996</v>
      </c>
      <c r="S443" s="231">
        <v>0</v>
      </c>
      <c r="T443" s="232">
        <f>S443*H443</f>
        <v>0</v>
      </c>
      <c r="U443" s="40"/>
      <c r="V443" s="40"/>
      <c r="W443" s="40"/>
      <c r="X443" s="40"/>
      <c r="Y443" s="40"/>
      <c r="Z443" s="40"/>
      <c r="AA443" s="40"/>
      <c r="AB443" s="40"/>
      <c r="AC443" s="40"/>
      <c r="AD443" s="40"/>
      <c r="AE443" s="40"/>
      <c r="AR443" s="233" t="s">
        <v>123</v>
      </c>
      <c r="AT443" s="233" t="s">
        <v>245</v>
      </c>
      <c r="AU443" s="233" t="s">
        <v>92</v>
      </c>
      <c r="AY443" s="18" t="s">
        <v>244</v>
      </c>
      <c r="BE443" s="234">
        <f>IF(N443="základní",J443,0)</f>
        <v>0</v>
      </c>
      <c r="BF443" s="234">
        <f>IF(N443="snížená",J443,0)</f>
        <v>0</v>
      </c>
      <c r="BG443" s="234">
        <f>IF(N443="zákl. přenesená",J443,0)</f>
        <v>0</v>
      </c>
      <c r="BH443" s="234">
        <f>IF(N443="sníž. přenesená",J443,0)</f>
        <v>0</v>
      </c>
      <c r="BI443" s="234">
        <f>IF(N443="nulová",J443,0)</f>
        <v>0</v>
      </c>
      <c r="BJ443" s="18" t="s">
        <v>90</v>
      </c>
      <c r="BK443" s="234">
        <f>ROUND(I443*H443,2)</f>
        <v>0</v>
      </c>
      <c r="BL443" s="18" t="s">
        <v>123</v>
      </c>
      <c r="BM443" s="233" t="s">
        <v>2045</v>
      </c>
    </row>
    <row r="444" s="13" customFormat="1">
      <c r="A444" s="13"/>
      <c r="B444" s="262"/>
      <c r="C444" s="263"/>
      <c r="D444" s="235" t="s">
        <v>436</v>
      </c>
      <c r="E444" s="264" t="s">
        <v>1</v>
      </c>
      <c r="F444" s="265" t="s">
        <v>2046</v>
      </c>
      <c r="G444" s="263"/>
      <c r="H444" s="266">
        <v>1.75</v>
      </c>
      <c r="I444" s="267"/>
      <c r="J444" s="263"/>
      <c r="K444" s="263"/>
      <c r="L444" s="268"/>
      <c r="M444" s="269"/>
      <c r="N444" s="270"/>
      <c r="O444" s="270"/>
      <c r="P444" s="270"/>
      <c r="Q444" s="270"/>
      <c r="R444" s="270"/>
      <c r="S444" s="270"/>
      <c r="T444" s="271"/>
      <c r="U444" s="13"/>
      <c r="V444" s="13"/>
      <c r="W444" s="13"/>
      <c r="X444" s="13"/>
      <c r="Y444" s="13"/>
      <c r="Z444" s="13"/>
      <c r="AA444" s="13"/>
      <c r="AB444" s="13"/>
      <c r="AC444" s="13"/>
      <c r="AD444" s="13"/>
      <c r="AE444" s="13"/>
      <c r="AT444" s="272" t="s">
        <v>436</v>
      </c>
      <c r="AU444" s="272" t="s">
        <v>92</v>
      </c>
      <c r="AV444" s="13" t="s">
        <v>92</v>
      </c>
      <c r="AW444" s="13" t="s">
        <v>38</v>
      </c>
      <c r="AX444" s="13" t="s">
        <v>83</v>
      </c>
      <c r="AY444" s="272" t="s">
        <v>244</v>
      </c>
    </row>
    <row r="445" s="14" customFormat="1">
      <c r="A445" s="14"/>
      <c r="B445" s="273"/>
      <c r="C445" s="274"/>
      <c r="D445" s="235" t="s">
        <v>436</v>
      </c>
      <c r="E445" s="275" t="s">
        <v>1</v>
      </c>
      <c r="F445" s="276" t="s">
        <v>438</v>
      </c>
      <c r="G445" s="274"/>
      <c r="H445" s="277">
        <v>1.75</v>
      </c>
      <c r="I445" s="278"/>
      <c r="J445" s="274"/>
      <c r="K445" s="274"/>
      <c r="L445" s="279"/>
      <c r="M445" s="280"/>
      <c r="N445" s="281"/>
      <c r="O445" s="281"/>
      <c r="P445" s="281"/>
      <c r="Q445" s="281"/>
      <c r="R445" s="281"/>
      <c r="S445" s="281"/>
      <c r="T445" s="282"/>
      <c r="U445" s="14"/>
      <c r="V445" s="14"/>
      <c r="W445" s="14"/>
      <c r="X445" s="14"/>
      <c r="Y445" s="14"/>
      <c r="Z445" s="14"/>
      <c r="AA445" s="14"/>
      <c r="AB445" s="14"/>
      <c r="AC445" s="14"/>
      <c r="AD445" s="14"/>
      <c r="AE445" s="14"/>
      <c r="AT445" s="283" t="s">
        <v>436</v>
      </c>
      <c r="AU445" s="283" t="s">
        <v>92</v>
      </c>
      <c r="AV445" s="14" t="s">
        <v>123</v>
      </c>
      <c r="AW445" s="14" t="s">
        <v>38</v>
      </c>
      <c r="AX445" s="14" t="s">
        <v>90</v>
      </c>
      <c r="AY445" s="283" t="s">
        <v>244</v>
      </c>
    </row>
    <row r="446" s="2" customFormat="1" ht="16.5" customHeight="1">
      <c r="A446" s="40"/>
      <c r="B446" s="41"/>
      <c r="C446" s="222" t="s">
        <v>369</v>
      </c>
      <c r="D446" s="222" t="s">
        <v>245</v>
      </c>
      <c r="E446" s="223" t="s">
        <v>2047</v>
      </c>
      <c r="F446" s="224" t="s">
        <v>2048</v>
      </c>
      <c r="G446" s="225" t="s">
        <v>419</v>
      </c>
      <c r="H446" s="226">
        <v>0.26300000000000001</v>
      </c>
      <c r="I446" s="227"/>
      <c r="J446" s="228">
        <f>ROUND(I446*H446,2)</f>
        <v>0</v>
      </c>
      <c r="K446" s="224" t="s">
        <v>434</v>
      </c>
      <c r="L446" s="46"/>
      <c r="M446" s="229" t="s">
        <v>1</v>
      </c>
      <c r="N446" s="230" t="s">
        <v>48</v>
      </c>
      <c r="O446" s="93"/>
      <c r="P446" s="231">
        <f>O446*H446</f>
        <v>0</v>
      </c>
      <c r="Q446" s="231">
        <v>1.0492699999999999</v>
      </c>
      <c r="R446" s="231">
        <f>Q446*H446</f>
        <v>0.27595800999999998</v>
      </c>
      <c r="S446" s="231">
        <v>0</v>
      </c>
      <c r="T446" s="232">
        <f>S446*H446</f>
        <v>0</v>
      </c>
      <c r="U446" s="40"/>
      <c r="V446" s="40"/>
      <c r="W446" s="40"/>
      <c r="X446" s="40"/>
      <c r="Y446" s="40"/>
      <c r="Z446" s="40"/>
      <c r="AA446" s="40"/>
      <c r="AB446" s="40"/>
      <c r="AC446" s="40"/>
      <c r="AD446" s="40"/>
      <c r="AE446" s="40"/>
      <c r="AR446" s="233" t="s">
        <v>123</v>
      </c>
      <c r="AT446" s="233" t="s">
        <v>245</v>
      </c>
      <c r="AU446" s="233" t="s">
        <v>92</v>
      </c>
      <c r="AY446" s="18" t="s">
        <v>244</v>
      </c>
      <c r="BE446" s="234">
        <f>IF(N446="základní",J446,0)</f>
        <v>0</v>
      </c>
      <c r="BF446" s="234">
        <f>IF(N446="snížená",J446,0)</f>
        <v>0</v>
      </c>
      <c r="BG446" s="234">
        <f>IF(N446="zákl. přenesená",J446,0)</f>
        <v>0</v>
      </c>
      <c r="BH446" s="234">
        <f>IF(N446="sníž. přenesená",J446,0)</f>
        <v>0</v>
      </c>
      <c r="BI446" s="234">
        <f>IF(N446="nulová",J446,0)</f>
        <v>0</v>
      </c>
      <c r="BJ446" s="18" t="s">
        <v>90</v>
      </c>
      <c r="BK446" s="234">
        <f>ROUND(I446*H446,2)</f>
        <v>0</v>
      </c>
      <c r="BL446" s="18" t="s">
        <v>123</v>
      </c>
      <c r="BM446" s="233" t="s">
        <v>2049</v>
      </c>
    </row>
    <row r="447" s="13" customFormat="1">
      <c r="A447" s="13"/>
      <c r="B447" s="262"/>
      <c r="C447" s="263"/>
      <c r="D447" s="235" t="s">
        <v>436</v>
      </c>
      <c r="E447" s="264" t="s">
        <v>1</v>
      </c>
      <c r="F447" s="265" t="s">
        <v>2050</v>
      </c>
      <c r="G447" s="263"/>
      <c r="H447" s="266">
        <v>0.26300000000000001</v>
      </c>
      <c r="I447" s="267"/>
      <c r="J447" s="263"/>
      <c r="K447" s="263"/>
      <c r="L447" s="268"/>
      <c r="M447" s="269"/>
      <c r="N447" s="270"/>
      <c r="O447" s="270"/>
      <c r="P447" s="270"/>
      <c r="Q447" s="270"/>
      <c r="R447" s="270"/>
      <c r="S447" s="270"/>
      <c r="T447" s="271"/>
      <c r="U447" s="13"/>
      <c r="V447" s="13"/>
      <c r="W447" s="13"/>
      <c r="X447" s="13"/>
      <c r="Y447" s="13"/>
      <c r="Z447" s="13"/>
      <c r="AA447" s="13"/>
      <c r="AB447" s="13"/>
      <c r="AC447" s="13"/>
      <c r="AD447" s="13"/>
      <c r="AE447" s="13"/>
      <c r="AT447" s="272" t="s">
        <v>436</v>
      </c>
      <c r="AU447" s="272" t="s">
        <v>92</v>
      </c>
      <c r="AV447" s="13" t="s">
        <v>92</v>
      </c>
      <c r="AW447" s="13" t="s">
        <v>38</v>
      </c>
      <c r="AX447" s="13" t="s">
        <v>83</v>
      </c>
      <c r="AY447" s="272" t="s">
        <v>244</v>
      </c>
    </row>
    <row r="448" s="15" customFormat="1">
      <c r="A448" s="15"/>
      <c r="B448" s="287"/>
      <c r="C448" s="288"/>
      <c r="D448" s="235" t="s">
        <v>436</v>
      </c>
      <c r="E448" s="289" t="s">
        <v>1</v>
      </c>
      <c r="F448" s="290" t="s">
        <v>2051</v>
      </c>
      <c r="G448" s="288"/>
      <c r="H448" s="289" t="s">
        <v>1</v>
      </c>
      <c r="I448" s="291"/>
      <c r="J448" s="288"/>
      <c r="K448" s="288"/>
      <c r="L448" s="292"/>
      <c r="M448" s="293"/>
      <c r="N448" s="294"/>
      <c r="O448" s="294"/>
      <c r="P448" s="294"/>
      <c r="Q448" s="294"/>
      <c r="R448" s="294"/>
      <c r="S448" s="294"/>
      <c r="T448" s="295"/>
      <c r="U448" s="15"/>
      <c r="V448" s="15"/>
      <c r="W448" s="15"/>
      <c r="X448" s="15"/>
      <c r="Y448" s="15"/>
      <c r="Z448" s="15"/>
      <c r="AA448" s="15"/>
      <c r="AB448" s="15"/>
      <c r="AC448" s="15"/>
      <c r="AD448" s="15"/>
      <c r="AE448" s="15"/>
      <c r="AT448" s="296" t="s">
        <v>436</v>
      </c>
      <c r="AU448" s="296" t="s">
        <v>92</v>
      </c>
      <c r="AV448" s="15" t="s">
        <v>90</v>
      </c>
      <c r="AW448" s="15" t="s">
        <v>38</v>
      </c>
      <c r="AX448" s="15" t="s">
        <v>83</v>
      </c>
      <c r="AY448" s="296" t="s">
        <v>244</v>
      </c>
    </row>
    <row r="449" s="14" customFormat="1">
      <c r="A449" s="14"/>
      <c r="B449" s="273"/>
      <c r="C449" s="274"/>
      <c r="D449" s="235" t="s">
        <v>436</v>
      </c>
      <c r="E449" s="275" t="s">
        <v>1</v>
      </c>
      <c r="F449" s="276" t="s">
        <v>438</v>
      </c>
      <c r="G449" s="274"/>
      <c r="H449" s="277">
        <v>0.26300000000000001</v>
      </c>
      <c r="I449" s="278"/>
      <c r="J449" s="274"/>
      <c r="K449" s="274"/>
      <c r="L449" s="279"/>
      <c r="M449" s="280"/>
      <c r="N449" s="281"/>
      <c r="O449" s="281"/>
      <c r="P449" s="281"/>
      <c r="Q449" s="281"/>
      <c r="R449" s="281"/>
      <c r="S449" s="281"/>
      <c r="T449" s="282"/>
      <c r="U449" s="14"/>
      <c r="V449" s="14"/>
      <c r="W449" s="14"/>
      <c r="X449" s="14"/>
      <c r="Y449" s="14"/>
      <c r="Z449" s="14"/>
      <c r="AA449" s="14"/>
      <c r="AB449" s="14"/>
      <c r="AC449" s="14"/>
      <c r="AD449" s="14"/>
      <c r="AE449" s="14"/>
      <c r="AT449" s="283" t="s">
        <v>436</v>
      </c>
      <c r="AU449" s="283" t="s">
        <v>92</v>
      </c>
      <c r="AV449" s="14" t="s">
        <v>123</v>
      </c>
      <c r="AW449" s="14" t="s">
        <v>38</v>
      </c>
      <c r="AX449" s="14" t="s">
        <v>90</v>
      </c>
      <c r="AY449" s="283" t="s">
        <v>244</v>
      </c>
    </row>
    <row r="450" s="2" customFormat="1" ht="16.5" customHeight="1">
      <c r="A450" s="40"/>
      <c r="B450" s="41"/>
      <c r="C450" s="222" t="s">
        <v>777</v>
      </c>
      <c r="D450" s="222" t="s">
        <v>245</v>
      </c>
      <c r="E450" s="223" t="s">
        <v>2052</v>
      </c>
      <c r="F450" s="224" t="s">
        <v>2053</v>
      </c>
      <c r="G450" s="225" t="s">
        <v>248</v>
      </c>
      <c r="H450" s="226">
        <v>1.94</v>
      </c>
      <c r="I450" s="227"/>
      <c r="J450" s="228">
        <f>ROUND(I450*H450,2)</f>
        <v>0</v>
      </c>
      <c r="K450" s="224" t="s">
        <v>434</v>
      </c>
      <c r="L450" s="46"/>
      <c r="M450" s="229" t="s">
        <v>1</v>
      </c>
      <c r="N450" s="230" t="s">
        <v>48</v>
      </c>
      <c r="O450" s="93"/>
      <c r="P450" s="231">
        <f>O450*H450</f>
        <v>0</v>
      </c>
      <c r="Q450" s="231">
        <v>0.0065799999999999999</v>
      </c>
      <c r="R450" s="231">
        <f>Q450*H450</f>
        <v>0.012765199999999999</v>
      </c>
      <c r="S450" s="231">
        <v>0</v>
      </c>
      <c r="T450" s="232">
        <f>S450*H450</f>
        <v>0</v>
      </c>
      <c r="U450" s="40"/>
      <c r="V450" s="40"/>
      <c r="W450" s="40"/>
      <c r="X450" s="40"/>
      <c r="Y450" s="40"/>
      <c r="Z450" s="40"/>
      <c r="AA450" s="40"/>
      <c r="AB450" s="40"/>
      <c r="AC450" s="40"/>
      <c r="AD450" s="40"/>
      <c r="AE450" s="40"/>
      <c r="AR450" s="233" t="s">
        <v>123</v>
      </c>
      <c r="AT450" s="233" t="s">
        <v>245</v>
      </c>
      <c r="AU450" s="233" t="s">
        <v>92</v>
      </c>
      <c r="AY450" s="18" t="s">
        <v>244</v>
      </c>
      <c r="BE450" s="234">
        <f>IF(N450="základní",J450,0)</f>
        <v>0</v>
      </c>
      <c r="BF450" s="234">
        <f>IF(N450="snížená",J450,0)</f>
        <v>0</v>
      </c>
      <c r="BG450" s="234">
        <f>IF(N450="zákl. přenesená",J450,0)</f>
        <v>0</v>
      </c>
      <c r="BH450" s="234">
        <f>IF(N450="sníž. přenesená",J450,0)</f>
        <v>0</v>
      </c>
      <c r="BI450" s="234">
        <f>IF(N450="nulová",J450,0)</f>
        <v>0</v>
      </c>
      <c r="BJ450" s="18" t="s">
        <v>90</v>
      </c>
      <c r="BK450" s="234">
        <f>ROUND(I450*H450,2)</f>
        <v>0</v>
      </c>
      <c r="BL450" s="18" t="s">
        <v>123</v>
      </c>
      <c r="BM450" s="233" t="s">
        <v>2054</v>
      </c>
    </row>
    <row r="451" s="13" customFormat="1">
      <c r="A451" s="13"/>
      <c r="B451" s="262"/>
      <c r="C451" s="263"/>
      <c r="D451" s="235" t="s">
        <v>436</v>
      </c>
      <c r="E451" s="264" t="s">
        <v>1</v>
      </c>
      <c r="F451" s="265" t="s">
        <v>2055</v>
      </c>
      <c r="G451" s="263"/>
      <c r="H451" s="266">
        <v>1.94</v>
      </c>
      <c r="I451" s="267"/>
      <c r="J451" s="263"/>
      <c r="K451" s="263"/>
      <c r="L451" s="268"/>
      <c r="M451" s="269"/>
      <c r="N451" s="270"/>
      <c r="O451" s="270"/>
      <c r="P451" s="270"/>
      <c r="Q451" s="270"/>
      <c r="R451" s="270"/>
      <c r="S451" s="270"/>
      <c r="T451" s="271"/>
      <c r="U451" s="13"/>
      <c r="V451" s="13"/>
      <c r="W451" s="13"/>
      <c r="X451" s="13"/>
      <c r="Y451" s="13"/>
      <c r="Z451" s="13"/>
      <c r="AA451" s="13"/>
      <c r="AB451" s="13"/>
      <c r="AC451" s="13"/>
      <c r="AD451" s="13"/>
      <c r="AE451" s="13"/>
      <c r="AT451" s="272" t="s">
        <v>436</v>
      </c>
      <c r="AU451" s="272" t="s">
        <v>92</v>
      </c>
      <c r="AV451" s="13" t="s">
        <v>92</v>
      </c>
      <c r="AW451" s="13" t="s">
        <v>38</v>
      </c>
      <c r="AX451" s="13" t="s">
        <v>83</v>
      </c>
      <c r="AY451" s="272" t="s">
        <v>244</v>
      </c>
    </row>
    <row r="452" s="14" customFormat="1">
      <c r="A452" s="14"/>
      <c r="B452" s="273"/>
      <c r="C452" s="274"/>
      <c r="D452" s="235" t="s">
        <v>436</v>
      </c>
      <c r="E452" s="275" t="s">
        <v>1</v>
      </c>
      <c r="F452" s="276" t="s">
        <v>438</v>
      </c>
      <c r="G452" s="274"/>
      <c r="H452" s="277">
        <v>1.94</v>
      </c>
      <c r="I452" s="278"/>
      <c r="J452" s="274"/>
      <c r="K452" s="274"/>
      <c r="L452" s="279"/>
      <c r="M452" s="280"/>
      <c r="N452" s="281"/>
      <c r="O452" s="281"/>
      <c r="P452" s="281"/>
      <c r="Q452" s="281"/>
      <c r="R452" s="281"/>
      <c r="S452" s="281"/>
      <c r="T452" s="282"/>
      <c r="U452" s="14"/>
      <c r="V452" s="14"/>
      <c r="W452" s="14"/>
      <c r="X452" s="14"/>
      <c r="Y452" s="14"/>
      <c r="Z452" s="14"/>
      <c r="AA452" s="14"/>
      <c r="AB452" s="14"/>
      <c r="AC452" s="14"/>
      <c r="AD452" s="14"/>
      <c r="AE452" s="14"/>
      <c r="AT452" s="283" t="s">
        <v>436</v>
      </c>
      <c r="AU452" s="283" t="s">
        <v>92</v>
      </c>
      <c r="AV452" s="14" t="s">
        <v>123</v>
      </c>
      <c r="AW452" s="14" t="s">
        <v>38</v>
      </c>
      <c r="AX452" s="14" t="s">
        <v>90</v>
      </c>
      <c r="AY452" s="283" t="s">
        <v>244</v>
      </c>
    </row>
    <row r="453" s="2" customFormat="1" ht="16.5" customHeight="1">
      <c r="A453" s="40"/>
      <c r="B453" s="41"/>
      <c r="C453" s="222" t="s">
        <v>374</v>
      </c>
      <c r="D453" s="222" t="s">
        <v>245</v>
      </c>
      <c r="E453" s="223" t="s">
        <v>2056</v>
      </c>
      <c r="F453" s="224" t="s">
        <v>2057</v>
      </c>
      <c r="G453" s="225" t="s">
        <v>248</v>
      </c>
      <c r="H453" s="226">
        <v>1.94</v>
      </c>
      <c r="I453" s="227"/>
      <c r="J453" s="228">
        <f>ROUND(I453*H453,2)</f>
        <v>0</v>
      </c>
      <c r="K453" s="224" t="s">
        <v>434</v>
      </c>
      <c r="L453" s="46"/>
      <c r="M453" s="229" t="s">
        <v>1</v>
      </c>
      <c r="N453" s="230" t="s">
        <v>48</v>
      </c>
      <c r="O453" s="93"/>
      <c r="P453" s="231">
        <f>O453*H453</f>
        <v>0</v>
      </c>
      <c r="Q453" s="231">
        <v>0</v>
      </c>
      <c r="R453" s="231">
        <f>Q453*H453</f>
        <v>0</v>
      </c>
      <c r="S453" s="231">
        <v>0</v>
      </c>
      <c r="T453" s="232">
        <f>S453*H453</f>
        <v>0</v>
      </c>
      <c r="U453" s="40"/>
      <c r="V453" s="40"/>
      <c r="W453" s="40"/>
      <c r="X453" s="40"/>
      <c r="Y453" s="40"/>
      <c r="Z453" s="40"/>
      <c r="AA453" s="40"/>
      <c r="AB453" s="40"/>
      <c r="AC453" s="40"/>
      <c r="AD453" s="40"/>
      <c r="AE453" s="40"/>
      <c r="AR453" s="233" t="s">
        <v>123</v>
      </c>
      <c r="AT453" s="233" t="s">
        <v>245</v>
      </c>
      <c r="AU453" s="233" t="s">
        <v>92</v>
      </c>
      <c r="AY453" s="18" t="s">
        <v>244</v>
      </c>
      <c r="BE453" s="234">
        <f>IF(N453="základní",J453,0)</f>
        <v>0</v>
      </c>
      <c r="BF453" s="234">
        <f>IF(N453="snížená",J453,0)</f>
        <v>0</v>
      </c>
      <c r="BG453" s="234">
        <f>IF(N453="zákl. přenesená",J453,0)</f>
        <v>0</v>
      </c>
      <c r="BH453" s="234">
        <f>IF(N453="sníž. přenesená",J453,0)</f>
        <v>0</v>
      </c>
      <c r="BI453" s="234">
        <f>IF(N453="nulová",J453,0)</f>
        <v>0</v>
      </c>
      <c r="BJ453" s="18" t="s">
        <v>90</v>
      </c>
      <c r="BK453" s="234">
        <f>ROUND(I453*H453,2)</f>
        <v>0</v>
      </c>
      <c r="BL453" s="18" t="s">
        <v>123</v>
      </c>
      <c r="BM453" s="233" t="s">
        <v>2058</v>
      </c>
    </row>
    <row r="454" s="2" customFormat="1" ht="16.5" customHeight="1">
      <c r="A454" s="40"/>
      <c r="B454" s="41"/>
      <c r="C454" s="222" t="s">
        <v>785</v>
      </c>
      <c r="D454" s="222" t="s">
        <v>245</v>
      </c>
      <c r="E454" s="223" t="s">
        <v>2059</v>
      </c>
      <c r="F454" s="224" t="s">
        <v>2060</v>
      </c>
      <c r="G454" s="225" t="s">
        <v>248</v>
      </c>
      <c r="H454" s="226">
        <v>1044.3399999999999</v>
      </c>
      <c r="I454" s="227"/>
      <c r="J454" s="228">
        <f>ROUND(I454*H454,2)</f>
        <v>0</v>
      </c>
      <c r="K454" s="224" t="s">
        <v>249</v>
      </c>
      <c r="L454" s="46"/>
      <c r="M454" s="229" t="s">
        <v>1</v>
      </c>
      <c r="N454" s="230" t="s">
        <v>48</v>
      </c>
      <c r="O454" s="93"/>
      <c r="P454" s="231">
        <f>O454*H454</f>
        <v>0</v>
      </c>
      <c r="Q454" s="231">
        <v>0</v>
      </c>
      <c r="R454" s="231">
        <f>Q454*H454</f>
        <v>0</v>
      </c>
      <c r="S454" s="231">
        <v>0</v>
      </c>
      <c r="T454" s="232">
        <f>S454*H454</f>
        <v>0</v>
      </c>
      <c r="U454" s="40"/>
      <c r="V454" s="40"/>
      <c r="W454" s="40"/>
      <c r="X454" s="40"/>
      <c r="Y454" s="40"/>
      <c r="Z454" s="40"/>
      <c r="AA454" s="40"/>
      <c r="AB454" s="40"/>
      <c r="AC454" s="40"/>
      <c r="AD454" s="40"/>
      <c r="AE454" s="40"/>
      <c r="AR454" s="233" t="s">
        <v>123</v>
      </c>
      <c r="AT454" s="233" t="s">
        <v>245</v>
      </c>
      <c r="AU454" s="233" t="s">
        <v>92</v>
      </c>
      <c r="AY454" s="18" t="s">
        <v>244</v>
      </c>
      <c r="BE454" s="234">
        <f>IF(N454="základní",J454,0)</f>
        <v>0</v>
      </c>
      <c r="BF454" s="234">
        <f>IF(N454="snížená",J454,0)</f>
        <v>0</v>
      </c>
      <c r="BG454" s="234">
        <f>IF(N454="zákl. přenesená",J454,0)</f>
        <v>0</v>
      </c>
      <c r="BH454" s="234">
        <f>IF(N454="sníž. přenesená",J454,0)</f>
        <v>0</v>
      </c>
      <c r="BI454" s="234">
        <f>IF(N454="nulová",J454,0)</f>
        <v>0</v>
      </c>
      <c r="BJ454" s="18" t="s">
        <v>90</v>
      </c>
      <c r="BK454" s="234">
        <f>ROUND(I454*H454,2)</f>
        <v>0</v>
      </c>
      <c r="BL454" s="18" t="s">
        <v>123</v>
      </c>
      <c r="BM454" s="233" t="s">
        <v>2061</v>
      </c>
    </row>
    <row r="455" s="2" customFormat="1">
      <c r="A455" s="40"/>
      <c r="B455" s="41"/>
      <c r="C455" s="42"/>
      <c r="D455" s="235" t="s">
        <v>250</v>
      </c>
      <c r="E455" s="42"/>
      <c r="F455" s="236" t="s">
        <v>2062</v>
      </c>
      <c r="G455" s="42"/>
      <c r="H455" s="42"/>
      <c r="I455" s="237"/>
      <c r="J455" s="42"/>
      <c r="K455" s="42"/>
      <c r="L455" s="46"/>
      <c r="M455" s="238"/>
      <c r="N455" s="239"/>
      <c r="O455" s="93"/>
      <c r="P455" s="93"/>
      <c r="Q455" s="93"/>
      <c r="R455" s="93"/>
      <c r="S455" s="93"/>
      <c r="T455" s="94"/>
      <c r="U455" s="40"/>
      <c r="V455" s="40"/>
      <c r="W455" s="40"/>
      <c r="X455" s="40"/>
      <c r="Y455" s="40"/>
      <c r="Z455" s="40"/>
      <c r="AA455" s="40"/>
      <c r="AB455" s="40"/>
      <c r="AC455" s="40"/>
      <c r="AD455" s="40"/>
      <c r="AE455" s="40"/>
      <c r="AT455" s="18" t="s">
        <v>250</v>
      </c>
      <c r="AU455" s="18" t="s">
        <v>92</v>
      </c>
    </row>
    <row r="456" s="13" customFormat="1">
      <c r="A456" s="13"/>
      <c r="B456" s="262"/>
      <c r="C456" s="263"/>
      <c r="D456" s="235" t="s">
        <v>436</v>
      </c>
      <c r="E456" s="264" t="s">
        <v>1</v>
      </c>
      <c r="F456" s="265" t="s">
        <v>2063</v>
      </c>
      <c r="G456" s="263"/>
      <c r="H456" s="266">
        <v>1044.3399999999999</v>
      </c>
      <c r="I456" s="267"/>
      <c r="J456" s="263"/>
      <c r="K456" s="263"/>
      <c r="L456" s="268"/>
      <c r="M456" s="269"/>
      <c r="N456" s="270"/>
      <c r="O456" s="270"/>
      <c r="P456" s="270"/>
      <c r="Q456" s="270"/>
      <c r="R456" s="270"/>
      <c r="S456" s="270"/>
      <c r="T456" s="271"/>
      <c r="U456" s="13"/>
      <c r="V456" s="13"/>
      <c r="W456" s="13"/>
      <c r="X456" s="13"/>
      <c r="Y456" s="13"/>
      <c r="Z456" s="13"/>
      <c r="AA456" s="13"/>
      <c r="AB456" s="13"/>
      <c r="AC456" s="13"/>
      <c r="AD456" s="13"/>
      <c r="AE456" s="13"/>
      <c r="AT456" s="272" t="s">
        <v>436</v>
      </c>
      <c r="AU456" s="272" t="s">
        <v>92</v>
      </c>
      <c r="AV456" s="13" t="s">
        <v>92</v>
      </c>
      <c r="AW456" s="13" t="s">
        <v>38</v>
      </c>
      <c r="AX456" s="13" t="s">
        <v>83</v>
      </c>
      <c r="AY456" s="272" t="s">
        <v>244</v>
      </c>
    </row>
    <row r="457" s="14" customFormat="1">
      <c r="A457" s="14"/>
      <c r="B457" s="273"/>
      <c r="C457" s="274"/>
      <c r="D457" s="235" t="s">
        <v>436</v>
      </c>
      <c r="E457" s="275" t="s">
        <v>1</v>
      </c>
      <c r="F457" s="276" t="s">
        <v>438</v>
      </c>
      <c r="G457" s="274"/>
      <c r="H457" s="277">
        <v>1044.3399999999999</v>
      </c>
      <c r="I457" s="278"/>
      <c r="J457" s="274"/>
      <c r="K457" s="274"/>
      <c r="L457" s="279"/>
      <c r="M457" s="280"/>
      <c r="N457" s="281"/>
      <c r="O457" s="281"/>
      <c r="P457" s="281"/>
      <c r="Q457" s="281"/>
      <c r="R457" s="281"/>
      <c r="S457" s="281"/>
      <c r="T457" s="282"/>
      <c r="U457" s="14"/>
      <c r="V457" s="14"/>
      <c r="W457" s="14"/>
      <c r="X457" s="14"/>
      <c r="Y457" s="14"/>
      <c r="Z457" s="14"/>
      <c r="AA457" s="14"/>
      <c r="AB457" s="14"/>
      <c r="AC457" s="14"/>
      <c r="AD457" s="14"/>
      <c r="AE457" s="14"/>
      <c r="AT457" s="283" t="s">
        <v>436</v>
      </c>
      <c r="AU457" s="283" t="s">
        <v>92</v>
      </c>
      <c r="AV457" s="14" t="s">
        <v>123</v>
      </c>
      <c r="AW457" s="14" t="s">
        <v>38</v>
      </c>
      <c r="AX457" s="14" t="s">
        <v>90</v>
      </c>
      <c r="AY457" s="283" t="s">
        <v>244</v>
      </c>
    </row>
    <row r="458" s="2" customFormat="1" ht="16.5" customHeight="1">
      <c r="A458" s="40"/>
      <c r="B458" s="41"/>
      <c r="C458" s="222" t="s">
        <v>378</v>
      </c>
      <c r="D458" s="222" t="s">
        <v>245</v>
      </c>
      <c r="E458" s="223" t="s">
        <v>2064</v>
      </c>
      <c r="F458" s="224" t="s">
        <v>2065</v>
      </c>
      <c r="G458" s="225" t="s">
        <v>248</v>
      </c>
      <c r="H458" s="226">
        <v>880.39999999999998</v>
      </c>
      <c r="I458" s="227"/>
      <c r="J458" s="228">
        <f>ROUND(I458*H458,2)</f>
        <v>0</v>
      </c>
      <c r="K458" s="224" t="s">
        <v>249</v>
      </c>
      <c r="L458" s="46"/>
      <c r="M458" s="229" t="s">
        <v>1</v>
      </c>
      <c r="N458" s="230" t="s">
        <v>48</v>
      </c>
      <c r="O458" s="93"/>
      <c r="P458" s="231">
        <f>O458*H458</f>
        <v>0</v>
      </c>
      <c r="Q458" s="231">
        <v>0</v>
      </c>
      <c r="R458" s="231">
        <f>Q458*H458</f>
        <v>0</v>
      </c>
      <c r="S458" s="231">
        <v>0</v>
      </c>
      <c r="T458" s="232">
        <f>S458*H458</f>
        <v>0</v>
      </c>
      <c r="U458" s="40"/>
      <c r="V458" s="40"/>
      <c r="W458" s="40"/>
      <c r="X458" s="40"/>
      <c r="Y458" s="40"/>
      <c r="Z458" s="40"/>
      <c r="AA458" s="40"/>
      <c r="AB458" s="40"/>
      <c r="AC458" s="40"/>
      <c r="AD458" s="40"/>
      <c r="AE458" s="40"/>
      <c r="AR458" s="233" t="s">
        <v>123</v>
      </c>
      <c r="AT458" s="233" t="s">
        <v>245</v>
      </c>
      <c r="AU458" s="233" t="s">
        <v>92</v>
      </c>
      <c r="AY458" s="18" t="s">
        <v>244</v>
      </c>
      <c r="BE458" s="234">
        <f>IF(N458="základní",J458,0)</f>
        <v>0</v>
      </c>
      <c r="BF458" s="234">
        <f>IF(N458="snížená",J458,0)</f>
        <v>0</v>
      </c>
      <c r="BG458" s="234">
        <f>IF(N458="zákl. přenesená",J458,0)</f>
        <v>0</v>
      </c>
      <c r="BH458" s="234">
        <f>IF(N458="sníž. přenesená",J458,0)</f>
        <v>0</v>
      </c>
      <c r="BI458" s="234">
        <f>IF(N458="nulová",J458,0)</f>
        <v>0</v>
      </c>
      <c r="BJ458" s="18" t="s">
        <v>90</v>
      </c>
      <c r="BK458" s="234">
        <f>ROUND(I458*H458,2)</f>
        <v>0</v>
      </c>
      <c r="BL458" s="18" t="s">
        <v>123</v>
      </c>
      <c r="BM458" s="233" t="s">
        <v>2066</v>
      </c>
    </row>
    <row r="459" s="2" customFormat="1">
      <c r="A459" s="40"/>
      <c r="B459" s="41"/>
      <c r="C459" s="42"/>
      <c r="D459" s="235" t="s">
        <v>250</v>
      </c>
      <c r="E459" s="42"/>
      <c r="F459" s="236" t="s">
        <v>2067</v>
      </c>
      <c r="G459" s="42"/>
      <c r="H459" s="42"/>
      <c r="I459" s="237"/>
      <c r="J459" s="42"/>
      <c r="K459" s="42"/>
      <c r="L459" s="46"/>
      <c r="M459" s="238"/>
      <c r="N459" s="239"/>
      <c r="O459" s="93"/>
      <c r="P459" s="93"/>
      <c r="Q459" s="93"/>
      <c r="R459" s="93"/>
      <c r="S459" s="93"/>
      <c r="T459" s="94"/>
      <c r="U459" s="40"/>
      <c r="V459" s="40"/>
      <c r="W459" s="40"/>
      <c r="X459" s="40"/>
      <c r="Y459" s="40"/>
      <c r="Z459" s="40"/>
      <c r="AA459" s="40"/>
      <c r="AB459" s="40"/>
      <c r="AC459" s="40"/>
      <c r="AD459" s="40"/>
      <c r="AE459" s="40"/>
      <c r="AT459" s="18" t="s">
        <v>250</v>
      </c>
      <c r="AU459" s="18" t="s">
        <v>92</v>
      </c>
    </row>
    <row r="460" s="13" customFormat="1">
      <c r="A460" s="13"/>
      <c r="B460" s="262"/>
      <c r="C460" s="263"/>
      <c r="D460" s="235" t="s">
        <v>436</v>
      </c>
      <c r="E460" s="264" t="s">
        <v>1</v>
      </c>
      <c r="F460" s="265" t="s">
        <v>2068</v>
      </c>
      <c r="G460" s="263"/>
      <c r="H460" s="266">
        <v>880.39999999999998</v>
      </c>
      <c r="I460" s="267"/>
      <c r="J460" s="263"/>
      <c r="K460" s="263"/>
      <c r="L460" s="268"/>
      <c r="M460" s="269"/>
      <c r="N460" s="270"/>
      <c r="O460" s="270"/>
      <c r="P460" s="270"/>
      <c r="Q460" s="270"/>
      <c r="R460" s="270"/>
      <c r="S460" s="270"/>
      <c r="T460" s="271"/>
      <c r="U460" s="13"/>
      <c r="V460" s="13"/>
      <c r="W460" s="13"/>
      <c r="X460" s="13"/>
      <c r="Y460" s="13"/>
      <c r="Z460" s="13"/>
      <c r="AA460" s="13"/>
      <c r="AB460" s="13"/>
      <c r="AC460" s="13"/>
      <c r="AD460" s="13"/>
      <c r="AE460" s="13"/>
      <c r="AT460" s="272" t="s">
        <v>436</v>
      </c>
      <c r="AU460" s="272" t="s">
        <v>92</v>
      </c>
      <c r="AV460" s="13" t="s">
        <v>92</v>
      </c>
      <c r="AW460" s="13" t="s">
        <v>38</v>
      </c>
      <c r="AX460" s="13" t="s">
        <v>83</v>
      </c>
      <c r="AY460" s="272" t="s">
        <v>244</v>
      </c>
    </row>
    <row r="461" s="14" customFormat="1">
      <c r="A461" s="14"/>
      <c r="B461" s="273"/>
      <c r="C461" s="274"/>
      <c r="D461" s="235" t="s">
        <v>436</v>
      </c>
      <c r="E461" s="275" t="s">
        <v>1</v>
      </c>
      <c r="F461" s="276" t="s">
        <v>438</v>
      </c>
      <c r="G461" s="274"/>
      <c r="H461" s="277">
        <v>880.39999999999998</v>
      </c>
      <c r="I461" s="278"/>
      <c r="J461" s="274"/>
      <c r="K461" s="274"/>
      <c r="L461" s="279"/>
      <c r="M461" s="280"/>
      <c r="N461" s="281"/>
      <c r="O461" s="281"/>
      <c r="P461" s="281"/>
      <c r="Q461" s="281"/>
      <c r="R461" s="281"/>
      <c r="S461" s="281"/>
      <c r="T461" s="282"/>
      <c r="U461" s="14"/>
      <c r="V461" s="14"/>
      <c r="W461" s="14"/>
      <c r="X461" s="14"/>
      <c r="Y461" s="14"/>
      <c r="Z461" s="14"/>
      <c r="AA461" s="14"/>
      <c r="AB461" s="14"/>
      <c r="AC461" s="14"/>
      <c r="AD461" s="14"/>
      <c r="AE461" s="14"/>
      <c r="AT461" s="283" t="s">
        <v>436</v>
      </c>
      <c r="AU461" s="283" t="s">
        <v>92</v>
      </c>
      <c r="AV461" s="14" t="s">
        <v>123</v>
      </c>
      <c r="AW461" s="14" t="s">
        <v>38</v>
      </c>
      <c r="AX461" s="14" t="s">
        <v>90</v>
      </c>
      <c r="AY461" s="283" t="s">
        <v>244</v>
      </c>
    </row>
    <row r="462" s="2" customFormat="1" ht="16.5" customHeight="1">
      <c r="A462" s="40"/>
      <c r="B462" s="41"/>
      <c r="C462" s="222" t="s">
        <v>794</v>
      </c>
      <c r="D462" s="222" t="s">
        <v>245</v>
      </c>
      <c r="E462" s="223" t="s">
        <v>2069</v>
      </c>
      <c r="F462" s="224" t="s">
        <v>2070</v>
      </c>
      <c r="G462" s="225" t="s">
        <v>248</v>
      </c>
      <c r="H462" s="226">
        <v>547.37599999999998</v>
      </c>
      <c r="I462" s="227"/>
      <c r="J462" s="228">
        <f>ROUND(I462*H462,2)</f>
        <v>0</v>
      </c>
      <c r="K462" s="224" t="s">
        <v>434</v>
      </c>
      <c r="L462" s="46"/>
      <c r="M462" s="229" t="s">
        <v>1</v>
      </c>
      <c r="N462" s="230" t="s">
        <v>48</v>
      </c>
      <c r="O462" s="93"/>
      <c r="P462" s="231">
        <f>O462*H462</f>
        <v>0</v>
      </c>
      <c r="Q462" s="231">
        <v>0.24787000000000001</v>
      </c>
      <c r="R462" s="231">
        <f>Q462*H462</f>
        <v>135.67808912000001</v>
      </c>
      <c r="S462" s="231">
        <v>0</v>
      </c>
      <c r="T462" s="232">
        <f>S462*H462</f>
        <v>0</v>
      </c>
      <c r="U462" s="40"/>
      <c r="V462" s="40"/>
      <c r="W462" s="40"/>
      <c r="X462" s="40"/>
      <c r="Y462" s="40"/>
      <c r="Z462" s="40"/>
      <c r="AA462" s="40"/>
      <c r="AB462" s="40"/>
      <c r="AC462" s="40"/>
      <c r="AD462" s="40"/>
      <c r="AE462" s="40"/>
      <c r="AR462" s="233" t="s">
        <v>123</v>
      </c>
      <c r="AT462" s="233" t="s">
        <v>245</v>
      </c>
      <c r="AU462" s="233" t="s">
        <v>92</v>
      </c>
      <c r="AY462" s="18" t="s">
        <v>244</v>
      </c>
      <c r="BE462" s="234">
        <f>IF(N462="základní",J462,0)</f>
        <v>0</v>
      </c>
      <c r="BF462" s="234">
        <f>IF(N462="snížená",J462,0)</f>
        <v>0</v>
      </c>
      <c r="BG462" s="234">
        <f>IF(N462="zákl. přenesená",J462,0)</f>
        <v>0</v>
      </c>
      <c r="BH462" s="234">
        <f>IF(N462="sníž. přenesená",J462,0)</f>
        <v>0</v>
      </c>
      <c r="BI462" s="234">
        <f>IF(N462="nulová",J462,0)</f>
        <v>0</v>
      </c>
      <c r="BJ462" s="18" t="s">
        <v>90</v>
      </c>
      <c r="BK462" s="234">
        <f>ROUND(I462*H462,2)</f>
        <v>0</v>
      </c>
      <c r="BL462" s="18" t="s">
        <v>123</v>
      </c>
      <c r="BM462" s="233" t="s">
        <v>2071</v>
      </c>
    </row>
    <row r="463" s="15" customFormat="1">
      <c r="A463" s="15"/>
      <c r="B463" s="287"/>
      <c r="C463" s="288"/>
      <c r="D463" s="235" t="s">
        <v>436</v>
      </c>
      <c r="E463" s="289" t="s">
        <v>1</v>
      </c>
      <c r="F463" s="290" t="s">
        <v>1759</v>
      </c>
      <c r="G463" s="288"/>
      <c r="H463" s="289" t="s">
        <v>1</v>
      </c>
      <c r="I463" s="291"/>
      <c r="J463" s="288"/>
      <c r="K463" s="288"/>
      <c r="L463" s="292"/>
      <c r="M463" s="293"/>
      <c r="N463" s="294"/>
      <c r="O463" s="294"/>
      <c r="P463" s="294"/>
      <c r="Q463" s="294"/>
      <c r="R463" s="294"/>
      <c r="S463" s="294"/>
      <c r="T463" s="295"/>
      <c r="U463" s="15"/>
      <c r="V463" s="15"/>
      <c r="W463" s="15"/>
      <c r="X463" s="15"/>
      <c r="Y463" s="15"/>
      <c r="Z463" s="15"/>
      <c r="AA463" s="15"/>
      <c r="AB463" s="15"/>
      <c r="AC463" s="15"/>
      <c r="AD463" s="15"/>
      <c r="AE463" s="15"/>
      <c r="AT463" s="296" t="s">
        <v>436</v>
      </c>
      <c r="AU463" s="296" t="s">
        <v>92</v>
      </c>
      <c r="AV463" s="15" t="s">
        <v>90</v>
      </c>
      <c r="AW463" s="15" t="s">
        <v>38</v>
      </c>
      <c r="AX463" s="15" t="s">
        <v>83</v>
      </c>
      <c r="AY463" s="296" t="s">
        <v>244</v>
      </c>
    </row>
    <row r="464" s="13" customFormat="1">
      <c r="A464" s="13"/>
      <c r="B464" s="262"/>
      <c r="C464" s="263"/>
      <c r="D464" s="235" t="s">
        <v>436</v>
      </c>
      <c r="E464" s="264" t="s">
        <v>1</v>
      </c>
      <c r="F464" s="265" t="s">
        <v>1824</v>
      </c>
      <c r="G464" s="263"/>
      <c r="H464" s="266">
        <v>51.329999999999998</v>
      </c>
      <c r="I464" s="267"/>
      <c r="J464" s="263"/>
      <c r="K464" s="263"/>
      <c r="L464" s="268"/>
      <c r="M464" s="269"/>
      <c r="N464" s="270"/>
      <c r="O464" s="270"/>
      <c r="P464" s="270"/>
      <c r="Q464" s="270"/>
      <c r="R464" s="270"/>
      <c r="S464" s="270"/>
      <c r="T464" s="271"/>
      <c r="U464" s="13"/>
      <c r="V464" s="13"/>
      <c r="W464" s="13"/>
      <c r="X464" s="13"/>
      <c r="Y464" s="13"/>
      <c r="Z464" s="13"/>
      <c r="AA464" s="13"/>
      <c r="AB464" s="13"/>
      <c r="AC464" s="13"/>
      <c r="AD464" s="13"/>
      <c r="AE464" s="13"/>
      <c r="AT464" s="272" t="s">
        <v>436</v>
      </c>
      <c r="AU464" s="272" t="s">
        <v>92</v>
      </c>
      <c r="AV464" s="13" t="s">
        <v>92</v>
      </c>
      <c r="AW464" s="13" t="s">
        <v>38</v>
      </c>
      <c r="AX464" s="13" t="s">
        <v>83</v>
      </c>
      <c r="AY464" s="272" t="s">
        <v>244</v>
      </c>
    </row>
    <row r="465" s="13" customFormat="1">
      <c r="A465" s="13"/>
      <c r="B465" s="262"/>
      <c r="C465" s="263"/>
      <c r="D465" s="235" t="s">
        <v>436</v>
      </c>
      <c r="E465" s="264" t="s">
        <v>1</v>
      </c>
      <c r="F465" s="265" t="s">
        <v>1825</v>
      </c>
      <c r="G465" s="263"/>
      <c r="H465" s="266">
        <v>87.209999999999994</v>
      </c>
      <c r="I465" s="267"/>
      <c r="J465" s="263"/>
      <c r="K465" s="263"/>
      <c r="L465" s="268"/>
      <c r="M465" s="269"/>
      <c r="N465" s="270"/>
      <c r="O465" s="270"/>
      <c r="P465" s="270"/>
      <c r="Q465" s="270"/>
      <c r="R465" s="270"/>
      <c r="S465" s="270"/>
      <c r="T465" s="271"/>
      <c r="U465" s="13"/>
      <c r="V465" s="13"/>
      <c r="W465" s="13"/>
      <c r="X465" s="13"/>
      <c r="Y465" s="13"/>
      <c r="Z465" s="13"/>
      <c r="AA465" s="13"/>
      <c r="AB465" s="13"/>
      <c r="AC465" s="13"/>
      <c r="AD465" s="13"/>
      <c r="AE465" s="13"/>
      <c r="AT465" s="272" t="s">
        <v>436</v>
      </c>
      <c r="AU465" s="272" t="s">
        <v>92</v>
      </c>
      <c r="AV465" s="13" t="s">
        <v>92</v>
      </c>
      <c r="AW465" s="13" t="s">
        <v>38</v>
      </c>
      <c r="AX465" s="13" t="s">
        <v>83</v>
      </c>
      <c r="AY465" s="272" t="s">
        <v>244</v>
      </c>
    </row>
    <row r="466" s="13" customFormat="1">
      <c r="A466" s="13"/>
      <c r="B466" s="262"/>
      <c r="C466" s="263"/>
      <c r="D466" s="235" t="s">
        <v>436</v>
      </c>
      <c r="E466" s="264" t="s">
        <v>1</v>
      </c>
      <c r="F466" s="265" t="s">
        <v>1826</v>
      </c>
      <c r="G466" s="263"/>
      <c r="H466" s="266">
        <v>15.210000000000001</v>
      </c>
      <c r="I466" s="267"/>
      <c r="J466" s="263"/>
      <c r="K466" s="263"/>
      <c r="L466" s="268"/>
      <c r="M466" s="269"/>
      <c r="N466" s="270"/>
      <c r="O466" s="270"/>
      <c r="P466" s="270"/>
      <c r="Q466" s="270"/>
      <c r="R466" s="270"/>
      <c r="S466" s="270"/>
      <c r="T466" s="271"/>
      <c r="U466" s="13"/>
      <c r="V466" s="13"/>
      <c r="W466" s="13"/>
      <c r="X466" s="13"/>
      <c r="Y466" s="13"/>
      <c r="Z466" s="13"/>
      <c r="AA466" s="13"/>
      <c r="AB466" s="13"/>
      <c r="AC466" s="13"/>
      <c r="AD466" s="13"/>
      <c r="AE466" s="13"/>
      <c r="AT466" s="272" t="s">
        <v>436</v>
      </c>
      <c r="AU466" s="272" t="s">
        <v>92</v>
      </c>
      <c r="AV466" s="13" t="s">
        <v>92</v>
      </c>
      <c r="AW466" s="13" t="s">
        <v>38</v>
      </c>
      <c r="AX466" s="13" t="s">
        <v>83</v>
      </c>
      <c r="AY466" s="272" t="s">
        <v>244</v>
      </c>
    </row>
    <row r="467" s="13" customFormat="1">
      <c r="A467" s="13"/>
      <c r="B467" s="262"/>
      <c r="C467" s="263"/>
      <c r="D467" s="235" t="s">
        <v>436</v>
      </c>
      <c r="E467" s="264" t="s">
        <v>1</v>
      </c>
      <c r="F467" s="265" t="s">
        <v>1827</v>
      </c>
      <c r="G467" s="263"/>
      <c r="H467" s="266">
        <v>15.210000000000001</v>
      </c>
      <c r="I467" s="267"/>
      <c r="J467" s="263"/>
      <c r="K467" s="263"/>
      <c r="L467" s="268"/>
      <c r="M467" s="269"/>
      <c r="N467" s="270"/>
      <c r="O467" s="270"/>
      <c r="P467" s="270"/>
      <c r="Q467" s="270"/>
      <c r="R467" s="270"/>
      <c r="S467" s="270"/>
      <c r="T467" s="271"/>
      <c r="U467" s="13"/>
      <c r="V467" s="13"/>
      <c r="W467" s="13"/>
      <c r="X467" s="13"/>
      <c r="Y467" s="13"/>
      <c r="Z467" s="13"/>
      <c r="AA467" s="13"/>
      <c r="AB467" s="13"/>
      <c r="AC467" s="13"/>
      <c r="AD467" s="13"/>
      <c r="AE467" s="13"/>
      <c r="AT467" s="272" t="s">
        <v>436</v>
      </c>
      <c r="AU467" s="272" t="s">
        <v>92</v>
      </c>
      <c r="AV467" s="13" t="s">
        <v>92</v>
      </c>
      <c r="AW467" s="13" t="s">
        <v>38</v>
      </c>
      <c r="AX467" s="13" t="s">
        <v>83</v>
      </c>
      <c r="AY467" s="272" t="s">
        <v>244</v>
      </c>
    </row>
    <row r="468" s="13" customFormat="1">
      <c r="A468" s="13"/>
      <c r="B468" s="262"/>
      <c r="C468" s="263"/>
      <c r="D468" s="235" t="s">
        <v>436</v>
      </c>
      <c r="E468" s="264" t="s">
        <v>1</v>
      </c>
      <c r="F468" s="265" t="s">
        <v>1828</v>
      </c>
      <c r="G468" s="263"/>
      <c r="H468" s="266">
        <v>15.210000000000001</v>
      </c>
      <c r="I468" s="267"/>
      <c r="J468" s="263"/>
      <c r="K468" s="263"/>
      <c r="L468" s="268"/>
      <c r="M468" s="269"/>
      <c r="N468" s="270"/>
      <c r="O468" s="270"/>
      <c r="P468" s="270"/>
      <c r="Q468" s="270"/>
      <c r="R468" s="270"/>
      <c r="S468" s="270"/>
      <c r="T468" s="271"/>
      <c r="U468" s="13"/>
      <c r="V468" s="13"/>
      <c r="W468" s="13"/>
      <c r="X468" s="13"/>
      <c r="Y468" s="13"/>
      <c r="Z468" s="13"/>
      <c r="AA468" s="13"/>
      <c r="AB468" s="13"/>
      <c r="AC468" s="13"/>
      <c r="AD468" s="13"/>
      <c r="AE468" s="13"/>
      <c r="AT468" s="272" t="s">
        <v>436</v>
      </c>
      <c r="AU468" s="272" t="s">
        <v>92</v>
      </c>
      <c r="AV468" s="13" t="s">
        <v>92</v>
      </c>
      <c r="AW468" s="13" t="s">
        <v>38</v>
      </c>
      <c r="AX468" s="13" t="s">
        <v>83</v>
      </c>
      <c r="AY468" s="272" t="s">
        <v>244</v>
      </c>
    </row>
    <row r="469" s="13" customFormat="1">
      <c r="A469" s="13"/>
      <c r="B469" s="262"/>
      <c r="C469" s="263"/>
      <c r="D469" s="235" t="s">
        <v>436</v>
      </c>
      <c r="E469" s="264" t="s">
        <v>1</v>
      </c>
      <c r="F469" s="265" t="s">
        <v>1829</v>
      </c>
      <c r="G469" s="263"/>
      <c r="H469" s="266">
        <v>15.210000000000001</v>
      </c>
      <c r="I469" s="267"/>
      <c r="J469" s="263"/>
      <c r="K469" s="263"/>
      <c r="L469" s="268"/>
      <c r="M469" s="269"/>
      <c r="N469" s="270"/>
      <c r="O469" s="270"/>
      <c r="P469" s="270"/>
      <c r="Q469" s="270"/>
      <c r="R469" s="270"/>
      <c r="S469" s="270"/>
      <c r="T469" s="271"/>
      <c r="U469" s="13"/>
      <c r="V469" s="13"/>
      <c r="W469" s="13"/>
      <c r="X469" s="13"/>
      <c r="Y469" s="13"/>
      <c r="Z469" s="13"/>
      <c r="AA469" s="13"/>
      <c r="AB469" s="13"/>
      <c r="AC469" s="13"/>
      <c r="AD469" s="13"/>
      <c r="AE469" s="13"/>
      <c r="AT469" s="272" t="s">
        <v>436</v>
      </c>
      <c r="AU469" s="272" t="s">
        <v>92</v>
      </c>
      <c r="AV469" s="13" t="s">
        <v>92</v>
      </c>
      <c r="AW469" s="13" t="s">
        <v>38</v>
      </c>
      <c r="AX469" s="13" t="s">
        <v>83</v>
      </c>
      <c r="AY469" s="272" t="s">
        <v>244</v>
      </c>
    </row>
    <row r="470" s="13" customFormat="1">
      <c r="A470" s="13"/>
      <c r="B470" s="262"/>
      <c r="C470" s="263"/>
      <c r="D470" s="235" t="s">
        <v>436</v>
      </c>
      <c r="E470" s="264" t="s">
        <v>1</v>
      </c>
      <c r="F470" s="265" t="s">
        <v>1830</v>
      </c>
      <c r="G470" s="263"/>
      <c r="H470" s="266">
        <v>24.780000000000001</v>
      </c>
      <c r="I470" s="267"/>
      <c r="J470" s="263"/>
      <c r="K470" s="263"/>
      <c r="L470" s="268"/>
      <c r="M470" s="269"/>
      <c r="N470" s="270"/>
      <c r="O470" s="270"/>
      <c r="P470" s="270"/>
      <c r="Q470" s="270"/>
      <c r="R470" s="270"/>
      <c r="S470" s="270"/>
      <c r="T470" s="271"/>
      <c r="U470" s="13"/>
      <c r="V470" s="13"/>
      <c r="W470" s="13"/>
      <c r="X470" s="13"/>
      <c r="Y470" s="13"/>
      <c r="Z470" s="13"/>
      <c r="AA470" s="13"/>
      <c r="AB470" s="13"/>
      <c r="AC470" s="13"/>
      <c r="AD470" s="13"/>
      <c r="AE470" s="13"/>
      <c r="AT470" s="272" t="s">
        <v>436</v>
      </c>
      <c r="AU470" s="272" t="s">
        <v>92</v>
      </c>
      <c r="AV470" s="13" t="s">
        <v>92</v>
      </c>
      <c r="AW470" s="13" t="s">
        <v>38</v>
      </c>
      <c r="AX470" s="13" t="s">
        <v>83</v>
      </c>
      <c r="AY470" s="272" t="s">
        <v>244</v>
      </c>
    </row>
    <row r="471" s="13" customFormat="1">
      <c r="A471" s="13"/>
      <c r="B471" s="262"/>
      <c r="C471" s="263"/>
      <c r="D471" s="235" t="s">
        <v>436</v>
      </c>
      <c r="E471" s="264" t="s">
        <v>1</v>
      </c>
      <c r="F471" s="265" t="s">
        <v>1831</v>
      </c>
      <c r="G471" s="263"/>
      <c r="H471" s="266">
        <v>17.550000000000001</v>
      </c>
      <c r="I471" s="267"/>
      <c r="J471" s="263"/>
      <c r="K471" s="263"/>
      <c r="L471" s="268"/>
      <c r="M471" s="269"/>
      <c r="N471" s="270"/>
      <c r="O471" s="270"/>
      <c r="P471" s="270"/>
      <c r="Q471" s="270"/>
      <c r="R471" s="270"/>
      <c r="S471" s="270"/>
      <c r="T471" s="271"/>
      <c r="U471" s="13"/>
      <c r="V471" s="13"/>
      <c r="W471" s="13"/>
      <c r="X471" s="13"/>
      <c r="Y471" s="13"/>
      <c r="Z471" s="13"/>
      <c r="AA471" s="13"/>
      <c r="AB471" s="13"/>
      <c r="AC471" s="13"/>
      <c r="AD471" s="13"/>
      <c r="AE471" s="13"/>
      <c r="AT471" s="272" t="s">
        <v>436</v>
      </c>
      <c r="AU471" s="272" t="s">
        <v>92</v>
      </c>
      <c r="AV471" s="13" t="s">
        <v>92</v>
      </c>
      <c r="AW471" s="13" t="s">
        <v>38</v>
      </c>
      <c r="AX471" s="13" t="s">
        <v>83</v>
      </c>
      <c r="AY471" s="272" t="s">
        <v>244</v>
      </c>
    </row>
    <row r="472" s="13" customFormat="1">
      <c r="A472" s="13"/>
      <c r="B472" s="262"/>
      <c r="C472" s="263"/>
      <c r="D472" s="235" t="s">
        <v>436</v>
      </c>
      <c r="E472" s="264" t="s">
        <v>1</v>
      </c>
      <c r="F472" s="265" t="s">
        <v>1832</v>
      </c>
      <c r="G472" s="263"/>
      <c r="H472" s="266">
        <v>18.486000000000001</v>
      </c>
      <c r="I472" s="267"/>
      <c r="J472" s="263"/>
      <c r="K472" s="263"/>
      <c r="L472" s="268"/>
      <c r="M472" s="269"/>
      <c r="N472" s="270"/>
      <c r="O472" s="270"/>
      <c r="P472" s="270"/>
      <c r="Q472" s="270"/>
      <c r="R472" s="270"/>
      <c r="S472" s="270"/>
      <c r="T472" s="271"/>
      <c r="U472" s="13"/>
      <c r="V472" s="13"/>
      <c r="W472" s="13"/>
      <c r="X472" s="13"/>
      <c r="Y472" s="13"/>
      <c r="Z472" s="13"/>
      <c r="AA472" s="13"/>
      <c r="AB472" s="13"/>
      <c r="AC472" s="13"/>
      <c r="AD472" s="13"/>
      <c r="AE472" s="13"/>
      <c r="AT472" s="272" t="s">
        <v>436</v>
      </c>
      <c r="AU472" s="272" t="s">
        <v>92</v>
      </c>
      <c r="AV472" s="13" t="s">
        <v>92</v>
      </c>
      <c r="AW472" s="13" t="s">
        <v>38</v>
      </c>
      <c r="AX472" s="13" t="s">
        <v>83</v>
      </c>
      <c r="AY472" s="272" t="s">
        <v>244</v>
      </c>
    </row>
    <row r="473" s="13" customFormat="1">
      <c r="A473" s="13"/>
      <c r="B473" s="262"/>
      <c r="C473" s="263"/>
      <c r="D473" s="235" t="s">
        <v>436</v>
      </c>
      <c r="E473" s="264" t="s">
        <v>1</v>
      </c>
      <c r="F473" s="265" t="s">
        <v>1833</v>
      </c>
      <c r="G473" s="263"/>
      <c r="H473" s="266">
        <v>23.010000000000002</v>
      </c>
      <c r="I473" s="267"/>
      <c r="J473" s="263"/>
      <c r="K473" s="263"/>
      <c r="L473" s="268"/>
      <c r="M473" s="269"/>
      <c r="N473" s="270"/>
      <c r="O473" s="270"/>
      <c r="P473" s="270"/>
      <c r="Q473" s="270"/>
      <c r="R473" s="270"/>
      <c r="S473" s="270"/>
      <c r="T473" s="271"/>
      <c r="U473" s="13"/>
      <c r="V473" s="13"/>
      <c r="W473" s="13"/>
      <c r="X473" s="13"/>
      <c r="Y473" s="13"/>
      <c r="Z473" s="13"/>
      <c r="AA473" s="13"/>
      <c r="AB473" s="13"/>
      <c r="AC473" s="13"/>
      <c r="AD473" s="13"/>
      <c r="AE473" s="13"/>
      <c r="AT473" s="272" t="s">
        <v>436</v>
      </c>
      <c r="AU473" s="272" t="s">
        <v>92</v>
      </c>
      <c r="AV473" s="13" t="s">
        <v>92</v>
      </c>
      <c r="AW473" s="13" t="s">
        <v>38</v>
      </c>
      <c r="AX473" s="13" t="s">
        <v>83</v>
      </c>
      <c r="AY473" s="272" t="s">
        <v>244</v>
      </c>
    </row>
    <row r="474" s="13" customFormat="1">
      <c r="A474" s="13"/>
      <c r="B474" s="262"/>
      <c r="C474" s="263"/>
      <c r="D474" s="235" t="s">
        <v>436</v>
      </c>
      <c r="E474" s="264" t="s">
        <v>1</v>
      </c>
      <c r="F474" s="265" t="s">
        <v>1834</v>
      </c>
      <c r="G474" s="263"/>
      <c r="H474" s="266">
        <v>15.210000000000001</v>
      </c>
      <c r="I474" s="267"/>
      <c r="J474" s="263"/>
      <c r="K474" s="263"/>
      <c r="L474" s="268"/>
      <c r="M474" s="269"/>
      <c r="N474" s="270"/>
      <c r="O474" s="270"/>
      <c r="P474" s="270"/>
      <c r="Q474" s="270"/>
      <c r="R474" s="270"/>
      <c r="S474" s="270"/>
      <c r="T474" s="271"/>
      <c r="U474" s="13"/>
      <c r="V474" s="13"/>
      <c r="W474" s="13"/>
      <c r="X474" s="13"/>
      <c r="Y474" s="13"/>
      <c r="Z474" s="13"/>
      <c r="AA474" s="13"/>
      <c r="AB474" s="13"/>
      <c r="AC474" s="13"/>
      <c r="AD474" s="13"/>
      <c r="AE474" s="13"/>
      <c r="AT474" s="272" t="s">
        <v>436</v>
      </c>
      <c r="AU474" s="272" t="s">
        <v>92</v>
      </c>
      <c r="AV474" s="13" t="s">
        <v>92</v>
      </c>
      <c r="AW474" s="13" t="s">
        <v>38</v>
      </c>
      <c r="AX474" s="13" t="s">
        <v>83</v>
      </c>
      <c r="AY474" s="272" t="s">
        <v>244</v>
      </c>
    </row>
    <row r="475" s="13" customFormat="1">
      <c r="A475" s="13"/>
      <c r="B475" s="262"/>
      <c r="C475" s="263"/>
      <c r="D475" s="235" t="s">
        <v>436</v>
      </c>
      <c r="E475" s="264" t="s">
        <v>1</v>
      </c>
      <c r="F475" s="265" t="s">
        <v>1835</v>
      </c>
      <c r="G475" s="263"/>
      <c r="H475" s="266">
        <v>16.77</v>
      </c>
      <c r="I475" s="267"/>
      <c r="J475" s="263"/>
      <c r="K475" s="263"/>
      <c r="L475" s="268"/>
      <c r="M475" s="269"/>
      <c r="N475" s="270"/>
      <c r="O475" s="270"/>
      <c r="P475" s="270"/>
      <c r="Q475" s="270"/>
      <c r="R475" s="270"/>
      <c r="S475" s="270"/>
      <c r="T475" s="271"/>
      <c r="U475" s="13"/>
      <c r="V475" s="13"/>
      <c r="W475" s="13"/>
      <c r="X475" s="13"/>
      <c r="Y475" s="13"/>
      <c r="Z475" s="13"/>
      <c r="AA475" s="13"/>
      <c r="AB475" s="13"/>
      <c r="AC475" s="13"/>
      <c r="AD475" s="13"/>
      <c r="AE475" s="13"/>
      <c r="AT475" s="272" t="s">
        <v>436</v>
      </c>
      <c r="AU475" s="272" t="s">
        <v>92</v>
      </c>
      <c r="AV475" s="13" t="s">
        <v>92</v>
      </c>
      <c r="AW475" s="13" t="s">
        <v>38</v>
      </c>
      <c r="AX475" s="13" t="s">
        <v>83</v>
      </c>
      <c r="AY475" s="272" t="s">
        <v>244</v>
      </c>
    </row>
    <row r="476" s="13" customFormat="1">
      <c r="A476" s="13"/>
      <c r="B476" s="262"/>
      <c r="C476" s="263"/>
      <c r="D476" s="235" t="s">
        <v>436</v>
      </c>
      <c r="E476" s="264" t="s">
        <v>1</v>
      </c>
      <c r="F476" s="265" t="s">
        <v>1836</v>
      </c>
      <c r="G476" s="263"/>
      <c r="H476" s="266">
        <v>14.76</v>
      </c>
      <c r="I476" s="267"/>
      <c r="J476" s="263"/>
      <c r="K476" s="263"/>
      <c r="L476" s="268"/>
      <c r="M476" s="269"/>
      <c r="N476" s="270"/>
      <c r="O476" s="270"/>
      <c r="P476" s="270"/>
      <c r="Q476" s="270"/>
      <c r="R476" s="270"/>
      <c r="S476" s="270"/>
      <c r="T476" s="271"/>
      <c r="U476" s="13"/>
      <c r="V476" s="13"/>
      <c r="W476" s="13"/>
      <c r="X476" s="13"/>
      <c r="Y476" s="13"/>
      <c r="Z476" s="13"/>
      <c r="AA476" s="13"/>
      <c r="AB476" s="13"/>
      <c r="AC476" s="13"/>
      <c r="AD476" s="13"/>
      <c r="AE476" s="13"/>
      <c r="AT476" s="272" t="s">
        <v>436</v>
      </c>
      <c r="AU476" s="272" t="s">
        <v>92</v>
      </c>
      <c r="AV476" s="13" t="s">
        <v>92</v>
      </c>
      <c r="AW476" s="13" t="s">
        <v>38</v>
      </c>
      <c r="AX476" s="13" t="s">
        <v>83</v>
      </c>
      <c r="AY476" s="272" t="s">
        <v>244</v>
      </c>
    </row>
    <row r="477" s="13" customFormat="1">
      <c r="A477" s="13"/>
      <c r="B477" s="262"/>
      <c r="C477" s="263"/>
      <c r="D477" s="235" t="s">
        <v>436</v>
      </c>
      <c r="E477" s="264" t="s">
        <v>1</v>
      </c>
      <c r="F477" s="265" t="s">
        <v>1837</v>
      </c>
      <c r="G477" s="263"/>
      <c r="H477" s="266">
        <v>15.119999999999999</v>
      </c>
      <c r="I477" s="267"/>
      <c r="J477" s="263"/>
      <c r="K477" s="263"/>
      <c r="L477" s="268"/>
      <c r="M477" s="269"/>
      <c r="N477" s="270"/>
      <c r="O477" s="270"/>
      <c r="P477" s="270"/>
      <c r="Q477" s="270"/>
      <c r="R477" s="270"/>
      <c r="S477" s="270"/>
      <c r="T477" s="271"/>
      <c r="U477" s="13"/>
      <c r="V477" s="13"/>
      <c r="W477" s="13"/>
      <c r="X477" s="13"/>
      <c r="Y477" s="13"/>
      <c r="Z477" s="13"/>
      <c r="AA477" s="13"/>
      <c r="AB477" s="13"/>
      <c r="AC477" s="13"/>
      <c r="AD477" s="13"/>
      <c r="AE477" s="13"/>
      <c r="AT477" s="272" t="s">
        <v>436</v>
      </c>
      <c r="AU477" s="272" t="s">
        <v>92</v>
      </c>
      <c r="AV477" s="13" t="s">
        <v>92</v>
      </c>
      <c r="AW477" s="13" t="s">
        <v>38</v>
      </c>
      <c r="AX477" s="13" t="s">
        <v>83</v>
      </c>
      <c r="AY477" s="272" t="s">
        <v>244</v>
      </c>
    </row>
    <row r="478" s="13" customFormat="1">
      <c r="A478" s="13"/>
      <c r="B478" s="262"/>
      <c r="C478" s="263"/>
      <c r="D478" s="235" t="s">
        <v>436</v>
      </c>
      <c r="E478" s="264" t="s">
        <v>1</v>
      </c>
      <c r="F478" s="265" t="s">
        <v>1838</v>
      </c>
      <c r="G478" s="263"/>
      <c r="H478" s="266">
        <v>15.119999999999999</v>
      </c>
      <c r="I478" s="267"/>
      <c r="J478" s="263"/>
      <c r="K478" s="263"/>
      <c r="L478" s="268"/>
      <c r="M478" s="269"/>
      <c r="N478" s="270"/>
      <c r="O478" s="270"/>
      <c r="P478" s="270"/>
      <c r="Q478" s="270"/>
      <c r="R478" s="270"/>
      <c r="S478" s="270"/>
      <c r="T478" s="271"/>
      <c r="U478" s="13"/>
      <c r="V478" s="13"/>
      <c r="W478" s="13"/>
      <c r="X478" s="13"/>
      <c r="Y478" s="13"/>
      <c r="Z478" s="13"/>
      <c r="AA478" s="13"/>
      <c r="AB478" s="13"/>
      <c r="AC478" s="13"/>
      <c r="AD478" s="13"/>
      <c r="AE478" s="13"/>
      <c r="AT478" s="272" t="s">
        <v>436</v>
      </c>
      <c r="AU478" s="272" t="s">
        <v>92</v>
      </c>
      <c r="AV478" s="13" t="s">
        <v>92</v>
      </c>
      <c r="AW478" s="13" t="s">
        <v>38</v>
      </c>
      <c r="AX478" s="13" t="s">
        <v>83</v>
      </c>
      <c r="AY478" s="272" t="s">
        <v>244</v>
      </c>
    </row>
    <row r="479" s="13" customFormat="1">
      <c r="A479" s="13"/>
      <c r="B479" s="262"/>
      <c r="C479" s="263"/>
      <c r="D479" s="235" t="s">
        <v>436</v>
      </c>
      <c r="E479" s="264" t="s">
        <v>1</v>
      </c>
      <c r="F479" s="265" t="s">
        <v>1839</v>
      </c>
      <c r="G479" s="263"/>
      <c r="H479" s="266">
        <v>12.18</v>
      </c>
      <c r="I479" s="267"/>
      <c r="J479" s="263"/>
      <c r="K479" s="263"/>
      <c r="L479" s="268"/>
      <c r="M479" s="269"/>
      <c r="N479" s="270"/>
      <c r="O479" s="270"/>
      <c r="P479" s="270"/>
      <c r="Q479" s="270"/>
      <c r="R479" s="270"/>
      <c r="S479" s="270"/>
      <c r="T479" s="271"/>
      <c r="U479" s="13"/>
      <c r="V479" s="13"/>
      <c r="W479" s="13"/>
      <c r="X479" s="13"/>
      <c r="Y479" s="13"/>
      <c r="Z479" s="13"/>
      <c r="AA479" s="13"/>
      <c r="AB479" s="13"/>
      <c r="AC479" s="13"/>
      <c r="AD479" s="13"/>
      <c r="AE479" s="13"/>
      <c r="AT479" s="272" t="s">
        <v>436</v>
      </c>
      <c r="AU479" s="272" t="s">
        <v>92</v>
      </c>
      <c r="AV479" s="13" t="s">
        <v>92</v>
      </c>
      <c r="AW479" s="13" t="s">
        <v>38</v>
      </c>
      <c r="AX479" s="13" t="s">
        <v>83</v>
      </c>
      <c r="AY479" s="272" t="s">
        <v>244</v>
      </c>
    </row>
    <row r="480" s="13" customFormat="1">
      <c r="A480" s="13"/>
      <c r="B480" s="262"/>
      <c r="C480" s="263"/>
      <c r="D480" s="235" t="s">
        <v>436</v>
      </c>
      <c r="E480" s="264" t="s">
        <v>1</v>
      </c>
      <c r="F480" s="265" t="s">
        <v>1840</v>
      </c>
      <c r="G480" s="263"/>
      <c r="H480" s="266">
        <v>22.140000000000001</v>
      </c>
      <c r="I480" s="267"/>
      <c r="J480" s="263"/>
      <c r="K480" s="263"/>
      <c r="L480" s="268"/>
      <c r="M480" s="269"/>
      <c r="N480" s="270"/>
      <c r="O480" s="270"/>
      <c r="P480" s="270"/>
      <c r="Q480" s="270"/>
      <c r="R480" s="270"/>
      <c r="S480" s="270"/>
      <c r="T480" s="271"/>
      <c r="U480" s="13"/>
      <c r="V480" s="13"/>
      <c r="W480" s="13"/>
      <c r="X480" s="13"/>
      <c r="Y480" s="13"/>
      <c r="Z480" s="13"/>
      <c r="AA480" s="13"/>
      <c r="AB480" s="13"/>
      <c r="AC480" s="13"/>
      <c r="AD480" s="13"/>
      <c r="AE480" s="13"/>
      <c r="AT480" s="272" t="s">
        <v>436</v>
      </c>
      <c r="AU480" s="272" t="s">
        <v>92</v>
      </c>
      <c r="AV480" s="13" t="s">
        <v>92</v>
      </c>
      <c r="AW480" s="13" t="s">
        <v>38</v>
      </c>
      <c r="AX480" s="13" t="s">
        <v>83</v>
      </c>
      <c r="AY480" s="272" t="s">
        <v>244</v>
      </c>
    </row>
    <row r="481" s="13" customFormat="1">
      <c r="A481" s="13"/>
      <c r="B481" s="262"/>
      <c r="C481" s="263"/>
      <c r="D481" s="235" t="s">
        <v>436</v>
      </c>
      <c r="E481" s="264" t="s">
        <v>1</v>
      </c>
      <c r="F481" s="265" t="s">
        <v>1841</v>
      </c>
      <c r="G481" s="263"/>
      <c r="H481" s="266">
        <v>22.140000000000001</v>
      </c>
      <c r="I481" s="267"/>
      <c r="J481" s="263"/>
      <c r="K481" s="263"/>
      <c r="L481" s="268"/>
      <c r="M481" s="269"/>
      <c r="N481" s="270"/>
      <c r="O481" s="270"/>
      <c r="P481" s="270"/>
      <c r="Q481" s="270"/>
      <c r="R481" s="270"/>
      <c r="S481" s="270"/>
      <c r="T481" s="271"/>
      <c r="U481" s="13"/>
      <c r="V481" s="13"/>
      <c r="W481" s="13"/>
      <c r="X481" s="13"/>
      <c r="Y481" s="13"/>
      <c r="Z481" s="13"/>
      <c r="AA481" s="13"/>
      <c r="AB481" s="13"/>
      <c r="AC481" s="13"/>
      <c r="AD481" s="13"/>
      <c r="AE481" s="13"/>
      <c r="AT481" s="272" t="s">
        <v>436</v>
      </c>
      <c r="AU481" s="272" t="s">
        <v>92</v>
      </c>
      <c r="AV481" s="13" t="s">
        <v>92</v>
      </c>
      <c r="AW481" s="13" t="s">
        <v>38</v>
      </c>
      <c r="AX481" s="13" t="s">
        <v>83</v>
      </c>
      <c r="AY481" s="272" t="s">
        <v>244</v>
      </c>
    </row>
    <row r="482" s="13" customFormat="1">
      <c r="A482" s="13"/>
      <c r="B482" s="262"/>
      <c r="C482" s="263"/>
      <c r="D482" s="235" t="s">
        <v>436</v>
      </c>
      <c r="E482" s="264" t="s">
        <v>1</v>
      </c>
      <c r="F482" s="265" t="s">
        <v>1842</v>
      </c>
      <c r="G482" s="263"/>
      <c r="H482" s="266">
        <v>20.960000000000001</v>
      </c>
      <c r="I482" s="267"/>
      <c r="J482" s="263"/>
      <c r="K482" s="263"/>
      <c r="L482" s="268"/>
      <c r="M482" s="269"/>
      <c r="N482" s="270"/>
      <c r="O482" s="270"/>
      <c r="P482" s="270"/>
      <c r="Q482" s="270"/>
      <c r="R482" s="270"/>
      <c r="S482" s="270"/>
      <c r="T482" s="271"/>
      <c r="U482" s="13"/>
      <c r="V482" s="13"/>
      <c r="W482" s="13"/>
      <c r="X482" s="13"/>
      <c r="Y482" s="13"/>
      <c r="Z482" s="13"/>
      <c r="AA482" s="13"/>
      <c r="AB482" s="13"/>
      <c r="AC482" s="13"/>
      <c r="AD482" s="13"/>
      <c r="AE482" s="13"/>
      <c r="AT482" s="272" t="s">
        <v>436</v>
      </c>
      <c r="AU482" s="272" t="s">
        <v>92</v>
      </c>
      <c r="AV482" s="13" t="s">
        <v>92</v>
      </c>
      <c r="AW482" s="13" t="s">
        <v>38</v>
      </c>
      <c r="AX482" s="13" t="s">
        <v>83</v>
      </c>
      <c r="AY482" s="272" t="s">
        <v>244</v>
      </c>
    </row>
    <row r="483" s="13" customFormat="1">
      <c r="A483" s="13"/>
      <c r="B483" s="262"/>
      <c r="C483" s="263"/>
      <c r="D483" s="235" t="s">
        <v>436</v>
      </c>
      <c r="E483" s="264" t="s">
        <v>1</v>
      </c>
      <c r="F483" s="265" t="s">
        <v>1843</v>
      </c>
      <c r="G483" s="263"/>
      <c r="H483" s="266">
        <v>13.26</v>
      </c>
      <c r="I483" s="267"/>
      <c r="J483" s="263"/>
      <c r="K483" s="263"/>
      <c r="L483" s="268"/>
      <c r="M483" s="269"/>
      <c r="N483" s="270"/>
      <c r="O483" s="270"/>
      <c r="P483" s="270"/>
      <c r="Q483" s="270"/>
      <c r="R483" s="270"/>
      <c r="S483" s="270"/>
      <c r="T483" s="271"/>
      <c r="U483" s="13"/>
      <c r="V483" s="13"/>
      <c r="W483" s="13"/>
      <c r="X483" s="13"/>
      <c r="Y483" s="13"/>
      <c r="Z483" s="13"/>
      <c r="AA483" s="13"/>
      <c r="AB483" s="13"/>
      <c r="AC483" s="13"/>
      <c r="AD483" s="13"/>
      <c r="AE483" s="13"/>
      <c r="AT483" s="272" t="s">
        <v>436</v>
      </c>
      <c r="AU483" s="272" t="s">
        <v>92</v>
      </c>
      <c r="AV483" s="13" t="s">
        <v>92</v>
      </c>
      <c r="AW483" s="13" t="s">
        <v>38</v>
      </c>
      <c r="AX483" s="13" t="s">
        <v>83</v>
      </c>
      <c r="AY483" s="272" t="s">
        <v>244</v>
      </c>
    </row>
    <row r="484" s="13" customFormat="1">
      <c r="A484" s="13"/>
      <c r="B484" s="262"/>
      <c r="C484" s="263"/>
      <c r="D484" s="235" t="s">
        <v>436</v>
      </c>
      <c r="E484" s="264" t="s">
        <v>1</v>
      </c>
      <c r="F484" s="265" t="s">
        <v>1844</v>
      </c>
      <c r="G484" s="263"/>
      <c r="H484" s="266">
        <v>13.26</v>
      </c>
      <c r="I484" s="267"/>
      <c r="J484" s="263"/>
      <c r="K484" s="263"/>
      <c r="L484" s="268"/>
      <c r="M484" s="269"/>
      <c r="N484" s="270"/>
      <c r="O484" s="270"/>
      <c r="P484" s="270"/>
      <c r="Q484" s="270"/>
      <c r="R484" s="270"/>
      <c r="S484" s="270"/>
      <c r="T484" s="271"/>
      <c r="U484" s="13"/>
      <c r="V484" s="13"/>
      <c r="W484" s="13"/>
      <c r="X484" s="13"/>
      <c r="Y484" s="13"/>
      <c r="Z484" s="13"/>
      <c r="AA484" s="13"/>
      <c r="AB484" s="13"/>
      <c r="AC484" s="13"/>
      <c r="AD484" s="13"/>
      <c r="AE484" s="13"/>
      <c r="AT484" s="272" t="s">
        <v>436</v>
      </c>
      <c r="AU484" s="272" t="s">
        <v>92</v>
      </c>
      <c r="AV484" s="13" t="s">
        <v>92</v>
      </c>
      <c r="AW484" s="13" t="s">
        <v>38</v>
      </c>
      <c r="AX484" s="13" t="s">
        <v>83</v>
      </c>
      <c r="AY484" s="272" t="s">
        <v>244</v>
      </c>
    </row>
    <row r="485" s="13" customFormat="1">
      <c r="A485" s="13"/>
      <c r="B485" s="262"/>
      <c r="C485" s="263"/>
      <c r="D485" s="235" t="s">
        <v>436</v>
      </c>
      <c r="E485" s="264" t="s">
        <v>1</v>
      </c>
      <c r="F485" s="265" t="s">
        <v>1845</v>
      </c>
      <c r="G485" s="263"/>
      <c r="H485" s="266">
        <v>83.25</v>
      </c>
      <c r="I485" s="267"/>
      <c r="J485" s="263"/>
      <c r="K485" s="263"/>
      <c r="L485" s="268"/>
      <c r="M485" s="269"/>
      <c r="N485" s="270"/>
      <c r="O485" s="270"/>
      <c r="P485" s="270"/>
      <c r="Q485" s="270"/>
      <c r="R485" s="270"/>
      <c r="S485" s="270"/>
      <c r="T485" s="271"/>
      <c r="U485" s="13"/>
      <c r="V485" s="13"/>
      <c r="W485" s="13"/>
      <c r="X485" s="13"/>
      <c r="Y485" s="13"/>
      <c r="Z485" s="13"/>
      <c r="AA485" s="13"/>
      <c r="AB485" s="13"/>
      <c r="AC485" s="13"/>
      <c r="AD485" s="13"/>
      <c r="AE485" s="13"/>
      <c r="AT485" s="272" t="s">
        <v>436</v>
      </c>
      <c r="AU485" s="272" t="s">
        <v>92</v>
      </c>
      <c r="AV485" s="13" t="s">
        <v>92</v>
      </c>
      <c r="AW485" s="13" t="s">
        <v>38</v>
      </c>
      <c r="AX485" s="13" t="s">
        <v>83</v>
      </c>
      <c r="AY485" s="272" t="s">
        <v>244</v>
      </c>
    </row>
    <row r="486" s="14" customFormat="1">
      <c r="A486" s="14"/>
      <c r="B486" s="273"/>
      <c r="C486" s="274"/>
      <c r="D486" s="235" t="s">
        <v>436</v>
      </c>
      <c r="E486" s="275" t="s">
        <v>1</v>
      </c>
      <c r="F486" s="276" t="s">
        <v>438</v>
      </c>
      <c r="G486" s="274"/>
      <c r="H486" s="277">
        <v>547.37599999999998</v>
      </c>
      <c r="I486" s="278"/>
      <c r="J486" s="274"/>
      <c r="K486" s="274"/>
      <c r="L486" s="279"/>
      <c r="M486" s="280"/>
      <c r="N486" s="281"/>
      <c r="O486" s="281"/>
      <c r="P486" s="281"/>
      <c r="Q486" s="281"/>
      <c r="R486" s="281"/>
      <c r="S486" s="281"/>
      <c r="T486" s="282"/>
      <c r="U486" s="14"/>
      <c r="V486" s="14"/>
      <c r="W486" s="14"/>
      <c r="X486" s="14"/>
      <c r="Y486" s="14"/>
      <c r="Z486" s="14"/>
      <c r="AA486" s="14"/>
      <c r="AB486" s="14"/>
      <c r="AC486" s="14"/>
      <c r="AD486" s="14"/>
      <c r="AE486" s="14"/>
      <c r="AT486" s="283" t="s">
        <v>436</v>
      </c>
      <c r="AU486" s="283" t="s">
        <v>92</v>
      </c>
      <c r="AV486" s="14" t="s">
        <v>123</v>
      </c>
      <c r="AW486" s="14" t="s">
        <v>38</v>
      </c>
      <c r="AX486" s="14" t="s">
        <v>90</v>
      </c>
      <c r="AY486" s="283" t="s">
        <v>244</v>
      </c>
    </row>
    <row r="487" s="2" customFormat="1" ht="16.5" customHeight="1">
      <c r="A487" s="40"/>
      <c r="B487" s="41"/>
      <c r="C487" s="222" t="s">
        <v>382</v>
      </c>
      <c r="D487" s="222" t="s">
        <v>245</v>
      </c>
      <c r="E487" s="223" t="s">
        <v>2072</v>
      </c>
      <c r="F487" s="224" t="s">
        <v>2073</v>
      </c>
      <c r="G487" s="225" t="s">
        <v>301</v>
      </c>
      <c r="H487" s="226">
        <v>12</v>
      </c>
      <c r="I487" s="227"/>
      <c r="J487" s="228">
        <f>ROUND(I487*H487,2)</f>
        <v>0</v>
      </c>
      <c r="K487" s="224" t="s">
        <v>434</v>
      </c>
      <c r="L487" s="46"/>
      <c r="M487" s="229" t="s">
        <v>1</v>
      </c>
      <c r="N487" s="230" t="s">
        <v>48</v>
      </c>
      <c r="O487" s="93"/>
      <c r="P487" s="231">
        <f>O487*H487</f>
        <v>0</v>
      </c>
      <c r="Q487" s="231">
        <v>2.5018699999999998</v>
      </c>
      <c r="R487" s="231">
        <f>Q487*H487</f>
        <v>30.022439999999996</v>
      </c>
      <c r="S487" s="231">
        <v>0</v>
      </c>
      <c r="T487" s="232">
        <f>S487*H487</f>
        <v>0</v>
      </c>
      <c r="U487" s="40"/>
      <c r="V487" s="40"/>
      <c r="W487" s="40"/>
      <c r="X487" s="40"/>
      <c r="Y487" s="40"/>
      <c r="Z487" s="40"/>
      <c r="AA487" s="40"/>
      <c r="AB487" s="40"/>
      <c r="AC487" s="40"/>
      <c r="AD487" s="40"/>
      <c r="AE487" s="40"/>
      <c r="AR487" s="233" t="s">
        <v>123</v>
      </c>
      <c r="AT487" s="233" t="s">
        <v>245</v>
      </c>
      <c r="AU487" s="233" t="s">
        <v>92</v>
      </c>
      <c r="AY487" s="18" t="s">
        <v>244</v>
      </c>
      <c r="BE487" s="234">
        <f>IF(N487="základní",J487,0)</f>
        <v>0</v>
      </c>
      <c r="BF487" s="234">
        <f>IF(N487="snížená",J487,0)</f>
        <v>0</v>
      </c>
      <c r="BG487" s="234">
        <f>IF(N487="zákl. přenesená",J487,0)</f>
        <v>0</v>
      </c>
      <c r="BH487" s="234">
        <f>IF(N487="sníž. přenesená",J487,0)</f>
        <v>0</v>
      </c>
      <c r="BI487" s="234">
        <f>IF(N487="nulová",J487,0)</f>
        <v>0</v>
      </c>
      <c r="BJ487" s="18" t="s">
        <v>90</v>
      </c>
      <c r="BK487" s="234">
        <f>ROUND(I487*H487,2)</f>
        <v>0</v>
      </c>
      <c r="BL487" s="18" t="s">
        <v>123</v>
      </c>
      <c r="BM487" s="233" t="s">
        <v>2074</v>
      </c>
    </row>
    <row r="488" s="11" customFormat="1" ht="22.8" customHeight="1">
      <c r="A488" s="11"/>
      <c r="B488" s="208"/>
      <c r="C488" s="209"/>
      <c r="D488" s="210" t="s">
        <v>82</v>
      </c>
      <c r="E488" s="260" t="s">
        <v>139</v>
      </c>
      <c r="F488" s="260" t="s">
        <v>631</v>
      </c>
      <c r="G488" s="209"/>
      <c r="H488" s="209"/>
      <c r="I488" s="212"/>
      <c r="J488" s="261">
        <f>BK488</f>
        <v>0</v>
      </c>
      <c r="K488" s="209"/>
      <c r="L488" s="214"/>
      <c r="M488" s="215"/>
      <c r="N488" s="216"/>
      <c r="O488" s="216"/>
      <c r="P488" s="217">
        <f>SUM(P489:P509)</f>
        <v>0</v>
      </c>
      <c r="Q488" s="216"/>
      <c r="R488" s="217">
        <f>SUM(R489:R509)</f>
        <v>352.33160000000004</v>
      </c>
      <c r="S488" s="216"/>
      <c r="T488" s="218">
        <f>SUM(T489:T509)</f>
        <v>0</v>
      </c>
      <c r="U488" s="11"/>
      <c r="V488" s="11"/>
      <c r="W488" s="11"/>
      <c r="X488" s="11"/>
      <c r="Y488" s="11"/>
      <c r="Z488" s="11"/>
      <c r="AA488" s="11"/>
      <c r="AB488" s="11"/>
      <c r="AC488" s="11"/>
      <c r="AD488" s="11"/>
      <c r="AE488" s="11"/>
      <c r="AR488" s="219" t="s">
        <v>90</v>
      </c>
      <c r="AT488" s="220" t="s">
        <v>82</v>
      </c>
      <c r="AU488" s="220" t="s">
        <v>90</v>
      </c>
      <c r="AY488" s="219" t="s">
        <v>244</v>
      </c>
      <c r="BK488" s="221">
        <f>SUM(BK489:BK509)</f>
        <v>0</v>
      </c>
    </row>
    <row r="489" s="2" customFormat="1" ht="16.5" customHeight="1">
      <c r="A489" s="40"/>
      <c r="B489" s="41"/>
      <c r="C489" s="222" t="s">
        <v>805</v>
      </c>
      <c r="D489" s="222" t="s">
        <v>245</v>
      </c>
      <c r="E489" s="223" t="s">
        <v>2075</v>
      </c>
      <c r="F489" s="224" t="s">
        <v>2076</v>
      </c>
      <c r="G489" s="225" t="s">
        <v>248</v>
      </c>
      <c r="H489" s="226">
        <v>47.399999999999999</v>
      </c>
      <c r="I489" s="227"/>
      <c r="J489" s="228">
        <f>ROUND(I489*H489,2)</f>
        <v>0</v>
      </c>
      <c r="K489" s="224" t="s">
        <v>434</v>
      </c>
      <c r="L489" s="46"/>
      <c r="M489" s="229" t="s">
        <v>1</v>
      </c>
      <c r="N489" s="230" t="s">
        <v>48</v>
      </c>
      <c r="O489" s="93"/>
      <c r="P489" s="231">
        <f>O489*H489</f>
        <v>0</v>
      </c>
      <c r="Q489" s="231">
        <v>0</v>
      </c>
      <c r="R489" s="231">
        <f>Q489*H489</f>
        <v>0</v>
      </c>
      <c r="S489" s="231">
        <v>0</v>
      </c>
      <c r="T489" s="232">
        <f>S489*H489</f>
        <v>0</v>
      </c>
      <c r="U489" s="40"/>
      <c r="V489" s="40"/>
      <c r="W489" s="40"/>
      <c r="X489" s="40"/>
      <c r="Y489" s="40"/>
      <c r="Z489" s="40"/>
      <c r="AA489" s="40"/>
      <c r="AB489" s="40"/>
      <c r="AC489" s="40"/>
      <c r="AD489" s="40"/>
      <c r="AE489" s="40"/>
      <c r="AR489" s="233" t="s">
        <v>123</v>
      </c>
      <c r="AT489" s="233" t="s">
        <v>245</v>
      </c>
      <c r="AU489" s="233" t="s">
        <v>92</v>
      </c>
      <c r="AY489" s="18" t="s">
        <v>244</v>
      </c>
      <c r="BE489" s="234">
        <f>IF(N489="základní",J489,0)</f>
        <v>0</v>
      </c>
      <c r="BF489" s="234">
        <f>IF(N489="snížená",J489,0)</f>
        <v>0</v>
      </c>
      <c r="BG489" s="234">
        <f>IF(N489="zákl. přenesená",J489,0)</f>
        <v>0</v>
      </c>
      <c r="BH489" s="234">
        <f>IF(N489="sníž. přenesená",J489,0)</f>
        <v>0</v>
      </c>
      <c r="BI489" s="234">
        <f>IF(N489="nulová",J489,0)</f>
        <v>0</v>
      </c>
      <c r="BJ489" s="18" t="s">
        <v>90</v>
      </c>
      <c r="BK489" s="234">
        <f>ROUND(I489*H489,2)</f>
        <v>0</v>
      </c>
      <c r="BL489" s="18" t="s">
        <v>123</v>
      </c>
      <c r="BM489" s="233" t="s">
        <v>2077</v>
      </c>
    </row>
    <row r="490" s="13" customFormat="1">
      <c r="A490" s="13"/>
      <c r="B490" s="262"/>
      <c r="C490" s="263"/>
      <c r="D490" s="235" t="s">
        <v>436</v>
      </c>
      <c r="E490" s="264" t="s">
        <v>1</v>
      </c>
      <c r="F490" s="265" t="s">
        <v>2078</v>
      </c>
      <c r="G490" s="263"/>
      <c r="H490" s="266">
        <v>47.399999999999999</v>
      </c>
      <c r="I490" s="267"/>
      <c r="J490" s="263"/>
      <c r="K490" s="263"/>
      <c r="L490" s="268"/>
      <c r="M490" s="269"/>
      <c r="N490" s="270"/>
      <c r="O490" s="270"/>
      <c r="P490" s="270"/>
      <c r="Q490" s="270"/>
      <c r="R490" s="270"/>
      <c r="S490" s="270"/>
      <c r="T490" s="271"/>
      <c r="U490" s="13"/>
      <c r="V490" s="13"/>
      <c r="W490" s="13"/>
      <c r="X490" s="13"/>
      <c r="Y490" s="13"/>
      <c r="Z490" s="13"/>
      <c r="AA490" s="13"/>
      <c r="AB490" s="13"/>
      <c r="AC490" s="13"/>
      <c r="AD490" s="13"/>
      <c r="AE490" s="13"/>
      <c r="AT490" s="272" t="s">
        <v>436</v>
      </c>
      <c r="AU490" s="272" t="s">
        <v>92</v>
      </c>
      <c r="AV490" s="13" t="s">
        <v>92</v>
      </c>
      <c r="AW490" s="13" t="s">
        <v>38</v>
      </c>
      <c r="AX490" s="13" t="s">
        <v>83</v>
      </c>
      <c r="AY490" s="272" t="s">
        <v>244</v>
      </c>
    </row>
    <row r="491" s="14" customFormat="1">
      <c r="A491" s="14"/>
      <c r="B491" s="273"/>
      <c r="C491" s="274"/>
      <c r="D491" s="235" t="s">
        <v>436</v>
      </c>
      <c r="E491" s="275" t="s">
        <v>1</v>
      </c>
      <c r="F491" s="276" t="s">
        <v>438</v>
      </c>
      <c r="G491" s="274"/>
      <c r="H491" s="277">
        <v>47.399999999999999</v>
      </c>
      <c r="I491" s="278"/>
      <c r="J491" s="274"/>
      <c r="K491" s="274"/>
      <c r="L491" s="279"/>
      <c r="M491" s="280"/>
      <c r="N491" s="281"/>
      <c r="O491" s="281"/>
      <c r="P491" s="281"/>
      <c r="Q491" s="281"/>
      <c r="R491" s="281"/>
      <c r="S491" s="281"/>
      <c r="T491" s="282"/>
      <c r="U491" s="14"/>
      <c r="V491" s="14"/>
      <c r="W491" s="14"/>
      <c r="X491" s="14"/>
      <c r="Y491" s="14"/>
      <c r="Z491" s="14"/>
      <c r="AA491" s="14"/>
      <c r="AB491" s="14"/>
      <c r="AC491" s="14"/>
      <c r="AD491" s="14"/>
      <c r="AE491" s="14"/>
      <c r="AT491" s="283" t="s">
        <v>436</v>
      </c>
      <c r="AU491" s="283" t="s">
        <v>92</v>
      </c>
      <c r="AV491" s="14" t="s">
        <v>123</v>
      </c>
      <c r="AW491" s="14" t="s">
        <v>38</v>
      </c>
      <c r="AX491" s="14" t="s">
        <v>90</v>
      </c>
      <c r="AY491" s="283" t="s">
        <v>244</v>
      </c>
    </row>
    <row r="492" s="2" customFormat="1" ht="16.5" customHeight="1">
      <c r="A492" s="40"/>
      <c r="B492" s="41"/>
      <c r="C492" s="222" t="s">
        <v>386</v>
      </c>
      <c r="D492" s="222" t="s">
        <v>245</v>
      </c>
      <c r="E492" s="223" t="s">
        <v>2079</v>
      </c>
      <c r="F492" s="224" t="s">
        <v>2080</v>
      </c>
      <c r="G492" s="225" t="s">
        <v>248</v>
      </c>
      <c r="H492" s="226">
        <v>85</v>
      </c>
      <c r="I492" s="227"/>
      <c r="J492" s="228">
        <f>ROUND(I492*H492,2)</f>
        <v>0</v>
      </c>
      <c r="K492" s="224" t="s">
        <v>434</v>
      </c>
      <c r="L492" s="46"/>
      <c r="M492" s="229" t="s">
        <v>1</v>
      </c>
      <c r="N492" s="230" t="s">
        <v>48</v>
      </c>
      <c r="O492" s="93"/>
      <c r="P492" s="231">
        <f>O492*H492</f>
        <v>0</v>
      </c>
      <c r="Q492" s="231">
        <v>0.23000000000000001</v>
      </c>
      <c r="R492" s="231">
        <f>Q492*H492</f>
        <v>19.550000000000001</v>
      </c>
      <c r="S492" s="231">
        <v>0</v>
      </c>
      <c r="T492" s="232">
        <f>S492*H492</f>
        <v>0</v>
      </c>
      <c r="U492" s="40"/>
      <c r="V492" s="40"/>
      <c r="W492" s="40"/>
      <c r="X492" s="40"/>
      <c r="Y492" s="40"/>
      <c r="Z492" s="40"/>
      <c r="AA492" s="40"/>
      <c r="AB492" s="40"/>
      <c r="AC492" s="40"/>
      <c r="AD492" s="40"/>
      <c r="AE492" s="40"/>
      <c r="AR492" s="233" t="s">
        <v>123</v>
      </c>
      <c r="AT492" s="233" t="s">
        <v>245</v>
      </c>
      <c r="AU492" s="233" t="s">
        <v>92</v>
      </c>
      <c r="AY492" s="18" t="s">
        <v>244</v>
      </c>
      <c r="BE492" s="234">
        <f>IF(N492="základní",J492,0)</f>
        <v>0</v>
      </c>
      <c r="BF492" s="234">
        <f>IF(N492="snížená",J492,0)</f>
        <v>0</v>
      </c>
      <c r="BG492" s="234">
        <f>IF(N492="zákl. přenesená",J492,0)</f>
        <v>0</v>
      </c>
      <c r="BH492" s="234">
        <f>IF(N492="sníž. přenesená",J492,0)</f>
        <v>0</v>
      </c>
      <c r="BI492" s="234">
        <f>IF(N492="nulová",J492,0)</f>
        <v>0</v>
      </c>
      <c r="BJ492" s="18" t="s">
        <v>90</v>
      </c>
      <c r="BK492" s="234">
        <f>ROUND(I492*H492,2)</f>
        <v>0</v>
      </c>
      <c r="BL492" s="18" t="s">
        <v>123</v>
      </c>
      <c r="BM492" s="233" t="s">
        <v>2081</v>
      </c>
    </row>
    <row r="493" s="13" customFormat="1">
      <c r="A493" s="13"/>
      <c r="B493" s="262"/>
      <c r="C493" s="263"/>
      <c r="D493" s="235" t="s">
        <v>436</v>
      </c>
      <c r="E493" s="264" t="s">
        <v>1</v>
      </c>
      <c r="F493" s="265" t="s">
        <v>1724</v>
      </c>
      <c r="G493" s="263"/>
      <c r="H493" s="266">
        <v>85</v>
      </c>
      <c r="I493" s="267"/>
      <c r="J493" s="263"/>
      <c r="K493" s="263"/>
      <c r="L493" s="268"/>
      <c r="M493" s="269"/>
      <c r="N493" s="270"/>
      <c r="O493" s="270"/>
      <c r="P493" s="270"/>
      <c r="Q493" s="270"/>
      <c r="R493" s="270"/>
      <c r="S493" s="270"/>
      <c r="T493" s="271"/>
      <c r="U493" s="13"/>
      <c r="V493" s="13"/>
      <c r="W493" s="13"/>
      <c r="X493" s="13"/>
      <c r="Y493" s="13"/>
      <c r="Z493" s="13"/>
      <c r="AA493" s="13"/>
      <c r="AB493" s="13"/>
      <c r="AC493" s="13"/>
      <c r="AD493" s="13"/>
      <c r="AE493" s="13"/>
      <c r="AT493" s="272" t="s">
        <v>436</v>
      </c>
      <c r="AU493" s="272" t="s">
        <v>92</v>
      </c>
      <c r="AV493" s="13" t="s">
        <v>92</v>
      </c>
      <c r="AW493" s="13" t="s">
        <v>38</v>
      </c>
      <c r="AX493" s="13" t="s">
        <v>83</v>
      </c>
      <c r="AY493" s="272" t="s">
        <v>244</v>
      </c>
    </row>
    <row r="494" s="14" customFormat="1">
      <c r="A494" s="14"/>
      <c r="B494" s="273"/>
      <c r="C494" s="274"/>
      <c r="D494" s="235" t="s">
        <v>436</v>
      </c>
      <c r="E494" s="275" t="s">
        <v>1</v>
      </c>
      <c r="F494" s="276" t="s">
        <v>438</v>
      </c>
      <c r="G494" s="274"/>
      <c r="H494" s="277">
        <v>85</v>
      </c>
      <c r="I494" s="278"/>
      <c r="J494" s="274"/>
      <c r="K494" s="274"/>
      <c r="L494" s="279"/>
      <c r="M494" s="280"/>
      <c r="N494" s="281"/>
      <c r="O494" s="281"/>
      <c r="P494" s="281"/>
      <c r="Q494" s="281"/>
      <c r="R494" s="281"/>
      <c r="S494" s="281"/>
      <c r="T494" s="282"/>
      <c r="U494" s="14"/>
      <c r="V494" s="14"/>
      <c r="W494" s="14"/>
      <c r="X494" s="14"/>
      <c r="Y494" s="14"/>
      <c r="Z494" s="14"/>
      <c r="AA494" s="14"/>
      <c r="AB494" s="14"/>
      <c r="AC494" s="14"/>
      <c r="AD494" s="14"/>
      <c r="AE494" s="14"/>
      <c r="AT494" s="283" t="s">
        <v>436</v>
      </c>
      <c r="AU494" s="283" t="s">
        <v>92</v>
      </c>
      <c r="AV494" s="14" t="s">
        <v>123</v>
      </c>
      <c r="AW494" s="14" t="s">
        <v>38</v>
      </c>
      <c r="AX494" s="14" t="s">
        <v>90</v>
      </c>
      <c r="AY494" s="283" t="s">
        <v>244</v>
      </c>
    </row>
    <row r="495" s="2" customFormat="1" ht="16.5" customHeight="1">
      <c r="A495" s="40"/>
      <c r="B495" s="41"/>
      <c r="C495" s="222" t="s">
        <v>813</v>
      </c>
      <c r="D495" s="222" t="s">
        <v>245</v>
      </c>
      <c r="E495" s="223" t="s">
        <v>2082</v>
      </c>
      <c r="F495" s="224" t="s">
        <v>2083</v>
      </c>
      <c r="G495" s="225" t="s">
        <v>248</v>
      </c>
      <c r="H495" s="226">
        <v>610</v>
      </c>
      <c r="I495" s="227"/>
      <c r="J495" s="228">
        <f>ROUND(I495*H495,2)</f>
        <v>0</v>
      </c>
      <c r="K495" s="224" t="s">
        <v>434</v>
      </c>
      <c r="L495" s="46"/>
      <c r="M495" s="229" t="s">
        <v>1</v>
      </c>
      <c r="N495" s="230" t="s">
        <v>48</v>
      </c>
      <c r="O495" s="93"/>
      <c r="P495" s="231">
        <f>O495*H495</f>
        <v>0</v>
      </c>
      <c r="Q495" s="231">
        <v>0.34499999999999997</v>
      </c>
      <c r="R495" s="231">
        <f>Q495*H495</f>
        <v>210.44999999999999</v>
      </c>
      <c r="S495" s="231">
        <v>0</v>
      </c>
      <c r="T495" s="232">
        <f>S495*H495</f>
        <v>0</v>
      </c>
      <c r="U495" s="40"/>
      <c r="V495" s="40"/>
      <c r="W495" s="40"/>
      <c r="X495" s="40"/>
      <c r="Y495" s="40"/>
      <c r="Z495" s="40"/>
      <c r="AA495" s="40"/>
      <c r="AB495" s="40"/>
      <c r="AC495" s="40"/>
      <c r="AD495" s="40"/>
      <c r="AE495" s="40"/>
      <c r="AR495" s="233" t="s">
        <v>123</v>
      </c>
      <c r="AT495" s="233" t="s">
        <v>245</v>
      </c>
      <c r="AU495" s="233" t="s">
        <v>92</v>
      </c>
      <c r="AY495" s="18" t="s">
        <v>244</v>
      </c>
      <c r="BE495" s="234">
        <f>IF(N495="základní",J495,0)</f>
        <v>0</v>
      </c>
      <c r="BF495" s="234">
        <f>IF(N495="snížená",J495,0)</f>
        <v>0</v>
      </c>
      <c r="BG495" s="234">
        <f>IF(N495="zákl. přenesená",J495,0)</f>
        <v>0</v>
      </c>
      <c r="BH495" s="234">
        <f>IF(N495="sníž. přenesená",J495,0)</f>
        <v>0</v>
      </c>
      <c r="BI495" s="234">
        <f>IF(N495="nulová",J495,0)</f>
        <v>0</v>
      </c>
      <c r="BJ495" s="18" t="s">
        <v>90</v>
      </c>
      <c r="BK495" s="234">
        <f>ROUND(I495*H495,2)</f>
        <v>0</v>
      </c>
      <c r="BL495" s="18" t="s">
        <v>123</v>
      </c>
      <c r="BM495" s="233" t="s">
        <v>2084</v>
      </c>
    </row>
    <row r="496" s="13" customFormat="1">
      <c r="A496" s="13"/>
      <c r="B496" s="262"/>
      <c r="C496" s="263"/>
      <c r="D496" s="235" t="s">
        <v>436</v>
      </c>
      <c r="E496" s="264" t="s">
        <v>1</v>
      </c>
      <c r="F496" s="265" t="s">
        <v>2085</v>
      </c>
      <c r="G496" s="263"/>
      <c r="H496" s="266">
        <v>610</v>
      </c>
      <c r="I496" s="267"/>
      <c r="J496" s="263"/>
      <c r="K496" s="263"/>
      <c r="L496" s="268"/>
      <c r="M496" s="269"/>
      <c r="N496" s="270"/>
      <c r="O496" s="270"/>
      <c r="P496" s="270"/>
      <c r="Q496" s="270"/>
      <c r="R496" s="270"/>
      <c r="S496" s="270"/>
      <c r="T496" s="271"/>
      <c r="U496" s="13"/>
      <c r="V496" s="13"/>
      <c r="W496" s="13"/>
      <c r="X496" s="13"/>
      <c r="Y496" s="13"/>
      <c r="Z496" s="13"/>
      <c r="AA496" s="13"/>
      <c r="AB496" s="13"/>
      <c r="AC496" s="13"/>
      <c r="AD496" s="13"/>
      <c r="AE496" s="13"/>
      <c r="AT496" s="272" t="s">
        <v>436</v>
      </c>
      <c r="AU496" s="272" t="s">
        <v>92</v>
      </c>
      <c r="AV496" s="13" t="s">
        <v>92</v>
      </c>
      <c r="AW496" s="13" t="s">
        <v>38</v>
      </c>
      <c r="AX496" s="13" t="s">
        <v>83</v>
      </c>
      <c r="AY496" s="272" t="s">
        <v>244</v>
      </c>
    </row>
    <row r="497" s="14" customFormat="1">
      <c r="A497" s="14"/>
      <c r="B497" s="273"/>
      <c r="C497" s="274"/>
      <c r="D497" s="235" t="s">
        <v>436</v>
      </c>
      <c r="E497" s="275" t="s">
        <v>1</v>
      </c>
      <c r="F497" s="276" t="s">
        <v>438</v>
      </c>
      <c r="G497" s="274"/>
      <c r="H497" s="277">
        <v>610</v>
      </c>
      <c r="I497" s="278"/>
      <c r="J497" s="274"/>
      <c r="K497" s="274"/>
      <c r="L497" s="279"/>
      <c r="M497" s="280"/>
      <c r="N497" s="281"/>
      <c r="O497" s="281"/>
      <c r="P497" s="281"/>
      <c r="Q497" s="281"/>
      <c r="R497" s="281"/>
      <c r="S497" s="281"/>
      <c r="T497" s="282"/>
      <c r="U497" s="14"/>
      <c r="V497" s="14"/>
      <c r="W497" s="14"/>
      <c r="X497" s="14"/>
      <c r="Y497" s="14"/>
      <c r="Z497" s="14"/>
      <c r="AA497" s="14"/>
      <c r="AB497" s="14"/>
      <c r="AC497" s="14"/>
      <c r="AD497" s="14"/>
      <c r="AE497" s="14"/>
      <c r="AT497" s="283" t="s">
        <v>436</v>
      </c>
      <c r="AU497" s="283" t="s">
        <v>92</v>
      </c>
      <c r="AV497" s="14" t="s">
        <v>123</v>
      </c>
      <c r="AW497" s="14" t="s">
        <v>38</v>
      </c>
      <c r="AX497" s="14" t="s">
        <v>90</v>
      </c>
      <c r="AY497" s="283" t="s">
        <v>244</v>
      </c>
    </row>
    <row r="498" s="2" customFormat="1" ht="21.75" customHeight="1">
      <c r="A498" s="40"/>
      <c r="B498" s="41"/>
      <c r="C498" s="222" t="s">
        <v>391</v>
      </c>
      <c r="D498" s="222" t="s">
        <v>245</v>
      </c>
      <c r="E498" s="223" t="s">
        <v>2086</v>
      </c>
      <c r="F498" s="224" t="s">
        <v>2087</v>
      </c>
      <c r="G498" s="225" t="s">
        <v>248</v>
      </c>
      <c r="H498" s="226">
        <v>245</v>
      </c>
      <c r="I498" s="227"/>
      <c r="J498" s="228">
        <f>ROUND(I498*H498,2)</f>
        <v>0</v>
      </c>
      <c r="K498" s="224" t="s">
        <v>434</v>
      </c>
      <c r="L498" s="46"/>
      <c r="M498" s="229" t="s">
        <v>1</v>
      </c>
      <c r="N498" s="230" t="s">
        <v>48</v>
      </c>
      <c r="O498" s="93"/>
      <c r="P498" s="231">
        <f>O498*H498</f>
        <v>0</v>
      </c>
      <c r="Q498" s="231">
        <v>0.26375999999999999</v>
      </c>
      <c r="R498" s="231">
        <f>Q498*H498</f>
        <v>64.621200000000002</v>
      </c>
      <c r="S498" s="231">
        <v>0</v>
      </c>
      <c r="T498" s="232">
        <f>S498*H498</f>
        <v>0</v>
      </c>
      <c r="U498" s="40"/>
      <c r="V498" s="40"/>
      <c r="W498" s="40"/>
      <c r="X498" s="40"/>
      <c r="Y498" s="40"/>
      <c r="Z498" s="40"/>
      <c r="AA498" s="40"/>
      <c r="AB498" s="40"/>
      <c r="AC498" s="40"/>
      <c r="AD498" s="40"/>
      <c r="AE498" s="40"/>
      <c r="AR498" s="233" t="s">
        <v>123</v>
      </c>
      <c r="AT498" s="233" t="s">
        <v>245</v>
      </c>
      <c r="AU498" s="233" t="s">
        <v>92</v>
      </c>
      <c r="AY498" s="18" t="s">
        <v>244</v>
      </c>
      <c r="BE498" s="234">
        <f>IF(N498="základní",J498,0)</f>
        <v>0</v>
      </c>
      <c r="BF498" s="234">
        <f>IF(N498="snížená",J498,0)</f>
        <v>0</v>
      </c>
      <c r="BG498" s="234">
        <f>IF(N498="zákl. přenesená",J498,0)</f>
        <v>0</v>
      </c>
      <c r="BH498" s="234">
        <f>IF(N498="sníž. přenesená",J498,0)</f>
        <v>0</v>
      </c>
      <c r="BI498" s="234">
        <f>IF(N498="nulová",J498,0)</f>
        <v>0</v>
      </c>
      <c r="BJ498" s="18" t="s">
        <v>90</v>
      </c>
      <c r="BK498" s="234">
        <f>ROUND(I498*H498,2)</f>
        <v>0</v>
      </c>
      <c r="BL498" s="18" t="s">
        <v>123</v>
      </c>
      <c r="BM498" s="233" t="s">
        <v>2088</v>
      </c>
    </row>
    <row r="499" s="13" customFormat="1">
      <c r="A499" s="13"/>
      <c r="B499" s="262"/>
      <c r="C499" s="263"/>
      <c r="D499" s="235" t="s">
        <v>436</v>
      </c>
      <c r="E499" s="264" t="s">
        <v>1</v>
      </c>
      <c r="F499" s="265" t="s">
        <v>1736</v>
      </c>
      <c r="G499" s="263"/>
      <c r="H499" s="266">
        <v>245</v>
      </c>
      <c r="I499" s="267"/>
      <c r="J499" s="263"/>
      <c r="K499" s="263"/>
      <c r="L499" s="268"/>
      <c r="M499" s="269"/>
      <c r="N499" s="270"/>
      <c r="O499" s="270"/>
      <c r="P499" s="270"/>
      <c r="Q499" s="270"/>
      <c r="R499" s="270"/>
      <c r="S499" s="270"/>
      <c r="T499" s="271"/>
      <c r="U499" s="13"/>
      <c r="V499" s="13"/>
      <c r="W499" s="13"/>
      <c r="X499" s="13"/>
      <c r="Y499" s="13"/>
      <c r="Z499" s="13"/>
      <c r="AA499" s="13"/>
      <c r="AB499" s="13"/>
      <c r="AC499" s="13"/>
      <c r="AD499" s="13"/>
      <c r="AE499" s="13"/>
      <c r="AT499" s="272" t="s">
        <v>436</v>
      </c>
      <c r="AU499" s="272" t="s">
        <v>92</v>
      </c>
      <c r="AV499" s="13" t="s">
        <v>92</v>
      </c>
      <c r="AW499" s="13" t="s">
        <v>38</v>
      </c>
      <c r="AX499" s="13" t="s">
        <v>83</v>
      </c>
      <c r="AY499" s="272" t="s">
        <v>244</v>
      </c>
    </row>
    <row r="500" s="14" customFormat="1">
      <c r="A500" s="14"/>
      <c r="B500" s="273"/>
      <c r="C500" s="274"/>
      <c r="D500" s="235" t="s">
        <v>436</v>
      </c>
      <c r="E500" s="275" t="s">
        <v>1</v>
      </c>
      <c r="F500" s="276" t="s">
        <v>438</v>
      </c>
      <c r="G500" s="274"/>
      <c r="H500" s="277">
        <v>245</v>
      </c>
      <c r="I500" s="278"/>
      <c r="J500" s="274"/>
      <c r="K500" s="274"/>
      <c r="L500" s="279"/>
      <c r="M500" s="280"/>
      <c r="N500" s="281"/>
      <c r="O500" s="281"/>
      <c r="P500" s="281"/>
      <c r="Q500" s="281"/>
      <c r="R500" s="281"/>
      <c r="S500" s="281"/>
      <c r="T500" s="282"/>
      <c r="U500" s="14"/>
      <c r="V500" s="14"/>
      <c r="W500" s="14"/>
      <c r="X500" s="14"/>
      <c r="Y500" s="14"/>
      <c r="Z500" s="14"/>
      <c r="AA500" s="14"/>
      <c r="AB500" s="14"/>
      <c r="AC500" s="14"/>
      <c r="AD500" s="14"/>
      <c r="AE500" s="14"/>
      <c r="AT500" s="283" t="s">
        <v>436</v>
      </c>
      <c r="AU500" s="283" t="s">
        <v>92</v>
      </c>
      <c r="AV500" s="14" t="s">
        <v>123</v>
      </c>
      <c r="AW500" s="14" t="s">
        <v>38</v>
      </c>
      <c r="AX500" s="14" t="s">
        <v>90</v>
      </c>
      <c r="AY500" s="283" t="s">
        <v>244</v>
      </c>
    </row>
    <row r="501" s="2" customFormat="1" ht="21.75" customHeight="1">
      <c r="A501" s="40"/>
      <c r="B501" s="41"/>
      <c r="C501" s="222" t="s">
        <v>823</v>
      </c>
      <c r="D501" s="222" t="s">
        <v>245</v>
      </c>
      <c r="E501" s="223" t="s">
        <v>2089</v>
      </c>
      <c r="F501" s="224" t="s">
        <v>2090</v>
      </c>
      <c r="G501" s="225" t="s">
        <v>248</v>
      </c>
      <c r="H501" s="226">
        <v>245</v>
      </c>
      <c r="I501" s="227"/>
      <c r="J501" s="228">
        <f>ROUND(I501*H501,2)</f>
        <v>0</v>
      </c>
      <c r="K501" s="224" t="s">
        <v>434</v>
      </c>
      <c r="L501" s="46"/>
      <c r="M501" s="229" t="s">
        <v>1</v>
      </c>
      <c r="N501" s="230" t="s">
        <v>48</v>
      </c>
      <c r="O501" s="93"/>
      <c r="P501" s="231">
        <f>O501*H501</f>
        <v>0</v>
      </c>
      <c r="Q501" s="231">
        <v>0.12966</v>
      </c>
      <c r="R501" s="231">
        <f>Q501*H501</f>
        <v>31.7667</v>
      </c>
      <c r="S501" s="231">
        <v>0</v>
      </c>
      <c r="T501" s="232">
        <f>S501*H501</f>
        <v>0</v>
      </c>
      <c r="U501" s="40"/>
      <c r="V501" s="40"/>
      <c r="W501" s="40"/>
      <c r="X501" s="40"/>
      <c r="Y501" s="40"/>
      <c r="Z501" s="40"/>
      <c r="AA501" s="40"/>
      <c r="AB501" s="40"/>
      <c r="AC501" s="40"/>
      <c r="AD501" s="40"/>
      <c r="AE501" s="40"/>
      <c r="AR501" s="233" t="s">
        <v>123</v>
      </c>
      <c r="AT501" s="233" t="s">
        <v>245</v>
      </c>
      <c r="AU501" s="233" t="s">
        <v>92</v>
      </c>
      <c r="AY501" s="18" t="s">
        <v>244</v>
      </c>
      <c r="BE501" s="234">
        <f>IF(N501="základní",J501,0)</f>
        <v>0</v>
      </c>
      <c r="BF501" s="234">
        <f>IF(N501="snížená",J501,0)</f>
        <v>0</v>
      </c>
      <c r="BG501" s="234">
        <f>IF(N501="zákl. přenesená",J501,0)</f>
        <v>0</v>
      </c>
      <c r="BH501" s="234">
        <f>IF(N501="sníž. přenesená",J501,0)</f>
        <v>0</v>
      </c>
      <c r="BI501" s="234">
        <f>IF(N501="nulová",J501,0)</f>
        <v>0</v>
      </c>
      <c r="BJ501" s="18" t="s">
        <v>90</v>
      </c>
      <c r="BK501" s="234">
        <f>ROUND(I501*H501,2)</f>
        <v>0</v>
      </c>
      <c r="BL501" s="18" t="s">
        <v>123</v>
      </c>
      <c r="BM501" s="233" t="s">
        <v>2091</v>
      </c>
    </row>
    <row r="502" s="2" customFormat="1">
      <c r="A502" s="40"/>
      <c r="B502" s="41"/>
      <c r="C502" s="42"/>
      <c r="D502" s="235" t="s">
        <v>250</v>
      </c>
      <c r="E502" s="42"/>
      <c r="F502" s="236" t="s">
        <v>2092</v>
      </c>
      <c r="G502" s="42"/>
      <c r="H502" s="42"/>
      <c r="I502" s="237"/>
      <c r="J502" s="42"/>
      <c r="K502" s="42"/>
      <c r="L502" s="46"/>
      <c r="M502" s="238"/>
      <c r="N502" s="239"/>
      <c r="O502" s="93"/>
      <c r="P502" s="93"/>
      <c r="Q502" s="93"/>
      <c r="R502" s="93"/>
      <c r="S502" s="93"/>
      <c r="T502" s="94"/>
      <c r="U502" s="40"/>
      <c r="V502" s="40"/>
      <c r="W502" s="40"/>
      <c r="X502" s="40"/>
      <c r="Y502" s="40"/>
      <c r="Z502" s="40"/>
      <c r="AA502" s="40"/>
      <c r="AB502" s="40"/>
      <c r="AC502" s="40"/>
      <c r="AD502" s="40"/>
      <c r="AE502" s="40"/>
      <c r="AT502" s="18" t="s">
        <v>250</v>
      </c>
      <c r="AU502" s="18" t="s">
        <v>92</v>
      </c>
    </row>
    <row r="503" s="13" customFormat="1">
      <c r="A503" s="13"/>
      <c r="B503" s="262"/>
      <c r="C503" s="263"/>
      <c r="D503" s="235" t="s">
        <v>436</v>
      </c>
      <c r="E503" s="264" t="s">
        <v>1</v>
      </c>
      <c r="F503" s="265" t="s">
        <v>1736</v>
      </c>
      <c r="G503" s="263"/>
      <c r="H503" s="266">
        <v>245</v>
      </c>
      <c r="I503" s="267"/>
      <c r="J503" s="263"/>
      <c r="K503" s="263"/>
      <c r="L503" s="268"/>
      <c r="M503" s="269"/>
      <c r="N503" s="270"/>
      <c r="O503" s="270"/>
      <c r="P503" s="270"/>
      <c r="Q503" s="270"/>
      <c r="R503" s="270"/>
      <c r="S503" s="270"/>
      <c r="T503" s="271"/>
      <c r="U503" s="13"/>
      <c r="V503" s="13"/>
      <c r="W503" s="13"/>
      <c r="X503" s="13"/>
      <c r="Y503" s="13"/>
      <c r="Z503" s="13"/>
      <c r="AA503" s="13"/>
      <c r="AB503" s="13"/>
      <c r="AC503" s="13"/>
      <c r="AD503" s="13"/>
      <c r="AE503" s="13"/>
      <c r="AT503" s="272" t="s">
        <v>436</v>
      </c>
      <c r="AU503" s="272" t="s">
        <v>92</v>
      </c>
      <c r="AV503" s="13" t="s">
        <v>92</v>
      </c>
      <c r="AW503" s="13" t="s">
        <v>38</v>
      </c>
      <c r="AX503" s="13" t="s">
        <v>83</v>
      </c>
      <c r="AY503" s="272" t="s">
        <v>244</v>
      </c>
    </row>
    <row r="504" s="14" customFormat="1">
      <c r="A504" s="14"/>
      <c r="B504" s="273"/>
      <c r="C504" s="274"/>
      <c r="D504" s="235" t="s">
        <v>436</v>
      </c>
      <c r="E504" s="275" t="s">
        <v>1</v>
      </c>
      <c r="F504" s="276" t="s">
        <v>438</v>
      </c>
      <c r="G504" s="274"/>
      <c r="H504" s="277">
        <v>245</v>
      </c>
      <c r="I504" s="278"/>
      <c r="J504" s="274"/>
      <c r="K504" s="274"/>
      <c r="L504" s="279"/>
      <c r="M504" s="280"/>
      <c r="N504" s="281"/>
      <c r="O504" s="281"/>
      <c r="P504" s="281"/>
      <c r="Q504" s="281"/>
      <c r="R504" s="281"/>
      <c r="S504" s="281"/>
      <c r="T504" s="282"/>
      <c r="U504" s="14"/>
      <c r="V504" s="14"/>
      <c r="W504" s="14"/>
      <c r="X504" s="14"/>
      <c r="Y504" s="14"/>
      <c r="Z504" s="14"/>
      <c r="AA504" s="14"/>
      <c r="AB504" s="14"/>
      <c r="AC504" s="14"/>
      <c r="AD504" s="14"/>
      <c r="AE504" s="14"/>
      <c r="AT504" s="283" t="s">
        <v>436</v>
      </c>
      <c r="AU504" s="283" t="s">
        <v>92</v>
      </c>
      <c r="AV504" s="14" t="s">
        <v>123</v>
      </c>
      <c r="AW504" s="14" t="s">
        <v>38</v>
      </c>
      <c r="AX504" s="14" t="s">
        <v>90</v>
      </c>
      <c r="AY504" s="283" t="s">
        <v>244</v>
      </c>
    </row>
    <row r="505" s="2" customFormat="1" ht="21.75" customHeight="1">
      <c r="A505" s="40"/>
      <c r="B505" s="41"/>
      <c r="C505" s="222" t="s">
        <v>394</v>
      </c>
      <c r="D505" s="222" t="s">
        <v>245</v>
      </c>
      <c r="E505" s="223" t="s">
        <v>2093</v>
      </c>
      <c r="F505" s="224" t="s">
        <v>2094</v>
      </c>
      <c r="G505" s="225" t="s">
        <v>248</v>
      </c>
      <c r="H505" s="226">
        <v>85</v>
      </c>
      <c r="I505" s="227"/>
      <c r="J505" s="228">
        <f>ROUND(I505*H505,2)</f>
        <v>0</v>
      </c>
      <c r="K505" s="224" t="s">
        <v>434</v>
      </c>
      <c r="L505" s="46"/>
      <c r="M505" s="229" t="s">
        <v>1</v>
      </c>
      <c r="N505" s="230" t="s">
        <v>48</v>
      </c>
      <c r="O505" s="93"/>
      <c r="P505" s="231">
        <f>O505*H505</f>
        <v>0</v>
      </c>
      <c r="Q505" s="231">
        <v>0.11162</v>
      </c>
      <c r="R505" s="231">
        <f>Q505*H505</f>
        <v>9.4877000000000002</v>
      </c>
      <c r="S505" s="231">
        <v>0</v>
      </c>
      <c r="T505" s="232">
        <f>S505*H505</f>
        <v>0</v>
      </c>
      <c r="U505" s="40"/>
      <c r="V505" s="40"/>
      <c r="W505" s="40"/>
      <c r="X505" s="40"/>
      <c r="Y505" s="40"/>
      <c r="Z505" s="40"/>
      <c r="AA505" s="40"/>
      <c r="AB505" s="40"/>
      <c r="AC505" s="40"/>
      <c r="AD505" s="40"/>
      <c r="AE505" s="40"/>
      <c r="AR505" s="233" t="s">
        <v>123</v>
      </c>
      <c r="AT505" s="233" t="s">
        <v>245</v>
      </c>
      <c r="AU505" s="233" t="s">
        <v>92</v>
      </c>
      <c r="AY505" s="18" t="s">
        <v>244</v>
      </c>
      <c r="BE505" s="234">
        <f>IF(N505="základní",J505,0)</f>
        <v>0</v>
      </c>
      <c r="BF505" s="234">
        <f>IF(N505="snížená",J505,0)</f>
        <v>0</v>
      </c>
      <c r="BG505" s="234">
        <f>IF(N505="zákl. přenesená",J505,0)</f>
        <v>0</v>
      </c>
      <c r="BH505" s="234">
        <f>IF(N505="sníž. přenesená",J505,0)</f>
        <v>0</v>
      </c>
      <c r="BI505" s="234">
        <f>IF(N505="nulová",J505,0)</f>
        <v>0</v>
      </c>
      <c r="BJ505" s="18" t="s">
        <v>90</v>
      </c>
      <c r="BK505" s="234">
        <f>ROUND(I505*H505,2)</f>
        <v>0</v>
      </c>
      <c r="BL505" s="18" t="s">
        <v>123</v>
      </c>
      <c r="BM505" s="233" t="s">
        <v>2095</v>
      </c>
    </row>
    <row r="506" s="13" customFormat="1">
      <c r="A506" s="13"/>
      <c r="B506" s="262"/>
      <c r="C506" s="263"/>
      <c r="D506" s="235" t="s">
        <v>436</v>
      </c>
      <c r="E506" s="264" t="s">
        <v>1</v>
      </c>
      <c r="F506" s="265" t="s">
        <v>1724</v>
      </c>
      <c r="G506" s="263"/>
      <c r="H506" s="266">
        <v>85</v>
      </c>
      <c r="I506" s="267"/>
      <c r="J506" s="263"/>
      <c r="K506" s="263"/>
      <c r="L506" s="268"/>
      <c r="M506" s="269"/>
      <c r="N506" s="270"/>
      <c r="O506" s="270"/>
      <c r="P506" s="270"/>
      <c r="Q506" s="270"/>
      <c r="R506" s="270"/>
      <c r="S506" s="270"/>
      <c r="T506" s="271"/>
      <c r="U506" s="13"/>
      <c r="V506" s="13"/>
      <c r="W506" s="13"/>
      <c r="X506" s="13"/>
      <c r="Y506" s="13"/>
      <c r="Z506" s="13"/>
      <c r="AA506" s="13"/>
      <c r="AB506" s="13"/>
      <c r="AC506" s="13"/>
      <c r="AD506" s="13"/>
      <c r="AE506" s="13"/>
      <c r="AT506" s="272" t="s">
        <v>436</v>
      </c>
      <c r="AU506" s="272" t="s">
        <v>92</v>
      </c>
      <c r="AV506" s="13" t="s">
        <v>92</v>
      </c>
      <c r="AW506" s="13" t="s">
        <v>38</v>
      </c>
      <c r="AX506" s="13" t="s">
        <v>83</v>
      </c>
      <c r="AY506" s="272" t="s">
        <v>244</v>
      </c>
    </row>
    <row r="507" s="14" customFormat="1">
      <c r="A507" s="14"/>
      <c r="B507" s="273"/>
      <c r="C507" s="274"/>
      <c r="D507" s="235" t="s">
        <v>436</v>
      </c>
      <c r="E507" s="275" t="s">
        <v>1</v>
      </c>
      <c r="F507" s="276" t="s">
        <v>438</v>
      </c>
      <c r="G507" s="274"/>
      <c r="H507" s="277">
        <v>85</v>
      </c>
      <c r="I507" s="278"/>
      <c r="J507" s="274"/>
      <c r="K507" s="274"/>
      <c r="L507" s="279"/>
      <c r="M507" s="280"/>
      <c r="N507" s="281"/>
      <c r="O507" s="281"/>
      <c r="P507" s="281"/>
      <c r="Q507" s="281"/>
      <c r="R507" s="281"/>
      <c r="S507" s="281"/>
      <c r="T507" s="282"/>
      <c r="U507" s="14"/>
      <c r="V507" s="14"/>
      <c r="W507" s="14"/>
      <c r="X507" s="14"/>
      <c r="Y507" s="14"/>
      <c r="Z507" s="14"/>
      <c r="AA507" s="14"/>
      <c r="AB507" s="14"/>
      <c r="AC507" s="14"/>
      <c r="AD507" s="14"/>
      <c r="AE507" s="14"/>
      <c r="AT507" s="283" t="s">
        <v>436</v>
      </c>
      <c r="AU507" s="283" t="s">
        <v>92</v>
      </c>
      <c r="AV507" s="14" t="s">
        <v>123</v>
      </c>
      <c r="AW507" s="14" t="s">
        <v>38</v>
      </c>
      <c r="AX507" s="14" t="s">
        <v>90</v>
      </c>
      <c r="AY507" s="283" t="s">
        <v>244</v>
      </c>
    </row>
    <row r="508" s="2" customFormat="1" ht="16.5" customHeight="1">
      <c r="A508" s="40"/>
      <c r="B508" s="41"/>
      <c r="C508" s="240" t="s">
        <v>831</v>
      </c>
      <c r="D508" s="240" t="s">
        <v>397</v>
      </c>
      <c r="E508" s="241" t="s">
        <v>2096</v>
      </c>
      <c r="F508" s="242" t="s">
        <v>2097</v>
      </c>
      <c r="G508" s="243" t="s">
        <v>248</v>
      </c>
      <c r="H508" s="244">
        <v>93.5</v>
      </c>
      <c r="I508" s="245"/>
      <c r="J508" s="246">
        <f>ROUND(I508*H508,2)</f>
        <v>0</v>
      </c>
      <c r="K508" s="242" t="s">
        <v>249</v>
      </c>
      <c r="L508" s="247"/>
      <c r="M508" s="248" t="s">
        <v>1</v>
      </c>
      <c r="N508" s="249" t="s">
        <v>48</v>
      </c>
      <c r="O508" s="93"/>
      <c r="P508" s="231">
        <f>O508*H508</f>
        <v>0</v>
      </c>
      <c r="Q508" s="231">
        <v>0.17599999999999999</v>
      </c>
      <c r="R508" s="231">
        <f>Q508*H508</f>
        <v>16.456</v>
      </c>
      <c r="S508" s="231">
        <v>0</v>
      </c>
      <c r="T508" s="232">
        <f>S508*H508</f>
        <v>0</v>
      </c>
      <c r="U508" s="40"/>
      <c r="V508" s="40"/>
      <c r="W508" s="40"/>
      <c r="X508" s="40"/>
      <c r="Y508" s="40"/>
      <c r="Z508" s="40"/>
      <c r="AA508" s="40"/>
      <c r="AB508" s="40"/>
      <c r="AC508" s="40"/>
      <c r="AD508" s="40"/>
      <c r="AE508" s="40"/>
      <c r="AR508" s="233" t="s">
        <v>262</v>
      </c>
      <c r="AT508" s="233" t="s">
        <v>397</v>
      </c>
      <c r="AU508" s="233" t="s">
        <v>92</v>
      </c>
      <c r="AY508" s="18" t="s">
        <v>244</v>
      </c>
      <c r="BE508" s="234">
        <f>IF(N508="základní",J508,0)</f>
        <v>0</v>
      </c>
      <c r="BF508" s="234">
        <f>IF(N508="snížená",J508,0)</f>
        <v>0</v>
      </c>
      <c r="BG508" s="234">
        <f>IF(N508="zákl. přenesená",J508,0)</f>
        <v>0</v>
      </c>
      <c r="BH508" s="234">
        <f>IF(N508="sníž. přenesená",J508,0)</f>
        <v>0</v>
      </c>
      <c r="BI508" s="234">
        <f>IF(N508="nulová",J508,0)</f>
        <v>0</v>
      </c>
      <c r="BJ508" s="18" t="s">
        <v>90</v>
      </c>
      <c r="BK508" s="234">
        <f>ROUND(I508*H508,2)</f>
        <v>0</v>
      </c>
      <c r="BL508" s="18" t="s">
        <v>123</v>
      </c>
      <c r="BM508" s="233" t="s">
        <v>2098</v>
      </c>
    </row>
    <row r="509" s="13" customFormat="1">
      <c r="A509" s="13"/>
      <c r="B509" s="262"/>
      <c r="C509" s="263"/>
      <c r="D509" s="235" t="s">
        <v>436</v>
      </c>
      <c r="E509" s="263"/>
      <c r="F509" s="265" t="s">
        <v>2099</v>
      </c>
      <c r="G509" s="263"/>
      <c r="H509" s="266">
        <v>93.5</v>
      </c>
      <c r="I509" s="267"/>
      <c r="J509" s="263"/>
      <c r="K509" s="263"/>
      <c r="L509" s="268"/>
      <c r="M509" s="269"/>
      <c r="N509" s="270"/>
      <c r="O509" s="270"/>
      <c r="P509" s="270"/>
      <c r="Q509" s="270"/>
      <c r="R509" s="270"/>
      <c r="S509" s="270"/>
      <c r="T509" s="271"/>
      <c r="U509" s="13"/>
      <c r="V509" s="13"/>
      <c r="W509" s="13"/>
      <c r="X509" s="13"/>
      <c r="Y509" s="13"/>
      <c r="Z509" s="13"/>
      <c r="AA509" s="13"/>
      <c r="AB509" s="13"/>
      <c r="AC509" s="13"/>
      <c r="AD509" s="13"/>
      <c r="AE509" s="13"/>
      <c r="AT509" s="272" t="s">
        <v>436</v>
      </c>
      <c r="AU509" s="272" t="s">
        <v>92</v>
      </c>
      <c r="AV509" s="13" t="s">
        <v>92</v>
      </c>
      <c r="AW509" s="13" t="s">
        <v>4</v>
      </c>
      <c r="AX509" s="13" t="s">
        <v>90</v>
      </c>
      <c r="AY509" s="272" t="s">
        <v>244</v>
      </c>
    </row>
    <row r="510" s="11" customFormat="1" ht="22.8" customHeight="1">
      <c r="A510" s="11"/>
      <c r="B510" s="208"/>
      <c r="C510" s="209"/>
      <c r="D510" s="210" t="s">
        <v>82</v>
      </c>
      <c r="E510" s="260" t="s">
        <v>258</v>
      </c>
      <c r="F510" s="260" t="s">
        <v>2100</v>
      </c>
      <c r="G510" s="209"/>
      <c r="H510" s="209"/>
      <c r="I510" s="212"/>
      <c r="J510" s="261">
        <f>BK510</f>
        <v>0</v>
      </c>
      <c r="K510" s="209"/>
      <c r="L510" s="214"/>
      <c r="M510" s="215"/>
      <c r="N510" s="216"/>
      <c r="O510" s="216"/>
      <c r="P510" s="217">
        <f>SUM(P511:P618)</f>
        <v>0</v>
      </c>
      <c r="Q510" s="216"/>
      <c r="R510" s="217">
        <f>SUM(R511:R618)</f>
        <v>179.81713958</v>
      </c>
      <c r="S510" s="216"/>
      <c r="T510" s="218">
        <f>SUM(T511:T618)</f>
        <v>0</v>
      </c>
      <c r="U510" s="11"/>
      <c r="V510" s="11"/>
      <c r="W510" s="11"/>
      <c r="X510" s="11"/>
      <c r="Y510" s="11"/>
      <c r="Z510" s="11"/>
      <c r="AA510" s="11"/>
      <c r="AB510" s="11"/>
      <c r="AC510" s="11"/>
      <c r="AD510" s="11"/>
      <c r="AE510" s="11"/>
      <c r="AR510" s="219" t="s">
        <v>90</v>
      </c>
      <c r="AT510" s="220" t="s">
        <v>82</v>
      </c>
      <c r="AU510" s="220" t="s">
        <v>90</v>
      </c>
      <c r="AY510" s="219" t="s">
        <v>244</v>
      </c>
      <c r="BK510" s="221">
        <f>SUM(BK511:BK618)</f>
        <v>0</v>
      </c>
    </row>
    <row r="511" s="2" customFormat="1" ht="16.5" customHeight="1">
      <c r="A511" s="40"/>
      <c r="B511" s="41"/>
      <c r="C511" s="222" t="s">
        <v>400</v>
      </c>
      <c r="D511" s="222" t="s">
        <v>245</v>
      </c>
      <c r="E511" s="223" t="s">
        <v>2101</v>
      </c>
      <c r="F511" s="224" t="s">
        <v>2102</v>
      </c>
      <c r="G511" s="225" t="s">
        <v>248</v>
      </c>
      <c r="H511" s="226">
        <v>19.5</v>
      </c>
      <c r="I511" s="227"/>
      <c r="J511" s="228">
        <f>ROUND(I511*H511,2)</f>
        <v>0</v>
      </c>
      <c r="K511" s="224" t="s">
        <v>434</v>
      </c>
      <c r="L511" s="46"/>
      <c r="M511" s="229" t="s">
        <v>1</v>
      </c>
      <c r="N511" s="230" t="s">
        <v>48</v>
      </c>
      <c r="O511" s="93"/>
      <c r="P511" s="231">
        <f>O511*H511</f>
        <v>0</v>
      </c>
      <c r="Q511" s="231">
        <v>0.040000000000000001</v>
      </c>
      <c r="R511" s="231">
        <f>Q511*H511</f>
        <v>0.78000000000000003</v>
      </c>
      <c r="S511" s="231">
        <v>0</v>
      </c>
      <c r="T511" s="232">
        <f>S511*H511</f>
        <v>0</v>
      </c>
      <c r="U511" s="40"/>
      <c r="V511" s="40"/>
      <c r="W511" s="40"/>
      <c r="X511" s="40"/>
      <c r="Y511" s="40"/>
      <c r="Z511" s="40"/>
      <c r="AA511" s="40"/>
      <c r="AB511" s="40"/>
      <c r="AC511" s="40"/>
      <c r="AD511" s="40"/>
      <c r="AE511" s="40"/>
      <c r="AR511" s="233" t="s">
        <v>123</v>
      </c>
      <c r="AT511" s="233" t="s">
        <v>245</v>
      </c>
      <c r="AU511" s="233" t="s">
        <v>92</v>
      </c>
      <c r="AY511" s="18" t="s">
        <v>244</v>
      </c>
      <c r="BE511" s="234">
        <f>IF(N511="základní",J511,0)</f>
        <v>0</v>
      </c>
      <c r="BF511" s="234">
        <f>IF(N511="snížená",J511,0)</f>
        <v>0</v>
      </c>
      <c r="BG511" s="234">
        <f>IF(N511="zákl. přenesená",J511,0)</f>
        <v>0</v>
      </c>
      <c r="BH511" s="234">
        <f>IF(N511="sníž. přenesená",J511,0)</f>
        <v>0</v>
      </c>
      <c r="BI511" s="234">
        <f>IF(N511="nulová",J511,0)</f>
        <v>0</v>
      </c>
      <c r="BJ511" s="18" t="s">
        <v>90</v>
      </c>
      <c r="BK511" s="234">
        <f>ROUND(I511*H511,2)</f>
        <v>0</v>
      </c>
      <c r="BL511" s="18" t="s">
        <v>123</v>
      </c>
      <c r="BM511" s="233" t="s">
        <v>2103</v>
      </c>
    </row>
    <row r="512" s="2" customFormat="1" ht="16.5" customHeight="1">
      <c r="A512" s="40"/>
      <c r="B512" s="41"/>
      <c r="C512" s="222" t="s">
        <v>840</v>
      </c>
      <c r="D512" s="222" t="s">
        <v>245</v>
      </c>
      <c r="E512" s="223" t="s">
        <v>2104</v>
      </c>
      <c r="F512" s="224" t="s">
        <v>2105</v>
      </c>
      <c r="G512" s="225" t="s">
        <v>248</v>
      </c>
      <c r="H512" s="226">
        <v>195</v>
      </c>
      <c r="I512" s="227"/>
      <c r="J512" s="228">
        <f>ROUND(I512*H512,2)</f>
        <v>0</v>
      </c>
      <c r="K512" s="224" t="s">
        <v>434</v>
      </c>
      <c r="L512" s="46"/>
      <c r="M512" s="229" t="s">
        <v>1</v>
      </c>
      <c r="N512" s="230" t="s">
        <v>48</v>
      </c>
      <c r="O512" s="93"/>
      <c r="P512" s="231">
        <f>O512*H512</f>
        <v>0</v>
      </c>
      <c r="Q512" s="231">
        <v>0.0043800000000000002</v>
      </c>
      <c r="R512" s="231">
        <f>Q512*H512</f>
        <v>0.85410000000000008</v>
      </c>
      <c r="S512" s="231">
        <v>0</v>
      </c>
      <c r="T512" s="232">
        <f>S512*H512</f>
        <v>0</v>
      </c>
      <c r="U512" s="40"/>
      <c r="V512" s="40"/>
      <c r="W512" s="40"/>
      <c r="X512" s="40"/>
      <c r="Y512" s="40"/>
      <c r="Z512" s="40"/>
      <c r="AA512" s="40"/>
      <c r="AB512" s="40"/>
      <c r="AC512" s="40"/>
      <c r="AD512" s="40"/>
      <c r="AE512" s="40"/>
      <c r="AR512" s="233" t="s">
        <v>123</v>
      </c>
      <c r="AT512" s="233" t="s">
        <v>245</v>
      </c>
      <c r="AU512" s="233" t="s">
        <v>92</v>
      </c>
      <c r="AY512" s="18" t="s">
        <v>244</v>
      </c>
      <c r="BE512" s="234">
        <f>IF(N512="základní",J512,0)</f>
        <v>0</v>
      </c>
      <c r="BF512" s="234">
        <f>IF(N512="snížená",J512,0)</f>
        <v>0</v>
      </c>
      <c r="BG512" s="234">
        <f>IF(N512="zákl. přenesená",J512,0)</f>
        <v>0</v>
      </c>
      <c r="BH512" s="234">
        <f>IF(N512="sníž. přenesená",J512,0)</f>
        <v>0</v>
      </c>
      <c r="BI512" s="234">
        <f>IF(N512="nulová",J512,0)</f>
        <v>0</v>
      </c>
      <c r="BJ512" s="18" t="s">
        <v>90</v>
      </c>
      <c r="BK512" s="234">
        <f>ROUND(I512*H512,2)</f>
        <v>0</v>
      </c>
      <c r="BL512" s="18" t="s">
        <v>123</v>
      </c>
      <c r="BM512" s="233" t="s">
        <v>2106</v>
      </c>
    </row>
    <row r="513" s="15" customFormat="1">
      <c r="A513" s="15"/>
      <c r="B513" s="287"/>
      <c r="C513" s="288"/>
      <c r="D513" s="235" t="s">
        <v>436</v>
      </c>
      <c r="E513" s="289" t="s">
        <v>1</v>
      </c>
      <c r="F513" s="290" t="s">
        <v>2107</v>
      </c>
      <c r="G513" s="288"/>
      <c r="H513" s="289" t="s">
        <v>1</v>
      </c>
      <c r="I513" s="291"/>
      <c r="J513" s="288"/>
      <c r="K513" s="288"/>
      <c r="L513" s="292"/>
      <c r="M513" s="293"/>
      <c r="N513" s="294"/>
      <c r="O513" s="294"/>
      <c r="P513" s="294"/>
      <c r="Q513" s="294"/>
      <c r="R513" s="294"/>
      <c r="S513" s="294"/>
      <c r="T513" s="295"/>
      <c r="U513" s="15"/>
      <c r="V513" s="15"/>
      <c r="W513" s="15"/>
      <c r="X513" s="15"/>
      <c r="Y513" s="15"/>
      <c r="Z513" s="15"/>
      <c r="AA513" s="15"/>
      <c r="AB513" s="15"/>
      <c r="AC513" s="15"/>
      <c r="AD513" s="15"/>
      <c r="AE513" s="15"/>
      <c r="AT513" s="296" t="s">
        <v>436</v>
      </c>
      <c r="AU513" s="296" t="s">
        <v>92</v>
      </c>
      <c r="AV513" s="15" t="s">
        <v>90</v>
      </c>
      <c r="AW513" s="15" t="s">
        <v>38</v>
      </c>
      <c r="AX513" s="15" t="s">
        <v>83</v>
      </c>
      <c r="AY513" s="296" t="s">
        <v>244</v>
      </c>
    </row>
    <row r="514" s="13" customFormat="1">
      <c r="A514" s="13"/>
      <c r="B514" s="262"/>
      <c r="C514" s="263"/>
      <c r="D514" s="235" t="s">
        <v>436</v>
      </c>
      <c r="E514" s="264" t="s">
        <v>1</v>
      </c>
      <c r="F514" s="265" t="s">
        <v>2108</v>
      </c>
      <c r="G514" s="263"/>
      <c r="H514" s="266">
        <v>195</v>
      </c>
      <c r="I514" s="267"/>
      <c r="J514" s="263"/>
      <c r="K514" s="263"/>
      <c r="L514" s="268"/>
      <c r="M514" s="269"/>
      <c r="N514" s="270"/>
      <c r="O514" s="270"/>
      <c r="P514" s="270"/>
      <c r="Q514" s="270"/>
      <c r="R514" s="270"/>
      <c r="S514" s="270"/>
      <c r="T514" s="271"/>
      <c r="U514" s="13"/>
      <c r="V514" s="13"/>
      <c r="W514" s="13"/>
      <c r="X514" s="13"/>
      <c r="Y514" s="13"/>
      <c r="Z514" s="13"/>
      <c r="AA514" s="13"/>
      <c r="AB514" s="13"/>
      <c r="AC514" s="13"/>
      <c r="AD514" s="13"/>
      <c r="AE514" s="13"/>
      <c r="AT514" s="272" t="s">
        <v>436</v>
      </c>
      <c r="AU514" s="272" t="s">
        <v>92</v>
      </c>
      <c r="AV514" s="13" t="s">
        <v>92</v>
      </c>
      <c r="AW514" s="13" t="s">
        <v>38</v>
      </c>
      <c r="AX514" s="13" t="s">
        <v>83</v>
      </c>
      <c r="AY514" s="272" t="s">
        <v>244</v>
      </c>
    </row>
    <row r="515" s="14" customFormat="1">
      <c r="A515" s="14"/>
      <c r="B515" s="273"/>
      <c r="C515" s="274"/>
      <c r="D515" s="235" t="s">
        <v>436</v>
      </c>
      <c r="E515" s="275" t="s">
        <v>1</v>
      </c>
      <c r="F515" s="276" t="s">
        <v>438</v>
      </c>
      <c r="G515" s="274"/>
      <c r="H515" s="277">
        <v>195</v>
      </c>
      <c r="I515" s="278"/>
      <c r="J515" s="274"/>
      <c r="K515" s="274"/>
      <c r="L515" s="279"/>
      <c r="M515" s="280"/>
      <c r="N515" s="281"/>
      <c r="O515" s="281"/>
      <c r="P515" s="281"/>
      <c r="Q515" s="281"/>
      <c r="R515" s="281"/>
      <c r="S515" s="281"/>
      <c r="T515" s="282"/>
      <c r="U515" s="14"/>
      <c r="V515" s="14"/>
      <c r="W515" s="14"/>
      <c r="X515" s="14"/>
      <c r="Y515" s="14"/>
      <c r="Z515" s="14"/>
      <c r="AA515" s="14"/>
      <c r="AB515" s="14"/>
      <c r="AC515" s="14"/>
      <c r="AD515" s="14"/>
      <c r="AE515" s="14"/>
      <c r="AT515" s="283" t="s">
        <v>436</v>
      </c>
      <c r="AU515" s="283" t="s">
        <v>92</v>
      </c>
      <c r="AV515" s="14" t="s">
        <v>123</v>
      </c>
      <c r="AW515" s="14" t="s">
        <v>38</v>
      </c>
      <c r="AX515" s="14" t="s">
        <v>90</v>
      </c>
      <c r="AY515" s="283" t="s">
        <v>244</v>
      </c>
    </row>
    <row r="516" s="2" customFormat="1" ht="16.5" customHeight="1">
      <c r="A516" s="40"/>
      <c r="B516" s="41"/>
      <c r="C516" s="222" t="s">
        <v>403</v>
      </c>
      <c r="D516" s="222" t="s">
        <v>245</v>
      </c>
      <c r="E516" s="223" t="s">
        <v>2109</v>
      </c>
      <c r="F516" s="224" t="s">
        <v>2110</v>
      </c>
      <c r="G516" s="225" t="s">
        <v>248</v>
      </c>
      <c r="H516" s="226">
        <v>195</v>
      </c>
      <c r="I516" s="227"/>
      <c r="J516" s="228">
        <f>ROUND(I516*H516,2)</f>
        <v>0</v>
      </c>
      <c r="K516" s="224" t="s">
        <v>434</v>
      </c>
      <c r="L516" s="46"/>
      <c r="M516" s="229" t="s">
        <v>1</v>
      </c>
      <c r="N516" s="230" t="s">
        <v>48</v>
      </c>
      <c r="O516" s="93"/>
      <c r="P516" s="231">
        <f>O516*H516</f>
        <v>0</v>
      </c>
      <c r="Q516" s="231">
        <v>0.0040000000000000001</v>
      </c>
      <c r="R516" s="231">
        <f>Q516*H516</f>
        <v>0.78000000000000003</v>
      </c>
      <c r="S516" s="231">
        <v>0</v>
      </c>
      <c r="T516" s="232">
        <f>S516*H516</f>
        <v>0</v>
      </c>
      <c r="U516" s="40"/>
      <c r="V516" s="40"/>
      <c r="W516" s="40"/>
      <c r="X516" s="40"/>
      <c r="Y516" s="40"/>
      <c r="Z516" s="40"/>
      <c r="AA516" s="40"/>
      <c r="AB516" s="40"/>
      <c r="AC516" s="40"/>
      <c r="AD516" s="40"/>
      <c r="AE516" s="40"/>
      <c r="AR516" s="233" t="s">
        <v>123</v>
      </c>
      <c r="AT516" s="233" t="s">
        <v>245</v>
      </c>
      <c r="AU516" s="233" t="s">
        <v>92</v>
      </c>
      <c r="AY516" s="18" t="s">
        <v>244</v>
      </c>
      <c r="BE516" s="234">
        <f>IF(N516="základní",J516,0)</f>
        <v>0</v>
      </c>
      <c r="BF516" s="234">
        <f>IF(N516="snížená",J516,0)</f>
        <v>0</v>
      </c>
      <c r="BG516" s="234">
        <f>IF(N516="zákl. přenesená",J516,0)</f>
        <v>0</v>
      </c>
      <c r="BH516" s="234">
        <f>IF(N516="sníž. přenesená",J516,0)</f>
        <v>0</v>
      </c>
      <c r="BI516" s="234">
        <f>IF(N516="nulová",J516,0)</f>
        <v>0</v>
      </c>
      <c r="BJ516" s="18" t="s">
        <v>90</v>
      </c>
      <c r="BK516" s="234">
        <f>ROUND(I516*H516,2)</f>
        <v>0</v>
      </c>
      <c r="BL516" s="18" t="s">
        <v>123</v>
      </c>
      <c r="BM516" s="233" t="s">
        <v>2111</v>
      </c>
    </row>
    <row r="517" s="15" customFormat="1">
      <c r="A517" s="15"/>
      <c r="B517" s="287"/>
      <c r="C517" s="288"/>
      <c r="D517" s="235" t="s">
        <v>436</v>
      </c>
      <c r="E517" s="289" t="s">
        <v>1</v>
      </c>
      <c r="F517" s="290" t="s">
        <v>2107</v>
      </c>
      <c r="G517" s="288"/>
      <c r="H517" s="289" t="s">
        <v>1</v>
      </c>
      <c r="I517" s="291"/>
      <c r="J517" s="288"/>
      <c r="K517" s="288"/>
      <c r="L517" s="292"/>
      <c r="M517" s="293"/>
      <c r="N517" s="294"/>
      <c r="O517" s="294"/>
      <c r="P517" s="294"/>
      <c r="Q517" s="294"/>
      <c r="R517" s="294"/>
      <c r="S517" s="294"/>
      <c r="T517" s="295"/>
      <c r="U517" s="15"/>
      <c r="V517" s="15"/>
      <c r="W517" s="15"/>
      <c r="X517" s="15"/>
      <c r="Y517" s="15"/>
      <c r="Z517" s="15"/>
      <c r="AA517" s="15"/>
      <c r="AB517" s="15"/>
      <c r="AC517" s="15"/>
      <c r="AD517" s="15"/>
      <c r="AE517" s="15"/>
      <c r="AT517" s="296" t="s">
        <v>436</v>
      </c>
      <c r="AU517" s="296" t="s">
        <v>92</v>
      </c>
      <c r="AV517" s="15" t="s">
        <v>90</v>
      </c>
      <c r="AW517" s="15" t="s">
        <v>38</v>
      </c>
      <c r="AX517" s="15" t="s">
        <v>83</v>
      </c>
      <c r="AY517" s="296" t="s">
        <v>244</v>
      </c>
    </row>
    <row r="518" s="13" customFormat="1">
      <c r="A518" s="13"/>
      <c r="B518" s="262"/>
      <c r="C518" s="263"/>
      <c r="D518" s="235" t="s">
        <v>436</v>
      </c>
      <c r="E518" s="264" t="s">
        <v>1</v>
      </c>
      <c r="F518" s="265" t="s">
        <v>2108</v>
      </c>
      <c r="G518" s="263"/>
      <c r="H518" s="266">
        <v>195</v>
      </c>
      <c r="I518" s="267"/>
      <c r="J518" s="263"/>
      <c r="K518" s="263"/>
      <c r="L518" s="268"/>
      <c r="M518" s="269"/>
      <c r="N518" s="270"/>
      <c r="O518" s="270"/>
      <c r="P518" s="270"/>
      <c r="Q518" s="270"/>
      <c r="R518" s="270"/>
      <c r="S518" s="270"/>
      <c r="T518" s="271"/>
      <c r="U518" s="13"/>
      <c r="V518" s="13"/>
      <c r="W518" s="13"/>
      <c r="X518" s="13"/>
      <c r="Y518" s="13"/>
      <c r="Z518" s="13"/>
      <c r="AA518" s="13"/>
      <c r="AB518" s="13"/>
      <c r="AC518" s="13"/>
      <c r="AD518" s="13"/>
      <c r="AE518" s="13"/>
      <c r="AT518" s="272" t="s">
        <v>436</v>
      </c>
      <c r="AU518" s="272" t="s">
        <v>92</v>
      </c>
      <c r="AV518" s="13" t="s">
        <v>92</v>
      </c>
      <c r="AW518" s="13" t="s">
        <v>38</v>
      </c>
      <c r="AX518" s="13" t="s">
        <v>83</v>
      </c>
      <c r="AY518" s="272" t="s">
        <v>244</v>
      </c>
    </row>
    <row r="519" s="14" customFormat="1">
      <c r="A519" s="14"/>
      <c r="B519" s="273"/>
      <c r="C519" s="274"/>
      <c r="D519" s="235" t="s">
        <v>436</v>
      </c>
      <c r="E519" s="275" t="s">
        <v>1</v>
      </c>
      <c r="F519" s="276" t="s">
        <v>438</v>
      </c>
      <c r="G519" s="274"/>
      <c r="H519" s="277">
        <v>195</v>
      </c>
      <c r="I519" s="278"/>
      <c r="J519" s="274"/>
      <c r="K519" s="274"/>
      <c r="L519" s="279"/>
      <c r="M519" s="280"/>
      <c r="N519" s="281"/>
      <c r="O519" s="281"/>
      <c r="P519" s="281"/>
      <c r="Q519" s="281"/>
      <c r="R519" s="281"/>
      <c r="S519" s="281"/>
      <c r="T519" s="282"/>
      <c r="U519" s="14"/>
      <c r="V519" s="14"/>
      <c r="W519" s="14"/>
      <c r="X519" s="14"/>
      <c r="Y519" s="14"/>
      <c r="Z519" s="14"/>
      <c r="AA519" s="14"/>
      <c r="AB519" s="14"/>
      <c r="AC519" s="14"/>
      <c r="AD519" s="14"/>
      <c r="AE519" s="14"/>
      <c r="AT519" s="283" t="s">
        <v>436</v>
      </c>
      <c r="AU519" s="283" t="s">
        <v>92</v>
      </c>
      <c r="AV519" s="14" t="s">
        <v>123</v>
      </c>
      <c r="AW519" s="14" t="s">
        <v>38</v>
      </c>
      <c r="AX519" s="14" t="s">
        <v>90</v>
      </c>
      <c r="AY519" s="283" t="s">
        <v>244</v>
      </c>
    </row>
    <row r="520" s="2" customFormat="1" ht="16.5" customHeight="1">
      <c r="A520" s="40"/>
      <c r="B520" s="41"/>
      <c r="C520" s="222" t="s">
        <v>847</v>
      </c>
      <c r="D520" s="222" t="s">
        <v>245</v>
      </c>
      <c r="E520" s="223" t="s">
        <v>2112</v>
      </c>
      <c r="F520" s="224" t="s">
        <v>2113</v>
      </c>
      <c r="G520" s="225" t="s">
        <v>248</v>
      </c>
      <c r="H520" s="226">
        <v>195</v>
      </c>
      <c r="I520" s="227"/>
      <c r="J520" s="228">
        <f>ROUND(I520*H520,2)</f>
        <v>0</v>
      </c>
      <c r="K520" s="224" t="s">
        <v>434</v>
      </c>
      <c r="L520" s="46"/>
      <c r="M520" s="229" t="s">
        <v>1</v>
      </c>
      <c r="N520" s="230" t="s">
        <v>48</v>
      </c>
      <c r="O520" s="93"/>
      <c r="P520" s="231">
        <f>O520*H520</f>
        <v>0</v>
      </c>
      <c r="Q520" s="231">
        <v>0.015699999999999999</v>
      </c>
      <c r="R520" s="231">
        <f>Q520*H520</f>
        <v>3.0614999999999997</v>
      </c>
      <c r="S520" s="231">
        <v>0</v>
      </c>
      <c r="T520" s="232">
        <f>S520*H520</f>
        <v>0</v>
      </c>
      <c r="U520" s="40"/>
      <c r="V520" s="40"/>
      <c r="W520" s="40"/>
      <c r="X520" s="40"/>
      <c r="Y520" s="40"/>
      <c r="Z520" s="40"/>
      <c r="AA520" s="40"/>
      <c r="AB520" s="40"/>
      <c r="AC520" s="40"/>
      <c r="AD520" s="40"/>
      <c r="AE520" s="40"/>
      <c r="AR520" s="233" t="s">
        <v>123</v>
      </c>
      <c r="AT520" s="233" t="s">
        <v>245</v>
      </c>
      <c r="AU520" s="233" t="s">
        <v>92</v>
      </c>
      <c r="AY520" s="18" t="s">
        <v>244</v>
      </c>
      <c r="BE520" s="234">
        <f>IF(N520="základní",J520,0)</f>
        <v>0</v>
      </c>
      <c r="BF520" s="234">
        <f>IF(N520="snížená",J520,0)</f>
        <v>0</v>
      </c>
      <c r="BG520" s="234">
        <f>IF(N520="zákl. přenesená",J520,0)</f>
        <v>0</v>
      </c>
      <c r="BH520" s="234">
        <f>IF(N520="sníž. přenesená",J520,0)</f>
        <v>0</v>
      </c>
      <c r="BI520" s="234">
        <f>IF(N520="nulová",J520,0)</f>
        <v>0</v>
      </c>
      <c r="BJ520" s="18" t="s">
        <v>90</v>
      </c>
      <c r="BK520" s="234">
        <f>ROUND(I520*H520,2)</f>
        <v>0</v>
      </c>
      <c r="BL520" s="18" t="s">
        <v>123</v>
      </c>
      <c r="BM520" s="233" t="s">
        <v>2114</v>
      </c>
    </row>
    <row r="521" s="2" customFormat="1" ht="16.5" customHeight="1">
      <c r="A521" s="40"/>
      <c r="B521" s="41"/>
      <c r="C521" s="222" t="s">
        <v>408</v>
      </c>
      <c r="D521" s="222" t="s">
        <v>245</v>
      </c>
      <c r="E521" s="223" t="s">
        <v>2115</v>
      </c>
      <c r="F521" s="224" t="s">
        <v>2116</v>
      </c>
      <c r="G521" s="225" t="s">
        <v>248</v>
      </c>
      <c r="H521" s="226">
        <v>15.073</v>
      </c>
      <c r="I521" s="227"/>
      <c r="J521" s="228">
        <f>ROUND(I521*H521,2)</f>
        <v>0</v>
      </c>
      <c r="K521" s="224" t="s">
        <v>434</v>
      </c>
      <c r="L521" s="46"/>
      <c r="M521" s="229" t="s">
        <v>1</v>
      </c>
      <c r="N521" s="230" t="s">
        <v>48</v>
      </c>
      <c r="O521" s="93"/>
      <c r="P521" s="231">
        <f>O521*H521</f>
        <v>0</v>
      </c>
      <c r="Q521" s="231">
        <v>0.0064999999999999997</v>
      </c>
      <c r="R521" s="231">
        <f>Q521*H521</f>
        <v>0.097974499999999992</v>
      </c>
      <c r="S521" s="231">
        <v>0</v>
      </c>
      <c r="T521" s="232">
        <f>S521*H521</f>
        <v>0</v>
      </c>
      <c r="U521" s="40"/>
      <c r="V521" s="40"/>
      <c r="W521" s="40"/>
      <c r="X521" s="40"/>
      <c r="Y521" s="40"/>
      <c r="Z521" s="40"/>
      <c r="AA521" s="40"/>
      <c r="AB521" s="40"/>
      <c r="AC521" s="40"/>
      <c r="AD521" s="40"/>
      <c r="AE521" s="40"/>
      <c r="AR521" s="233" t="s">
        <v>123</v>
      </c>
      <c r="AT521" s="233" t="s">
        <v>245</v>
      </c>
      <c r="AU521" s="233" t="s">
        <v>92</v>
      </c>
      <c r="AY521" s="18" t="s">
        <v>244</v>
      </c>
      <c r="BE521" s="234">
        <f>IF(N521="základní",J521,0)</f>
        <v>0</v>
      </c>
      <c r="BF521" s="234">
        <f>IF(N521="snížená",J521,0)</f>
        <v>0</v>
      </c>
      <c r="BG521" s="234">
        <f>IF(N521="zákl. přenesená",J521,0)</f>
        <v>0</v>
      </c>
      <c r="BH521" s="234">
        <f>IF(N521="sníž. přenesená",J521,0)</f>
        <v>0</v>
      </c>
      <c r="BI521" s="234">
        <f>IF(N521="nulová",J521,0)</f>
        <v>0</v>
      </c>
      <c r="BJ521" s="18" t="s">
        <v>90</v>
      </c>
      <c r="BK521" s="234">
        <f>ROUND(I521*H521,2)</f>
        <v>0</v>
      </c>
      <c r="BL521" s="18" t="s">
        <v>123</v>
      </c>
      <c r="BM521" s="233" t="s">
        <v>2117</v>
      </c>
    </row>
    <row r="522" s="13" customFormat="1">
      <c r="A522" s="13"/>
      <c r="B522" s="262"/>
      <c r="C522" s="263"/>
      <c r="D522" s="235" t="s">
        <v>436</v>
      </c>
      <c r="E522" s="264" t="s">
        <v>1</v>
      </c>
      <c r="F522" s="265" t="s">
        <v>2118</v>
      </c>
      <c r="G522" s="263"/>
      <c r="H522" s="266">
        <v>15.073</v>
      </c>
      <c r="I522" s="267"/>
      <c r="J522" s="263"/>
      <c r="K522" s="263"/>
      <c r="L522" s="268"/>
      <c r="M522" s="269"/>
      <c r="N522" s="270"/>
      <c r="O522" s="270"/>
      <c r="P522" s="270"/>
      <c r="Q522" s="270"/>
      <c r="R522" s="270"/>
      <c r="S522" s="270"/>
      <c r="T522" s="271"/>
      <c r="U522" s="13"/>
      <c r="V522" s="13"/>
      <c r="W522" s="13"/>
      <c r="X522" s="13"/>
      <c r="Y522" s="13"/>
      <c r="Z522" s="13"/>
      <c r="AA522" s="13"/>
      <c r="AB522" s="13"/>
      <c r="AC522" s="13"/>
      <c r="AD522" s="13"/>
      <c r="AE522" s="13"/>
      <c r="AT522" s="272" t="s">
        <v>436</v>
      </c>
      <c r="AU522" s="272" t="s">
        <v>92</v>
      </c>
      <c r="AV522" s="13" t="s">
        <v>92</v>
      </c>
      <c r="AW522" s="13" t="s">
        <v>38</v>
      </c>
      <c r="AX522" s="13" t="s">
        <v>83</v>
      </c>
      <c r="AY522" s="272" t="s">
        <v>244</v>
      </c>
    </row>
    <row r="523" s="14" customFormat="1">
      <c r="A523" s="14"/>
      <c r="B523" s="273"/>
      <c r="C523" s="274"/>
      <c r="D523" s="235" t="s">
        <v>436</v>
      </c>
      <c r="E523" s="275" t="s">
        <v>1</v>
      </c>
      <c r="F523" s="276" t="s">
        <v>438</v>
      </c>
      <c r="G523" s="274"/>
      <c r="H523" s="277">
        <v>15.073</v>
      </c>
      <c r="I523" s="278"/>
      <c r="J523" s="274"/>
      <c r="K523" s="274"/>
      <c r="L523" s="279"/>
      <c r="M523" s="280"/>
      <c r="N523" s="281"/>
      <c r="O523" s="281"/>
      <c r="P523" s="281"/>
      <c r="Q523" s="281"/>
      <c r="R523" s="281"/>
      <c r="S523" s="281"/>
      <c r="T523" s="282"/>
      <c r="U523" s="14"/>
      <c r="V523" s="14"/>
      <c r="W523" s="14"/>
      <c r="X523" s="14"/>
      <c r="Y523" s="14"/>
      <c r="Z523" s="14"/>
      <c r="AA523" s="14"/>
      <c r="AB523" s="14"/>
      <c r="AC523" s="14"/>
      <c r="AD523" s="14"/>
      <c r="AE523" s="14"/>
      <c r="AT523" s="283" t="s">
        <v>436</v>
      </c>
      <c r="AU523" s="283" t="s">
        <v>92</v>
      </c>
      <c r="AV523" s="14" t="s">
        <v>123</v>
      </c>
      <c r="AW523" s="14" t="s">
        <v>38</v>
      </c>
      <c r="AX523" s="14" t="s">
        <v>90</v>
      </c>
      <c r="AY523" s="283" t="s">
        <v>244</v>
      </c>
    </row>
    <row r="524" s="2" customFormat="1" ht="16.5" customHeight="1">
      <c r="A524" s="40"/>
      <c r="B524" s="41"/>
      <c r="C524" s="222" t="s">
        <v>854</v>
      </c>
      <c r="D524" s="222" t="s">
        <v>245</v>
      </c>
      <c r="E524" s="223" t="s">
        <v>2119</v>
      </c>
      <c r="F524" s="224" t="s">
        <v>2120</v>
      </c>
      <c r="G524" s="225" t="s">
        <v>248</v>
      </c>
      <c r="H524" s="226">
        <v>25.5</v>
      </c>
      <c r="I524" s="227"/>
      <c r="J524" s="228">
        <f>ROUND(I524*H524,2)</f>
        <v>0</v>
      </c>
      <c r="K524" s="224" t="s">
        <v>434</v>
      </c>
      <c r="L524" s="46"/>
      <c r="M524" s="229" t="s">
        <v>1</v>
      </c>
      <c r="N524" s="230" t="s">
        <v>48</v>
      </c>
      <c r="O524" s="93"/>
      <c r="P524" s="231">
        <f>O524*H524</f>
        <v>0</v>
      </c>
      <c r="Q524" s="231">
        <v>0.040000000000000001</v>
      </c>
      <c r="R524" s="231">
        <f>Q524*H524</f>
        <v>1.02</v>
      </c>
      <c r="S524" s="231">
        <v>0</v>
      </c>
      <c r="T524" s="232">
        <f>S524*H524</f>
        <v>0</v>
      </c>
      <c r="U524" s="40"/>
      <c r="V524" s="40"/>
      <c r="W524" s="40"/>
      <c r="X524" s="40"/>
      <c r="Y524" s="40"/>
      <c r="Z524" s="40"/>
      <c r="AA524" s="40"/>
      <c r="AB524" s="40"/>
      <c r="AC524" s="40"/>
      <c r="AD524" s="40"/>
      <c r="AE524" s="40"/>
      <c r="AR524" s="233" t="s">
        <v>123</v>
      </c>
      <c r="AT524" s="233" t="s">
        <v>245</v>
      </c>
      <c r="AU524" s="233" t="s">
        <v>92</v>
      </c>
      <c r="AY524" s="18" t="s">
        <v>244</v>
      </c>
      <c r="BE524" s="234">
        <f>IF(N524="základní",J524,0)</f>
        <v>0</v>
      </c>
      <c r="BF524" s="234">
        <f>IF(N524="snížená",J524,0)</f>
        <v>0</v>
      </c>
      <c r="BG524" s="234">
        <f>IF(N524="zákl. přenesená",J524,0)</f>
        <v>0</v>
      </c>
      <c r="BH524" s="234">
        <f>IF(N524="sníž. přenesená",J524,0)</f>
        <v>0</v>
      </c>
      <c r="BI524" s="234">
        <f>IF(N524="nulová",J524,0)</f>
        <v>0</v>
      </c>
      <c r="BJ524" s="18" t="s">
        <v>90</v>
      </c>
      <c r="BK524" s="234">
        <f>ROUND(I524*H524,2)</f>
        <v>0</v>
      </c>
      <c r="BL524" s="18" t="s">
        <v>123</v>
      </c>
      <c r="BM524" s="233" t="s">
        <v>2121</v>
      </c>
    </row>
    <row r="525" s="2" customFormat="1" ht="16.5" customHeight="1">
      <c r="A525" s="40"/>
      <c r="B525" s="41"/>
      <c r="C525" s="222" t="s">
        <v>412</v>
      </c>
      <c r="D525" s="222" t="s">
        <v>245</v>
      </c>
      <c r="E525" s="223" t="s">
        <v>2122</v>
      </c>
      <c r="F525" s="224" t="s">
        <v>2123</v>
      </c>
      <c r="G525" s="225" t="s">
        <v>248</v>
      </c>
      <c r="H525" s="226">
        <v>255.07300000000001</v>
      </c>
      <c r="I525" s="227"/>
      <c r="J525" s="228">
        <f>ROUND(I525*H525,2)</f>
        <v>0</v>
      </c>
      <c r="K525" s="224" t="s">
        <v>434</v>
      </c>
      <c r="L525" s="46"/>
      <c r="M525" s="229" t="s">
        <v>1</v>
      </c>
      <c r="N525" s="230" t="s">
        <v>48</v>
      </c>
      <c r="O525" s="93"/>
      <c r="P525" s="231">
        <f>O525*H525</f>
        <v>0</v>
      </c>
      <c r="Q525" s="231">
        <v>0.0043800000000000002</v>
      </c>
      <c r="R525" s="231">
        <f>Q525*H525</f>
        <v>1.1172197400000001</v>
      </c>
      <c r="S525" s="231">
        <v>0</v>
      </c>
      <c r="T525" s="232">
        <f>S525*H525</f>
        <v>0</v>
      </c>
      <c r="U525" s="40"/>
      <c r="V525" s="40"/>
      <c r="W525" s="40"/>
      <c r="X525" s="40"/>
      <c r="Y525" s="40"/>
      <c r="Z525" s="40"/>
      <c r="AA525" s="40"/>
      <c r="AB525" s="40"/>
      <c r="AC525" s="40"/>
      <c r="AD525" s="40"/>
      <c r="AE525" s="40"/>
      <c r="AR525" s="233" t="s">
        <v>123</v>
      </c>
      <c r="AT525" s="233" t="s">
        <v>245</v>
      </c>
      <c r="AU525" s="233" t="s">
        <v>92</v>
      </c>
      <c r="AY525" s="18" t="s">
        <v>244</v>
      </c>
      <c r="BE525" s="234">
        <f>IF(N525="základní",J525,0)</f>
        <v>0</v>
      </c>
      <c r="BF525" s="234">
        <f>IF(N525="snížená",J525,0)</f>
        <v>0</v>
      </c>
      <c r="BG525" s="234">
        <f>IF(N525="zákl. přenesená",J525,0)</f>
        <v>0</v>
      </c>
      <c r="BH525" s="234">
        <f>IF(N525="sníž. přenesená",J525,0)</f>
        <v>0</v>
      </c>
      <c r="BI525" s="234">
        <f>IF(N525="nulová",J525,0)</f>
        <v>0</v>
      </c>
      <c r="BJ525" s="18" t="s">
        <v>90</v>
      </c>
      <c r="BK525" s="234">
        <f>ROUND(I525*H525,2)</f>
        <v>0</v>
      </c>
      <c r="BL525" s="18" t="s">
        <v>123</v>
      </c>
      <c r="BM525" s="233" t="s">
        <v>2124</v>
      </c>
    </row>
    <row r="526" s="15" customFormat="1">
      <c r="A526" s="15"/>
      <c r="B526" s="287"/>
      <c r="C526" s="288"/>
      <c r="D526" s="235" t="s">
        <v>436</v>
      </c>
      <c r="E526" s="289" t="s">
        <v>1</v>
      </c>
      <c r="F526" s="290" t="s">
        <v>2125</v>
      </c>
      <c r="G526" s="288"/>
      <c r="H526" s="289" t="s">
        <v>1</v>
      </c>
      <c r="I526" s="291"/>
      <c r="J526" s="288"/>
      <c r="K526" s="288"/>
      <c r="L526" s="292"/>
      <c r="M526" s="293"/>
      <c r="N526" s="294"/>
      <c r="O526" s="294"/>
      <c r="P526" s="294"/>
      <c r="Q526" s="294"/>
      <c r="R526" s="294"/>
      <c r="S526" s="294"/>
      <c r="T526" s="295"/>
      <c r="U526" s="15"/>
      <c r="V526" s="15"/>
      <c r="W526" s="15"/>
      <c r="X526" s="15"/>
      <c r="Y526" s="15"/>
      <c r="Z526" s="15"/>
      <c r="AA526" s="15"/>
      <c r="AB526" s="15"/>
      <c r="AC526" s="15"/>
      <c r="AD526" s="15"/>
      <c r="AE526" s="15"/>
      <c r="AT526" s="296" t="s">
        <v>436</v>
      </c>
      <c r="AU526" s="296" t="s">
        <v>92</v>
      </c>
      <c r="AV526" s="15" t="s">
        <v>90</v>
      </c>
      <c r="AW526" s="15" t="s">
        <v>38</v>
      </c>
      <c r="AX526" s="15" t="s">
        <v>83</v>
      </c>
      <c r="AY526" s="296" t="s">
        <v>244</v>
      </c>
    </row>
    <row r="527" s="13" customFormat="1">
      <c r="A527" s="13"/>
      <c r="B527" s="262"/>
      <c r="C527" s="263"/>
      <c r="D527" s="235" t="s">
        <v>436</v>
      </c>
      <c r="E527" s="264" t="s">
        <v>1</v>
      </c>
      <c r="F527" s="265" t="s">
        <v>2126</v>
      </c>
      <c r="G527" s="263"/>
      <c r="H527" s="266">
        <v>240</v>
      </c>
      <c r="I527" s="267"/>
      <c r="J527" s="263"/>
      <c r="K527" s="263"/>
      <c r="L527" s="268"/>
      <c r="M527" s="269"/>
      <c r="N527" s="270"/>
      <c r="O527" s="270"/>
      <c r="P527" s="270"/>
      <c r="Q527" s="270"/>
      <c r="R527" s="270"/>
      <c r="S527" s="270"/>
      <c r="T527" s="271"/>
      <c r="U527" s="13"/>
      <c r="V527" s="13"/>
      <c r="W527" s="13"/>
      <c r="X527" s="13"/>
      <c r="Y527" s="13"/>
      <c r="Z527" s="13"/>
      <c r="AA527" s="13"/>
      <c r="AB527" s="13"/>
      <c r="AC527" s="13"/>
      <c r="AD527" s="13"/>
      <c r="AE527" s="13"/>
      <c r="AT527" s="272" t="s">
        <v>436</v>
      </c>
      <c r="AU527" s="272" t="s">
        <v>92</v>
      </c>
      <c r="AV527" s="13" t="s">
        <v>92</v>
      </c>
      <c r="AW527" s="13" t="s">
        <v>38</v>
      </c>
      <c r="AX527" s="13" t="s">
        <v>83</v>
      </c>
      <c r="AY527" s="272" t="s">
        <v>244</v>
      </c>
    </row>
    <row r="528" s="13" customFormat="1">
      <c r="A528" s="13"/>
      <c r="B528" s="262"/>
      <c r="C528" s="263"/>
      <c r="D528" s="235" t="s">
        <v>436</v>
      </c>
      <c r="E528" s="264" t="s">
        <v>1</v>
      </c>
      <c r="F528" s="265" t="s">
        <v>2118</v>
      </c>
      <c r="G528" s="263"/>
      <c r="H528" s="266">
        <v>15.073</v>
      </c>
      <c r="I528" s="267"/>
      <c r="J528" s="263"/>
      <c r="K528" s="263"/>
      <c r="L528" s="268"/>
      <c r="M528" s="269"/>
      <c r="N528" s="270"/>
      <c r="O528" s="270"/>
      <c r="P528" s="270"/>
      <c r="Q528" s="270"/>
      <c r="R528" s="270"/>
      <c r="S528" s="270"/>
      <c r="T528" s="271"/>
      <c r="U528" s="13"/>
      <c r="V528" s="13"/>
      <c r="W528" s="13"/>
      <c r="X528" s="13"/>
      <c r="Y528" s="13"/>
      <c r="Z528" s="13"/>
      <c r="AA528" s="13"/>
      <c r="AB528" s="13"/>
      <c r="AC528" s="13"/>
      <c r="AD528" s="13"/>
      <c r="AE528" s="13"/>
      <c r="AT528" s="272" t="s">
        <v>436</v>
      </c>
      <c r="AU528" s="272" t="s">
        <v>92</v>
      </c>
      <c r="AV528" s="13" t="s">
        <v>92</v>
      </c>
      <c r="AW528" s="13" t="s">
        <v>38</v>
      </c>
      <c r="AX528" s="13" t="s">
        <v>83</v>
      </c>
      <c r="AY528" s="272" t="s">
        <v>244</v>
      </c>
    </row>
    <row r="529" s="14" customFormat="1">
      <c r="A529" s="14"/>
      <c r="B529" s="273"/>
      <c r="C529" s="274"/>
      <c r="D529" s="235" t="s">
        <v>436</v>
      </c>
      <c r="E529" s="275" t="s">
        <v>1</v>
      </c>
      <c r="F529" s="276" t="s">
        <v>438</v>
      </c>
      <c r="G529" s="274"/>
      <c r="H529" s="277">
        <v>255.07300000000001</v>
      </c>
      <c r="I529" s="278"/>
      <c r="J529" s="274"/>
      <c r="K529" s="274"/>
      <c r="L529" s="279"/>
      <c r="M529" s="280"/>
      <c r="N529" s="281"/>
      <c r="O529" s="281"/>
      <c r="P529" s="281"/>
      <c r="Q529" s="281"/>
      <c r="R529" s="281"/>
      <c r="S529" s="281"/>
      <c r="T529" s="282"/>
      <c r="U529" s="14"/>
      <c r="V529" s="14"/>
      <c r="W529" s="14"/>
      <c r="X529" s="14"/>
      <c r="Y529" s="14"/>
      <c r="Z529" s="14"/>
      <c r="AA529" s="14"/>
      <c r="AB529" s="14"/>
      <c r="AC529" s="14"/>
      <c r="AD529" s="14"/>
      <c r="AE529" s="14"/>
      <c r="AT529" s="283" t="s">
        <v>436</v>
      </c>
      <c r="AU529" s="283" t="s">
        <v>92</v>
      </c>
      <c r="AV529" s="14" t="s">
        <v>123</v>
      </c>
      <c r="AW529" s="14" t="s">
        <v>38</v>
      </c>
      <c r="AX529" s="14" t="s">
        <v>90</v>
      </c>
      <c r="AY529" s="283" t="s">
        <v>244</v>
      </c>
    </row>
    <row r="530" s="2" customFormat="1" ht="24.15" customHeight="1">
      <c r="A530" s="40"/>
      <c r="B530" s="41"/>
      <c r="C530" s="222" t="s">
        <v>861</v>
      </c>
      <c r="D530" s="222" t="s">
        <v>245</v>
      </c>
      <c r="E530" s="223" t="s">
        <v>2127</v>
      </c>
      <c r="F530" s="224" t="s">
        <v>2128</v>
      </c>
      <c r="G530" s="225" t="s">
        <v>248</v>
      </c>
      <c r="H530" s="226">
        <v>454.34800000000001</v>
      </c>
      <c r="I530" s="227"/>
      <c r="J530" s="228">
        <f>ROUND(I530*H530,2)</f>
        <v>0</v>
      </c>
      <c r="K530" s="224" t="s">
        <v>249</v>
      </c>
      <c r="L530" s="46"/>
      <c r="M530" s="229" t="s">
        <v>1</v>
      </c>
      <c r="N530" s="230" t="s">
        <v>48</v>
      </c>
      <c r="O530" s="93"/>
      <c r="P530" s="231">
        <f>O530*H530</f>
        <v>0</v>
      </c>
      <c r="Q530" s="231">
        <v>0</v>
      </c>
      <c r="R530" s="231">
        <f>Q530*H530</f>
        <v>0</v>
      </c>
      <c r="S530" s="231">
        <v>0</v>
      </c>
      <c r="T530" s="232">
        <f>S530*H530</f>
        <v>0</v>
      </c>
      <c r="U530" s="40"/>
      <c r="V530" s="40"/>
      <c r="W530" s="40"/>
      <c r="X530" s="40"/>
      <c r="Y530" s="40"/>
      <c r="Z530" s="40"/>
      <c r="AA530" s="40"/>
      <c r="AB530" s="40"/>
      <c r="AC530" s="40"/>
      <c r="AD530" s="40"/>
      <c r="AE530" s="40"/>
      <c r="AR530" s="233" t="s">
        <v>123</v>
      </c>
      <c r="AT530" s="233" t="s">
        <v>245</v>
      </c>
      <c r="AU530" s="233" t="s">
        <v>92</v>
      </c>
      <c r="AY530" s="18" t="s">
        <v>244</v>
      </c>
      <c r="BE530" s="234">
        <f>IF(N530="základní",J530,0)</f>
        <v>0</v>
      </c>
      <c r="BF530" s="234">
        <f>IF(N530="snížená",J530,0)</f>
        <v>0</v>
      </c>
      <c r="BG530" s="234">
        <f>IF(N530="zákl. přenesená",J530,0)</f>
        <v>0</v>
      </c>
      <c r="BH530" s="234">
        <f>IF(N530="sníž. přenesená",J530,0)</f>
        <v>0</v>
      </c>
      <c r="BI530" s="234">
        <f>IF(N530="nulová",J530,0)</f>
        <v>0</v>
      </c>
      <c r="BJ530" s="18" t="s">
        <v>90</v>
      </c>
      <c r="BK530" s="234">
        <f>ROUND(I530*H530,2)</f>
        <v>0</v>
      </c>
      <c r="BL530" s="18" t="s">
        <v>123</v>
      </c>
      <c r="BM530" s="233" t="s">
        <v>2129</v>
      </c>
    </row>
    <row r="531" s="15" customFormat="1">
      <c r="A531" s="15"/>
      <c r="B531" s="287"/>
      <c r="C531" s="288"/>
      <c r="D531" s="235" t="s">
        <v>436</v>
      </c>
      <c r="E531" s="289" t="s">
        <v>1</v>
      </c>
      <c r="F531" s="290" t="s">
        <v>2130</v>
      </c>
      <c r="G531" s="288"/>
      <c r="H531" s="289" t="s">
        <v>1</v>
      </c>
      <c r="I531" s="291"/>
      <c r="J531" s="288"/>
      <c r="K531" s="288"/>
      <c r="L531" s="292"/>
      <c r="M531" s="293"/>
      <c r="N531" s="294"/>
      <c r="O531" s="294"/>
      <c r="P531" s="294"/>
      <c r="Q531" s="294"/>
      <c r="R531" s="294"/>
      <c r="S531" s="294"/>
      <c r="T531" s="295"/>
      <c r="U531" s="15"/>
      <c r="V531" s="15"/>
      <c r="W531" s="15"/>
      <c r="X531" s="15"/>
      <c r="Y531" s="15"/>
      <c r="Z531" s="15"/>
      <c r="AA531" s="15"/>
      <c r="AB531" s="15"/>
      <c r="AC531" s="15"/>
      <c r="AD531" s="15"/>
      <c r="AE531" s="15"/>
      <c r="AT531" s="296" t="s">
        <v>436</v>
      </c>
      <c r="AU531" s="296" t="s">
        <v>92</v>
      </c>
      <c r="AV531" s="15" t="s">
        <v>90</v>
      </c>
      <c r="AW531" s="15" t="s">
        <v>38</v>
      </c>
      <c r="AX531" s="15" t="s">
        <v>83</v>
      </c>
      <c r="AY531" s="296" t="s">
        <v>244</v>
      </c>
    </row>
    <row r="532" s="15" customFormat="1">
      <c r="A532" s="15"/>
      <c r="B532" s="287"/>
      <c r="C532" s="288"/>
      <c r="D532" s="235" t="s">
        <v>436</v>
      </c>
      <c r="E532" s="289" t="s">
        <v>1</v>
      </c>
      <c r="F532" s="290" t="s">
        <v>2131</v>
      </c>
      <c r="G532" s="288"/>
      <c r="H532" s="289" t="s">
        <v>1</v>
      </c>
      <c r="I532" s="291"/>
      <c r="J532" s="288"/>
      <c r="K532" s="288"/>
      <c r="L532" s="292"/>
      <c r="M532" s="293"/>
      <c r="N532" s="294"/>
      <c r="O532" s="294"/>
      <c r="P532" s="294"/>
      <c r="Q532" s="294"/>
      <c r="R532" s="294"/>
      <c r="S532" s="294"/>
      <c r="T532" s="295"/>
      <c r="U532" s="15"/>
      <c r="V532" s="15"/>
      <c r="W532" s="15"/>
      <c r="X532" s="15"/>
      <c r="Y532" s="15"/>
      <c r="Z532" s="15"/>
      <c r="AA532" s="15"/>
      <c r="AB532" s="15"/>
      <c r="AC532" s="15"/>
      <c r="AD532" s="15"/>
      <c r="AE532" s="15"/>
      <c r="AT532" s="296" t="s">
        <v>436</v>
      </c>
      <c r="AU532" s="296" t="s">
        <v>92</v>
      </c>
      <c r="AV532" s="15" t="s">
        <v>90</v>
      </c>
      <c r="AW532" s="15" t="s">
        <v>38</v>
      </c>
      <c r="AX532" s="15" t="s">
        <v>83</v>
      </c>
      <c r="AY532" s="296" t="s">
        <v>244</v>
      </c>
    </row>
    <row r="533" s="13" customFormat="1">
      <c r="A533" s="13"/>
      <c r="B533" s="262"/>
      <c r="C533" s="263"/>
      <c r="D533" s="235" t="s">
        <v>436</v>
      </c>
      <c r="E533" s="264" t="s">
        <v>1</v>
      </c>
      <c r="F533" s="265" t="s">
        <v>2132</v>
      </c>
      <c r="G533" s="263"/>
      <c r="H533" s="266">
        <v>454.34800000000001</v>
      </c>
      <c r="I533" s="267"/>
      <c r="J533" s="263"/>
      <c r="K533" s="263"/>
      <c r="L533" s="268"/>
      <c r="M533" s="269"/>
      <c r="N533" s="270"/>
      <c r="O533" s="270"/>
      <c r="P533" s="270"/>
      <c r="Q533" s="270"/>
      <c r="R533" s="270"/>
      <c r="S533" s="270"/>
      <c r="T533" s="271"/>
      <c r="U533" s="13"/>
      <c r="V533" s="13"/>
      <c r="W533" s="13"/>
      <c r="X533" s="13"/>
      <c r="Y533" s="13"/>
      <c r="Z533" s="13"/>
      <c r="AA533" s="13"/>
      <c r="AB533" s="13"/>
      <c r="AC533" s="13"/>
      <c r="AD533" s="13"/>
      <c r="AE533" s="13"/>
      <c r="AT533" s="272" t="s">
        <v>436</v>
      </c>
      <c r="AU533" s="272" t="s">
        <v>92</v>
      </c>
      <c r="AV533" s="13" t="s">
        <v>92</v>
      </c>
      <c r="AW533" s="13" t="s">
        <v>38</v>
      </c>
      <c r="AX533" s="13" t="s">
        <v>83</v>
      </c>
      <c r="AY533" s="272" t="s">
        <v>244</v>
      </c>
    </row>
    <row r="534" s="14" customFormat="1">
      <c r="A534" s="14"/>
      <c r="B534" s="273"/>
      <c r="C534" s="274"/>
      <c r="D534" s="235" t="s">
        <v>436</v>
      </c>
      <c r="E534" s="275" t="s">
        <v>1</v>
      </c>
      <c r="F534" s="276" t="s">
        <v>438</v>
      </c>
      <c r="G534" s="274"/>
      <c r="H534" s="277">
        <v>454.34800000000001</v>
      </c>
      <c r="I534" s="278"/>
      <c r="J534" s="274"/>
      <c r="K534" s="274"/>
      <c r="L534" s="279"/>
      <c r="M534" s="280"/>
      <c r="N534" s="281"/>
      <c r="O534" s="281"/>
      <c r="P534" s="281"/>
      <c r="Q534" s="281"/>
      <c r="R534" s="281"/>
      <c r="S534" s="281"/>
      <c r="T534" s="282"/>
      <c r="U534" s="14"/>
      <c r="V534" s="14"/>
      <c r="W534" s="14"/>
      <c r="X534" s="14"/>
      <c r="Y534" s="14"/>
      <c r="Z534" s="14"/>
      <c r="AA534" s="14"/>
      <c r="AB534" s="14"/>
      <c r="AC534" s="14"/>
      <c r="AD534" s="14"/>
      <c r="AE534" s="14"/>
      <c r="AT534" s="283" t="s">
        <v>436</v>
      </c>
      <c r="AU534" s="283" t="s">
        <v>92</v>
      </c>
      <c r="AV534" s="14" t="s">
        <v>123</v>
      </c>
      <c r="AW534" s="14" t="s">
        <v>38</v>
      </c>
      <c r="AX534" s="14" t="s">
        <v>90</v>
      </c>
      <c r="AY534" s="283" t="s">
        <v>244</v>
      </c>
    </row>
    <row r="535" s="2" customFormat="1" ht="16.5" customHeight="1">
      <c r="A535" s="40"/>
      <c r="B535" s="41"/>
      <c r="C535" s="222" t="s">
        <v>420</v>
      </c>
      <c r="D535" s="222" t="s">
        <v>245</v>
      </c>
      <c r="E535" s="223" t="s">
        <v>2133</v>
      </c>
      <c r="F535" s="224" t="s">
        <v>2134</v>
      </c>
      <c r="G535" s="225" t="s">
        <v>248</v>
      </c>
      <c r="H535" s="226">
        <v>240</v>
      </c>
      <c r="I535" s="227"/>
      <c r="J535" s="228">
        <f>ROUND(I535*H535,2)</f>
        <v>0</v>
      </c>
      <c r="K535" s="224" t="s">
        <v>434</v>
      </c>
      <c r="L535" s="46"/>
      <c r="M535" s="229" t="s">
        <v>1</v>
      </c>
      <c r="N535" s="230" t="s">
        <v>48</v>
      </c>
      <c r="O535" s="93"/>
      <c r="P535" s="231">
        <f>O535*H535</f>
        <v>0</v>
      </c>
      <c r="Q535" s="231">
        <v>0.0040000000000000001</v>
      </c>
      <c r="R535" s="231">
        <f>Q535*H535</f>
        <v>0.95999999999999996</v>
      </c>
      <c r="S535" s="231">
        <v>0</v>
      </c>
      <c r="T535" s="232">
        <f>S535*H535</f>
        <v>0</v>
      </c>
      <c r="U535" s="40"/>
      <c r="V535" s="40"/>
      <c r="W535" s="40"/>
      <c r="X535" s="40"/>
      <c r="Y535" s="40"/>
      <c r="Z535" s="40"/>
      <c r="AA535" s="40"/>
      <c r="AB535" s="40"/>
      <c r="AC535" s="40"/>
      <c r="AD535" s="40"/>
      <c r="AE535" s="40"/>
      <c r="AR535" s="233" t="s">
        <v>123</v>
      </c>
      <c r="AT535" s="233" t="s">
        <v>245</v>
      </c>
      <c r="AU535" s="233" t="s">
        <v>92</v>
      </c>
      <c r="AY535" s="18" t="s">
        <v>244</v>
      </c>
      <c r="BE535" s="234">
        <f>IF(N535="základní",J535,0)</f>
        <v>0</v>
      </c>
      <c r="BF535" s="234">
        <f>IF(N535="snížená",J535,0)</f>
        <v>0</v>
      </c>
      <c r="BG535" s="234">
        <f>IF(N535="zákl. přenesená",J535,0)</f>
        <v>0</v>
      </c>
      <c r="BH535" s="234">
        <f>IF(N535="sníž. přenesená",J535,0)</f>
        <v>0</v>
      </c>
      <c r="BI535" s="234">
        <f>IF(N535="nulová",J535,0)</f>
        <v>0</v>
      </c>
      <c r="BJ535" s="18" t="s">
        <v>90</v>
      </c>
      <c r="BK535" s="234">
        <f>ROUND(I535*H535,2)</f>
        <v>0</v>
      </c>
      <c r="BL535" s="18" t="s">
        <v>123</v>
      </c>
      <c r="BM535" s="233" t="s">
        <v>2135</v>
      </c>
    </row>
    <row r="536" s="15" customFormat="1">
      <c r="A536" s="15"/>
      <c r="B536" s="287"/>
      <c r="C536" s="288"/>
      <c r="D536" s="235" t="s">
        <v>436</v>
      </c>
      <c r="E536" s="289" t="s">
        <v>1</v>
      </c>
      <c r="F536" s="290" t="s">
        <v>2107</v>
      </c>
      <c r="G536" s="288"/>
      <c r="H536" s="289" t="s">
        <v>1</v>
      </c>
      <c r="I536" s="291"/>
      <c r="J536" s="288"/>
      <c r="K536" s="288"/>
      <c r="L536" s="292"/>
      <c r="M536" s="293"/>
      <c r="N536" s="294"/>
      <c r="O536" s="294"/>
      <c r="P536" s="294"/>
      <c r="Q536" s="294"/>
      <c r="R536" s="294"/>
      <c r="S536" s="294"/>
      <c r="T536" s="295"/>
      <c r="U536" s="15"/>
      <c r="V536" s="15"/>
      <c r="W536" s="15"/>
      <c r="X536" s="15"/>
      <c r="Y536" s="15"/>
      <c r="Z536" s="15"/>
      <c r="AA536" s="15"/>
      <c r="AB536" s="15"/>
      <c r="AC536" s="15"/>
      <c r="AD536" s="15"/>
      <c r="AE536" s="15"/>
      <c r="AT536" s="296" t="s">
        <v>436</v>
      </c>
      <c r="AU536" s="296" t="s">
        <v>92</v>
      </c>
      <c r="AV536" s="15" t="s">
        <v>90</v>
      </c>
      <c r="AW536" s="15" t="s">
        <v>38</v>
      </c>
      <c r="AX536" s="15" t="s">
        <v>83</v>
      </c>
      <c r="AY536" s="296" t="s">
        <v>244</v>
      </c>
    </row>
    <row r="537" s="13" customFormat="1">
      <c r="A537" s="13"/>
      <c r="B537" s="262"/>
      <c r="C537" s="263"/>
      <c r="D537" s="235" t="s">
        <v>436</v>
      </c>
      <c r="E537" s="264" t="s">
        <v>1</v>
      </c>
      <c r="F537" s="265" t="s">
        <v>2126</v>
      </c>
      <c r="G537" s="263"/>
      <c r="H537" s="266">
        <v>240</v>
      </c>
      <c r="I537" s="267"/>
      <c r="J537" s="263"/>
      <c r="K537" s="263"/>
      <c r="L537" s="268"/>
      <c r="M537" s="269"/>
      <c r="N537" s="270"/>
      <c r="O537" s="270"/>
      <c r="P537" s="270"/>
      <c r="Q537" s="270"/>
      <c r="R537" s="270"/>
      <c r="S537" s="270"/>
      <c r="T537" s="271"/>
      <c r="U537" s="13"/>
      <c r="V537" s="13"/>
      <c r="W537" s="13"/>
      <c r="X537" s="13"/>
      <c r="Y537" s="13"/>
      <c r="Z537" s="13"/>
      <c r="AA537" s="13"/>
      <c r="AB537" s="13"/>
      <c r="AC537" s="13"/>
      <c r="AD537" s="13"/>
      <c r="AE537" s="13"/>
      <c r="AT537" s="272" t="s">
        <v>436</v>
      </c>
      <c r="AU537" s="272" t="s">
        <v>92</v>
      </c>
      <c r="AV537" s="13" t="s">
        <v>92</v>
      </c>
      <c r="AW537" s="13" t="s">
        <v>38</v>
      </c>
      <c r="AX537" s="13" t="s">
        <v>83</v>
      </c>
      <c r="AY537" s="272" t="s">
        <v>244</v>
      </c>
    </row>
    <row r="538" s="14" customFormat="1">
      <c r="A538" s="14"/>
      <c r="B538" s="273"/>
      <c r="C538" s="274"/>
      <c r="D538" s="235" t="s">
        <v>436</v>
      </c>
      <c r="E538" s="275" t="s">
        <v>1</v>
      </c>
      <c r="F538" s="276" t="s">
        <v>438</v>
      </c>
      <c r="G538" s="274"/>
      <c r="H538" s="277">
        <v>240</v>
      </c>
      <c r="I538" s="278"/>
      <c r="J538" s="274"/>
      <c r="K538" s="274"/>
      <c r="L538" s="279"/>
      <c r="M538" s="280"/>
      <c r="N538" s="281"/>
      <c r="O538" s="281"/>
      <c r="P538" s="281"/>
      <c r="Q538" s="281"/>
      <c r="R538" s="281"/>
      <c r="S538" s="281"/>
      <c r="T538" s="282"/>
      <c r="U538" s="14"/>
      <c r="V538" s="14"/>
      <c r="W538" s="14"/>
      <c r="X538" s="14"/>
      <c r="Y538" s="14"/>
      <c r="Z538" s="14"/>
      <c r="AA538" s="14"/>
      <c r="AB538" s="14"/>
      <c r="AC538" s="14"/>
      <c r="AD538" s="14"/>
      <c r="AE538" s="14"/>
      <c r="AT538" s="283" t="s">
        <v>436</v>
      </c>
      <c r="AU538" s="283" t="s">
        <v>92</v>
      </c>
      <c r="AV538" s="14" t="s">
        <v>123</v>
      </c>
      <c r="AW538" s="14" t="s">
        <v>38</v>
      </c>
      <c r="AX538" s="14" t="s">
        <v>90</v>
      </c>
      <c r="AY538" s="283" t="s">
        <v>244</v>
      </c>
    </row>
    <row r="539" s="2" customFormat="1" ht="16.5" customHeight="1">
      <c r="A539" s="40"/>
      <c r="B539" s="41"/>
      <c r="C539" s="222" t="s">
        <v>870</v>
      </c>
      <c r="D539" s="222" t="s">
        <v>245</v>
      </c>
      <c r="E539" s="223" t="s">
        <v>2136</v>
      </c>
      <c r="F539" s="224" t="s">
        <v>2137</v>
      </c>
      <c r="G539" s="225" t="s">
        <v>248</v>
      </c>
      <c r="H539" s="226">
        <v>15.073</v>
      </c>
      <c r="I539" s="227"/>
      <c r="J539" s="228">
        <f>ROUND(I539*H539,2)</f>
        <v>0</v>
      </c>
      <c r="K539" s="224" t="s">
        <v>434</v>
      </c>
      <c r="L539" s="46"/>
      <c r="M539" s="229" t="s">
        <v>1</v>
      </c>
      <c r="N539" s="230" t="s">
        <v>48</v>
      </c>
      <c r="O539" s="93"/>
      <c r="P539" s="231">
        <f>O539*H539</f>
        <v>0</v>
      </c>
      <c r="Q539" s="231">
        <v>0.017330000000000002</v>
      </c>
      <c r="R539" s="231">
        <f>Q539*H539</f>
        <v>0.26121509000000004</v>
      </c>
      <c r="S539" s="231">
        <v>0</v>
      </c>
      <c r="T539" s="232">
        <f>S539*H539</f>
        <v>0</v>
      </c>
      <c r="U539" s="40"/>
      <c r="V539" s="40"/>
      <c r="W539" s="40"/>
      <c r="X539" s="40"/>
      <c r="Y539" s="40"/>
      <c r="Z539" s="40"/>
      <c r="AA539" s="40"/>
      <c r="AB539" s="40"/>
      <c r="AC539" s="40"/>
      <c r="AD539" s="40"/>
      <c r="AE539" s="40"/>
      <c r="AR539" s="233" t="s">
        <v>123</v>
      </c>
      <c r="AT539" s="233" t="s">
        <v>245</v>
      </c>
      <c r="AU539" s="233" t="s">
        <v>92</v>
      </c>
      <c r="AY539" s="18" t="s">
        <v>244</v>
      </c>
      <c r="BE539" s="234">
        <f>IF(N539="základní",J539,0)</f>
        <v>0</v>
      </c>
      <c r="BF539" s="234">
        <f>IF(N539="snížená",J539,0)</f>
        <v>0</v>
      </c>
      <c r="BG539" s="234">
        <f>IF(N539="zákl. přenesená",J539,0)</f>
        <v>0</v>
      </c>
      <c r="BH539" s="234">
        <f>IF(N539="sníž. přenesená",J539,0)</f>
        <v>0</v>
      </c>
      <c r="BI539" s="234">
        <f>IF(N539="nulová",J539,0)</f>
        <v>0</v>
      </c>
      <c r="BJ539" s="18" t="s">
        <v>90</v>
      </c>
      <c r="BK539" s="234">
        <f>ROUND(I539*H539,2)</f>
        <v>0</v>
      </c>
      <c r="BL539" s="18" t="s">
        <v>123</v>
      </c>
      <c r="BM539" s="233" t="s">
        <v>2138</v>
      </c>
    </row>
    <row r="540" s="13" customFormat="1">
      <c r="A540" s="13"/>
      <c r="B540" s="262"/>
      <c r="C540" s="263"/>
      <c r="D540" s="235" t="s">
        <v>436</v>
      </c>
      <c r="E540" s="264" t="s">
        <v>1</v>
      </c>
      <c r="F540" s="265" t="s">
        <v>2118</v>
      </c>
      <c r="G540" s="263"/>
      <c r="H540" s="266">
        <v>15.073</v>
      </c>
      <c r="I540" s="267"/>
      <c r="J540" s="263"/>
      <c r="K540" s="263"/>
      <c r="L540" s="268"/>
      <c r="M540" s="269"/>
      <c r="N540" s="270"/>
      <c r="O540" s="270"/>
      <c r="P540" s="270"/>
      <c r="Q540" s="270"/>
      <c r="R540" s="270"/>
      <c r="S540" s="270"/>
      <c r="T540" s="271"/>
      <c r="U540" s="13"/>
      <c r="V540" s="13"/>
      <c r="W540" s="13"/>
      <c r="X540" s="13"/>
      <c r="Y540" s="13"/>
      <c r="Z540" s="13"/>
      <c r="AA540" s="13"/>
      <c r="AB540" s="13"/>
      <c r="AC540" s="13"/>
      <c r="AD540" s="13"/>
      <c r="AE540" s="13"/>
      <c r="AT540" s="272" t="s">
        <v>436</v>
      </c>
      <c r="AU540" s="272" t="s">
        <v>92</v>
      </c>
      <c r="AV540" s="13" t="s">
        <v>92</v>
      </c>
      <c r="AW540" s="13" t="s">
        <v>38</v>
      </c>
      <c r="AX540" s="13" t="s">
        <v>83</v>
      </c>
      <c r="AY540" s="272" t="s">
        <v>244</v>
      </c>
    </row>
    <row r="541" s="14" customFormat="1">
      <c r="A541" s="14"/>
      <c r="B541" s="273"/>
      <c r="C541" s="274"/>
      <c r="D541" s="235" t="s">
        <v>436</v>
      </c>
      <c r="E541" s="275" t="s">
        <v>1</v>
      </c>
      <c r="F541" s="276" t="s">
        <v>438</v>
      </c>
      <c r="G541" s="274"/>
      <c r="H541" s="277">
        <v>15.073</v>
      </c>
      <c r="I541" s="278"/>
      <c r="J541" s="274"/>
      <c r="K541" s="274"/>
      <c r="L541" s="279"/>
      <c r="M541" s="280"/>
      <c r="N541" s="281"/>
      <c r="O541" s="281"/>
      <c r="P541" s="281"/>
      <c r="Q541" s="281"/>
      <c r="R541" s="281"/>
      <c r="S541" s="281"/>
      <c r="T541" s="282"/>
      <c r="U541" s="14"/>
      <c r="V541" s="14"/>
      <c r="W541" s="14"/>
      <c r="X541" s="14"/>
      <c r="Y541" s="14"/>
      <c r="Z541" s="14"/>
      <c r="AA541" s="14"/>
      <c r="AB541" s="14"/>
      <c r="AC541" s="14"/>
      <c r="AD541" s="14"/>
      <c r="AE541" s="14"/>
      <c r="AT541" s="283" t="s">
        <v>436</v>
      </c>
      <c r="AU541" s="283" t="s">
        <v>92</v>
      </c>
      <c r="AV541" s="14" t="s">
        <v>123</v>
      </c>
      <c r="AW541" s="14" t="s">
        <v>38</v>
      </c>
      <c r="AX541" s="14" t="s">
        <v>90</v>
      </c>
      <c r="AY541" s="283" t="s">
        <v>244</v>
      </c>
    </row>
    <row r="542" s="2" customFormat="1" ht="16.5" customHeight="1">
      <c r="A542" s="40"/>
      <c r="B542" s="41"/>
      <c r="C542" s="222" t="s">
        <v>875</v>
      </c>
      <c r="D542" s="222" t="s">
        <v>245</v>
      </c>
      <c r="E542" s="223" t="s">
        <v>2139</v>
      </c>
      <c r="F542" s="224" t="s">
        <v>2140</v>
      </c>
      <c r="G542" s="225" t="s">
        <v>248</v>
      </c>
      <c r="H542" s="226">
        <v>4.2750000000000004</v>
      </c>
      <c r="I542" s="227"/>
      <c r="J542" s="228">
        <f>ROUND(I542*H542,2)</f>
        <v>0</v>
      </c>
      <c r="K542" s="224" t="s">
        <v>434</v>
      </c>
      <c r="L542" s="46"/>
      <c r="M542" s="229" t="s">
        <v>1</v>
      </c>
      <c r="N542" s="230" t="s">
        <v>48</v>
      </c>
      <c r="O542" s="93"/>
      <c r="P542" s="231">
        <f>O542*H542</f>
        <v>0</v>
      </c>
      <c r="Q542" s="231">
        <v>0.032730000000000002</v>
      </c>
      <c r="R542" s="231">
        <f>Q542*H542</f>
        <v>0.13992075000000001</v>
      </c>
      <c r="S542" s="231">
        <v>0</v>
      </c>
      <c r="T542" s="232">
        <f>S542*H542</f>
        <v>0</v>
      </c>
      <c r="U542" s="40"/>
      <c r="V542" s="40"/>
      <c r="W542" s="40"/>
      <c r="X542" s="40"/>
      <c r="Y542" s="40"/>
      <c r="Z542" s="40"/>
      <c r="AA542" s="40"/>
      <c r="AB542" s="40"/>
      <c r="AC542" s="40"/>
      <c r="AD542" s="40"/>
      <c r="AE542" s="40"/>
      <c r="AR542" s="233" t="s">
        <v>123</v>
      </c>
      <c r="AT542" s="233" t="s">
        <v>245</v>
      </c>
      <c r="AU542" s="233" t="s">
        <v>92</v>
      </c>
      <c r="AY542" s="18" t="s">
        <v>244</v>
      </c>
      <c r="BE542" s="234">
        <f>IF(N542="základní",J542,0)</f>
        <v>0</v>
      </c>
      <c r="BF542" s="234">
        <f>IF(N542="snížená",J542,0)</f>
        <v>0</v>
      </c>
      <c r="BG542" s="234">
        <f>IF(N542="zákl. přenesená",J542,0)</f>
        <v>0</v>
      </c>
      <c r="BH542" s="234">
        <f>IF(N542="sníž. přenesená",J542,0)</f>
        <v>0</v>
      </c>
      <c r="BI542" s="234">
        <f>IF(N542="nulová",J542,0)</f>
        <v>0</v>
      </c>
      <c r="BJ542" s="18" t="s">
        <v>90</v>
      </c>
      <c r="BK542" s="234">
        <f>ROUND(I542*H542,2)</f>
        <v>0</v>
      </c>
      <c r="BL542" s="18" t="s">
        <v>123</v>
      </c>
      <c r="BM542" s="233" t="s">
        <v>2141</v>
      </c>
    </row>
    <row r="543" s="13" customFormat="1">
      <c r="A543" s="13"/>
      <c r="B543" s="262"/>
      <c r="C543" s="263"/>
      <c r="D543" s="235" t="s">
        <v>436</v>
      </c>
      <c r="E543" s="264" t="s">
        <v>1</v>
      </c>
      <c r="F543" s="265" t="s">
        <v>1993</v>
      </c>
      <c r="G543" s="263"/>
      <c r="H543" s="266">
        <v>4.2750000000000004</v>
      </c>
      <c r="I543" s="267"/>
      <c r="J543" s="263"/>
      <c r="K543" s="263"/>
      <c r="L543" s="268"/>
      <c r="M543" s="269"/>
      <c r="N543" s="270"/>
      <c r="O543" s="270"/>
      <c r="P543" s="270"/>
      <c r="Q543" s="270"/>
      <c r="R543" s="270"/>
      <c r="S543" s="270"/>
      <c r="T543" s="271"/>
      <c r="U543" s="13"/>
      <c r="V543" s="13"/>
      <c r="W543" s="13"/>
      <c r="X543" s="13"/>
      <c r="Y543" s="13"/>
      <c r="Z543" s="13"/>
      <c r="AA543" s="13"/>
      <c r="AB543" s="13"/>
      <c r="AC543" s="13"/>
      <c r="AD543" s="13"/>
      <c r="AE543" s="13"/>
      <c r="AT543" s="272" t="s">
        <v>436</v>
      </c>
      <c r="AU543" s="272" t="s">
        <v>92</v>
      </c>
      <c r="AV543" s="13" t="s">
        <v>92</v>
      </c>
      <c r="AW543" s="13" t="s">
        <v>38</v>
      </c>
      <c r="AX543" s="13" t="s">
        <v>83</v>
      </c>
      <c r="AY543" s="272" t="s">
        <v>244</v>
      </c>
    </row>
    <row r="544" s="14" customFormat="1">
      <c r="A544" s="14"/>
      <c r="B544" s="273"/>
      <c r="C544" s="274"/>
      <c r="D544" s="235" t="s">
        <v>436</v>
      </c>
      <c r="E544" s="275" t="s">
        <v>1</v>
      </c>
      <c r="F544" s="276" t="s">
        <v>438</v>
      </c>
      <c r="G544" s="274"/>
      <c r="H544" s="277">
        <v>4.2750000000000004</v>
      </c>
      <c r="I544" s="278"/>
      <c r="J544" s="274"/>
      <c r="K544" s="274"/>
      <c r="L544" s="279"/>
      <c r="M544" s="280"/>
      <c r="N544" s="281"/>
      <c r="O544" s="281"/>
      <c r="P544" s="281"/>
      <c r="Q544" s="281"/>
      <c r="R544" s="281"/>
      <c r="S544" s="281"/>
      <c r="T544" s="282"/>
      <c r="U544" s="14"/>
      <c r="V544" s="14"/>
      <c r="W544" s="14"/>
      <c r="X544" s="14"/>
      <c r="Y544" s="14"/>
      <c r="Z544" s="14"/>
      <c r="AA544" s="14"/>
      <c r="AB544" s="14"/>
      <c r="AC544" s="14"/>
      <c r="AD544" s="14"/>
      <c r="AE544" s="14"/>
      <c r="AT544" s="283" t="s">
        <v>436</v>
      </c>
      <c r="AU544" s="283" t="s">
        <v>92</v>
      </c>
      <c r="AV544" s="14" t="s">
        <v>123</v>
      </c>
      <c r="AW544" s="14" t="s">
        <v>38</v>
      </c>
      <c r="AX544" s="14" t="s">
        <v>90</v>
      </c>
      <c r="AY544" s="283" t="s">
        <v>244</v>
      </c>
    </row>
    <row r="545" s="2" customFormat="1" ht="16.5" customHeight="1">
      <c r="A545" s="40"/>
      <c r="B545" s="41"/>
      <c r="C545" s="222" t="s">
        <v>879</v>
      </c>
      <c r="D545" s="222" t="s">
        <v>245</v>
      </c>
      <c r="E545" s="223" t="s">
        <v>2142</v>
      </c>
      <c r="F545" s="224" t="s">
        <v>2143</v>
      </c>
      <c r="G545" s="225" t="s">
        <v>248</v>
      </c>
      <c r="H545" s="226">
        <v>240</v>
      </c>
      <c r="I545" s="227"/>
      <c r="J545" s="228">
        <f>ROUND(I545*H545,2)</f>
        <v>0</v>
      </c>
      <c r="K545" s="224" t="s">
        <v>434</v>
      </c>
      <c r="L545" s="46"/>
      <c r="M545" s="229" t="s">
        <v>1</v>
      </c>
      <c r="N545" s="230" t="s">
        <v>48</v>
      </c>
      <c r="O545" s="93"/>
      <c r="P545" s="231">
        <f>O545*H545</f>
        <v>0</v>
      </c>
      <c r="Q545" s="231">
        <v>0.015699999999999999</v>
      </c>
      <c r="R545" s="231">
        <f>Q545*H545</f>
        <v>3.7679999999999998</v>
      </c>
      <c r="S545" s="231">
        <v>0</v>
      </c>
      <c r="T545" s="232">
        <f>S545*H545</f>
        <v>0</v>
      </c>
      <c r="U545" s="40"/>
      <c r="V545" s="40"/>
      <c r="W545" s="40"/>
      <c r="X545" s="40"/>
      <c r="Y545" s="40"/>
      <c r="Z545" s="40"/>
      <c r="AA545" s="40"/>
      <c r="AB545" s="40"/>
      <c r="AC545" s="40"/>
      <c r="AD545" s="40"/>
      <c r="AE545" s="40"/>
      <c r="AR545" s="233" t="s">
        <v>123</v>
      </c>
      <c r="AT545" s="233" t="s">
        <v>245</v>
      </c>
      <c r="AU545" s="233" t="s">
        <v>92</v>
      </c>
      <c r="AY545" s="18" t="s">
        <v>244</v>
      </c>
      <c r="BE545" s="234">
        <f>IF(N545="základní",J545,0)</f>
        <v>0</v>
      </c>
      <c r="BF545" s="234">
        <f>IF(N545="snížená",J545,0)</f>
        <v>0</v>
      </c>
      <c r="BG545" s="234">
        <f>IF(N545="zákl. přenesená",J545,0)</f>
        <v>0</v>
      </c>
      <c r="BH545" s="234">
        <f>IF(N545="sníž. přenesená",J545,0)</f>
        <v>0</v>
      </c>
      <c r="BI545" s="234">
        <f>IF(N545="nulová",J545,0)</f>
        <v>0</v>
      </c>
      <c r="BJ545" s="18" t="s">
        <v>90</v>
      </c>
      <c r="BK545" s="234">
        <f>ROUND(I545*H545,2)</f>
        <v>0</v>
      </c>
      <c r="BL545" s="18" t="s">
        <v>123</v>
      </c>
      <c r="BM545" s="233" t="s">
        <v>2144</v>
      </c>
    </row>
    <row r="546" s="2" customFormat="1" ht="16.5" customHeight="1">
      <c r="A546" s="40"/>
      <c r="B546" s="41"/>
      <c r="C546" s="222" t="s">
        <v>883</v>
      </c>
      <c r="D546" s="222" t="s">
        <v>245</v>
      </c>
      <c r="E546" s="223" t="s">
        <v>2145</v>
      </c>
      <c r="F546" s="224" t="s">
        <v>2146</v>
      </c>
      <c r="G546" s="225" t="s">
        <v>248</v>
      </c>
      <c r="H546" s="226">
        <v>35.5</v>
      </c>
      <c r="I546" s="227"/>
      <c r="J546" s="228">
        <f>ROUND(I546*H546,2)</f>
        <v>0</v>
      </c>
      <c r="K546" s="224" t="s">
        <v>434</v>
      </c>
      <c r="L546" s="46"/>
      <c r="M546" s="229" t="s">
        <v>1</v>
      </c>
      <c r="N546" s="230" t="s">
        <v>48</v>
      </c>
      <c r="O546" s="93"/>
      <c r="P546" s="231">
        <f>O546*H546</f>
        <v>0</v>
      </c>
      <c r="Q546" s="231">
        <v>0.00029999999999999997</v>
      </c>
      <c r="R546" s="231">
        <f>Q546*H546</f>
        <v>0.01065</v>
      </c>
      <c r="S546" s="231">
        <v>0</v>
      </c>
      <c r="T546" s="232">
        <f>S546*H546</f>
        <v>0</v>
      </c>
      <c r="U546" s="40"/>
      <c r="V546" s="40"/>
      <c r="W546" s="40"/>
      <c r="X546" s="40"/>
      <c r="Y546" s="40"/>
      <c r="Z546" s="40"/>
      <c r="AA546" s="40"/>
      <c r="AB546" s="40"/>
      <c r="AC546" s="40"/>
      <c r="AD546" s="40"/>
      <c r="AE546" s="40"/>
      <c r="AR546" s="233" t="s">
        <v>123</v>
      </c>
      <c r="AT546" s="233" t="s">
        <v>245</v>
      </c>
      <c r="AU546" s="233" t="s">
        <v>92</v>
      </c>
      <c r="AY546" s="18" t="s">
        <v>244</v>
      </c>
      <c r="BE546" s="234">
        <f>IF(N546="základní",J546,0)</f>
        <v>0</v>
      </c>
      <c r="BF546" s="234">
        <f>IF(N546="snížená",J546,0)</f>
        <v>0</v>
      </c>
      <c r="BG546" s="234">
        <f>IF(N546="zákl. přenesená",J546,0)</f>
        <v>0</v>
      </c>
      <c r="BH546" s="234">
        <f>IF(N546="sníž. přenesená",J546,0)</f>
        <v>0</v>
      </c>
      <c r="BI546" s="234">
        <f>IF(N546="nulová",J546,0)</f>
        <v>0</v>
      </c>
      <c r="BJ546" s="18" t="s">
        <v>90</v>
      </c>
      <c r="BK546" s="234">
        <f>ROUND(I546*H546,2)</f>
        <v>0</v>
      </c>
      <c r="BL546" s="18" t="s">
        <v>123</v>
      </c>
      <c r="BM546" s="233" t="s">
        <v>2147</v>
      </c>
    </row>
    <row r="547" s="2" customFormat="1" ht="24.15" customHeight="1">
      <c r="A547" s="40"/>
      <c r="B547" s="41"/>
      <c r="C547" s="222" t="s">
        <v>2148</v>
      </c>
      <c r="D547" s="222" t="s">
        <v>245</v>
      </c>
      <c r="E547" s="223" t="s">
        <v>2149</v>
      </c>
      <c r="F547" s="224" t="s">
        <v>2150</v>
      </c>
      <c r="G547" s="225" t="s">
        <v>248</v>
      </c>
      <c r="H547" s="226">
        <v>66.159999999999997</v>
      </c>
      <c r="I547" s="227"/>
      <c r="J547" s="228">
        <f>ROUND(I547*H547,2)</f>
        <v>0</v>
      </c>
      <c r="K547" s="224" t="s">
        <v>434</v>
      </c>
      <c r="L547" s="46"/>
      <c r="M547" s="229" t="s">
        <v>1</v>
      </c>
      <c r="N547" s="230" t="s">
        <v>48</v>
      </c>
      <c r="O547" s="93"/>
      <c r="P547" s="231">
        <f>O547*H547</f>
        <v>0</v>
      </c>
      <c r="Q547" s="231">
        <v>0.0118</v>
      </c>
      <c r="R547" s="231">
        <f>Q547*H547</f>
        <v>0.78068799999999994</v>
      </c>
      <c r="S547" s="231">
        <v>0</v>
      </c>
      <c r="T547" s="232">
        <f>S547*H547</f>
        <v>0</v>
      </c>
      <c r="U547" s="40"/>
      <c r="V547" s="40"/>
      <c r="W547" s="40"/>
      <c r="X547" s="40"/>
      <c r="Y547" s="40"/>
      <c r="Z547" s="40"/>
      <c r="AA547" s="40"/>
      <c r="AB547" s="40"/>
      <c r="AC547" s="40"/>
      <c r="AD547" s="40"/>
      <c r="AE547" s="40"/>
      <c r="AR547" s="233" t="s">
        <v>123</v>
      </c>
      <c r="AT547" s="233" t="s">
        <v>245</v>
      </c>
      <c r="AU547" s="233" t="s">
        <v>92</v>
      </c>
      <c r="AY547" s="18" t="s">
        <v>244</v>
      </c>
      <c r="BE547" s="234">
        <f>IF(N547="základní",J547,0)</f>
        <v>0</v>
      </c>
      <c r="BF547" s="234">
        <f>IF(N547="snížená",J547,0)</f>
        <v>0</v>
      </c>
      <c r="BG547" s="234">
        <f>IF(N547="zákl. přenesená",J547,0)</f>
        <v>0</v>
      </c>
      <c r="BH547" s="234">
        <f>IF(N547="sníž. přenesená",J547,0)</f>
        <v>0</v>
      </c>
      <c r="BI547" s="234">
        <f>IF(N547="nulová",J547,0)</f>
        <v>0</v>
      </c>
      <c r="BJ547" s="18" t="s">
        <v>90</v>
      </c>
      <c r="BK547" s="234">
        <f>ROUND(I547*H547,2)</f>
        <v>0</v>
      </c>
      <c r="BL547" s="18" t="s">
        <v>123</v>
      </c>
      <c r="BM547" s="233" t="s">
        <v>2151</v>
      </c>
    </row>
    <row r="548" s="15" customFormat="1">
      <c r="A548" s="15"/>
      <c r="B548" s="287"/>
      <c r="C548" s="288"/>
      <c r="D548" s="235" t="s">
        <v>436</v>
      </c>
      <c r="E548" s="289" t="s">
        <v>1</v>
      </c>
      <c r="F548" s="290" t="s">
        <v>2152</v>
      </c>
      <c r="G548" s="288"/>
      <c r="H548" s="289" t="s">
        <v>1</v>
      </c>
      <c r="I548" s="291"/>
      <c r="J548" s="288"/>
      <c r="K548" s="288"/>
      <c r="L548" s="292"/>
      <c r="M548" s="293"/>
      <c r="N548" s="294"/>
      <c r="O548" s="294"/>
      <c r="P548" s="294"/>
      <c r="Q548" s="294"/>
      <c r="R548" s="294"/>
      <c r="S548" s="294"/>
      <c r="T548" s="295"/>
      <c r="U548" s="15"/>
      <c r="V548" s="15"/>
      <c r="W548" s="15"/>
      <c r="X548" s="15"/>
      <c r="Y548" s="15"/>
      <c r="Z548" s="15"/>
      <c r="AA548" s="15"/>
      <c r="AB548" s="15"/>
      <c r="AC548" s="15"/>
      <c r="AD548" s="15"/>
      <c r="AE548" s="15"/>
      <c r="AT548" s="296" t="s">
        <v>436</v>
      </c>
      <c r="AU548" s="296" t="s">
        <v>92</v>
      </c>
      <c r="AV548" s="15" t="s">
        <v>90</v>
      </c>
      <c r="AW548" s="15" t="s">
        <v>38</v>
      </c>
      <c r="AX548" s="15" t="s">
        <v>83</v>
      </c>
      <c r="AY548" s="296" t="s">
        <v>244</v>
      </c>
    </row>
    <row r="549" s="13" customFormat="1">
      <c r="A549" s="13"/>
      <c r="B549" s="262"/>
      <c r="C549" s="263"/>
      <c r="D549" s="235" t="s">
        <v>436</v>
      </c>
      <c r="E549" s="264" t="s">
        <v>1</v>
      </c>
      <c r="F549" s="265" t="s">
        <v>2153</v>
      </c>
      <c r="G549" s="263"/>
      <c r="H549" s="266">
        <v>30.66</v>
      </c>
      <c r="I549" s="267"/>
      <c r="J549" s="263"/>
      <c r="K549" s="263"/>
      <c r="L549" s="268"/>
      <c r="M549" s="269"/>
      <c r="N549" s="270"/>
      <c r="O549" s="270"/>
      <c r="P549" s="270"/>
      <c r="Q549" s="270"/>
      <c r="R549" s="270"/>
      <c r="S549" s="270"/>
      <c r="T549" s="271"/>
      <c r="U549" s="13"/>
      <c r="V549" s="13"/>
      <c r="W549" s="13"/>
      <c r="X549" s="13"/>
      <c r="Y549" s="13"/>
      <c r="Z549" s="13"/>
      <c r="AA549" s="13"/>
      <c r="AB549" s="13"/>
      <c r="AC549" s="13"/>
      <c r="AD549" s="13"/>
      <c r="AE549" s="13"/>
      <c r="AT549" s="272" t="s">
        <v>436</v>
      </c>
      <c r="AU549" s="272" t="s">
        <v>92</v>
      </c>
      <c r="AV549" s="13" t="s">
        <v>92</v>
      </c>
      <c r="AW549" s="13" t="s">
        <v>38</v>
      </c>
      <c r="AX549" s="13" t="s">
        <v>83</v>
      </c>
      <c r="AY549" s="272" t="s">
        <v>244</v>
      </c>
    </row>
    <row r="550" s="13" customFormat="1">
      <c r="A550" s="13"/>
      <c r="B550" s="262"/>
      <c r="C550" s="263"/>
      <c r="D550" s="235" t="s">
        <v>436</v>
      </c>
      <c r="E550" s="264" t="s">
        <v>1</v>
      </c>
      <c r="F550" s="265" t="s">
        <v>2154</v>
      </c>
      <c r="G550" s="263"/>
      <c r="H550" s="266">
        <v>35.5</v>
      </c>
      <c r="I550" s="267"/>
      <c r="J550" s="263"/>
      <c r="K550" s="263"/>
      <c r="L550" s="268"/>
      <c r="M550" s="269"/>
      <c r="N550" s="270"/>
      <c r="O550" s="270"/>
      <c r="P550" s="270"/>
      <c r="Q550" s="270"/>
      <c r="R550" s="270"/>
      <c r="S550" s="270"/>
      <c r="T550" s="271"/>
      <c r="U550" s="13"/>
      <c r="V550" s="13"/>
      <c r="W550" s="13"/>
      <c r="X550" s="13"/>
      <c r="Y550" s="13"/>
      <c r="Z550" s="13"/>
      <c r="AA550" s="13"/>
      <c r="AB550" s="13"/>
      <c r="AC550" s="13"/>
      <c r="AD550" s="13"/>
      <c r="AE550" s="13"/>
      <c r="AT550" s="272" t="s">
        <v>436</v>
      </c>
      <c r="AU550" s="272" t="s">
        <v>92</v>
      </c>
      <c r="AV550" s="13" t="s">
        <v>92</v>
      </c>
      <c r="AW550" s="13" t="s">
        <v>38</v>
      </c>
      <c r="AX550" s="13" t="s">
        <v>83</v>
      </c>
      <c r="AY550" s="272" t="s">
        <v>244</v>
      </c>
    </row>
    <row r="551" s="14" customFormat="1">
      <c r="A551" s="14"/>
      <c r="B551" s="273"/>
      <c r="C551" s="274"/>
      <c r="D551" s="235" t="s">
        <v>436</v>
      </c>
      <c r="E551" s="275" t="s">
        <v>1</v>
      </c>
      <c r="F551" s="276" t="s">
        <v>438</v>
      </c>
      <c r="G551" s="274"/>
      <c r="H551" s="277">
        <v>66.159999999999997</v>
      </c>
      <c r="I551" s="278"/>
      <c r="J551" s="274"/>
      <c r="K551" s="274"/>
      <c r="L551" s="279"/>
      <c r="M551" s="280"/>
      <c r="N551" s="281"/>
      <c r="O551" s="281"/>
      <c r="P551" s="281"/>
      <c r="Q551" s="281"/>
      <c r="R551" s="281"/>
      <c r="S551" s="281"/>
      <c r="T551" s="282"/>
      <c r="U551" s="14"/>
      <c r="V551" s="14"/>
      <c r="W551" s="14"/>
      <c r="X551" s="14"/>
      <c r="Y551" s="14"/>
      <c r="Z551" s="14"/>
      <c r="AA551" s="14"/>
      <c r="AB551" s="14"/>
      <c r="AC551" s="14"/>
      <c r="AD551" s="14"/>
      <c r="AE551" s="14"/>
      <c r="AT551" s="283" t="s">
        <v>436</v>
      </c>
      <c r="AU551" s="283" t="s">
        <v>92</v>
      </c>
      <c r="AV551" s="14" t="s">
        <v>123</v>
      </c>
      <c r="AW551" s="14" t="s">
        <v>38</v>
      </c>
      <c r="AX551" s="14" t="s">
        <v>90</v>
      </c>
      <c r="AY551" s="283" t="s">
        <v>244</v>
      </c>
    </row>
    <row r="552" s="2" customFormat="1" ht="16.5" customHeight="1">
      <c r="A552" s="40"/>
      <c r="B552" s="41"/>
      <c r="C552" s="240" t="s">
        <v>1013</v>
      </c>
      <c r="D552" s="240" t="s">
        <v>397</v>
      </c>
      <c r="E552" s="241" t="s">
        <v>2155</v>
      </c>
      <c r="F552" s="242" t="s">
        <v>2156</v>
      </c>
      <c r="G552" s="243" t="s">
        <v>248</v>
      </c>
      <c r="H552" s="244">
        <v>72.775999999999996</v>
      </c>
      <c r="I552" s="245"/>
      <c r="J552" s="246">
        <f>ROUND(I552*H552,2)</f>
        <v>0</v>
      </c>
      <c r="K552" s="242" t="s">
        <v>249</v>
      </c>
      <c r="L552" s="247"/>
      <c r="M552" s="248" t="s">
        <v>1</v>
      </c>
      <c r="N552" s="249" t="s">
        <v>48</v>
      </c>
      <c r="O552" s="93"/>
      <c r="P552" s="231">
        <f>O552*H552</f>
        <v>0</v>
      </c>
      <c r="Q552" s="231">
        <v>0.021000000000000001</v>
      </c>
      <c r="R552" s="231">
        <f>Q552*H552</f>
        <v>1.5282960000000001</v>
      </c>
      <c r="S552" s="231">
        <v>0</v>
      </c>
      <c r="T552" s="232">
        <f>S552*H552</f>
        <v>0</v>
      </c>
      <c r="U552" s="40"/>
      <c r="V552" s="40"/>
      <c r="W552" s="40"/>
      <c r="X552" s="40"/>
      <c r="Y552" s="40"/>
      <c r="Z552" s="40"/>
      <c r="AA552" s="40"/>
      <c r="AB552" s="40"/>
      <c r="AC552" s="40"/>
      <c r="AD552" s="40"/>
      <c r="AE552" s="40"/>
      <c r="AR552" s="233" t="s">
        <v>262</v>
      </c>
      <c r="AT552" s="233" t="s">
        <v>397</v>
      </c>
      <c r="AU552" s="233" t="s">
        <v>92</v>
      </c>
      <c r="AY552" s="18" t="s">
        <v>244</v>
      </c>
      <c r="BE552" s="234">
        <f>IF(N552="základní",J552,0)</f>
        <v>0</v>
      </c>
      <c r="BF552" s="234">
        <f>IF(N552="snížená",J552,0)</f>
        <v>0</v>
      </c>
      <c r="BG552" s="234">
        <f>IF(N552="zákl. přenesená",J552,0)</f>
        <v>0</v>
      </c>
      <c r="BH552" s="234">
        <f>IF(N552="sníž. přenesená",J552,0)</f>
        <v>0</v>
      </c>
      <c r="BI552" s="234">
        <f>IF(N552="nulová",J552,0)</f>
        <v>0</v>
      </c>
      <c r="BJ552" s="18" t="s">
        <v>90</v>
      </c>
      <c r="BK552" s="234">
        <f>ROUND(I552*H552,2)</f>
        <v>0</v>
      </c>
      <c r="BL552" s="18" t="s">
        <v>123</v>
      </c>
      <c r="BM552" s="233" t="s">
        <v>2157</v>
      </c>
    </row>
    <row r="553" s="13" customFormat="1">
      <c r="A553" s="13"/>
      <c r="B553" s="262"/>
      <c r="C553" s="263"/>
      <c r="D553" s="235" t="s">
        <v>436</v>
      </c>
      <c r="E553" s="263"/>
      <c r="F553" s="265" t="s">
        <v>2158</v>
      </c>
      <c r="G553" s="263"/>
      <c r="H553" s="266">
        <v>72.775999999999996</v>
      </c>
      <c r="I553" s="267"/>
      <c r="J553" s="263"/>
      <c r="K553" s="263"/>
      <c r="L553" s="268"/>
      <c r="M553" s="269"/>
      <c r="N553" s="270"/>
      <c r="O553" s="270"/>
      <c r="P553" s="270"/>
      <c r="Q553" s="270"/>
      <c r="R553" s="270"/>
      <c r="S553" s="270"/>
      <c r="T553" s="271"/>
      <c r="U553" s="13"/>
      <c r="V553" s="13"/>
      <c r="W553" s="13"/>
      <c r="X553" s="13"/>
      <c r="Y553" s="13"/>
      <c r="Z553" s="13"/>
      <c r="AA553" s="13"/>
      <c r="AB553" s="13"/>
      <c r="AC553" s="13"/>
      <c r="AD553" s="13"/>
      <c r="AE553" s="13"/>
      <c r="AT553" s="272" t="s">
        <v>436</v>
      </c>
      <c r="AU553" s="272" t="s">
        <v>92</v>
      </c>
      <c r="AV553" s="13" t="s">
        <v>92</v>
      </c>
      <c r="AW553" s="13" t="s">
        <v>4</v>
      </c>
      <c r="AX553" s="13" t="s">
        <v>90</v>
      </c>
      <c r="AY553" s="272" t="s">
        <v>244</v>
      </c>
    </row>
    <row r="554" s="2" customFormat="1" ht="24.15" customHeight="1">
      <c r="A554" s="40"/>
      <c r="B554" s="41"/>
      <c r="C554" s="222" t="s">
        <v>2159</v>
      </c>
      <c r="D554" s="222" t="s">
        <v>245</v>
      </c>
      <c r="E554" s="223" t="s">
        <v>2160</v>
      </c>
      <c r="F554" s="224" t="s">
        <v>2161</v>
      </c>
      <c r="G554" s="225" t="s">
        <v>248</v>
      </c>
      <c r="H554" s="226">
        <v>35.5</v>
      </c>
      <c r="I554" s="227"/>
      <c r="J554" s="228">
        <f>ROUND(I554*H554,2)</f>
        <v>0</v>
      </c>
      <c r="K554" s="224" t="s">
        <v>434</v>
      </c>
      <c r="L554" s="46"/>
      <c r="M554" s="229" t="s">
        <v>1</v>
      </c>
      <c r="N554" s="230" t="s">
        <v>48</v>
      </c>
      <c r="O554" s="93"/>
      <c r="P554" s="231">
        <f>O554*H554</f>
        <v>0</v>
      </c>
      <c r="Q554" s="231">
        <v>9.0000000000000006E-05</v>
      </c>
      <c r="R554" s="231">
        <f>Q554*H554</f>
        <v>0.0031950000000000004</v>
      </c>
      <c r="S554" s="231">
        <v>0</v>
      </c>
      <c r="T554" s="232">
        <f>S554*H554</f>
        <v>0</v>
      </c>
      <c r="U554" s="40"/>
      <c r="V554" s="40"/>
      <c r="W554" s="40"/>
      <c r="X554" s="40"/>
      <c r="Y554" s="40"/>
      <c r="Z554" s="40"/>
      <c r="AA554" s="40"/>
      <c r="AB554" s="40"/>
      <c r="AC554" s="40"/>
      <c r="AD554" s="40"/>
      <c r="AE554" s="40"/>
      <c r="AR554" s="233" t="s">
        <v>123</v>
      </c>
      <c r="AT554" s="233" t="s">
        <v>245</v>
      </c>
      <c r="AU554" s="233" t="s">
        <v>92</v>
      </c>
      <c r="AY554" s="18" t="s">
        <v>244</v>
      </c>
      <c r="BE554" s="234">
        <f>IF(N554="základní",J554,0)</f>
        <v>0</v>
      </c>
      <c r="BF554" s="234">
        <f>IF(N554="snížená",J554,0)</f>
        <v>0</v>
      </c>
      <c r="BG554" s="234">
        <f>IF(N554="zákl. přenesená",J554,0)</f>
        <v>0</v>
      </c>
      <c r="BH554" s="234">
        <f>IF(N554="sníž. přenesená",J554,0)</f>
        <v>0</v>
      </c>
      <c r="BI554" s="234">
        <f>IF(N554="nulová",J554,0)</f>
        <v>0</v>
      </c>
      <c r="BJ554" s="18" t="s">
        <v>90</v>
      </c>
      <c r="BK554" s="234">
        <f>ROUND(I554*H554,2)</f>
        <v>0</v>
      </c>
      <c r="BL554" s="18" t="s">
        <v>123</v>
      </c>
      <c r="BM554" s="233" t="s">
        <v>2162</v>
      </c>
    </row>
    <row r="555" s="13" customFormat="1">
      <c r="A555" s="13"/>
      <c r="B555" s="262"/>
      <c r="C555" s="263"/>
      <c r="D555" s="235" t="s">
        <v>436</v>
      </c>
      <c r="E555" s="264" t="s">
        <v>1</v>
      </c>
      <c r="F555" s="265" t="s">
        <v>2163</v>
      </c>
      <c r="G555" s="263"/>
      <c r="H555" s="266">
        <v>35.5</v>
      </c>
      <c r="I555" s="267"/>
      <c r="J555" s="263"/>
      <c r="K555" s="263"/>
      <c r="L555" s="268"/>
      <c r="M555" s="269"/>
      <c r="N555" s="270"/>
      <c r="O555" s="270"/>
      <c r="P555" s="270"/>
      <c r="Q555" s="270"/>
      <c r="R555" s="270"/>
      <c r="S555" s="270"/>
      <c r="T555" s="271"/>
      <c r="U555" s="13"/>
      <c r="V555" s="13"/>
      <c r="W555" s="13"/>
      <c r="X555" s="13"/>
      <c r="Y555" s="13"/>
      <c r="Z555" s="13"/>
      <c r="AA555" s="13"/>
      <c r="AB555" s="13"/>
      <c r="AC555" s="13"/>
      <c r="AD555" s="13"/>
      <c r="AE555" s="13"/>
      <c r="AT555" s="272" t="s">
        <v>436</v>
      </c>
      <c r="AU555" s="272" t="s">
        <v>92</v>
      </c>
      <c r="AV555" s="13" t="s">
        <v>92</v>
      </c>
      <c r="AW555" s="13" t="s">
        <v>38</v>
      </c>
      <c r="AX555" s="13" t="s">
        <v>83</v>
      </c>
      <c r="AY555" s="272" t="s">
        <v>244</v>
      </c>
    </row>
    <row r="556" s="14" customFormat="1">
      <c r="A556" s="14"/>
      <c r="B556" s="273"/>
      <c r="C556" s="274"/>
      <c r="D556" s="235" t="s">
        <v>436</v>
      </c>
      <c r="E556" s="275" t="s">
        <v>1</v>
      </c>
      <c r="F556" s="276" t="s">
        <v>438</v>
      </c>
      <c r="G556" s="274"/>
      <c r="H556" s="277">
        <v>35.5</v>
      </c>
      <c r="I556" s="278"/>
      <c r="J556" s="274"/>
      <c r="K556" s="274"/>
      <c r="L556" s="279"/>
      <c r="M556" s="280"/>
      <c r="N556" s="281"/>
      <c r="O556" s="281"/>
      <c r="P556" s="281"/>
      <c r="Q556" s="281"/>
      <c r="R556" s="281"/>
      <c r="S556" s="281"/>
      <c r="T556" s="282"/>
      <c r="U556" s="14"/>
      <c r="V556" s="14"/>
      <c r="W556" s="14"/>
      <c r="X556" s="14"/>
      <c r="Y556" s="14"/>
      <c r="Z556" s="14"/>
      <c r="AA556" s="14"/>
      <c r="AB556" s="14"/>
      <c r="AC556" s="14"/>
      <c r="AD556" s="14"/>
      <c r="AE556" s="14"/>
      <c r="AT556" s="283" t="s">
        <v>436</v>
      </c>
      <c r="AU556" s="283" t="s">
        <v>92</v>
      </c>
      <c r="AV556" s="14" t="s">
        <v>123</v>
      </c>
      <c r="AW556" s="14" t="s">
        <v>38</v>
      </c>
      <c r="AX556" s="14" t="s">
        <v>90</v>
      </c>
      <c r="AY556" s="283" t="s">
        <v>244</v>
      </c>
    </row>
    <row r="557" s="2" customFormat="1" ht="16.5" customHeight="1">
      <c r="A557" s="40"/>
      <c r="B557" s="41"/>
      <c r="C557" s="222" t="s">
        <v>1016</v>
      </c>
      <c r="D557" s="222" t="s">
        <v>245</v>
      </c>
      <c r="E557" s="223" t="s">
        <v>2164</v>
      </c>
      <c r="F557" s="224" t="s">
        <v>2165</v>
      </c>
      <c r="G557" s="225" t="s">
        <v>248</v>
      </c>
      <c r="H557" s="226">
        <v>35.5</v>
      </c>
      <c r="I557" s="227"/>
      <c r="J557" s="228">
        <f>ROUND(I557*H557,2)</f>
        <v>0</v>
      </c>
      <c r="K557" s="224" t="s">
        <v>434</v>
      </c>
      <c r="L557" s="46"/>
      <c r="M557" s="229" t="s">
        <v>1</v>
      </c>
      <c r="N557" s="230" t="s">
        <v>48</v>
      </c>
      <c r="O557" s="93"/>
      <c r="P557" s="231">
        <f>O557*H557</f>
        <v>0</v>
      </c>
      <c r="Q557" s="231">
        <v>0.0032000000000000002</v>
      </c>
      <c r="R557" s="231">
        <f>Q557*H557</f>
        <v>0.11360000000000001</v>
      </c>
      <c r="S557" s="231">
        <v>0</v>
      </c>
      <c r="T557" s="232">
        <f>S557*H557</f>
        <v>0</v>
      </c>
      <c r="U557" s="40"/>
      <c r="V557" s="40"/>
      <c r="W557" s="40"/>
      <c r="X557" s="40"/>
      <c r="Y557" s="40"/>
      <c r="Z557" s="40"/>
      <c r="AA557" s="40"/>
      <c r="AB557" s="40"/>
      <c r="AC557" s="40"/>
      <c r="AD557" s="40"/>
      <c r="AE557" s="40"/>
      <c r="AR557" s="233" t="s">
        <v>123</v>
      </c>
      <c r="AT557" s="233" t="s">
        <v>245</v>
      </c>
      <c r="AU557" s="233" t="s">
        <v>92</v>
      </c>
      <c r="AY557" s="18" t="s">
        <v>244</v>
      </c>
      <c r="BE557" s="234">
        <f>IF(N557="základní",J557,0)</f>
        <v>0</v>
      </c>
      <c r="BF557" s="234">
        <f>IF(N557="snížená",J557,0)</f>
        <v>0</v>
      </c>
      <c r="BG557" s="234">
        <f>IF(N557="zákl. přenesená",J557,0)</f>
        <v>0</v>
      </c>
      <c r="BH557" s="234">
        <f>IF(N557="sníž. přenesená",J557,0)</f>
        <v>0</v>
      </c>
      <c r="BI557" s="234">
        <f>IF(N557="nulová",J557,0)</f>
        <v>0</v>
      </c>
      <c r="BJ557" s="18" t="s">
        <v>90</v>
      </c>
      <c r="BK557" s="234">
        <f>ROUND(I557*H557,2)</f>
        <v>0</v>
      </c>
      <c r="BL557" s="18" t="s">
        <v>123</v>
      </c>
      <c r="BM557" s="233" t="s">
        <v>2166</v>
      </c>
    </row>
    <row r="558" s="13" customFormat="1">
      <c r="A558" s="13"/>
      <c r="B558" s="262"/>
      <c r="C558" s="263"/>
      <c r="D558" s="235" t="s">
        <v>436</v>
      </c>
      <c r="E558" s="264" t="s">
        <v>1</v>
      </c>
      <c r="F558" s="265" t="s">
        <v>2163</v>
      </c>
      <c r="G558" s="263"/>
      <c r="H558" s="266">
        <v>35.5</v>
      </c>
      <c r="I558" s="267"/>
      <c r="J558" s="263"/>
      <c r="K558" s="263"/>
      <c r="L558" s="268"/>
      <c r="M558" s="269"/>
      <c r="N558" s="270"/>
      <c r="O558" s="270"/>
      <c r="P558" s="270"/>
      <c r="Q558" s="270"/>
      <c r="R558" s="270"/>
      <c r="S558" s="270"/>
      <c r="T558" s="271"/>
      <c r="U558" s="13"/>
      <c r="V558" s="13"/>
      <c r="W558" s="13"/>
      <c r="X558" s="13"/>
      <c r="Y558" s="13"/>
      <c r="Z558" s="13"/>
      <c r="AA558" s="13"/>
      <c r="AB558" s="13"/>
      <c r="AC558" s="13"/>
      <c r="AD558" s="13"/>
      <c r="AE558" s="13"/>
      <c r="AT558" s="272" t="s">
        <v>436</v>
      </c>
      <c r="AU558" s="272" t="s">
        <v>92</v>
      </c>
      <c r="AV558" s="13" t="s">
        <v>92</v>
      </c>
      <c r="AW558" s="13" t="s">
        <v>38</v>
      </c>
      <c r="AX558" s="13" t="s">
        <v>83</v>
      </c>
      <c r="AY558" s="272" t="s">
        <v>244</v>
      </c>
    </row>
    <row r="559" s="14" customFormat="1">
      <c r="A559" s="14"/>
      <c r="B559" s="273"/>
      <c r="C559" s="274"/>
      <c r="D559" s="235" t="s">
        <v>436</v>
      </c>
      <c r="E559" s="275" t="s">
        <v>1</v>
      </c>
      <c r="F559" s="276" t="s">
        <v>438</v>
      </c>
      <c r="G559" s="274"/>
      <c r="H559" s="277">
        <v>35.5</v>
      </c>
      <c r="I559" s="278"/>
      <c r="J559" s="274"/>
      <c r="K559" s="274"/>
      <c r="L559" s="279"/>
      <c r="M559" s="280"/>
      <c r="N559" s="281"/>
      <c r="O559" s="281"/>
      <c r="P559" s="281"/>
      <c r="Q559" s="281"/>
      <c r="R559" s="281"/>
      <c r="S559" s="281"/>
      <c r="T559" s="282"/>
      <c r="U559" s="14"/>
      <c r="V559" s="14"/>
      <c r="W559" s="14"/>
      <c r="X559" s="14"/>
      <c r="Y559" s="14"/>
      <c r="Z559" s="14"/>
      <c r="AA559" s="14"/>
      <c r="AB559" s="14"/>
      <c r="AC559" s="14"/>
      <c r="AD559" s="14"/>
      <c r="AE559" s="14"/>
      <c r="AT559" s="283" t="s">
        <v>436</v>
      </c>
      <c r="AU559" s="283" t="s">
        <v>92</v>
      </c>
      <c r="AV559" s="14" t="s">
        <v>123</v>
      </c>
      <c r="AW559" s="14" t="s">
        <v>38</v>
      </c>
      <c r="AX559" s="14" t="s">
        <v>90</v>
      </c>
      <c r="AY559" s="283" t="s">
        <v>244</v>
      </c>
    </row>
    <row r="560" s="2" customFormat="1" ht="16.5" customHeight="1">
      <c r="A560" s="40"/>
      <c r="B560" s="41"/>
      <c r="C560" s="222" t="s">
        <v>1095</v>
      </c>
      <c r="D560" s="222" t="s">
        <v>245</v>
      </c>
      <c r="E560" s="223" t="s">
        <v>2167</v>
      </c>
      <c r="F560" s="224" t="s">
        <v>2168</v>
      </c>
      <c r="G560" s="225" t="s">
        <v>248</v>
      </c>
      <c r="H560" s="226">
        <v>15.267</v>
      </c>
      <c r="I560" s="227"/>
      <c r="J560" s="228">
        <f>ROUND(I560*H560,2)</f>
        <v>0</v>
      </c>
      <c r="K560" s="224" t="s">
        <v>434</v>
      </c>
      <c r="L560" s="46"/>
      <c r="M560" s="229" t="s">
        <v>1</v>
      </c>
      <c r="N560" s="230" t="s">
        <v>48</v>
      </c>
      <c r="O560" s="93"/>
      <c r="P560" s="231">
        <f>O560*H560</f>
        <v>0</v>
      </c>
      <c r="Q560" s="231">
        <v>0.00029999999999999997</v>
      </c>
      <c r="R560" s="231">
        <f>Q560*H560</f>
        <v>0.0045800999999999993</v>
      </c>
      <c r="S560" s="231">
        <v>0</v>
      </c>
      <c r="T560" s="232">
        <f>S560*H560</f>
        <v>0</v>
      </c>
      <c r="U560" s="40"/>
      <c r="V560" s="40"/>
      <c r="W560" s="40"/>
      <c r="X560" s="40"/>
      <c r="Y560" s="40"/>
      <c r="Z560" s="40"/>
      <c r="AA560" s="40"/>
      <c r="AB560" s="40"/>
      <c r="AC560" s="40"/>
      <c r="AD560" s="40"/>
      <c r="AE560" s="40"/>
      <c r="AR560" s="233" t="s">
        <v>123</v>
      </c>
      <c r="AT560" s="233" t="s">
        <v>245</v>
      </c>
      <c r="AU560" s="233" t="s">
        <v>92</v>
      </c>
      <c r="AY560" s="18" t="s">
        <v>244</v>
      </c>
      <c r="BE560" s="234">
        <f>IF(N560="základní",J560,0)</f>
        <v>0</v>
      </c>
      <c r="BF560" s="234">
        <f>IF(N560="snížená",J560,0)</f>
        <v>0</v>
      </c>
      <c r="BG560" s="234">
        <f>IF(N560="zákl. přenesená",J560,0)</f>
        <v>0</v>
      </c>
      <c r="BH560" s="234">
        <f>IF(N560="sníž. přenesená",J560,0)</f>
        <v>0</v>
      </c>
      <c r="BI560" s="234">
        <f>IF(N560="nulová",J560,0)</f>
        <v>0</v>
      </c>
      <c r="BJ560" s="18" t="s">
        <v>90</v>
      </c>
      <c r="BK560" s="234">
        <f>ROUND(I560*H560,2)</f>
        <v>0</v>
      </c>
      <c r="BL560" s="18" t="s">
        <v>123</v>
      </c>
      <c r="BM560" s="233" t="s">
        <v>2169</v>
      </c>
    </row>
    <row r="561" s="2" customFormat="1" ht="24.15" customHeight="1">
      <c r="A561" s="40"/>
      <c r="B561" s="41"/>
      <c r="C561" s="222" t="s">
        <v>1019</v>
      </c>
      <c r="D561" s="222" t="s">
        <v>245</v>
      </c>
      <c r="E561" s="223" t="s">
        <v>2170</v>
      </c>
      <c r="F561" s="224" t="s">
        <v>2171</v>
      </c>
      <c r="G561" s="225" t="s">
        <v>248</v>
      </c>
      <c r="H561" s="226">
        <v>15.267</v>
      </c>
      <c r="I561" s="227"/>
      <c r="J561" s="228">
        <f>ROUND(I561*H561,2)</f>
        <v>0</v>
      </c>
      <c r="K561" s="224" t="s">
        <v>434</v>
      </c>
      <c r="L561" s="46"/>
      <c r="M561" s="229" t="s">
        <v>1</v>
      </c>
      <c r="N561" s="230" t="s">
        <v>48</v>
      </c>
      <c r="O561" s="93"/>
      <c r="P561" s="231">
        <f>O561*H561</f>
        <v>0</v>
      </c>
      <c r="Q561" s="231">
        <v>0.01175</v>
      </c>
      <c r="R561" s="231">
        <f>Q561*H561</f>
        <v>0.17938725</v>
      </c>
      <c r="S561" s="231">
        <v>0</v>
      </c>
      <c r="T561" s="232">
        <f>S561*H561</f>
        <v>0</v>
      </c>
      <c r="U561" s="40"/>
      <c r="V561" s="40"/>
      <c r="W561" s="40"/>
      <c r="X561" s="40"/>
      <c r="Y561" s="40"/>
      <c r="Z561" s="40"/>
      <c r="AA561" s="40"/>
      <c r="AB561" s="40"/>
      <c r="AC561" s="40"/>
      <c r="AD561" s="40"/>
      <c r="AE561" s="40"/>
      <c r="AR561" s="233" t="s">
        <v>123</v>
      </c>
      <c r="AT561" s="233" t="s">
        <v>245</v>
      </c>
      <c r="AU561" s="233" t="s">
        <v>92</v>
      </c>
      <c r="AY561" s="18" t="s">
        <v>244</v>
      </c>
      <c r="BE561" s="234">
        <f>IF(N561="základní",J561,0)</f>
        <v>0</v>
      </c>
      <c r="BF561" s="234">
        <f>IF(N561="snížená",J561,0)</f>
        <v>0</v>
      </c>
      <c r="BG561" s="234">
        <f>IF(N561="zákl. přenesená",J561,0)</f>
        <v>0</v>
      </c>
      <c r="BH561" s="234">
        <f>IF(N561="sníž. přenesená",J561,0)</f>
        <v>0</v>
      </c>
      <c r="BI561" s="234">
        <f>IF(N561="nulová",J561,0)</f>
        <v>0</v>
      </c>
      <c r="BJ561" s="18" t="s">
        <v>90</v>
      </c>
      <c r="BK561" s="234">
        <f>ROUND(I561*H561,2)</f>
        <v>0</v>
      </c>
      <c r="BL561" s="18" t="s">
        <v>123</v>
      </c>
      <c r="BM561" s="233" t="s">
        <v>2172</v>
      </c>
    </row>
    <row r="562" s="13" customFormat="1">
      <c r="A562" s="13"/>
      <c r="B562" s="262"/>
      <c r="C562" s="263"/>
      <c r="D562" s="235" t="s">
        <v>436</v>
      </c>
      <c r="E562" s="264" t="s">
        <v>1</v>
      </c>
      <c r="F562" s="265" t="s">
        <v>2173</v>
      </c>
      <c r="G562" s="263"/>
      <c r="H562" s="266">
        <v>15.267</v>
      </c>
      <c r="I562" s="267"/>
      <c r="J562" s="263"/>
      <c r="K562" s="263"/>
      <c r="L562" s="268"/>
      <c r="M562" s="269"/>
      <c r="N562" s="270"/>
      <c r="O562" s="270"/>
      <c r="P562" s="270"/>
      <c r="Q562" s="270"/>
      <c r="R562" s="270"/>
      <c r="S562" s="270"/>
      <c r="T562" s="271"/>
      <c r="U562" s="13"/>
      <c r="V562" s="13"/>
      <c r="W562" s="13"/>
      <c r="X562" s="13"/>
      <c r="Y562" s="13"/>
      <c r="Z562" s="13"/>
      <c r="AA562" s="13"/>
      <c r="AB562" s="13"/>
      <c r="AC562" s="13"/>
      <c r="AD562" s="13"/>
      <c r="AE562" s="13"/>
      <c r="AT562" s="272" t="s">
        <v>436</v>
      </c>
      <c r="AU562" s="272" t="s">
        <v>92</v>
      </c>
      <c r="AV562" s="13" t="s">
        <v>92</v>
      </c>
      <c r="AW562" s="13" t="s">
        <v>38</v>
      </c>
      <c r="AX562" s="13" t="s">
        <v>83</v>
      </c>
      <c r="AY562" s="272" t="s">
        <v>244</v>
      </c>
    </row>
    <row r="563" s="14" customFormat="1">
      <c r="A563" s="14"/>
      <c r="B563" s="273"/>
      <c r="C563" s="274"/>
      <c r="D563" s="235" t="s">
        <v>436</v>
      </c>
      <c r="E563" s="275" t="s">
        <v>1</v>
      </c>
      <c r="F563" s="276" t="s">
        <v>438</v>
      </c>
      <c r="G563" s="274"/>
      <c r="H563" s="277">
        <v>15.267</v>
      </c>
      <c r="I563" s="278"/>
      <c r="J563" s="274"/>
      <c r="K563" s="274"/>
      <c r="L563" s="279"/>
      <c r="M563" s="280"/>
      <c r="N563" s="281"/>
      <c r="O563" s="281"/>
      <c r="P563" s="281"/>
      <c r="Q563" s="281"/>
      <c r="R563" s="281"/>
      <c r="S563" s="281"/>
      <c r="T563" s="282"/>
      <c r="U563" s="14"/>
      <c r="V563" s="14"/>
      <c r="W563" s="14"/>
      <c r="X563" s="14"/>
      <c r="Y563" s="14"/>
      <c r="Z563" s="14"/>
      <c r="AA563" s="14"/>
      <c r="AB563" s="14"/>
      <c r="AC563" s="14"/>
      <c r="AD563" s="14"/>
      <c r="AE563" s="14"/>
      <c r="AT563" s="283" t="s">
        <v>436</v>
      </c>
      <c r="AU563" s="283" t="s">
        <v>92</v>
      </c>
      <c r="AV563" s="14" t="s">
        <v>123</v>
      </c>
      <c r="AW563" s="14" t="s">
        <v>38</v>
      </c>
      <c r="AX563" s="14" t="s">
        <v>90</v>
      </c>
      <c r="AY563" s="283" t="s">
        <v>244</v>
      </c>
    </row>
    <row r="564" s="2" customFormat="1" ht="16.5" customHeight="1">
      <c r="A564" s="40"/>
      <c r="B564" s="41"/>
      <c r="C564" s="240" t="s">
        <v>2174</v>
      </c>
      <c r="D564" s="240" t="s">
        <v>397</v>
      </c>
      <c r="E564" s="241" t="s">
        <v>2155</v>
      </c>
      <c r="F564" s="242" t="s">
        <v>2156</v>
      </c>
      <c r="G564" s="243" t="s">
        <v>248</v>
      </c>
      <c r="H564" s="244">
        <v>16.794</v>
      </c>
      <c r="I564" s="245"/>
      <c r="J564" s="246">
        <f>ROUND(I564*H564,2)</f>
        <v>0</v>
      </c>
      <c r="K564" s="242" t="s">
        <v>249</v>
      </c>
      <c r="L564" s="247"/>
      <c r="M564" s="248" t="s">
        <v>1</v>
      </c>
      <c r="N564" s="249" t="s">
        <v>48</v>
      </c>
      <c r="O564" s="93"/>
      <c r="P564" s="231">
        <f>O564*H564</f>
        <v>0</v>
      </c>
      <c r="Q564" s="231">
        <v>0.021000000000000001</v>
      </c>
      <c r="R564" s="231">
        <f>Q564*H564</f>
        <v>0.35267400000000004</v>
      </c>
      <c r="S564" s="231">
        <v>0</v>
      </c>
      <c r="T564" s="232">
        <f>S564*H564</f>
        <v>0</v>
      </c>
      <c r="U564" s="40"/>
      <c r="V564" s="40"/>
      <c r="W564" s="40"/>
      <c r="X564" s="40"/>
      <c r="Y564" s="40"/>
      <c r="Z564" s="40"/>
      <c r="AA564" s="40"/>
      <c r="AB564" s="40"/>
      <c r="AC564" s="40"/>
      <c r="AD564" s="40"/>
      <c r="AE564" s="40"/>
      <c r="AR564" s="233" t="s">
        <v>262</v>
      </c>
      <c r="AT564" s="233" t="s">
        <v>397</v>
      </c>
      <c r="AU564" s="233" t="s">
        <v>92</v>
      </c>
      <c r="AY564" s="18" t="s">
        <v>244</v>
      </c>
      <c r="BE564" s="234">
        <f>IF(N564="základní",J564,0)</f>
        <v>0</v>
      </c>
      <c r="BF564" s="234">
        <f>IF(N564="snížená",J564,0)</f>
        <v>0</v>
      </c>
      <c r="BG564" s="234">
        <f>IF(N564="zákl. přenesená",J564,0)</f>
        <v>0</v>
      </c>
      <c r="BH564" s="234">
        <f>IF(N564="sníž. přenesená",J564,0)</f>
        <v>0</v>
      </c>
      <c r="BI564" s="234">
        <f>IF(N564="nulová",J564,0)</f>
        <v>0</v>
      </c>
      <c r="BJ564" s="18" t="s">
        <v>90</v>
      </c>
      <c r="BK564" s="234">
        <f>ROUND(I564*H564,2)</f>
        <v>0</v>
      </c>
      <c r="BL564" s="18" t="s">
        <v>123</v>
      </c>
      <c r="BM564" s="233" t="s">
        <v>2175</v>
      </c>
    </row>
    <row r="565" s="13" customFormat="1">
      <c r="A565" s="13"/>
      <c r="B565" s="262"/>
      <c r="C565" s="263"/>
      <c r="D565" s="235" t="s">
        <v>436</v>
      </c>
      <c r="E565" s="263"/>
      <c r="F565" s="265" t="s">
        <v>2176</v>
      </c>
      <c r="G565" s="263"/>
      <c r="H565" s="266">
        <v>16.794</v>
      </c>
      <c r="I565" s="267"/>
      <c r="J565" s="263"/>
      <c r="K565" s="263"/>
      <c r="L565" s="268"/>
      <c r="M565" s="269"/>
      <c r="N565" s="270"/>
      <c r="O565" s="270"/>
      <c r="P565" s="270"/>
      <c r="Q565" s="270"/>
      <c r="R565" s="270"/>
      <c r="S565" s="270"/>
      <c r="T565" s="271"/>
      <c r="U565" s="13"/>
      <c r="V565" s="13"/>
      <c r="W565" s="13"/>
      <c r="X565" s="13"/>
      <c r="Y565" s="13"/>
      <c r="Z565" s="13"/>
      <c r="AA565" s="13"/>
      <c r="AB565" s="13"/>
      <c r="AC565" s="13"/>
      <c r="AD565" s="13"/>
      <c r="AE565" s="13"/>
      <c r="AT565" s="272" t="s">
        <v>436</v>
      </c>
      <c r="AU565" s="272" t="s">
        <v>92</v>
      </c>
      <c r="AV565" s="13" t="s">
        <v>92</v>
      </c>
      <c r="AW565" s="13" t="s">
        <v>4</v>
      </c>
      <c r="AX565" s="13" t="s">
        <v>90</v>
      </c>
      <c r="AY565" s="272" t="s">
        <v>244</v>
      </c>
    </row>
    <row r="566" s="2" customFormat="1" ht="24.15" customHeight="1">
      <c r="A566" s="40"/>
      <c r="B566" s="41"/>
      <c r="C566" s="222" t="s">
        <v>1022</v>
      </c>
      <c r="D566" s="222" t="s">
        <v>245</v>
      </c>
      <c r="E566" s="223" t="s">
        <v>2177</v>
      </c>
      <c r="F566" s="224" t="s">
        <v>2178</v>
      </c>
      <c r="G566" s="225" t="s">
        <v>248</v>
      </c>
      <c r="H566" s="226">
        <v>15.267</v>
      </c>
      <c r="I566" s="227"/>
      <c r="J566" s="228">
        <f>ROUND(I566*H566,2)</f>
        <v>0</v>
      </c>
      <c r="K566" s="224" t="s">
        <v>434</v>
      </c>
      <c r="L566" s="46"/>
      <c r="M566" s="229" t="s">
        <v>1</v>
      </c>
      <c r="N566" s="230" t="s">
        <v>48</v>
      </c>
      <c r="O566" s="93"/>
      <c r="P566" s="231">
        <f>O566*H566</f>
        <v>0</v>
      </c>
      <c r="Q566" s="231">
        <v>8.0000000000000007E-05</v>
      </c>
      <c r="R566" s="231">
        <f>Q566*H566</f>
        <v>0.0012213600000000001</v>
      </c>
      <c r="S566" s="231">
        <v>0</v>
      </c>
      <c r="T566" s="232">
        <f>S566*H566</f>
        <v>0</v>
      </c>
      <c r="U566" s="40"/>
      <c r="V566" s="40"/>
      <c r="W566" s="40"/>
      <c r="X566" s="40"/>
      <c r="Y566" s="40"/>
      <c r="Z566" s="40"/>
      <c r="AA566" s="40"/>
      <c r="AB566" s="40"/>
      <c r="AC566" s="40"/>
      <c r="AD566" s="40"/>
      <c r="AE566" s="40"/>
      <c r="AR566" s="233" t="s">
        <v>123</v>
      </c>
      <c r="AT566" s="233" t="s">
        <v>245</v>
      </c>
      <c r="AU566" s="233" t="s">
        <v>92</v>
      </c>
      <c r="AY566" s="18" t="s">
        <v>244</v>
      </c>
      <c r="BE566" s="234">
        <f>IF(N566="základní",J566,0)</f>
        <v>0</v>
      </c>
      <c r="BF566" s="234">
        <f>IF(N566="snížená",J566,0)</f>
        <v>0</v>
      </c>
      <c r="BG566" s="234">
        <f>IF(N566="zákl. přenesená",J566,0)</f>
        <v>0</v>
      </c>
      <c r="BH566" s="234">
        <f>IF(N566="sníž. přenesená",J566,0)</f>
        <v>0</v>
      </c>
      <c r="BI566" s="234">
        <f>IF(N566="nulová",J566,0)</f>
        <v>0</v>
      </c>
      <c r="BJ566" s="18" t="s">
        <v>90</v>
      </c>
      <c r="BK566" s="234">
        <f>ROUND(I566*H566,2)</f>
        <v>0</v>
      </c>
      <c r="BL566" s="18" t="s">
        <v>123</v>
      </c>
      <c r="BM566" s="233" t="s">
        <v>2179</v>
      </c>
    </row>
    <row r="567" s="13" customFormat="1">
      <c r="A567" s="13"/>
      <c r="B567" s="262"/>
      <c r="C567" s="263"/>
      <c r="D567" s="235" t="s">
        <v>436</v>
      </c>
      <c r="E567" s="264" t="s">
        <v>1</v>
      </c>
      <c r="F567" s="265" t="s">
        <v>2173</v>
      </c>
      <c r="G567" s="263"/>
      <c r="H567" s="266">
        <v>15.267</v>
      </c>
      <c r="I567" s="267"/>
      <c r="J567" s="263"/>
      <c r="K567" s="263"/>
      <c r="L567" s="268"/>
      <c r="M567" s="269"/>
      <c r="N567" s="270"/>
      <c r="O567" s="270"/>
      <c r="P567" s="270"/>
      <c r="Q567" s="270"/>
      <c r="R567" s="270"/>
      <c r="S567" s="270"/>
      <c r="T567" s="271"/>
      <c r="U567" s="13"/>
      <c r="V567" s="13"/>
      <c r="W567" s="13"/>
      <c r="X567" s="13"/>
      <c r="Y567" s="13"/>
      <c r="Z567" s="13"/>
      <c r="AA567" s="13"/>
      <c r="AB567" s="13"/>
      <c r="AC567" s="13"/>
      <c r="AD567" s="13"/>
      <c r="AE567" s="13"/>
      <c r="AT567" s="272" t="s">
        <v>436</v>
      </c>
      <c r="AU567" s="272" t="s">
        <v>92</v>
      </c>
      <c r="AV567" s="13" t="s">
        <v>92</v>
      </c>
      <c r="AW567" s="13" t="s">
        <v>38</v>
      </c>
      <c r="AX567" s="13" t="s">
        <v>83</v>
      </c>
      <c r="AY567" s="272" t="s">
        <v>244</v>
      </c>
    </row>
    <row r="568" s="14" customFormat="1">
      <c r="A568" s="14"/>
      <c r="B568" s="273"/>
      <c r="C568" s="274"/>
      <c r="D568" s="235" t="s">
        <v>436</v>
      </c>
      <c r="E568" s="275" t="s">
        <v>1</v>
      </c>
      <c r="F568" s="276" t="s">
        <v>438</v>
      </c>
      <c r="G568" s="274"/>
      <c r="H568" s="277">
        <v>15.267</v>
      </c>
      <c r="I568" s="278"/>
      <c r="J568" s="274"/>
      <c r="K568" s="274"/>
      <c r="L568" s="279"/>
      <c r="M568" s="280"/>
      <c r="N568" s="281"/>
      <c r="O568" s="281"/>
      <c r="P568" s="281"/>
      <c r="Q568" s="281"/>
      <c r="R568" s="281"/>
      <c r="S568" s="281"/>
      <c r="T568" s="282"/>
      <c r="U568" s="14"/>
      <c r="V568" s="14"/>
      <c r="W568" s="14"/>
      <c r="X568" s="14"/>
      <c r="Y568" s="14"/>
      <c r="Z568" s="14"/>
      <c r="AA568" s="14"/>
      <c r="AB568" s="14"/>
      <c r="AC568" s="14"/>
      <c r="AD568" s="14"/>
      <c r="AE568" s="14"/>
      <c r="AT568" s="283" t="s">
        <v>436</v>
      </c>
      <c r="AU568" s="283" t="s">
        <v>92</v>
      </c>
      <c r="AV568" s="14" t="s">
        <v>123</v>
      </c>
      <c r="AW568" s="14" t="s">
        <v>38</v>
      </c>
      <c r="AX568" s="14" t="s">
        <v>90</v>
      </c>
      <c r="AY568" s="283" t="s">
        <v>244</v>
      </c>
    </row>
    <row r="569" s="2" customFormat="1" ht="16.5" customHeight="1">
      <c r="A569" s="40"/>
      <c r="B569" s="41"/>
      <c r="C569" s="222" t="s">
        <v>2180</v>
      </c>
      <c r="D569" s="222" t="s">
        <v>245</v>
      </c>
      <c r="E569" s="223" t="s">
        <v>2181</v>
      </c>
      <c r="F569" s="224" t="s">
        <v>2182</v>
      </c>
      <c r="G569" s="225" t="s">
        <v>248</v>
      </c>
      <c r="H569" s="226">
        <v>15.267</v>
      </c>
      <c r="I569" s="227"/>
      <c r="J569" s="228">
        <f>ROUND(I569*H569,2)</f>
        <v>0</v>
      </c>
      <c r="K569" s="224" t="s">
        <v>434</v>
      </c>
      <c r="L569" s="46"/>
      <c r="M569" s="229" t="s">
        <v>1</v>
      </c>
      <c r="N569" s="230" t="s">
        <v>48</v>
      </c>
      <c r="O569" s="93"/>
      <c r="P569" s="231">
        <f>O569*H569</f>
        <v>0</v>
      </c>
      <c r="Q569" s="231">
        <v>0.0038999999999999998</v>
      </c>
      <c r="R569" s="231">
        <f>Q569*H569</f>
        <v>0.059541299999999998</v>
      </c>
      <c r="S569" s="231">
        <v>0</v>
      </c>
      <c r="T569" s="232">
        <f>S569*H569</f>
        <v>0</v>
      </c>
      <c r="U569" s="40"/>
      <c r="V569" s="40"/>
      <c r="W569" s="40"/>
      <c r="X569" s="40"/>
      <c r="Y569" s="40"/>
      <c r="Z569" s="40"/>
      <c r="AA569" s="40"/>
      <c r="AB569" s="40"/>
      <c r="AC569" s="40"/>
      <c r="AD569" s="40"/>
      <c r="AE569" s="40"/>
      <c r="AR569" s="233" t="s">
        <v>123</v>
      </c>
      <c r="AT569" s="233" t="s">
        <v>245</v>
      </c>
      <c r="AU569" s="233" t="s">
        <v>92</v>
      </c>
      <c r="AY569" s="18" t="s">
        <v>244</v>
      </c>
      <c r="BE569" s="234">
        <f>IF(N569="základní",J569,0)</f>
        <v>0</v>
      </c>
      <c r="BF569" s="234">
        <f>IF(N569="snížená",J569,0)</f>
        <v>0</v>
      </c>
      <c r="BG569" s="234">
        <f>IF(N569="zákl. přenesená",J569,0)</f>
        <v>0</v>
      </c>
      <c r="BH569" s="234">
        <f>IF(N569="sníž. přenesená",J569,0)</f>
        <v>0</v>
      </c>
      <c r="BI569" s="234">
        <f>IF(N569="nulová",J569,0)</f>
        <v>0</v>
      </c>
      <c r="BJ569" s="18" t="s">
        <v>90</v>
      </c>
      <c r="BK569" s="234">
        <f>ROUND(I569*H569,2)</f>
        <v>0</v>
      </c>
      <c r="BL569" s="18" t="s">
        <v>123</v>
      </c>
      <c r="BM569" s="233" t="s">
        <v>2183</v>
      </c>
    </row>
    <row r="570" s="13" customFormat="1">
      <c r="A570" s="13"/>
      <c r="B570" s="262"/>
      <c r="C570" s="263"/>
      <c r="D570" s="235" t="s">
        <v>436</v>
      </c>
      <c r="E570" s="264" t="s">
        <v>1</v>
      </c>
      <c r="F570" s="265" t="s">
        <v>2173</v>
      </c>
      <c r="G570" s="263"/>
      <c r="H570" s="266">
        <v>15.267</v>
      </c>
      <c r="I570" s="267"/>
      <c r="J570" s="263"/>
      <c r="K570" s="263"/>
      <c r="L570" s="268"/>
      <c r="M570" s="269"/>
      <c r="N570" s="270"/>
      <c r="O570" s="270"/>
      <c r="P570" s="270"/>
      <c r="Q570" s="270"/>
      <c r="R570" s="270"/>
      <c r="S570" s="270"/>
      <c r="T570" s="271"/>
      <c r="U570" s="13"/>
      <c r="V570" s="13"/>
      <c r="W570" s="13"/>
      <c r="X570" s="13"/>
      <c r="Y570" s="13"/>
      <c r="Z570" s="13"/>
      <c r="AA570" s="13"/>
      <c r="AB570" s="13"/>
      <c r="AC570" s="13"/>
      <c r="AD570" s="13"/>
      <c r="AE570" s="13"/>
      <c r="AT570" s="272" t="s">
        <v>436</v>
      </c>
      <c r="AU570" s="272" t="s">
        <v>92</v>
      </c>
      <c r="AV570" s="13" t="s">
        <v>92</v>
      </c>
      <c r="AW570" s="13" t="s">
        <v>38</v>
      </c>
      <c r="AX570" s="13" t="s">
        <v>83</v>
      </c>
      <c r="AY570" s="272" t="s">
        <v>244</v>
      </c>
    </row>
    <row r="571" s="14" customFormat="1">
      <c r="A571" s="14"/>
      <c r="B571" s="273"/>
      <c r="C571" s="274"/>
      <c r="D571" s="235" t="s">
        <v>436</v>
      </c>
      <c r="E571" s="275" t="s">
        <v>1</v>
      </c>
      <c r="F571" s="276" t="s">
        <v>438</v>
      </c>
      <c r="G571" s="274"/>
      <c r="H571" s="277">
        <v>15.267</v>
      </c>
      <c r="I571" s="278"/>
      <c r="J571" s="274"/>
      <c r="K571" s="274"/>
      <c r="L571" s="279"/>
      <c r="M571" s="280"/>
      <c r="N571" s="281"/>
      <c r="O571" s="281"/>
      <c r="P571" s="281"/>
      <c r="Q571" s="281"/>
      <c r="R571" s="281"/>
      <c r="S571" s="281"/>
      <c r="T571" s="282"/>
      <c r="U571" s="14"/>
      <c r="V571" s="14"/>
      <c r="W571" s="14"/>
      <c r="X571" s="14"/>
      <c r="Y571" s="14"/>
      <c r="Z571" s="14"/>
      <c r="AA571" s="14"/>
      <c r="AB571" s="14"/>
      <c r="AC571" s="14"/>
      <c r="AD571" s="14"/>
      <c r="AE571" s="14"/>
      <c r="AT571" s="283" t="s">
        <v>436</v>
      </c>
      <c r="AU571" s="283" t="s">
        <v>92</v>
      </c>
      <c r="AV571" s="14" t="s">
        <v>123</v>
      </c>
      <c r="AW571" s="14" t="s">
        <v>38</v>
      </c>
      <c r="AX571" s="14" t="s">
        <v>90</v>
      </c>
      <c r="AY571" s="283" t="s">
        <v>244</v>
      </c>
    </row>
    <row r="572" s="2" customFormat="1" ht="16.5" customHeight="1">
      <c r="A572" s="40"/>
      <c r="B572" s="41"/>
      <c r="C572" s="222" t="s">
        <v>1025</v>
      </c>
      <c r="D572" s="222" t="s">
        <v>245</v>
      </c>
      <c r="E572" s="223" t="s">
        <v>2184</v>
      </c>
      <c r="F572" s="224" t="s">
        <v>2185</v>
      </c>
      <c r="G572" s="225" t="s">
        <v>248</v>
      </c>
      <c r="H572" s="226">
        <v>50.767000000000003</v>
      </c>
      <c r="I572" s="227"/>
      <c r="J572" s="228">
        <f>ROUND(I572*H572,2)</f>
        <v>0</v>
      </c>
      <c r="K572" s="224" t="s">
        <v>249</v>
      </c>
      <c r="L572" s="46"/>
      <c r="M572" s="229" t="s">
        <v>1</v>
      </c>
      <c r="N572" s="230" t="s">
        <v>48</v>
      </c>
      <c r="O572" s="93"/>
      <c r="P572" s="231">
        <f>O572*H572</f>
        <v>0</v>
      </c>
      <c r="Q572" s="231">
        <v>0</v>
      </c>
      <c r="R572" s="231">
        <f>Q572*H572</f>
        <v>0</v>
      </c>
      <c r="S572" s="231">
        <v>0</v>
      </c>
      <c r="T572" s="232">
        <f>S572*H572</f>
        <v>0</v>
      </c>
      <c r="U572" s="40"/>
      <c r="V572" s="40"/>
      <c r="W572" s="40"/>
      <c r="X572" s="40"/>
      <c r="Y572" s="40"/>
      <c r="Z572" s="40"/>
      <c r="AA572" s="40"/>
      <c r="AB572" s="40"/>
      <c r="AC572" s="40"/>
      <c r="AD572" s="40"/>
      <c r="AE572" s="40"/>
      <c r="AR572" s="233" t="s">
        <v>123</v>
      </c>
      <c r="AT572" s="233" t="s">
        <v>245</v>
      </c>
      <c r="AU572" s="233" t="s">
        <v>92</v>
      </c>
      <c r="AY572" s="18" t="s">
        <v>244</v>
      </c>
      <c r="BE572" s="234">
        <f>IF(N572="základní",J572,0)</f>
        <v>0</v>
      </c>
      <c r="BF572" s="234">
        <f>IF(N572="snížená",J572,0)</f>
        <v>0</v>
      </c>
      <c r="BG572" s="234">
        <f>IF(N572="zákl. přenesená",J572,0)</f>
        <v>0</v>
      </c>
      <c r="BH572" s="234">
        <f>IF(N572="sníž. přenesená",J572,0)</f>
        <v>0</v>
      </c>
      <c r="BI572" s="234">
        <f>IF(N572="nulová",J572,0)</f>
        <v>0</v>
      </c>
      <c r="BJ572" s="18" t="s">
        <v>90</v>
      </c>
      <c r="BK572" s="234">
        <f>ROUND(I572*H572,2)</f>
        <v>0</v>
      </c>
      <c r="BL572" s="18" t="s">
        <v>123</v>
      </c>
      <c r="BM572" s="233" t="s">
        <v>2186</v>
      </c>
    </row>
    <row r="573" s="15" customFormat="1">
      <c r="A573" s="15"/>
      <c r="B573" s="287"/>
      <c r="C573" s="288"/>
      <c r="D573" s="235" t="s">
        <v>436</v>
      </c>
      <c r="E573" s="289" t="s">
        <v>1</v>
      </c>
      <c r="F573" s="290" t="s">
        <v>2187</v>
      </c>
      <c r="G573" s="288"/>
      <c r="H573" s="289" t="s">
        <v>1</v>
      </c>
      <c r="I573" s="291"/>
      <c r="J573" s="288"/>
      <c r="K573" s="288"/>
      <c r="L573" s="292"/>
      <c r="M573" s="293"/>
      <c r="N573" s="294"/>
      <c r="O573" s="294"/>
      <c r="P573" s="294"/>
      <c r="Q573" s="294"/>
      <c r="R573" s="294"/>
      <c r="S573" s="294"/>
      <c r="T573" s="295"/>
      <c r="U573" s="15"/>
      <c r="V573" s="15"/>
      <c r="W573" s="15"/>
      <c r="X573" s="15"/>
      <c r="Y573" s="15"/>
      <c r="Z573" s="15"/>
      <c r="AA573" s="15"/>
      <c r="AB573" s="15"/>
      <c r="AC573" s="15"/>
      <c r="AD573" s="15"/>
      <c r="AE573" s="15"/>
      <c r="AT573" s="296" t="s">
        <v>436</v>
      </c>
      <c r="AU573" s="296" t="s">
        <v>92</v>
      </c>
      <c r="AV573" s="15" t="s">
        <v>90</v>
      </c>
      <c r="AW573" s="15" t="s">
        <v>38</v>
      </c>
      <c r="AX573" s="15" t="s">
        <v>83</v>
      </c>
      <c r="AY573" s="296" t="s">
        <v>244</v>
      </c>
    </row>
    <row r="574" s="15" customFormat="1">
      <c r="A574" s="15"/>
      <c r="B574" s="287"/>
      <c r="C574" s="288"/>
      <c r="D574" s="235" t="s">
        <v>436</v>
      </c>
      <c r="E574" s="289" t="s">
        <v>1</v>
      </c>
      <c r="F574" s="290" t="s">
        <v>2188</v>
      </c>
      <c r="G574" s="288"/>
      <c r="H574" s="289" t="s">
        <v>1</v>
      </c>
      <c r="I574" s="291"/>
      <c r="J574" s="288"/>
      <c r="K574" s="288"/>
      <c r="L574" s="292"/>
      <c r="M574" s="293"/>
      <c r="N574" s="294"/>
      <c r="O574" s="294"/>
      <c r="P574" s="294"/>
      <c r="Q574" s="294"/>
      <c r="R574" s="294"/>
      <c r="S574" s="294"/>
      <c r="T574" s="295"/>
      <c r="U574" s="15"/>
      <c r="V574" s="15"/>
      <c r="W574" s="15"/>
      <c r="X574" s="15"/>
      <c r="Y574" s="15"/>
      <c r="Z574" s="15"/>
      <c r="AA574" s="15"/>
      <c r="AB574" s="15"/>
      <c r="AC574" s="15"/>
      <c r="AD574" s="15"/>
      <c r="AE574" s="15"/>
      <c r="AT574" s="296" t="s">
        <v>436</v>
      </c>
      <c r="AU574" s="296" t="s">
        <v>92</v>
      </c>
      <c r="AV574" s="15" t="s">
        <v>90</v>
      </c>
      <c r="AW574" s="15" t="s">
        <v>38</v>
      </c>
      <c r="AX574" s="15" t="s">
        <v>83</v>
      </c>
      <c r="AY574" s="296" t="s">
        <v>244</v>
      </c>
    </row>
    <row r="575" s="15" customFormat="1">
      <c r="A575" s="15"/>
      <c r="B575" s="287"/>
      <c r="C575" s="288"/>
      <c r="D575" s="235" t="s">
        <v>436</v>
      </c>
      <c r="E575" s="289" t="s">
        <v>1</v>
      </c>
      <c r="F575" s="290" t="s">
        <v>2189</v>
      </c>
      <c r="G575" s="288"/>
      <c r="H575" s="289" t="s">
        <v>1</v>
      </c>
      <c r="I575" s="291"/>
      <c r="J575" s="288"/>
      <c r="K575" s="288"/>
      <c r="L575" s="292"/>
      <c r="M575" s="293"/>
      <c r="N575" s="294"/>
      <c r="O575" s="294"/>
      <c r="P575" s="294"/>
      <c r="Q575" s="294"/>
      <c r="R575" s="294"/>
      <c r="S575" s="294"/>
      <c r="T575" s="295"/>
      <c r="U575" s="15"/>
      <c r="V575" s="15"/>
      <c r="W575" s="15"/>
      <c r="X575" s="15"/>
      <c r="Y575" s="15"/>
      <c r="Z575" s="15"/>
      <c r="AA575" s="15"/>
      <c r="AB575" s="15"/>
      <c r="AC575" s="15"/>
      <c r="AD575" s="15"/>
      <c r="AE575" s="15"/>
      <c r="AT575" s="296" t="s">
        <v>436</v>
      </c>
      <c r="AU575" s="296" t="s">
        <v>92</v>
      </c>
      <c r="AV575" s="15" t="s">
        <v>90</v>
      </c>
      <c r="AW575" s="15" t="s">
        <v>38</v>
      </c>
      <c r="AX575" s="15" t="s">
        <v>83</v>
      </c>
      <c r="AY575" s="296" t="s">
        <v>244</v>
      </c>
    </row>
    <row r="576" s="15" customFormat="1">
      <c r="A576" s="15"/>
      <c r="B576" s="287"/>
      <c r="C576" s="288"/>
      <c r="D576" s="235" t="s">
        <v>436</v>
      </c>
      <c r="E576" s="289" t="s">
        <v>1</v>
      </c>
      <c r="F576" s="290" t="s">
        <v>2190</v>
      </c>
      <c r="G576" s="288"/>
      <c r="H576" s="289" t="s">
        <v>1</v>
      </c>
      <c r="I576" s="291"/>
      <c r="J576" s="288"/>
      <c r="K576" s="288"/>
      <c r="L576" s="292"/>
      <c r="M576" s="293"/>
      <c r="N576" s="294"/>
      <c r="O576" s="294"/>
      <c r="P576" s="294"/>
      <c r="Q576" s="294"/>
      <c r="R576" s="294"/>
      <c r="S576" s="294"/>
      <c r="T576" s="295"/>
      <c r="U576" s="15"/>
      <c r="V576" s="15"/>
      <c r="W576" s="15"/>
      <c r="X576" s="15"/>
      <c r="Y576" s="15"/>
      <c r="Z576" s="15"/>
      <c r="AA576" s="15"/>
      <c r="AB576" s="15"/>
      <c r="AC576" s="15"/>
      <c r="AD576" s="15"/>
      <c r="AE576" s="15"/>
      <c r="AT576" s="296" t="s">
        <v>436</v>
      </c>
      <c r="AU576" s="296" t="s">
        <v>92</v>
      </c>
      <c r="AV576" s="15" t="s">
        <v>90</v>
      </c>
      <c r="AW576" s="15" t="s">
        <v>38</v>
      </c>
      <c r="AX576" s="15" t="s">
        <v>83</v>
      </c>
      <c r="AY576" s="296" t="s">
        <v>244</v>
      </c>
    </row>
    <row r="577" s="13" customFormat="1">
      <c r="A577" s="13"/>
      <c r="B577" s="262"/>
      <c r="C577" s="263"/>
      <c r="D577" s="235" t="s">
        <v>436</v>
      </c>
      <c r="E577" s="264" t="s">
        <v>1</v>
      </c>
      <c r="F577" s="265" t="s">
        <v>2191</v>
      </c>
      <c r="G577" s="263"/>
      <c r="H577" s="266">
        <v>50.767000000000003</v>
      </c>
      <c r="I577" s="267"/>
      <c r="J577" s="263"/>
      <c r="K577" s="263"/>
      <c r="L577" s="268"/>
      <c r="M577" s="269"/>
      <c r="N577" s="270"/>
      <c r="O577" s="270"/>
      <c r="P577" s="270"/>
      <c r="Q577" s="270"/>
      <c r="R577" s="270"/>
      <c r="S577" s="270"/>
      <c r="T577" s="271"/>
      <c r="U577" s="13"/>
      <c r="V577" s="13"/>
      <c r="W577" s="13"/>
      <c r="X577" s="13"/>
      <c r="Y577" s="13"/>
      <c r="Z577" s="13"/>
      <c r="AA577" s="13"/>
      <c r="AB577" s="13"/>
      <c r="AC577" s="13"/>
      <c r="AD577" s="13"/>
      <c r="AE577" s="13"/>
      <c r="AT577" s="272" t="s">
        <v>436</v>
      </c>
      <c r="AU577" s="272" t="s">
        <v>92</v>
      </c>
      <c r="AV577" s="13" t="s">
        <v>92</v>
      </c>
      <c r="AW577" s="13" t="s">
        <v>38</v>
      </c>
      <c r="AX577" s="13" t="s">
        <v>83</v>
      </c>
      <c r="AY577" s="272" t="s">
        <v>244</v>
      </c>
    </row>
    <row r="578" s="14" customFormat="1">
      <c r="A578" s="14"/>
      <c r="B578" s="273"/>
      <c r="C578" s="274"/>
      <c r="D578" s="235" t="s">
        <v>436</v>
      </c>
      <c r="E578" s="275" t="s">
        <v>1</v>
      </c>
      <c r="F578" s="276" t="s">
        <v>438</v>
      </c>
      <c r="G578" s="274"/>
      <c r="H578" s="277">
        <v>50.767000000000003</v>
      </c>
      <c r="I578" s="278"/>
      <c r="J578" s="274"/>
      <c r="K578" s="274"/>
      <c r="L578" s="279"/>
      <c r="M578" s="280"/>
      <c r="N578" s="281"/>
      <c r="O578" s="281"/>
      <c r="P578" s="281"/>
      <c r="Q578" s="281"/>
      <c r="R578" s="281"/>
      <c r="S578" s="281"/>
      <c r="T578" s="282"/>
      <c r="U578" s="14"/>
      <c r="V578" s="14"/>
      <c r="W578" s="14"/>
      <c r="X578" s="14"/>
      <c r="Y578" s="14"/>
      <c r="Z578" s="14"/>
      <c r="AA578" s="14"/>
      <c r="AB578" s="14"/>
      <c r="AC578" s="14"/>
      <c r="AD578" s="14"/>
      <c r="AE578" s="14"/>
      <c r="AT578" s="283" t="s">
        <v>436</v>
      </c>
      <c r="AU578" s="283" t="s">
        <v>92</v>
      </c>
      <c r="AV578" s="14" t="s">
        <v>123</v>
      </c>
      <c r="AW578" s="14" t="s">
        <v>38</v>
      </c>
      <c r="AX578" s="14" t="s">
        <v>90</v>
      </c>
      <c r="AY578" s="283" t="s">
        <v>244</v>
      </c>
    </row>
    <row r="579" s="2" customFormat="1" ht="21.75" customHeight="1">
      <c r="A579" s="40"/>
      <c r="B579" s="41"/>
      <c r="C579" s="222" t="s">
        <v>1112</v>
      </c>
      <c r="D579" s="222" t="s">
        <v>245</v>
      </c>
      <c r="E579" s="223" t="s">
        <v>2192</v>
      </c>
      <c r="F579" s="224" t="s">
        <v>2193</v>
      </c>
      <c r="G579" s="225" t="s">
        <v>301</v>
      </c>
      <c r="H579" s="226">
        <v>7.2690000000000001</v>
      </c>
      <c r="I579" s="227"/>
      <c r="J579" s="228">
        <f>ROUND(I579*H579,2)</f>
        <v>0</v>
      </c>
      <c r="K579" s="224" t="s">
        <v>434</v>
      </c>
      <c r="L579" s="46"/>
      <c r="M579" s="229" t="s">
        <v>1</v>
      </c>
      <c r="N579" s="230" t="s">
        <v>48</v>
      </c>
      <c r="O579" s="93"/>
      <c r="P579" s="231">
        <f>O579*H579</f>
        <v>0</v>
      </c>
      <c r="Q579" s="231">
        <v>2.5018699999999998</v>
      </c>
      <c r="R579" s="231">
        <f>Q579*H579</f>
        <v>18.186093029999999</v>
      </c>
      <c r="S579" s="231">
        <v>0</v>
      </c>
      <c r="T579" s="232">
        <f>S579*H579</f>
        <v>0</v>
      </c>
      <c r="U579" s="40"/>
      <c r="V579" s="40"/>
      <c r="W579" s="40"/>
      <c r="X579" s="40"/>
      <c r="Y579" s="40"/>
      <c r="Z579" s="40"/>
      <c r="AA579" s="40"/>
      <c r="AB579" s="40"/>
      <c r="AC579" s="40"/>
      <c r="AD579" s="40"/>
      <c r="AE579" s="40"/>
      <c r="AR579" s="233" t="s">
        <v>123</v>
      </c>
      <c r="AT579" s="233" t="s">
        <v>245</v>
      </c>
      <c r="AU579" s="233" t="s">
        <v>92</v>
      </c>
      <c r="AY579" s="18" t="s">
        <v>244</v>
      </c>
      <c r="BE579" s="234">
        <f>IF(N579="základní",J579,0)</f>
        <v>0</v>
      </c>
      <c r="BF579" s="234">
        <f>IF(N579="snížená",J579,0)</f>
        <v>0</v>
      </c>
      <c r="BG579" s="234">
        <f>IF(N579="zákl. přenesená",J579,0)</f>
        <v>0</v>
      </c>
      <c r="BH579" s="234">
        <f>IF(N579="sníž. přenesená",J579,0)</f>
        <v>0</v>
      </c>
      <c r="BI579" s="234">
        <f>IF(N579="nulová",J579,0)</f>
        <v>0</v>
      </c>
      <c r="BJ579" s="18" t="s">
        <v>90</v>
      </c>
      <c r="BK579" s="234">
        <f>ROUND(I579*H579,2)</f>
        <v>0</v>
      </c>
      <c r="BL579" s="18" t="s">
        <v>123</v>
      </c>
      <c r="BM579" s="233" t="s">
        <v>2194</v>
      </c>
    </row>
    <row r="580" s="2" customFormat="1">
      <c r="A580" s="40"/>
      <c r="B580" s="41"/>
      <c r="C580" s="42"/>
      <c r="D580" s="235" t="s">
        <v>250</v>
      </c>
      <c r="E580" s="42"/>
      <c r="F580" s="236" t="s">
        <v>2195</v>
      </c>
      <c r="G580" s="42"/>
      <c r="H580" s="42"/>
      <c r="I580" s="237"/>
      <c r="J580" s="42"/>
      <c r="K580" s="42"/>
      <c r="L580" s="46"/>
      <c r="M580" s="238"/>
      <c r="N580" s="239"/>
      <c r="O580" s="93"/>
      <c r="P580" s="93"/>
      <c r="Q580" s="93"/>
      <c r="R580" s="93"/>
      <c r="S580" s="93"/>
      <c r="T580" s="94"/>
      <c r="U580" s="40"/>
      <c r="V580" s="40"/>
      <c r="W580" s="40"/>
      <c r="X580" s="40"/>
      <c r="Y580" s="40"/>
      <c r="Z580" s="40"/>
      <c r="AA580" s="40"/>
      <c r="AB580" s="40"/>
      <c r="AC580" s="40"/>
      <c r="AD580" s="40"/>
      <c r="AE580" s="40"/>
      <c r="AT580" s="18" t="s">
        <v>250</v>
      </c>
      <c r="AU580" s="18" t="s">
        <v>92</v>
      </c>
    </row>
    <row r="581" s="13" customFormat="1">
      <c r="A581" s="13"/>
      <c r="B581" s="262"/>
      <c r="C581" s="263"/>
      <c r="D581" s="235" t="s">
        <v>436</v>
      </c>
      <c r="E581" s="264" t="s">
        <v>1</v>
      </c>
      <c r="F581" s="265" t="s">
        <v>2196</v>
      </c>
      <c r="G581" s="263"/>
      <c r="H581" s="266">
        <v>7.2690000000000001</v>
      </c>
      <c r="I581" s="267"/>
      <c r="J581" s="263"/>
      <c r="K581" s="263"/>
      <c r="L581" s="268"/>
      <c r="M581" s="269"/>
      <c r="N581" s="270"/>
      <c r="O581" s="270"/>
      <c r="P581" s="270"/>
      <c r="Q581" s="270"/>
      <c r="R581" s="270"/>
      <c r="S581" s="270"/>
      <c r="T581" s="271"/>
      <c r="U581" s="13"/>
      <c r="V581" s="13"/>
      <c r="W581" s="13"/>
      <c r="X581" s="13"/>
      <c r="Y581" s="13"/>
      <c r="Z581" s="13"/>
      <c r="AA581" s="13"/>
      <c r="AB581" s="13"/>
      <c r="AC581" s="13"/>
      <c r="AD581" s="13"/>
      <c r="AE581" s="13"/>
      <c r="AT581" s="272" t="s">
        <v>436</v>
      </c>
      <c r="AU581" s="272" t="s">
        <v>92</v>
      </c>
      <c r="AV581" s="13" t="s">
        <v>92</v>
      </c>
      <c r="AW581" s="13" t="s">
        <v>38</v>
      </c>
      <c r="AX581" s="13" t="s">
        <v>83</v>
      </c>
      <c r="AY581" s="272" t="s">
        <v>244</v>
      </c>
    </row>
    <row r="582" s="14" customFormat="1">
      <c r="A582" s="14"/>
      <c r="B582" s="273"/>
      <c r="C582" s="274"/>
      <c r="D582" s="235" t="s">
        <v>436</v>
      </c>
      <c r="E582" s="275" t="s">
        <v>1</v>
      </c>
      <c r="F582" s="276" t="s">
        <v>438</v>
      </c>
      <c r="G582" s="274"/>
      <c r="H582" s="277">
        <v>7.2690000000000001</v>
      </c>
      <c r="I582" s="278"/>
      <c r="J582" s="274"/>
      <c r="K582" s="274"/>
      <c r="L582" s="279"/>
      <c r="M582" s="280"/>
      <c r="N582" s="281"/>
      <c r="O582" s="281"/>
      <c r="P582" s="281"/>
      <c r="Q582" s="281"/>
      <c r="R582" s="281"/>
      <c r="S582" s="281"/>
      <c r="T582" s="282"/>
      <c r="U582" s="14"/>
      <c r="V582" s="14"/>
      <c r="W582" s="14"/>
      <c r="X582" s="14"/>
      <c r="Y582" s="14"/>
      <c r="Z582" s="14"/>
      <c r="AA582" s="14"/>
      <c r="AB582" s="14"/>
      <c r="AC582" s="14"/>
      <c r="AD582" s="14"/>
      <c r="AE582" s="14"/>
      <c r="AT582" s="283" t="s">
        <v>436</v>
      </c>
      <c r="AU582" s="283" t="s">
        <v>92</v>
      </c>
      <c r="AV582" s="14" t="s">
        <v>123</v>
      </c>
      <c r="AW582" s="14" t="s">
        <v>38</v>
      </c>
      <c r="AX582" s="14" t="s">
        <v>90</v>
      </c>
      <c r="AY582" s="283" t="s">
        <v>244</v>
      </c>
    </row>
    <row r="583" s="2" customFormat="1" ht="16.5" customHeight="1">
      <c r="A583" s="40"/>
      <c r="B583" s="41"/>
      <c r="C583" s="222" t="s">
        <v>1028</v>
      </c>
      <c r="D583" s="222" t="s">
        <v>245</v>
      </c>
      <c r="E583" s="223" t="s">
        <v>2197</v>
      </c>
      <c r="F583" s="224" t="s">
        <v>2198</v>
      </c>
      <c r="G583" s="225" t="s">
        <v>301</v>
      </c>
      <c r="H583" s="226">
        <v>7.2690000000000001</v>
      </c>
      <c r="I583" s="227"/>
      <c r="J583" s="228">
        <f>ROUND(I583*H583,2)</f>
        <v>0</v>
      </c>
      <c r="K583" s="224" t="s">
        <v>434</v>
      </c>
      <c r="L583" s="46"/>
      <c r="M583" s="229" t="s">
        <v>1</v>
      </c>
      <c r="N583" s="230" t="s">
        <v>48</v>
      </c>
      <c r="O583" s="93"/>
      <c r="P583" s="231">
        <f>O583*H583</f>
        <v>0</v>
      </c>
      <c r="Q583" s="231">
        <v>0</v>
      </c>
      <c r="R583" s="231">
        <f>Q583*H583</f>
        <v>0</v>
      </c>
      <c r="S583" s="231">
        <v>0</v>
      </c>
      <c r="T583" s="232">
        <f>S583*H583</f>
        <v>0</v>
      </c>
      <c r="U583" s="40"/>
      <c r="V583" s="40"/>
      <c r="W583" s="40"/>
      <c r="X583" s="40"/>
      <c r="Y583" s="40"/>
      <c r="Z583" s="40"/>
      <c r="AA583" s="40"/>
      <c r="AB583" s="40"/>
      <c r="AC583" s="40"/>
      <c r="AD583" s="40"/>
      <c r="AE583" s="40"/>
      <c r="AR583" s="233" t="s">
        <v>123</v>
      </c>
      <c r="AT583" s="233" t="s">
        <v>245</v>
      </c>
      <c r="AU583" s="233" t="s">
        <v>92</v>
      </c>
      <c r="AY583" s="18" t="s">
        <v>244</v>
      </c>
      <c r="BE583" s="234">
        <f>IF(N583="základní",J583,0)</f>
        <v>0</v>
      </c>
      <c r="BF583" s="234">
        <f>IF(N583="snížená",J583,0)</f>
        <v>0</v>
      </c>
      <c r="BG583" s="234">
        <f>IF(N583="zákl. přenesená",J583,0)</f>
        <v>0</v>
      </c>
      <c r="BH583" s="234">
        <f>IF(N583="sníž. přenesená",J583,0)</f>
        <v>0</v>
      </c>
      <c r="BI583" s="234">
        <f>IF(N583="nulová",J583,0)</f>
        <v>0</v>
      </c>
      <c r="BJ583" s="18" t="s">
        <v>90</v>
      </c>
      <c r="BK583" s="234">
        <f>ROUND(I583*H583,2)</f>
        <v>0</v>
      </c>
      <c r="BL583" s="18" t="s">
        <v>123</v>
      </c>
      <c r="BM583" s="233" t="s">
        <v>2199</v>
      </c>
    </row>
    <row r="584" s="2" customFormat="1" ht="21.75" customHeight="1">
      <c r="A584" s="40"/>
      <c r="B584" s="41"/>
      <c r="C584" s="222" t="s">
        <v>414</v>
      </c>
      <c r="D584" s="222" t="s">
        <v>245</v>
      </c>
      <c r="E584" s="223" t="s">
        <v>2200</v>
      </c>
      <c r="F584" s="224" t="s">
        <v>2201</v>
      </c>
      <c r="G584" s="225" t="s">
        <v>301</v>
      </c>
      <c r="H584" s="226">
        <v>7.2690000000000001</v>
      </c>
      <c r="I584" s="227"/>
      <c r="J584" s="228">
        <f>ROUND(I584*H584,2)</f>
        <v>0</v>
      </c>
      <c r="K584" s="224" t="s">
        <v>434</v>
      </c>
      <c r="L584" s="46"/>
      <c r="M584" s="229" t="s">
        <v>1</v>
      </c>
      <c r="N584" s="230" t="s">
        <v>48</v>
      </c>
      <c r="O584" s="93"/>
      <c r="P584" s="231">
        <f>O584*H584</f>
        <v>0</v>
      </c>
      <c r="Q584" s="231">
        <v>0</v>
      </c>
      <c r="R584" s="231">
        <f>Q584*H584</f>
        <v>0</v>
      </c>
      <c r="S584" s="231">
        <v>0</v>
      </c>
      <c r="T584" s="232">
        <f>S584*H584</f>
        <v>0</v>
      </c>
      <c r="U584" s="40"/>
      <c r="V584" s="40"/>
      <c r="W584" s="40"/>
      <c r="X584" s="40"/>
      <c r="Y584" s="40"/>
      <c r="Z584" s="40"/>
      <c r="AA584" s="40"/>
      <c r="AB584" s="40"/>
      <c r="AC584" s="40"/>
      <c r="AD584" s="40"/>
      <c r="AE584" s="40"/>
      <c r="AR584" s="233" t="s">
        <v>123</v>
      </c>
      <c r="AT584" s="233" t="s">
        <v>245</v>
      </c>
      <c r="AU584" s="233" t="s">
        <v>92</v>
      </c>
      <c r="AY584" s="18" t="s">
        <v>244</v>
      </c>
      <c r="BE584" s="234">
        <f>IF(N584="základní",J584,0)</f>
        <v>0</v>
      </c>
      <c r="BF584" s="234">
        <f>IF(N584="snížená",J584,0)</f>
        <v>0</v>
      </c>
      <c r="BG584" s="234">
        <f>IF(N584="zákl. přenesená",J584,0)</f>
        <v>0</v>
      </c>
      <c r="BH584" s="234">
        <f>IF(N584="sníž. přenesená",J584,0)</f>
        <v>0</v>
      </c>
      <c r="BI584" s="234">
        <f>IF(N584="nulová",J584,0)</f>
        <v>0</v>
      </c>
      <c r="BJ584" s="18" t="s">
        <v>90</v>
      </c>
      <c r="BK584" s="234">
        <f>ROUND(I584*H584,2)</f>
        <v>0</v>
      </c>
      <c r="BL584" s="18" t="s">
        <v>123</v>
      </c>
      <c r="BM584" s="233" t="s">
        <v>2202</v>
      </c>
    </row>
    <row r="585" s="2" customFormat="1" ht="21.75" customHeight="1">
      <c r="A585" s="40"/>
      <c r="B585" s="41"/>
      <c r="C585" s="222" t="s">
        <v>1031</v>
      </c>
      <c r="D585" s="222" t="s">
        <v>245</v>
      </c>
      <c r="E585" s="223" t="s">
        <v>2203</v>
      </c>
      <c r="F585" s="224" t="s">
        <v>2204</v>
      </c>
      <c r="G585" s="225" t="s">
        <v>301</v>
      </c>
      <c r="H585" s="226">
        <v>0.35999999999999999</v>
      </c>
      <c r="I585" s="227"/>
      <c r="J585" s="228">
        <f>ROUND(I585*H585,2)</f>
        <v>0</v>
      </c>
      <c r="K585" s="224" t="s">
        <v>434</v>
      </c>
      <c r="L585" s="46"/>
      <c r="M585" s="229" t="s">
        <v>1</v>
      </c>
      <c r="N585" s="230" t="s">
        <v>48</v>
      </c>
      <c r="O585" s="93"/>
      <c r="P585" s="231">
        <f>O585*H585</f>
        <v>0</v>
      </c>
      <c r="Q585" s="231">
        <v>0.92700000000000005</v>
      </c>
      <c r="R585" s="231">
        <f>Q585*H585</f>
        <v>0.33372000000000002</v>
      </c>
      <c r="S585" s="231">
        <v>0</v>
      </c>
      <c r="T585" s="232">
        <f>S585*H585</f>
        <v>0</v>
      </c>
      <c r="U585" s="40"/>
      <c r="V585" s="40"/>
      <c r="W585" s="40"/>
      <c r="X585" s="40"/>
      <c r="Y585" s="40"/>
      <c r="Z585" s="40"/>
      <c r="AA585" s="40"/>
      <c r="AB585" s="40"/>
      <c r="AC585" s="40"/>
      <c r="AD585" s="40"/>
      <c r="AE585" s="40"/>
      <c r="AR585" s="233" t="s">
        <v>123</v>
      </c>
      <c r="AT585" s="233" t="s">
        <v>245</v>
      </c>
      <c r="AU585" s="233" t="s">
        <v>92</v>
      </c>
      <c r="AY585" s="18" t="s">
        <v>244</v>
      </c>
      <c r="BE585" s="234">
        <f>IF(N585="základní",J585,0)</f>
        <v>0</v>
      </c>
      <c r="BF585" s="234">
        <f>IF(N585="snížená",J585,0)</f>
        <v>0</v>
      </c>
      <c r="BG585" s="234">
        <f>IF(N585="zákl. přenesená",J585,0)</f>
        <v>0</v>
      </c>
      <c r="BH585" s="234">
        <f>IF(N585="sníž. přenesená",J585,0)</f>
        <v>0</v>
      </c>
      <c r="BI585" s="234">
        <f>IF(N585="nulová",J585,0)</f>
        <v>0</v>
      </c>
      <c r="BJ585" s="18" t="s">
        <v>90</v>
      </c>
      <c r="BK585" s="234">
        <f>ROUND(I585*H585,2)</f>
        <v>0</v>
      </c>
      <c r="BL585" s="18" t="s">
        <v>123</v>
      </c>
      <c r="BM585" s="233" t="s">
        <v>2205</v>
      </c>
    </row>
    <row r="586" s="13" customFormat="1">
      <c r="A586" s="13"/>
      <c r="B586" s="262"/>
      <c r="C586" s="263"/>
      <c r="D586" s="235" t="s">
        <v>436</v>
      </c>
      <c r="E586" s="264" t="s">
        <v>1</v>
      </c>
      <c r="F586" s="265" t="s">
        <v>2206</v>
      </c>
      <c r="G586" s="263"/>
      <c r="H586" s="266">
        <v>0.35999999999999999</v>
      </c>
      <c r="I586" s="267"/>
      <c r="J586" s="263"/>
      <c r="K586" s="263"/>
      <c r="L586" s="268"/>
      <c r="M586" s="269"/>
      <c r="N586" s="270"/>
      <c r="O586" s="270"/>
      <c r="P586" s="270"/>
      <c r="Q586" s="270"/>
      <c r="R586" s="270"/>
      <c r="S586" s="270"/>
      <c r="T586" s="271"/>
      <c r="U586" s="13"/>
      <c r="V586" s="13"/>
      <c r="W586" s="13"/>
      <c r="X586" s="13"/>
      <c r="Y586" s="13"/>
      <c r="Z586" s="13"/>
      <c r="AA586" s="13"/>
      <c r="AB586" s="13"/>
      <c r="AC586" s="13"/>
      <c r="AD586" s="13"/>
      <c r="AE586" s="13"/>
      <c r="AT586" s="272" t="s">
        <v>436</v>
      </c>
      <c r="AU586" s="272" t="s">
        <v>92</v>
      </c>
      <c r="AV586" s="13" t="s">
        <v>92</v>
      </c>
      <c r="AW586" s="13" t="s">
        <v>38</v>
      </c>
      <c r="AX586" s="13" t="s">
        <v>83</v>
      </c>
      <c r="AY586" s="272" t="s">
        <v>244</v>
      </c>
    </row>
    <row r="587" s="15" customFormat="1">
      <c r="A587" s="15"/>
      <c r="B587" s="287"/>
      <c r="C587" s="288"/>
      <c r="D587" s="235" t="s">
        <v>436</v>
      </c>
      <c r="E587" s="289" t="s">
        <v>1</v>
      </c>
      <c r="F587" s="290" t="s">
        <v>2207</v>
      </c>
      <c r="G587" s="288"/>
      <c r="H587" s="289" t="s">
        <v>1</v>
      </c>
      <c r="I587" s="291"/>
      <c r="J587" s="288"/>
      <c r="K587" s="288"/>
      <c r="L587" s="292"/>
      <c r="M587" s="293"/>
      <c r="N587" s="294"/>
      <c r="O587" s="294"/>
      <c r="P587" s="294"/>
      <c r="Q587" s="294"/>
      <c r="R587" s="294"/>
      <c r="S587" s="294"/>
      <c r="T587" s="295"/>
      <c r="U587" s="15"/>
      <c r="V587" s="15"/>
      <c r="W587" s="15"/>
      <c r="X587" s="15"/>
      <c r="Y587" s="15"/>
      <c r="Z587" s="15"/>
      <c r="AA587" s="15"/>
      <c r="AB587" s="15"/>
      <c r="AC587" s="15"/>
      <c r="AD587" s="15"/>
      <c r="AE587" s="15"/>
      <c r="AT587" s="296" t="s">
        <v>436</v>
      </c>
      <c r="AU587" s="296" t="s">
        <v>92</v>
      </c>
      <c r="AV587" s="15" t="s">
        <v>90</v>
      </c>
      <c r="AW587" s="15" t="s">
        <v>38</v>
      </c>
      <c r="AX587" s="15" t="s">
        <v>83</v>
      </c>
      <c r="AY587" s="296" t="s">
        <v>244</v>
      </c>
    </row>
    <row r="588" s="14" customFormat="1">
      <c r="A588" s="14"/>
      <c r="B588" s="273"/>
      <c r="C588" s="274"/>
      <c r="D588" s="235" t="s">
        <v>436</v>
      </c>
      <c r="E588" s="275" t="s">
        <v>1</v>
      </c>
      <c r="F588" s="276" t="s">
        <v>438</v>
      </c>
      <c r="G588" s="274"/>
      <c r="H588" s="277">
        <v>0.35999999999999999</v>
      </c>
      <c r="I588" s="278"/>
      <c r="J588" s="274"/>
      <c r="K588" s="274"/>
      <c r="L588" s="279"/>
      <c r="M588" s="280"/>
      <c r="N588" s="281"/>
      <c r="O588" s="281"/>
      <c r="P588" s="281"/>
      <c r="Q588" s="281"/>
      <c r="R588" s="281"/>
      <c r="S588" s="281"/>
      <c r="T588" s="282"/>
      <c r="U588" s="14"/>
      <c r="V588" s="14"/>
      <c r="W588" s="14"/>
      <c r="X588" s="14"/>
      <c r="Y588" s="14"/>
      <c r="Z588" s="14"/>
      <c r="AA588" s="14"/>
      <c r="AB588" s="14"/>
      <c r="AC588" s="14"/>
      <c r="AD588" s="14"/>
      <c r="AE588" s="14"/>
      <c r="AT588" s="283" t="s">
        <v>436</v>
      </c>
      <c r="AU588" s="283" t="s">
        <v>92</v>
      </c>
      <c r="AV588" s="14" t="s">
        <v>123</v>
      </c>
      <c r="AW588" s="14" t="s">
        <v>38</v>
      </c>
      <c r="AX588" s="14" t="s">
        <v>90</v>
      </c>
      <c r="AY588" s="283" t="s">
        <v>244</v>
      </c>
    </row>
    <row r="589" s="2" customFormat="1" ht="16.5" customHeight="1">
      <c r="A589" s="40"/>
      <c r="B589" s="41"/>
      <c r="C589" s="222" t="s">
        <v>2208</v>
      </c>
      <c r="D589" s="222" t="s">
        <v>245</v>
      </c>
      <c r="E589" s="223" t="s">
        <v>2209</v>
      </c>
      <c r="F589" s="224" t="s">
        <v>2210</v>
      </c>
      <c r="G589" s="225" t="s">
        <v>419</v>
      </c>
      <c r="H589" s="226">
        <v>0.71799999999999997</v>
      </c>
      <c r="I589" s="227"/>
      <c r="J589" s="228">
        <f>ROUND(I589*H589,2)</f>
        <v>0</v>
      </c>
      <c r="K589" s="224" t="s">
        <v>434</v>
      </c>
      <c r="L589" s="46"/>
      <c r="M589" s="229" t="s">
        <v>1</v>
      </c>
      <c r="N589" s="230" t="s">
        <v>48</v>
      </c>
      <c r="O589" s="93"/>
      <c r="P589" s="231">
        <f>O589*H589</f>
        <v>0</v>
      </c>
      <c r="Q589" s="231">
        <v>1.06277</v>
      </c>
      <c r="R589" s="231">
        <f>Q589*H589</f>
        <v>0.76306885999999996</v>
      </c>
      <c r="S589" s="231">
        <v>0</v>
      </c>
      <c r="T589" s="232">
        <f>S589*H589</f>
        <v>0</v>
      </c>
      <c r="U589" s="40"/>
      <c r="V589" s="40"/>
      <c r="W589" s="40"/>
      <c r="X589" s="40"/>
      <c r="Y589" s="40"/>
      <c r="Z589" s="40"/>
      <c r="AA589" s="40"/>
      <c r="AB589" s="40"/>
      <c r="AC589" s="40"/>
      <c r="AD589" s="40"/>
      <c r="AE589" s="40"/>
      <c r="AR589" s="233" t="s">
        <v>123</v>
      </c>
      <c r="AT589" s="233" t="s">
        <v>245</v>
      </c>
      <c r="AU589" s="233" t="s">
        <v>92</v>
      </c>
      <c r="AY589" s="18" t="s">
        <v>244</v>
      </c>
      <c r="BE589" s="234">
        <f>IF(N589="základní",J589,0)</f>
        <v>0</v>
      </c>
      <c r="BF589" s="234">
        <f>IF(N589="snížená",J589,0)</f>
        <v>0</v>
      </c>
      <c r="BG589" s="234">
        <f>IF(N589="zákl. přenesená",J589,0)</f>
        <v>0</v>
      </c>
      <c r="BH589" s="234">
        <f>IF(N589="sníž. přenesená",J589,0)</f>
        <v>0</v>
      </c>
      <c r="BI589" s="234">
        <f>IF(N589="nulová",J589,0)</f>
        <v>0</v>
      </c>
      <c r="BJ589" s="18" t="s">
        <v>90</v>
      </c>
      <c r="BK589" s="234">
        <f>ROUND(I589*H589,2)</f>
        <v>0</v>
      </c>
      <c r="BL589" s="18" t="s">
        <v>123</v>
      </c>
      <c r="BM589" s="233" t="s">
        <v>2211</v>
      </c>
    </row>
    <row r="590" s="13" customFormat="1">
      <c r="A590" s="13"/>
      <c r="B590" s="262"/>
      <c r="C590" s="263"/>
      <c r="D590" s="235" t="s">
        <v>436</v>
      </c>
      <c r="E590" s="264" t="s">
        <v>1</v>
      </c>
      <c r="F590" s="265" t="s">
        <v>2212</v>
      </c>
      <c r="G590" s="263"/>
      <c r="H590" s="266">
        <v>0.71799999999999997</v>
      </c>
      <c r="I590" s="267"/>
      <c r="J590" s="263"/>
      <c r="K590" s="263"/>
      <c r="L590" s="268"/>
      <c r="M590" s="269"/>
      <c r="N590" s="270"/>
      <c r="O590" s="270"/>
      <c r="P590" s="270"/>
      <c r="Q590" s="270"/>
      <c r="R590" s="270"/>
      <c r="S590" s="270"/>
      <c r="T590" s="271"/>
      <c r="U590" s="13"/>
      <c r="V590" s="13"/>
      <c r="W590" s="13"/>
      <c r="X590" s="13"/>
      <c r="Y590" s="13"/>
      <c r="Z590" s="13"/>
      <c r="AA590" s="13"/>
      <c r="AB590" s="13"/>
      <c r="AC590" s="13"/>
      <c r="AD590" s="13"/>
      <c r="AE590" s="13"/>
      <c r="AT590" s="272" t="s">
        <v>436</v>
      </c>
      <c r="AU590" s="272" t="s">
        <v>92</v>
      </c>
      <c r="AV590" s="13" t="s">
        <v>92</v>
      </c>
      <c r="AW590" s="13" t="s">
        <v>38</v>
      </c>
      <c r="AX590" s="13" t="s">
        <v>83</v>
      </c>
      <c r="AY590" s="272" t="s">
        <v>244</v>
      </c>
    </row>
    <row r="591" s="14" customFormat="1">
      <c r="A591" s="14"/>
      <c r="B591" s="273"/>
      <c r="C591" s="274"/>
      <c r="D591" s="235" t="s">
        <v>436</v>
      </c>
      <c r="E591" s="275" t="s">
        <v>1</v>
      </c>
      <c r="F591" s="276" t="s">
        <v>438</v>
      </c>
      <c r="G591" s="274"/>
      <c r="H591" s="277">
        <v>0.71799999999999997</v>
      </c>
      <c r="I591" s="278"/>
      <c r="J591" s="274"/>
      <c r="K591" s="274"/>
      <c r="L591" s="279"/>
      <c r="M591" s="280"/>
      <c r="N591" s="281"/>
      <c r="O591" s="281"/>
      <c r="P591" s="281"/>
      <c r="Q591" s="281"/>
      <c r="R591" s="281"/>
      <c r="S591" s="281"/>
      <c r="T591" s="282"/>
      <c r="U591" s="14"/>
      <c r="V591" s="14"/>
      <c r="W591" s="14"/>
      <c r="X591" s="14"/>
      <c r="Y591" s="14"/>
      <c r="Z591" s="14"/>
      <c r="AA591" s="14"/>
      <c r="AB591" s="14"/>
      <c r="AC591" s="14"/>
      <c r="AD591" s="14"/>
      <c r="AE591" s="14"/>
      <c r="AT591" s="283" t="s">
        <v>436</v>
      </c>
      <c r="AU591" s="283" t="s">
        <v>92</v>
      </c>
      <c r="AV591" s="14" t="s">
        <v>123</v>
      </c>
      <c r="AW591" s="14" t="s">
        <v>38</v>
      </c>
      <c r="AX591" s="14" t="s">
        <v>90</v>
      </c>
      <c r="AY591" s="283" t="s">
        <v>244</v>
      </c>
    </row>
    <row r="592" s="2" customFormat="1" ht="16.5" customHeight="1">
      <c r="A592" s="40"/>
      <c r="B592" s="41"/>
      <c r="C592" s="222" t="s">
        <v>1034</v>
      </c>
      <c r="D592" s="222" t="s">
        <v>245</v>
      </c>
      <c r="E592" s="223" t="s">
        <v>2213</v>
      </c>
      <c r="F592" s="224" t="s">
        <v>2214</v>
      </c>
      <c r="G592" s="225" t="s">
        <v>248</v>
      </c>
      <c r="H592" s="226">
        <v>9.6799999999999997</v>
      </c>
      <c r="I592" s="227"/>
      <c r="J592" s="228">
        <f>ROUND(I592*H592,2)</f>
        <v>0</v>
      </c>
      <c r="K592" s="224" t="s">
        <v>434</v>
      </c>
      <c r="L592" s="46"/>
      <c r="M592" s="229" t="s">
        <v>1</v>
      </c>
      <c r="N592" s="230" t="s">
        <v>48</v>
      </c>
      <c r="O592" s="93"/>
      <c r="P592" s="231">
        <f>O592*H592</f>
        <v>0</v>
      </c>
      <c r="Q592" s="231">
        <v>0.010200000000000001</v>
      </c>
      <c r="R592" s="231">
        <f>Q592*H592</f>
        <v>0.098736000000000004</v>
      </c>
      <c r="S592" s="231">
        <v>0</v>
      </c>
      <c r="T592" s="232">
        <f>S592*H592</f>
        <v>0</v>
      </c>
      <c r="U592" s="40"/>
      <c r="V592" s="40"/>
      <c r="W592" s="40"/>
      <c r="X592" s="40"/>
      <c r="Y592" s="40"/>
      <c r="Z592" s="40"/>
      <c r="AA592" s="40"/>
      <c r="AB592" s="40"/>
      <c r="AC592" s="40"/>
      <c r="AD592" s="40"/>
      <c r="AE592" s="40"/>
      <c r="AR592" s="233" t="s">
        <v>123</v>
      </c>
      <c r="AT592" s="233" t="s">
        <v>245</v>
      </c>
      <c r="AU592" s="233" t="s">
        <v>92</v>
      </c>
      <c r="AY592" s="18" t="s">
        <v>244</v>
      </c>
      <c r="BE592" s="234">
        <f>IF(N592="základní",J592,0)</f>
        <v>0</v>
      </c>
      <c r="BF592" s="234">
        <f>IF(N592="snížená",J592,0)</f>
        <v>0</v>
      </c>
      <c r="BG592" s="234">
        <f>IF(N592="zákl. přenesená",J592,0)</f>
        <v>0</v>
      </c>
      <c r="BH592" s="234">
        <f>IF(N592="sníž. přenesená",J592,0)</f>
        <v>0</v>
      </c>
      <c r="BI592" s="234">
        <f>IF(N592="nulová",J592,0)</f>
        <v>0</v>
      </c>
      <c r="BJ592" s="18" t="s">
        <v>90</v>
      </c>
      <c r="BK592" s="234">
        <f>ROUND(I592*H592,2)</f>
        <v>0</v>
      </c>
      <c r="BL592" s="18" t="s">
        <v>123</v>
      </c>
      <c r="BM592" s="233" t="s">
        <v>2215</v>
      </c>
    </row>
    <row r="593" s="13" customFormat="1">
      <c r="A593" s="13"/>
      <c r="B593" s="262"/>
      <c r="C593" s="263"/>
      <c r="D593" s="235" t="s">
        <v>436</v>
      </c>
      <c r="E593" s="264" t="s">
        <v>1</v>
      </c>
      <c r="F593" s="265" t="s">
        <v>2216</v>
      </c>
      <c r="G593" s="263"/>
      <c r="H593" s="266">
        <v>9.6799999999999997</v>
      </c>
      <c r="I593" s="267"/>
      <c r="J593" s="263"/>
      <c r="K593" s="263"/>
      <c r="L593" s="268"/>
      <c r="M593" s="269"/>
      <c r="N593" s="270"/>
      <c r="O593" s="270"/>
      <c r="P593" s="270"/>
      <c r="Q593" s="270"/>
      <c r="R593" s="270"/>
      <c r="S593" s="270"/>
      <c r="T593" s="271"/>
      <c r="U593" s="13"/>
      <c r="V593" s="13"/>
      <c r="W593" s="13"/>
      <c r="X593" s="13"/>
      <c r="Y593" s="13"/>
      <c r="Z593" s="13"/>
      <c r="AA593" s="13"/>
      <c r="AB593" s="13"/>
      <c r="AC593" s="13"/>
      <c r="AD593" s="13"/>
      <c r="AE593" s="13"/>
      <c r="AT593" s="272" t="s">
        <v>436</v>
      </c>
      <c r="AU593" s="272" t="s">
        <v>92</v>
      </c>
      <c r="AV593" s="13" t="s">
        <v>92</v>
      </c>
      <c r="AW593" s="13" t="s">
        <v>38</v>
      </c>
      <c r="AX593" s="13" t="s">
        <v>83</v>
      </c>
      <c r="AY593" s="272" t="s">
        <v>244</v>
      </c>
    </row>
    <row r="594" s="14" customFormat="1">
      <c r="A594" s="14"/>
      <c r="B594" s="273"/>
      <c r="C594" s="274"/>
      <c r="D594" s="235" t="s">
        <v>436</v>
      </c>
      <c r="E594" s="275" t="s">
        <v>1</v>
      </c>
      <c r="F594" s="276" t="s">
        <v>438</v>
      </c>
      <c r="G594" s="274"/>
      <c r="H594" s="277">
        <v>9.6799999999999997</v>
      </c>
      <c r="I594" s="278"/>
      <c r="J594" s="274"/>
      <c r="K594" s="274"/>
      <c r="L594" s="279"/>
      <c r="M594" s="280"/>
      <c r="N594" s="281"/>
      <c r="O594" s="281"/>
      <c r="P594" s="281"/>
      <c r="Q594" s="281"/>
      <c r="R594" s="281"/>
      <c r="S594" s="281"/>
      <c r="T594" s="282"/>
      <c r="U594" s="14"/>
      <c r="V594" s="14"/>
      <c r="W594" s="14"/>
      <c r="X594" s="14"/>
      <c r="Y594" s="14"/>
      <c r="Z594" s="14"/>
      <c r="AA594" s="14"/>
      <c r="AB594" s="14"/>
      <c r="AC594" s="14"/>
      <c r="AD594" s="14"/>
      <c r="AE594" s="14"/>
      <c r="AT594" s="283" t="s">
        <v>436</v>
      </c>
      <c r="AU594" s="283" t="s">
        <v>92</v>
      </c>
      <c r="AV594" s="14" t="s">
        <v>123</v>
      </c>
      <c r="AW594" s="14" t="s">
        <v>38</v>
      </c>
      <c r="AX594" s="14" t="s">
        <v>90</v>
      </c>
      <c r="AY594" s="283" t="s">
        <v>244</v>
      </c>
    </row>
    <row r="595" s="2" customFormat="1" ht="16.5" customHeight="1">
      <c r="A595" s="40"/>
      <c r="B595" s="41"/>
      <c r="C595" s="222" t="s">
        <v>2217</v>
      </c>
      <c r="D595" s="222" t="s">
        <v>245</v>
      </c>
      <c r="E595" s="223" t="s">
        <v>2218</v>
      </c>
      <c r="F595" s="224" t="s">
        <v>2219</v>
      </c>
      <c r="G595" s="225" t="s">
        <v>248</v>
      </c>
      <c r="H595" s="226">
        <v>924.23000000000002</v>
      </c>
      <c r="I595" s="227"/>
      <c r="J595" s="228">
        <f>ROUND(I595*H595,2)</f>
        <v>0</v>
      </c>
      <c r="K595" s="224" t="s">
        <v>434</v>
      </c>
      <c r="L595" s="46"/>
      <c r="M595" s="229" t="s">
        <v>1</v>
      </c>
      <c r="N595" s="230" t="s">
        <v>48</v>
      </c>
      <c r="O595" s="93"/>
      <c r="P595" s="231">
        <f>O595*H595</f>
        <v>0</v>
      </c>
      <c r="Q595" s="231">
        <v>0.11</v>
      </c>
      <c r="R595" s="231">
        <f>Q595*H595</f>
        <v>101.6653</v>
      </c>
      <c r="S595" s="231">
        <v>0</v>
      </c>
      <c r="T595" s="232">
        <f>S595*H595</f>
        <v>0</v>
      </c>
      <c r="U595" s="40"/>
      <c r="V595" s="40"/>
      <c r="W595" s="40"/>
      <c r="X595" s="40"/>
      <c r="Y595" s="40"/>
      <c r="Z595" s="40"/>
      <c r="AA595" s="40"/>
      <c r="AB595" s="40"/>
      <c r="AC595" s="40"/>
      <c r="AD595" s="40"/>
      <c r="AE595" s="40"/>
      <c r="AR595" s="233" t="s">
        <v>123</v>
      </c>
      <c r="AT595" s="233" t="s">
        <v>245</v>
      </c>
      <c r="AU595" s="233" t="s">
        <v>92</v>
      </c>
      <c r="AY595" s="18" t="s">
        <v>244</v>
      </c>
      <c r="BE595" s="234">
        <f>IF(N595="základní",J595,0)</f>
        <v>0</v>
      </c>
      <c r="BF595" s="234">
        <f>IF(N595="snížená",J595,0)</f>
        <v>0</v>
      </c>
      <c r="BG595" s="234">
        <f>IF(N595="zákl. přenesená",J595,0)</f>
        <v>0</v>
      </c>
      <c r="BH595" s="234">
        <f>IF(N595="sníž. přenesená",J595,0)</f>
        <v>0</v>
      </c>
      <c r="BI595" s="234">
        <f>IF(N595="nulová",J595,0)</f>
        <v>0</v>
      </c>
      <c r="BJ595" s="18" t="s">
        <v>90</v>
      </c>
      <c r="BK595" s="234">
        <f>ROUND(I595*H595,2)</f>
        <v>0</v>
      </c>
      <c r="BL595" s="18" t="s">
        <v>123</v>
      </c>
      <c r="BM595" s="233" t="s">
        <v>2220</v>
      </c>
    </row>
    <row r="596" s="13" customFormat="1">
      <c r="A596" s="13"/>
      <c r="B596" s="262"/>
      <c r="C596" s="263"/>
      <c r="D596" s="235" t="s">
        <v>436</v>
      </c>
      <c r="E596" s="264" t="s">
        <v>1</v>
      </c>
      <c r="F596" s="265" t="s">
        <v>2221</v>
      </c>
      <c r="G596" s="263"/>
      <c r="H596" s="266">
        <v>903.15999999999997</v>
      </c>
      <c r="I596" s="267"/>
      <c r="J596" s="263"/>
      <c r="K596" s="263"/>
      <c r="L596" s="268"/>
      <c r="M596" s="269"/>
      <c r="N596" s="270"/>
      <c r="O596" s="270"/>
      <c r="P596" s="270"/>
      <c r="Q596" s="270"/>
      <c r="R596" s="270"/>
      <c r="S596" s="270"/>
      <c r="T596" s="271"/>
      <c r="U596" s="13"/>
      <c r="V596" s="13"/>
      <c r="W596" s="13"/>
      <c r="X596" s="13"/>
      <c r="Y596" s="13"/>
      <c r="Z596" s="13"/>
      <c r="AA596" s="13"/>
      <c r="AB596" s="13"/>
      <c r="AC596" s="13"/>
      <c r="AD596" s="13"/>
      <c r="AE596" s="13"/>
      <c r="AT596" s="272" t="s">
        <v>436</v>
      </c>
      <c r="AU596" s="272" t="s">
        <v>92</v>
      </c>
      <c r="AV596" s="13" t="s">
        <v>92</v>
      </c>
      <c r="AW596" s="13" t="s">
        <v>38</v>
      </c>
      <c r="AX596" s="13" t="s">
        <v>83</v>
      </c>
      <c r="AY596" s="272" t="s">
        <v>244</v>
      </c>
    </row>
    <row r="597" s="13" customFormat="1">
      <c r="A597" s="13"/>
      <c r="B597" s="262"/>
      <c r="C597" s="263"/>
      <c r="D597" s="235" t="s">
        <v>436</v>
      </c>
      <c r="E597" s="264" t="s">
        <v>1</v>
      </c>
      <c r="F597" s="265" t="s">
        <v>2222</v>
      </c>
      <c r="G597" s="263"/>
      <c r="H597" s="266">
        <v>1.69</v>
      </c>
      <c r="I597" s="267"/>
      <c r="J597" s="263"/>
      <c r="K597" s="263"/>
      <c r="L597" s="268"/>
      <c r="M597" s="269"/>
      <c r="N597" s="270"/>
      <c r="O597" s="270"/>
      <c r="P597" s="270"/>
      <c r="Q597" s="270"/>
      <c r="R597" s="270"/>
      <c r="S597" s="270"/>
      <c r="T597" s="271"/>
      <c r="U597" s="13"/>
      <c r="V597" s="13"/>
      <c r="W597" s="13"/>
      <c r="X597" s="13"/>
      <c r="Y597" s="13"/>
      <c r="Z597" s="13"/>
      <c r="AA597" s="13"/>
      <c r="AB597" s="13"/>
      <c r="AC597" s="13"/>
      <c r="AD597" s="13"/>
      <c r="AE597" s="13"/>
      <c r="AT597" s="272" t="s">
        <v>436</v>
      </c>
      <c r="AU597" s="272" t="s">
        <v>92</v>
      </c>
      <c r="AV597" s="13" t="s">
        <v>92</v>
      </c>
      <c r="AW597" s="13" t="s">
        <v>38</v>
      </c>
      <c r="AX597" s="13" t="s">
        <v>83</v>
      </c>
      <c r="AY597" s="272" t="s">
        <v>244</v>
      </c>
    </row>
    <row r="598" s="13" customFormat="1">
      <c r="A598" s="13"/>
      <c r="B598" s="262"/>
      <c r="C598" s="263"/>
      <c r="D598" s="235" t="s">
        <v>436</v>
      </c>
      <c r="E598" s="264" t="s">
        <v>1</v>
      </c>
      <c r="F598" s="265" t="s">
        <v>2223</v>
      </c>
      <c r="G598" s="263"/>
      <c r="H598" s="266">
        <v>19.379999999999999</v>
      </c>
      <c r="I598" s="267"/>
      <c r="J598" s="263"/>
      <c r="K598" s="263"/>
      <c r="L598" s="268"/>
      <c r="M598" s="269"/>
      <c r="N598" s="270"/>
      <c r="O598" s="270"/>
      <c r="P598" s="270"/>
      <c r="Q598" s="270"/>
      <c r="R598" s="270"/>
      <c r="S598" s="270"/>
      <c r="T598" s="271"/>
      <c r="U598" s="13"/>
      <c r="V598" s="13"/>
      <c r="W598" s="13"/>
      <c r="X598" s="13"/>
      <c r="Y598" s="13"/>
      <c r="Z598" s="13"/>
      <c r="AA598" s="13"/>
      <c r="AB598" s="13"/>
      <c r="AC598" s="13"/>
      <c r="AD598" s="13"/>
      <c r="AE598" s="13"/>
      <c r="AT598" s="272" t="s">
        <v>436</v>
      </c>
      <c r="AU598" s="272" t="s">
        <v>92</v>
      </c>
      <c r="AV598" s="13" t="s">
        <v>92</v>
      </c>
      <c r="AW598" s="13" t="s">
        <v>38</v>
      </c>
      <c r="AX598" s="13" t="s">
        <v>83</v>
      </c>
      <c r="AY598" s="272" t="s">
        <v>244</v>
      </c>
    </row>
    <row r="599" s="14" customFormat="1">
      <c r="A599" s="14"/>
      <c r="B599" s="273"/>
      <c r="C599" s="274"/>
      <c r="D599" s="235" t="s">
        <v>436</v>
      </c>
      <c r="E599" s="275" t="s">
        <v>1</v>
      </c>
      <c r="F599" s="276" t="s">
        <v>438</v>
      </c>
      <c r="G599" s="274"/>
      <c r="H599" s="277">
        <v>924.23000000000002</v>
      </c>
      <c r="I599" s="278"/>
      <c r="J599" s="274"/>
      <c r="K599" s="274"/>
      <c r="L599" s="279"/>
      <c r="M599" s="280"/>
      <c r="N599" s="281"/>
      <c r="O599" s="281"/>
      <c r="P599" s="281"/>
      <c r="Q599" s="281"/>
      <c r="R599" s="281"/>
      <c r="S599" s="281"/>
      <c r="T599" s="282"/>
      <c r="U599" s="14"/>
      <c r="V599" s="14"/>
      <c r="W599" s="14"/>
      <c r="X599" s="14"/>
      <c r="Y599" s="14"/>
      <c r="Z599" s="14"/>
      <c r="AA599" s="14"/>
      <c r="AB599" s="14"/>
      <c r="AC599" s="14"/>
      <c r="AD599" s="14"/>
      <c r="AE599" s="14"/>
      <c r="AT599" s="283" t="s">
        <v>436</v>
      </c>
      <c r="AU599" s="283" t="s">
        <v>92</v>
      </c>
      <c r="AV599" s="14" t="s">
        <v>123</v>
      </c>
      <c r="AW599" s="14" t="s">
        <v>38</v>
      </c>
      <c r="AX599" s="14" t="s">
        <v>90</v>
      </c>
      <c r="AY599" s="283" t="s">
        <v>244</v>
      </c>
    </row>
    <row r="600" s="2" customFormat="1" ht="16.5" customHeight="1">
      <c r="A600" s="40"/>
      <c r="B600" s="41"/>
      <c r="C600" s="222" t="s">
        <v>1037</v>
      </c>
      <c r="D600" s="222" t="s">
        <v>245</v>
      </c>
      <c r="E600" s="223" t="s">
        <v>2224</v>
      </c>
      <c r="F600" s="224" t="s">
        <v>2225</v>
      </c>
      <c r="G600" s="225" t="s">
        <v>248</v>
      </c>
      <c r="H600" s="226">
        <v>0.90000000000000002</v>
      </c>
      <c r="I600" s="227"/>
      <c r="J600" s="228">
        <f>ROUND(I600*H600,2)</f>
        <v>0</v>
      </c>
      <c r="K600" s="224" t="s">
        <v>434</v>
      </c>
      <c r="L600" s="46"/>
      <c r="M600" s="229" t="s">
        <v>1</v>
      </c>
      <c r="N600" s="230" t="s">
        <v>48</v>
      </c>
      <c r="O600" s="93"/>
      <c r="P600" s="231">
        <f>O600*H600</f>
        <v>0</v>
      </c>
      <c r="Q600" s="231">
        <v>0.087999999999999995</v>
      </c>
      <c r="R600" s="231">
        <f>Q600*H600</f>
        <v>0.079199999999999993</v>
      </c>
      <c r="S600" s="231">
        <v>0</v>
      </c>
      <c r="T600" s="232">
        <f>S600*H600</f>
        <v>0</v>
      </c>
      <c r="U600" s="40"/>
      <c r="V600" s="40"/>
      <c r="W600" s="40"/>
      <c r="X600" s="40"/>
      <c r="Y600" s="40"/>
      <c r="Z600" s="40"/>
      <c r="AA600" s="40"/>
      <c r="AB600" s="40"/>
      <c r="AC600" s="40"/>
      <c r="AD600" s="40"/>
      <c r="AE600" s="40"/>
      <c r="AR600" s="233" t="s">
        <v>123</v>
      </c>
      <c r="AT600" s="233" t="s">
        <v>245</v>
      </c>
      <c r="AU600" s="233" t="s">
        <v>92</v>
      </c>
      <c r="AY600" s="18" t="s">
        <v>244</v>
      </c>
      <c r="BE600" s="234">
        <f>IF(N600="základní",J600,0)</f>
        <v>0</v>
      </c>
      <c r="BF600" s="234">
        <f>IF(N600="snížená",J600,0)</f>
        <v>0</v>
      </c>
      <c r="BG600" s="234">
        <f>IF(N600="zákl. přenesená",J600,0)</f>
        <v>0</v>
      </c>
      <c r="BH600" s="234">
        <f>IF(N600="sníž. přenesená",J600,0)</f>
        <v>0</v>
      </c>
      <c r="BI600" s="234">
        <f>IF(N600="nulová",J600,0)</f>
        <v>0</v>
      </c>
      <c r="BJ600" s="18" t="s">
        <v>90</v>
      </c>
      <c r="BK600" s="234">
        <f>ROUND(I600*H600,2)</f>
        <v>0</v>
      </c>
      <c r="BL600" s="18" t="s">
        <v>123</v>
      </c>
      <c r="BM600" s="233" t="s">
        <v>2226</v>
      </c>
    </row>
    <row r="601" s="13" customFormat="1">
      <c r="A601" s="13"/>
      <c r="B601" s="262"/>
      <c r="C601" s="263"/>
      <c r="D601" s="235" t="s">
        <v>436</v>
      </c>
      <c r="E601" s="264" t="s">
        <v>1</v>
      </c>
      <c r="F601" s="265" t="s">
        <v>2227</v>
      </c>
      <c r="G601" s="263"/>
      <c r="H601" s="266">
        <v>0.90000000000000002</v>
      </c>
      <c r="I601" s="267"/>
      <c r="J601" s="263"/>
      <c r="K601" s="263"/>
      <c r="L601" s="268"/>
      <c r="M601" s="269"/>
      <c r="N601" s="270"/>
      <c r="O601" s="270"/>
      <c r="P601" s="270"/>
      <c r="Q601" s="270"/>
      <c r="R601" s="270"/>
      <c r="S601" s="270"/>
      <c r="T601" s="271"/>
      <c r="U601" s="13"/>
      <c r="V601" s="13"/>
      <c r="W601" s="13"/>
      <c r="X601" s="13"/>
      <c r="Y601" s="13"/>
      <c r="Z601" s="13"/>
      <c r="AA601" s="13"/>
      <c r="AB601" s="13"/>
      <c r="AC601" s="13"/>
      <c r="AD601" s="13"/>
      <c r="AE601" s="13"/>
      <c r="AT601" s="272" t="s">
        <v>436</v>
      </c>
      <c r="AU601" s="272" t="s">
        <v>92</v>
      </c>
      <c r="AV601" s="13" t="s">
        <v>92</v>
      </c>
      <c r="AW601" s="13" t="s">
        <v>38</v>
      </c>
      <c r="AX601" s="13" t="s">
        <v>83</v>
      </c>
      <c r="AY601" s="272" t="s">
        <v>244</v>
      </c>
    </row>
    <row r="602" s="14" customFormat="1">
      <c r="A602" s="14"/>
      <c r="B602" s="273"/>
      <c r="C602" s="274"/>
      <c r="D602" s="235" t="s">
        <v>436</v>
      </c>
      <c r="E602" s="275" t="s">
        <v>1</v>
      </c>
      <c r="F602" s="276" t="s">
        <v>438</v>
      </c>
      <c r="G602" s="274"/>
      <c r="H602" s="277">
        <v>0.90000000000000002</v>
      </c>
      <c r="I602" s="278"/>
      <c r="J602" s="274"/>
      <c r="K602" s="274"/>
      <c r="L602" s="279"/>
      <c r="M602" s="280"/>
      <c r="N602" s="281"/>
      <c r="O602" s="281"/>
      <c r="P602" s="281"/>
      <c r="Q602" s="281"/>
      <c r="R602" s="281"/>
      <c r="S602" s="281"/>
      <c r="T602" s="282"/>
      <c r="U602" s="14"/>
      <c r="V602" s="14"/>
      <c r="W602" s="14"/>
      <c r="X602" s="14"/>
      <c r="Y602" s="14"/>
      <c r="Z602" s="14"/>
      <c r="AA602" s="14"/>
      <c r="AB602" s="14"/>
      <c r="AC602" s="14"/>
      <c r="AD602" s="14"/>
      <c r="AE602" s="14"/>
      <c r="AT602" s="283" t="s">
        <v>436</v>
      </c>
      <c r="AU602" s="283" t="s">
        <v>92</v>
      </c>
      <c r="AV602" s="14" t="s">
        <v>123</v>
      </c>
      <c r="AW602" s="14" t="s">
        <v>38</v>
      </c>
      <c r="AX602" s="14" t="s">
        <v>90</v>
      </c>
      <c r="AY602" s="283" t="s">
        <v>244</v>
      </c>
    </row>
    <row r="603" s="2" customFormat="1" ht="16.5" customHeight="1">
      <c r="A603" s="40"/>
      <c r="B603" s="41"/>
      <c r="C603" s="222" t="s">
        <v>2228</v>
      </c>
      <c r="D603" s="222" t="s">
        <v>245</v>
      </c>
      <c r="E603" s="223" t="s">
        <v>2229</v>
      </c>
      <c r="F603" s="224" t="s">
        <v>2230</v>
      </c>
      <c r="G603" s="225" t="s">
        <v>248</v>
      </c>
      <c r="H603" s="226">
        <v>0.90000000000000002</v>
      </c>
      <c r="I603" s="227"/>
      <c r="J603" s="228">
        <f>ROUND(I603*H603,2)</f>
        <v>0</v>
      </c>
      <c r="K603" s="224" t="s">
        <v>434</v>
      </c>
      <c r="L603" s="46"/>
      <c r="M603" s="229" t="s">
        <v>1</v>
      </c>
      <c r="N603" s="230" t="s">
        <v>48</v>
      </c>
      <c r="O603" s="93"/>
      <c r="P603" s="231">
        <f>O603*H603</f>
        <v>0</v>
      </c>
      <c r="Q603" s="231">
        <v>0</v>
      </c>
      <c r="R603" s="231">
        <f>Q603*H603</f>
        <v>0</v>
      </c>
      <c r="S603" s="231">
        <v>0</v>
      </c>
      <c r="T603" s="232">
        <f>S603*H603</f>
        <v>0</v>
      </c>
      <c r="U603" s="40"/>
      <c r="V603" s="40"/>
      <c r="W603" s="40"/>
      <c r="X603" s="40"/>
      <c r="Y603" s="40"/>
      <c r="Z603" s="40"/>
      <c r="AA603" s="40"/>
      <c r="AB603" s="40"/>
      <c r="AC603" s="40"/>
      <c r="AD603" s="40"/>
      <c r="AE603" s="40"/>
      <c r="AR603" s="233" t="s">
        <v>123</v>
      </c>
      <c r="AT603" s="233" t="s">
        <v>245</v>
      </c>
      <c r="AU603" s="233" t="s">
        <v>92</v>
      </c>
      <c r="AY603" s="18" t="s">
        <v>244</v>
      </c>
      <c r="BE603" s="234">
        <f>IF(N603="základní",J603,0)</f>
        <v>0</v>
      </c>
      <c r="BF603" s="234">
        <f>IF(N603="snížená",J603,0)</f>
        <v>0</v>
      </c>
      <c r="BG603" s="234">
        <f>IF(N603="zákl. přenesená",J603,0)</f>
        <v>0</v>
      </c>
      <c r="BH603" s="234">
        <f>IF(N603="sníž. přenesená",J603,0)</f>
        <v>0</v>
      </c>
      <c r="BI603" s="234">
        <f>IF(N603="nulová",J603,0)</f>
        <v>0</v>
      </c>
      <c r="BJ603" s="18" t="s">
        <v>90</v>
      </c>
      <c r="BK603" s="234">
        <f>ROUND(I603*H603,2)</f>
        <v>0</v>
      </c>
      <c r="BL603" s="18" t="s">
        <v>123</v>
      </c>
      <c r="BM603" s="233" t="s">
        <v>2231</v>
      </c>
    </row>
    <row r="604" s="2" customFormat="1" ht="16.5" customHeight="1">
      <c r="A604" s="40"/>
      <c r="B604" s="41"/>
      <c r="C604" s="222" t="s">
        <v>1041</v>
      </c>
      <c r="D604" s="222" t="s">
        <v>245</v>
      </c>
      <c r="E604" s="223" t="s">
        <v>2232</v>
      </c>
      <c r="F604" s="224" t="s">
        <v>2233</v>
      </c>
      <c r="G604" s="225" t="s">
        <v>248</v>
      </c>
      <c r="H604" s="226">
        <v>3696.9200000000001</v>
      </c>
      <c r="I604" s="227"/>
      <c r="J604" s="228">
        <f>ROUND(I604*H604,2)</f>
        <v>0</v>
      </c>
      <c r="K604" s="224" t="s">
        <v>434</v>
      </c>
      <c r="L604" s="46"/>
      <c r="M604" s="229" t="s">
        <v>1</v>
      </c>
      <c r="N604" s="230" t="s">
        <v>48</v>
      </c>
      <c r="O604" s="93"/>
      <c r="P604" s="231">
        <f>O604*H604</f>
        <v>0</v>
      </c>
      <c r="Q604" s="231">
        <v>0.010999999999999999</v>
      </c>
      <c r="R604" s="231">
        <f>Q604*H604</f>
        <v>40.666119999999999</v>
      </c>
      <c r="S604" s="231">
        <v>0</v>
      </c>
      <c r="T604" s="232">
        <f>S604*H604</f>
        <v>0</v>
      </c>
      <c r="U604" s="40"/>
      <c r="V604" s="40"/>
      <c r="W604" s="40"/>
      <c r="X604" s="40"/>
      <c r="Y604" s="40"/>
      <c r="Z604" s="40"/>
      <c r="AA604" s="40"/>
      <c r="AB604" s="40"/>
      <c r="AC604" s="40"/>
      <c r="AD604" s="40"/>
      <c r="AE604" s="40"/>
      <c r="AR604" s="233" t="s">
        <v>123</v>
      </c>
      <c r="AT604" s="233" t="s">
        <v>245</v>
      </c>
      <c r="AU604" s="233" t="s">
        <v>92</v>
      </c>
      <c r="AY604" s="18" t="s">
        <v>244</v>
      </c>
      <c r="BE604" s="234">
        <f>IF(N604="základní",J604,0)</f>
        <v>0</v>
      </c>
      <c r="BF604" s="234">
        <f>IF(N604="snížená",J604,0)</f>
        <v>0</v>
      </c>
      <c r="BG604" s="234">
        <f>IF(N604="zákl. přenesená",J604,0)</f>
        <v>0</v>
      </c>
      <c r="BH604" s="234">
        <f>IF(N604="sníž. přenesená",J604,0)</f>
        <v>0</v>
      </c>
      <c r="BI604" s="234">
        <f>IF(N604="nulová",J604,0)</f>
        <v>0</v>
      </c>
      <c r="BJ604" s="18" t="s">
        <v>90</v>
      </c>
      <c r="BK604" s="234">
        <f>ROUND(I604*H604,2)</f>
        <v>0</v>
      </c>
      <c r="BL604" s="18" t="s">
        <v>123</v>
      </c>
      <c r="BM604" s="233" t="s">
        <v>2234</v>
      </c>
    </row>
    <row r="605" s="13" customFormat="1">
      <c r="A605" s="13"/>
      <c r="B605" s="262"/>
      <c r="C605" s="263"/>
      <c r="D605" s="235" t="s">
        <v>436</v>
      </c>
      <c r="E605" s="264" t="s">
        <v>1</v>
      </c>
      <c r="F605" s="265" t="s">
        <v>2235</v>
      </c>
      <c r="G605" s="263"/>
      <c r="H605" s="266">
        <v>3612.6399999999999</v>
      </c>
      <c r="I605" s="267"/>
      <c r="J605" s="263"/>
      <c r="K605" s="263"/>
      <c r="L605" s="268"/>
      <c r="M605" s="269"/>
      <c r="N605" s="270"/>
      <c r="O605" s="270"/>
      <c r="P605" s="270"/>
      <c r="Q605" s="270"/>
      <c r="R605" s="270"/>
      <c r="S605" s="270"/>
      <c r="T605" s="271"/>
      <c r="U605" s="13"/>
      <c r="V605" s="13"/>
      <c r="W605" s="13"/>
      <c r="X605" s="13"/>
      <c r="Y605" s="13"/>
      <c r="Z605" s="13"/>
      <c r="AA605" s="13"/>
      <c r="AB605" s="13"/>
      <c r="AC605" s="13"/>
      <c r="AD605" s="13"/>
      <c r="AE605" s="13"/>
      <c r="AT605" s="272" t="s">
        <v>436</v>
      </c>
      <c r="AU605" s="272" t="s">
        <v>92</v>
      </c>
      <c r="AV605" s="13" t="s">
        <v>92</v>
      </c>
      <c r="AW605" s="13" t="s">
        <v>38</v>
      </c>
      <c r="AX605" s="13" t="s">
        <v>83</v>
      </c>
      <c r="AY605" s="272" t="s">
        <v>244</v>
      </c>
    </row>
    <row r="606" s="13" customFormat="1">
      <c r="A606" s="13"/>
      <c r="B606" s="262"/>
      <c r="C606" s="263"/>
      <c r="D606" s="235" t="s">
        <v>436</v>
      </c>
      <c r="E606" s="264" t="s">
        <v>1</v>
      </c>
      <c r="F606" s="265" t="s">
        <v>2236</v>
      </c>
      <c r="G606" s="263"/>
      <c r="H606" s="266">
        <v>6.7599999999999998</v>
      </c>
      <c r="I606" s="267"/>
      <c r="J606" s="263"/>
      <c r="K606" s="263"/>
      <c r="L606" s="268"/>
      <c r="M606" s="269"/>
      <c r="N606" s="270"/>
      <c r="O606" s="270"/>
      <c r="P606" s="270"/>
      <c r="Q606" s="270"/>
      <c r="R606" s="270"/>
      <c r="S606" s="270"/>
      <c r="T606" s="271"/>
      <c r="U606" s="13"/>
      <c r="V606" s="13"/>
      <c r="W606" s="13"/>
      <c r="X606" s="13"/>
      <c r="Y606" s="13"/>
      <c r="Z606" s="13"/>
      <c r="AA606" s="13"/>
      <c r="AB606" s="13"/>
      <c r="AC606" s="13"/>
      <c r="AD606" s="13"/>
      <c r="AE606" s="13"/>
      <c r="AT606" s="272" t="s">
        <v>436</v>
      </c>
      <c r="AU606" s="272" t="s">
        <v>92</v>
      </c>
      <c r="AV606" s="13" t="s">
        <v>92</v>
      </c>
      <c r="AW606" s="13" t="s">
        <v>38</v>
      </c>
      <c r="AX606" s="13" t="s">
        <v>83</v>
      </c>
      <c r="AY606" s="272" t="s">
        <v>244</v>
      </c>
    </row>
    <row r="607" s="13" customFormat="1">
      <c r="A607" s="13"/>
      <c r="B607" s="262"/>
      <c r="C607" s="263"/>
      <c r="D607" s="235" t="s">
        <v>436</v>
      </c>
      <c r="E607" s="264" t="s">
        <v>1</v>
      </c>
      <c r="F607" s="265" t="s">
        <v>2237</v>
      </c>
      <c r="G607" s="263"/>
      <c r="H607" s="266">
        <v>77.519999999999996</v>
      </c>
      <c r="I607" s="267"/>
      <c r="J607" s="263"/>
      <c r="K607" s="263"/>
      <c r="L607" s="268"/>
      <c r="M607" s="269"/>
      <c r="N607" s="270"/>
      <c r="O607" s="270"/>
      <c r="P607" s="270"/>
      <c r="Q607" s="270"/>
      <c r="R607" s="270"/>
      <c r="S607" s="270"/>
      <c r="T607" s="271"/>
      <c r="U607" s="13"/>
      <c r="V607" s="13"/>
      <c r="W607" s="13"/>
      <c r="X607" s="13"/>
      <c r="Y607" s="13"/>
      <c r="Z607" s="13"/>
      <c r="AA607" s="13"/>
      <c r="AB607" s="13"/>
      <c r="AC607" s="13"/>
      <c r="AD607" s="13"/>
      <c r="AE607" s="13"/>
      <c r="AT607" s="272" t="s">
        <v>436</v>
      </c>
      <c r="AU607" s="272" t="s">
        <v>92</v>
      </c>
      <c r="AV607" s="13" t="s">
        <v>92</v>
      </c>
      <c r="AW607" s="13" t="s">
        <v>38</v>
      </c>
      <c r="AX607" s="13" t="s">
        <v>83</v>
      </c>
      <c r="AY607" s="272" t="s">
        <v>244</v>
      </c>
    </row>
    <row r="608" s="14" customFormat="1">
      <c r="A608" s="14"/>
      <c r="B608" s="273"/>
      <c r="C608" s="274"/>
      <c r="D608" s="235" t="s">
        <v>436</v>
      </c>
      <c r="E608" s="275" t="s">
        <v>1</v>
      </c>
      <c r="F608" s="276" t="s">
        <v>438</v>
      </c>
      <c r="G608" s="274"/>
      <c r="H608" s="277">
        <v>3696.9200000000001</v>
      </c>
      <c r="I608" s="278"/>
      <c r="J608" s="274"/>
      <c r="K608" s="274"/>
      <c r="L608" s="279"/>
      <c r="M608" s="280"/>
      <c r="N608" s="281"/>
      <c r="O608" s="281"/>
      <c r="P608" s="281"/>
      <c r="Q608" s="281"/>
      <c r="R608" s="281"/>
      <c r="S608" s="281"/>
      <c r="T608" s="282"/>
      <c r="U608" s="14"/>
      <c r="V608" s="14"/>
      <c r="W608" s="14"/>
      <c r="X608" s="14"/>
      <c r="Y608" s="14"/>
      <c r="Z608" s="14"/>
      <c r="AA608" s="14"/>
      <c r="AB608" s="14"/>
      <c r="AC608" s="14"/>
      <c r="AD608" s="14"/>
      <c r="AE608" s="14"/>
      <c r="AT608" s="283" t="s">
        <v>436</v>
      </c>
      <c r="AU608" s="283" t="s">
        <v>92</v>
      </c>
      <c r="AV608" s="14" t="s">
        <v>123</v>
      </c>
      <c r="AW608" s="14" t="s">
        <v>38</v>
      </c>
      <c r="AX608" s="14" t="s">
        <v>90</v>
      </c>
      <c r="AY608" s="283" t="s">
        <v>244</v>
      </c>
    </row>
    <row r="609" s="2" customFormat="1" ht="16.5" customHeight="1">
      <c r="A609" s="40"/>
      <c r="B609" s="41"/>
      <c r="C609" s="222" t="s">
        <v>2238</v>
      </c>
      <c r="D609" s="222" t="s">
        <v>245</v>
      </c>
      <c r="E609" s="223" t="s">
        <v>2239</v>
      </c>
      <c r="F609" s="224" t="s">
        <v>2240</v>
      </c>
      <c r="G609" s="225" t="s">
        <v>248</v>
      </c>
      <c r="H609" s="226">
        <v>39.981000000000002</v>
      </c>
      <c r="I609" s="227"/>
      <c r="J609" s="228">
        <f>ROUND(I609*H609,2)</f>
        <v>0</v>
      </c>
      <c r="K609" s="224" t="s">
        <v>249</v>
      </c>
      <c r="L609" s="46"/>
      <c r="M609" s="229" t="s">
        <v>1</v>
      </c>
      <c r="N609" s="230" t="s">
        <v>48</v>
      </c>
      <c r="O609" s="93"/>
      <c r="P609" s="231">
        <f>O609*H609</f>
        <v>0</v>
      </c>
      <c r="Q609" s="231">
        <v>0.00059999999999999995</v>
      </c>
      <c r="R609" s="231">
        <f>Q609*H609</f>
        <v>0.023988599999999999</v>
      </c>
      <c r="S609" s="231">
        <v>0</v>
      </c>
      <c r="T609" s="232">
        <f>S609*H609</f>
        <v>0</v>
      </c>
      <c r="U609" s="40"/>
      <c r="V609" s="40"/>
      <c r="W609" s="40"/>
      <c r="X609" s="40"/>
      <c r="Y609" s="40"/>
      <c r="Z609" s="40"/>
      <c r="AA609" s="40"/>
      <c r="AB609" s="40"/>
      <c r="AC609" s="40"/>
      <c r="AD609" s="40"/>
      <c r="AE609" s="40"/>
      <c r="AR609" s="233" t="s">
        <v>123</v>
      </c>
      <c r="AT609" s="233" t="s">
        <v>245</v>
      </c>
      <c r="AU609" s="233" t="s">
        <v>92</v>
      </c>
      <c r="AY609" s="18" t="s">
        <v>244</v>
      </c>
      <c r="BE609" s="234">
        <f>IF(N609="základní",J609,0)</f>
        <v>0</v>
      </c>
      <c r="BF609" s="234">
        <f>IF(N609="snížená",J609,0)</f>
        <v>0</v>
      </c>
      <c r="BG609" s="234">
        <f>IF(N609="zákl. přenesená",J609,0)</f>
        <v>0</v>
      </c>
      <c r="BH609" s="234">
        <f>IF(N609="sníž. přenesená",J609,0)</f>
        <v>0</v>
      </c>
      <c r="BI609" s="234">
        <f>IF(N609="nulová",J609,0)</f>
        <v>0</v>
      </c>
      <c r="BJ609" s="18" t="s">
        <v>90</v>
      </c>
      <c r="BK609" s="234">
        <f>ROUND(I609*H609,2)</f>
        <v>0</v>
      </c>
      <c r="BL609" s="18" t="s">
        <v>123</v>
      </c>
      <c r="BM609" s="233" t="s">
        <v>2241</v>
      </c>
    </row>
    <row r="610" s="2" customFormat="1">
      <c r="A610" s="40"/>
      <c r="B610" s="41"/>
      <c r="C610" s="42"/>
      <c r="D610" s="235" t="s">
        <v>250</v>
      </c>
      <c r="E610" s="42"/>
      <c r="F610" s="236" t="s">
        <v>2242</v>
      </c>
      <c r="G610" s="42"/>
      <c r="H610" s="42"/>
      <c r="I610" s="237"/>
      <c r="J610" s="42"/>
      <c r="K610" s="42"/>
      <c r="L610" s="46"/>
      <c r="M610" s="238"/>
      <c r="N610" s="239"/>
      <c r="O610" s="93"/>
      <c r="P610" s="93"/>
      <c r="Q610" s="93"/>
      <c r="R610" s="93"/>
      <c r="S610" s="93"/>
      <c r="T610" s="94"/>
      <c r="U610" s="40"/>
      <c r="V610" s="40"/>
      <c r="W610" s="40"/>
      <c r="X610" s="40"/>
      <c r="Y610" s="40"/>
      <c r="Z610" s="40"/>
      <c r="AA610" s="40"/>
      <c r="AB610" s="40"/>
      <c r="AC610" s="40"/>
      <c r="AD610" s="40"/>
      <c r="AE610" s="40"/>
      <c r="AT610" s="18" t="s">
        <v>250</v>
      </c>
      <c r="AU610" s="18" t="s">
        <v>92</v>
      </c>
    </row>
    <row r="611" s="13" customFormat="1">
      <c r="A611" s="13"/>
      <c r="B611" s="262"/>
      <c r="C611" s="263"/>
      <c r="D611" s="235" t="s">
        <v>436</v>
      </c>
      <c r="E611" s="264" t="s">
        <v>1</v>
      </c>
      <c r="F611" s="265" t="s">
        <v>2243</v>
      </c>
      <c r="G611" s="263"/>
      <c r="H611" s="266">
        <v>39.981000000000002</v>
      </c>
      <c r="I611" s="267"/>
      <c r="J611" s="263"/>
      <c r="K611" s="263"/>
      <c r="L611" s="268"/>
      <c r="M611" s="269"/>
      <c r="N611" s="270"/>
      <c r="O611" s="270"/>
      <c r="P611" s="270"/>
      <c r="Q611" s="270"/>
      <c r="R611" s="270"/>
      <c r="S611" s="270"/>
      <c r="T611" s="271"/>
      <c r="U611" s="13"/>
      <c r="V611" s="13"/>
      <c r="W611" s="13"/>
      <c r="X611" s="13"/>
      <c r="Y611" s="13"/>
      <c r="Z611" s="13"/>
      <c r="AA611" s="13"/>
      <c r="AB611" s="13"/>
      <c r="AC611" s="13"/>
      <c r="AD611" s="13"/>
      <c r="AE611" s="13"/>
      <c r="AT611" s="272" t="s">
        <v>436</v>
      </c>
      <c r="AU611" s="272" t="s">
        <v>92</v>
      </c>
      <c r="AV611" s="13" t="s">
        <v>92</v>
      </c>
      <c r="AW611" s="13" t="s">
        <v>38</v>
      </c>
      <c r="AX611" s="13" t="s">
        <v>83</v>
      </c>
      <c r="AY611" s="272" t="s">
        <v>244</v>
      </c>
    </row>
    <row r="612" s="14" customFormat="1">
      <c r="A612" s="14"/>
      <c r="B612" s="273"/>
      <c r="C612" s="274"/>
      <c r="D612" s="235" t="s">
        <v>436</v>
      </c>
      <c r="E612" s="275" t="s">
        <v>1</v>
      </c>
      <c r="F612" s="276" t="s">
        <v>438</v>
      </c>
      <c r="G612" s="274"/>
      <c r="H612" s="277">
        <v>39.981000000000002</v>
      </c>
      <c r="I612" s="278"/>
      <c r="J612" s="274"/>
      <c r="K612" s="274"/>
      <c r="L612" s="279"/>
      <c r="M612" s="280"/>
      <c r="N612" s="281"/>
      <c r="O612" s="281"/>
      <c r="P612" s="281"/>
      <c r="Q612" s="281"/>
      <c r="R612" s="281"/>
      <c r="S612" s="281"/>
      <c r="T612" s="282"/>
      <c r="U612" s="14"/>
      <c r="V612" s="14"/>
      <c r="W612" s="14"/>
      <c r="X612" s="14"/>
      <c r="Y612" s="14"/>
      <c r="Z612" s="14"/>
      <c r="AA612" s="14"/>
      <c r="AB612" s="14"/>
      <c r="AC612" s="14"/>
      <c r="AD612" s="14"/>
      <c r="AE612" s="14"/>
      <c r="AT612" s="283" t="s">
        <v>436</v>
      </c>
      <c r="AU612" s="283" t="s">
        <v>92</v>
      </c>
      <c r="AV612" s="14" t="s">
        <v>123</v>
      </c>
      <c r="AW612" s="14" t="s">
        <v>38</v>
      </c>
      <c r="AX612" s="14" t="s">
        <v>90</v>
      </c>
      <c r="AY612" s="283" t="s">
        <v>244</v>
      </c>
    </row>
    <row r="613" s="2" customFormat="1" ht="16.5" customHeight="1">
      <c r="A613" s="40"/>
      <c r="B613" s="41"/>
      <c r="C613" s="222" t="s">
        <v>1044</v>
      </c>
      <c r="D613" s="222" t="s">
        <v>245</v>
      </c>
      <c r="E613" s="223" t="s">
        <v>2229</v>
      </c>
      <c r="F613" s="224" t="s">
        <v>2230</v>
      </c>
      <c r="G613" s="225" t="s">
        <v>248</v>
      </c>
      <c r="H613" s="226">
        <v>934.80999999999995</v>
      </c>
      <c r="I613" s="227"/>
      <c r="J613" s="228">
        <f>ROUND(I613*H613,2)</f>
        <v>0</v>
      </c>
      <c r="K613" s="224" t="s">
        <v>434</v>
      </c>
      <c r="L613" s="46"/>
      <c r="M613" s="229" t="s">
        <v>1</v>
      </c>
      <c r="N613" s="230" t="s">
        <v>48</v>
      </c>
      <c r="O613" s="93"/>
      <c r="P613" s="231">
        <f>O613*H613</f>
        <v>0</v>
      </c>
      <c r="Q613" s="231">
        <v>0</v>
      </c>
      <c r="R613" s="231">
        <f>Q613*H613</f>
        <v>0</v>
      </c>
      <c r="S613" s="231">
        <v>0</v>
      </c>
      <c r="T613" s="232">
        <f>S613*H613</f>
        <v>0</v>
      </c>
      <c r="U613" s="40"/>
      <c r="V613" s="40"/>
      <c r="W613" s="40"/>
      <c r="X613" s="40"/>
      <c r="Y613" s="40"/>
      <c r="Z613" s="40"/>
      <c r="AA613" s="40"/>
      <c r="AB613" s="40"/>
      <c r="AC613" s="40"/>
      <c r="AD613" s="40"/>
      <c r="AE613" s="40"/>
      <c r="AR613" s="233" t="s">
        <v>123</v>
      </c>
      <c r="AT613" s="233" t="s">
        <v>245</v>
      </c>
      <c r="AU613" s="233" t="s">
        <v>92</v>
      </c>
      <c r="AY613" s="18" t="s">
        <v>244</v>
      </c>
      <c r="BE613" s="234">
        <f>IF(N613="základní",J613,0)</f>
        <v>0</v>
      </c>
      <c r="BF613" s="234">
        <f>IF(N613="snížená",J613,0)</f>
        <v>0</v>
      </c>
      <c r="BG613" s="234">
        <f>IF(N613="zákl. přenesená",J613,0)</f>
        <v>0</v>
      </c>
      <c r="BH613" s="234">
        <f>IF(N613="sníž. přenesená",J613,0)</f>
        <v>0</v>
      </c>
      <c r="BI613" s="234">
        <f>IF(N613="nulová",J613,0)</f>
        <v>0</v>
      </c>
      <c r="BJ613" s="18" t="s">
        <v>90</v>
      </c>
      <c r="BK613" s="234">
        <f>ROUND(I613*H613,2)</f>
        <v>0</v>
      </c>
      <c r="BL613" s="18" t="s">
        <v>123</v>
      </c>
      <c r="BM613" s="233" t="s">
        <v>2244</v>
      </c>
    </row>
    <row r="614" s="13" customFormat="1">
      <c r="A614" s="13"/>
      <c r="B614" s="262"/>
      <c r="C614" s="263"/>
      <c r="D614" s="235" t="s">
        <v>436</v>
      </c>
      <c r="E614" s="264" t="s">
        <v>1</v>
      </c>
      <c r="F614" s="265" t="s">
        <v>2245</v>
      </c>
      <c r="G614" s="263"/>
      <c r="H614" s="266">
        <v>934.80999999999995</v>
      </c>
      <c r="I614" s="267"/>
      <c r="J614" s="263"/>
      <c r="K614" s="263"/>
      <c r="L614" s="268"/>
      <c r="M614" s="269"/>
      <c r="N614" s="270"/>
      <c r="O614" s="270"/>
      <c r="P614" s="270"/>
      <c r="Q614" s="270"/>
      <c r="R614" s="270"/>
      <c r="S614" s="270"/>
      <c r="T614" s="271"/>
      <c r="U614" s="13"/>
      <c r="V614" s="13"/>
      <c r="W614" s="13"/>
      <c r="X614" s="13"/>
      <c r="Y614" s="13"/>
      <c r="Z614" s="13"/>
      <c r="AA614" s="13"/>
      <c r="AB614" s="13"/>
      <c r="AC614" s="13"/>
      <c r="AD614" s="13"/>
      <c r="AE614" s="13"/>
      <c r="AT614" s="272" t="s">
        <v>436</v>
      </c>
      <c r="AU614" s="272" t="s">
        <v>92</v>
      </c>
      <c r="AV614" s="13" t="s">
        <v>92</v>
      </c>
      <c r="AW614" s="13" t="s">
        <v>38</v>
      </c>
      <c r="AX614" s="13" t="s">
        <v>83</v>
      </c>
      <c r="AY614" s="272" t="s">
        <v>244</v>
      </c>
    </row>
    <row r="615" s="14" customFormat="1">
      <c r="A615" s="14"/>
      <c r="B615" s="273"/>
      <c r="C615" s="274"/>
      <c r="D615" s="235" t="s">
        <v>436</v>
      </c>
      <c r="E615" s="275" t="s">
        <v>1</v>
      </c>
      <c r="F615" s="276" t="s">
        <v>438</v>
      </c>
      <c r="G615" s="274"/>
      <c r="H615" s="277">
        <v>934.80999999999995</v>
      </c>
      <c r="I615" s="278"/>
      <c r="J615" s="274"/>
      <c r="K615" s="274"/>
      <c r="L615" s="279"/>
      <c r="M615" s="280"/>
      <c r="N615" s="281"/>
      <c r="O615" s="281"/>
      <c r="P615" s="281"/>
      <c r="Q615" s="281"/>
      <c r="R615" s="281"/>
      <c r="S615" s="281"/>
      <c r="T615" s="282"/>
      <c r="U615" s="14"/>
      <c r="V615" s="14"/>
      <c r="W615" s="14"/>
      <c r="X615" s="14"/>
      <c r="Y615" s="14"/>
      <c r="Z615" s="14"/>
      <c r="AA615" s="14"/>
      <c r="AB615" s="14"/>
      <c r="AC615" s="14"/>
      <c r="AD615" s="14"/>
      <c r="AE615" s="14"/>
      <c r="AT615" s="283" t="s">
        <v>436</v>
      </c>
      <c r="AU615" s="283" t="s">
        <v>92</v>
      </c>
      <c r="AV615" s="14" t="s">
        <v>123</v>
      </c>
      <c r="AW615" s="14" t="s">
        <v>38</v>
      </c>
      <c r="AX615" s="14" t="s">
        <v>90</v>
      </c>
      <c r="AY615" s="283" t="s">
        <v>244</v>
      </c>
    </row>
    <row r="616" s="2" customFormat="1" ht="16.5" customHeight="1">
      <c r="A616" s="40"/>
      <c r="B616" s="41"/>
      <c r="C616" s="222" t="s">
        <v>2246</v>
      </c>
      <c r="D616" s="222" t="s">
        <v>245</v>
      </c>
      <c r="E616" s="223" t="s">
        <v>2247</v>
      </c>
      <c r="F616" s="224" t="s">
        <v>2248</v>
      </c>
      <c r="G616" s="225" t="s">
        <v>248</v>
      </c>
      <c r="H616" s="226">
        <v>7.5</v>
      </c>
      <c r="I616" s="227"/>
      <c r="J616" s="228">
        <f>ROUND(I616*H616,2)</f>
        <v>0</v>
      </c>
      <c r="K616" s="224" t="s">
        <v>434</v>
      </c>
      <c r="L616" s="46"/>
      <c r="M616" s="229" t="s">
        <v>1</v>
      </c>
      <c r="N616" s="230" t="s">
        <v>48</v>
      </c>
      <c r="O616" s="93"/>
      <c r="P616" s="231">
        <f>O616*H616</f>
        <v>0</v>
      </c>
      <c r="Q616" s="231">
        <v>0.28361999999999998</v>
      </c>
      <c r="R616" s="231">
        <f>Q616*H616</f>
        <v>2.1271499999999999</v>
      </c>
      <c r="S616" s="231">
        <v>0</v>
      </c>
      <c r="T616" s="232">
        <f>S616*H616</f>
        <v>0</v>
      </c>
      <c r="U616" s="40"/>
      <c r="V616" s="40"/>
      <c r="W616" s="40"/>
      <c r="X616" s="40"/>
      <c r="Y616" s="40"/>
      <c r="Z616" s="40"/>
      <c r="AA616" s="40"/>
      <c r="AB616" s="40"/>
      <c r="AC616" s="40"/>
      <c r="AD616" s="40"/>
      <c r="AE616" s="40"/>
      <c r="AR616" s="233" t="s">
        <v>123</v>
      </c>
      <c r="AT616" s="233" t="s">
        <v>245</v>
      </c>
      <c r="AU616" s="233" t="s">
        <v>92</v>
      </c>
      <c r="AY616" s="18" t="s">
        <v>244</v>
      </c>
      <c r="BE616" s="234">
        <f>IF(N616="základní",J616,0)</f>
        <v>0</v>
      </c>
      <c r="BF616" s="234">
        <f>IF(N616="snížená",J616,0)</f>
        <v>0</v>
      </c>
      <c r="BG616" s="234">
        <f>IF(N616="zákl. přenesená",J616,0)</f>
        <v>0</v>
      </c>
      <c r="BH616" s="234">
        <f>IF(N616="sníž. přenesená",J616,0)</f>
        <v>0</v>
      </c>
      <c r="BI616" s="234">
        <f>IF(N616="nulová",J616,0)</f>
        <v>0</v>
      </c>
      <c r="BJ616" s="18" t="s">
        <v>90</v>
      </c>
      <c r="BK616" s="234">
        <f>ROUND(I616*H616,2)</f>
        <v>0</v>
      </c>
      <c r="BL616" s="18" t="s">
        <v>123</v>
      </c>
      <c r="BM616" s="233" t="s">
        <v>2249</v>
      </c>
    </row>
    <row r="617" s="13" customFormat="1">
      <c r="A617" s="13"/>
      <c r="B617" s="262"/>
      <c r="C617" s="263"/>
      <c r="D617" s="235" t="s">
        <v>436</v>
      </c>
      <c r="E617" s="264" t="s">
        <v>1</v>
      </c>
      <c r="F617" s="265" t="s">
        <v>2250</v>
      </c>
      <c r="G617" s="263"/>
      <c r="H617" s="266">
        <v>7.5</v>
      </c>
      <c r="I617" s="267"/>
      <c r="J617" s="263"/>
      <c r="K617" s="263"/>
      <c r="L617" s="268"/>
      <c r="M617" s="269"/>
      <c r="N617" s="270"/>
      <c r="O617" s="270"/>
      <c r="P617" s="270"/>
      <c r="Q617" s="270"/>
      <c r="R617" s="270"/>
      <c r="S617" s="270"/>
      <c r="T617" s="271"/>
      <c r="U617" s="13"/>
      <c r="V617" s="13"/>
      <c r="W617" s="13"/>
      <c r="X617" s="13"/>
      <c r="Y617" s="13"/>
      <c r="Z617" s="13"/>
      <c r="AA617" s="13"/>
      <c r="AB617" s="13"/>
      <c r="AC617" s="13"/>
      <c r="AD617" s="13"/>
      <c r="AE617" s="13"/>
      <c r="AT617" s="272" t="s">
        <v>436</v>
      </c>
      <c r="AU617" s="272" t="s">
        <v>92</v>
      </c>
      <c r="AV617" s="13" t="s">
        <v>92</v>
      </c>
      <c r="AW617" s="13" t="s">
        <v>38</v>
      </c>
      <c r="AX617" s="13" t="s">
        <v>83</v>
      </c>
      <c r="AY617" s="272" t="s">
        <v>244</v>
      </c>
    </row>
    <row r="618" s="14" customFormat="1">
      <c r="A618" s="14"/>
      <c r="B618" s="273"/>
      <c r="C618" s="274"/>
      <c r="D618" s="235" t="s">
        <v>436</v>
      </c>
      <c r="E618" s="275" t="s">
        <v>1</v>
      </c>
      <c r="F618" s="276" t="s">
        <v>438</v>
      </c>
      <c r="G618" s="274"/>
      <c r="H618" s="277">
        <v>7.5</v>
      </c>
      <c r="I618" s="278"/>
      <c r="J618" s="274"/>
      <c r="K618" s="274"/>
      <c r="L618" s="279"/>
      <c r="M618" s="280"/>
      <c r="N618" s="281"/>
      <c r="O618" s="281"/>
      <c r="P618" s="281"/>
      <c r="Q618" s="281"/>
      <c r="R618" s="281"/>
      <c r="S618" s="281"/>
      <c r="T618" s="282"/>
      <c r="U618" s="14"/>
      <c r="V618" s="14"/>
      <c r="W618" s="14"/>
      <c r="X618" s="14"/>
      <c r="Y618" s="14"/>
      <c r="Z618" s="14"/>
      <c r="AA618" s="14"/>
      <c r="AB618" s="14"/>
      <c r="AC618" s="14"/>
      <c r="AD618" s="14"/>
      <c r="AE618" s="14"/>
      <c r="AT618" s="283" t="s">
        <v>436</v>
      </c>
      <c r="AU618" s="283" t="s">
        <v>92</v>
      </c>
      <c r="AV618" s="14" t="s">
        <v>123</v>
      </c>
      <c r="AW618" s="14" t="s">
        <v>38</v>
      </c>
      <c r="AX618" s="14" t="s">
        <v>90</v>
      </c>
      <c r="AY618" s="283" t="s">
        <v>244</v>
      </c>
    </row>
    <row r="619" s="11" customFormat="1" ht="22.8" customHeight="1">
      <c r="A619" s="11"/>
      <c r="B619" s="208"/>
      <c r="C619" s="209"/>
      <c r="D619" s="210" t="s">
        <v>82</v>
      </c>
      <c r="E619" s="260" t="s">
        <v>277</v>
      </c>
      <c r="F619" s="260" t="s">
        <v>496</v>
      </c>
      <c r="G619" s="209"/>
      <c r="H619" s="209"/>
      <c r="I619" s="212"/>
      <c r="J619" s="261">
        <f>BK619</f>
        <v>0</v>
      </c>
      <c r="K619" s="209"/>
      <c r="L619" s="214"/>
      <c r="M619" s="215"/>
      <c r="N619" s="216"/>
      <c r="O619" s="216"/>
      <c r="P619" s="217">
        <f>SUM(P620:P709)</f>
        <v>0</v>
      </c>
      <c r="Q619" s="216"/>
      <c r="R619" s="217">
        <f>SUM(R620:R709)</f>
        <v>52.197728500000004</v>
      </c>
      <c r="S619" s="216"/>
      <c r="T619" s="218">
        <f>SUM(T620:T709)</f>
        <v>70.949844999999996</v>
      </c>
      <c r="U619" s="11"/>
      <c r="V619" s="11"/>
      <c r="W619" s="11"/>
      <c r="X619" s="11"/>
      <c r="Y619" s="11"/>
      <c r="Z619" s="11"/>
      <c r="AA619" s="11"/>
      <c r="AB619" s="11"/>
      <c r="AC619" s="11"/>
      <c r="AD619" s="11"/>
      <c r="AE619" s="11"/>
      <c r="AR619" s="219" t="s">
        <v>90</v>
      </c>
      <c r="AT619" s="220" t="s">
        <v>82</v>
      </c>
      <c r="AU619" s="220" t="s">
        <v>90</v>
      </c>
      <c r="AY619" s="219" t="s">
        <v>244</v>
      </c>
      <c r="BK619" s="221">
        <f>SUM(BK620:BK709)</f>
        <v>0</v>
      </c>
    </row>
    <row r="620" s="2" customFormat="1" ht="16.5" customHeight="1">
      <c r="A620" s="40"/>
      <c r="B620" s="41"/>
      <c r="C620" s="222" t="s">
        <v>1048</v>
      </c>
      <c r="D620" s="222" t="s">
        <v>245</v>
      </c>
      <c r="E620" s="223" t="s">
        <v>2251</v>
      </c>
      <c r="F620" s="224" t="s">
        <v>2252</v>
      </c>
      <c r="G620" s="225" t="s">
        <v>490</v>
      </c>
      <c r="H620" s="226">
        <v>135</v>
      </c>
      <c r="I620" s="227"/>
      <c r="J620" s="228">
        <f>ROUND(I620*H620,2)</f>
        <v>0</v>
      </c>
      <c r="K620" s="224" t="s">
        <v>434</v>
      </c>
      <c r="L620" s="46"/>
      <c r="M620" s="229" t="s">
        <v>1</v>
      </c>
      <c r="N620" s="230" t="s">
        <v>48</v>
      </c>
      <c r="O620" s="93"/>
      <c r="P620" s="231">
        <f>O620*H620</f>
        <v>0</v>
      </c>
      <c r="Q620" s="231">
        <v>0.15540000000000001</v>
      </c>
      <c r="R620" s="231">
        <f>Q620*H620</f>
        <v>20.979000000000003</v>
      </c>
      <c r="S620" s="231">
        <v>0</v>
      </c>
      <c r="T620" s="232">
        <f>S620*H620</f>
        <v>0</v>
      </c>
      <c r="U620" s="40"/>
      <c r="V620" s="40"/>
      <c r="W620" s="40"/>
      <c r="X620" s="40"/>
      <c r="Y620" s="40"/>
      <c r="Z620" s="40"/>
      <c r="AA620" s="40"/>
      <c r="AB620" s="40"/>
      <c r="AC620" s="40"/>
      <c r="AD620" s="40"/>
      <c r="AE620" s="40"/>
      <c r="AR620" s="233" t="s">
        <v>123</v>
      </c>
      <c r="AT620" s="233" t="s">
        <v>245</v>
      </c>
      <c r="AU620" s="233" t="s">
        <v>92</v>
      </c>
      <c r="AY620" s="18" t="s">
        <v>244</v>
      </c>
      <c r="BE620" s="234">
        <f>IF(N620="základní",J620,0)</f>
        <v>0</v>
      </c>
      <c r="BF620" s="234">
        <f>IF(N620="snížená",J620,0)</f>
        <v>0</v>
      </c>
      <c r="BG620" s="234">
        <f>IF(N620="zákl. přenesená",J620,0)</f>
        <v>0</v>
      </c>
      <c r="BH620" s="234">
        <f>IF(N620="sníž. přenesená",J620,0)</f>
        <v>0</v>
      </c>
      <c r="BI620" s="234">
        <f>IF(N620="nulová",J620,0)</f>
        <v>0</v>
      </c>
      <c r="BJ620" s="18" t="s">
        <v>90</v>
      </c>
      <c r="BK620" s="234">
        <f>ROUND(I620*H620,2)</f>
        <v>0</v>
      </c>
      <c r="BL620" s="18" t="s">
        <v>123</v>
      </c>
      <c r="BM620" s="233" t="s">
        <v>2253</v>
      </c>
    </row>
    <row r="621" s="13" customFormat="1">
      <c r="A621" s="13"/>
      <c r="B621" s="262"/>
      <c r="C621" s="263"/>
      <c r="D621" s="235" t="s">
        <v>436</v>
      </c>
      <c r="E621" s="264" t="s">
        <v>1</v>
      </c>
      <c r="F621" s="265" t="s">
        <v>2254</v>
      </c>
      <c r="G621" s="263"/>
      <c r="H621" s="266">
        <v>135</v>
      </c>
      <c r="I621" s="267"/>
      <c r="J621" s="263"/>
      <c r="K621" s="263"/>
      <c r="L621" s="268"/>
      <c r="M621" s="269"/>
      <c r="N621" s="270"/>
      <c r="O621" s="270"/>
      <c r="P621" s="270"/>
      <c r="Q621" s="270"/>
      <c r="R621" s="270"/>
      <c r="S621" s="270"/>
      <c r="T621" s="271"/>
      <c r="U621" s="13"/>
      <c r="V621" s="13"/>
      <c r="W621" s="13"/>
      <c r="X621" s="13"/>
      <c r="Y621" s="13"/>
      <c r="Z621" s="13"/>
      <c r="AA621" s="13"/>
      <c r="AB621" s="13"/>
      <c r="AC621" s="13"/>
      <c r="AD621" s="13"/>
      <c r="AE621" s="13"/>
      <c r="AT621" s="272" t="s">
        <v>436</v>
      </c>
      <c r="AU621" s="272" t="s">
        <v>92</v>
      </c>
      <c r="AV621" s="13" t="s">
        <v>92</v>
      </c>
      <c r="AW621" s="13" t="s">
        <v>38</v>
      </c>
      <c r="AX621" s="13" t="s">
        <v>83</v>
      </c>
      <c r="AY621" s="272" t="s">
        <v>244</v>
      </c>
    </row>
    <row r="622" s="14" customFormat="1">
      <c r="A622" s="14"/>
      <c r="B622" s="273"/>
      <c r="C622" s="274"/>
      <c r="D622" s="235" t="s">
        <v>436</v>
      </c>
      <c r="E622" s="275" t="s">
        <v>1</v>
      </c>
      <c r="F622" s="276" t="s">
        <v>438</v>
      </c>
      <c r="G622" s="274"/>
      <c r="H622" s="277">
        <v>135</v>
      </c>
      <c r="I622" s="278"/>
      <c r="J622" s="274"/>
      <c r="K622" s="274"/>
      <c r="L622" s="279"/>
      <c r="M622" s="280"/>
      <c r="N622" s="281"/>
      <c r="O622" s="281"/>
      <c r="P622" s="281"/>
      <c r="Q622" s="281"/>
      <c r="R622" s="281"/>
      <c r="S622" s="281"/>
      <c r="T622" s="282"/>
      <c r="U622" s="14"/>
      <c r="V622" s="14"/>
      <c r="W622" s="14"/>
      <c r="X622" s="14"/>
      <c r="Y622" s="14"/>
      <c r="Z622" s="14"/>
      <c r="AA622" s="14"/>
      <c r="AB622" s="14"/>
      <c r="AC622" s="14"/>
      <c r="AD622" s="14"/>
      <c r="AE622" s="14"/>
      <c r="AT622" s="283" t="s">
        <v>436</v>
      </c>
      <c r="AU622" s="283" t="s">
        <v>92</v>
      </c>
      <c r="AV622" s="14" t="s">
        <v>123</v>
      </c>
      <c r="AW622" s="14" t="s">
        <v>38</v>
      </c>
      <c r="AX622" s="14" t="s">
        <v>90</v>
      </c>
      <c r="AY622" s="283" t="s">
        <v>244</v>
      </c>
    </row>
    <row r="623" s="2" customFormat="1" ht="16.5" customHeight="1">
      <c r="A623" s="40"/>
      <c r="B623" s="41"/>
      <c r="C623" s="240" t="s">
        <v>2255</v>
      </c>
      <c r="D623" s="240" t="s">
        <v>397</v>
      </c>
      <c r="E623" s="241" t="s">
        <v>2256</v>
      </c>
      <c r="F623" s="242" t="s">
        <v>2257</v>
      </c>
      <c r="G623" s="243" t="s">
        <v>490</v>
      </c>
      <c r="H623" s="244">
        <v>148.5</v>
      </c>
      <c r="I623" s="245"/>
      <c r="J623" s="246">
        <f>ROUND(I623*H623,2)</f>
        <v>0</v>
      </c>
      <c r="K623" s="242" t="s">
        <v>249</v>
      </c>
      <c r="L623" s="247"/>
      <c r="M623" s="248" t="s">
        <v>1</v>
      </c>
      <c r="N623" s="249" t="s">
        <v>48</v>
      </c>
      <c r="O623" s="93"/>
      <c r="P623" s="231">
        <f>O623*H623</f>
        <v>0</v>
      </c>
      <c r="Q623" s="231">
        <v>0.080000000000000002</v>
      </c>
      <c r="R623" s="231">
        <f>Q623*H623</f>
        <v>11.880000000000001</v>
      </c>
      <c r="S623" s="231">
        <v>0</v>
      </c>
      <c r="T623" s="232">
        <f>S623*H623</f>
        <v>0</v>
      </c>
      <c r="U623" s="40"/>
      <c r="V623" s="40"/>
      <c r="W623" s="40"/>
      <c r="X623" s="40"/>
      <c r="Y623" s="40"/>
      <c r="Z623" s="40"/>
      <c r="AA623" s="40"/>
      <c r="AB623" s="40"/>
      <c r="AC623" s="40"/>
      <c r="AD623" s="40"/>
      <c r="AE623" s="40"/>
      <c r="AR623" s="233" t="s">
        <v>262</v>
      </c>
      <c r="AT623" s="233" t="s">
        <v>397</v>
      </c>
      <c r="AU623" s="233" t="s">
        <v>92</v>
      </c>
      <c r="AY623" s="18" t="s">
        <v>244</v>
      </c>
      <c r="BE623" s="234">
        <f>IF(N623="základní",J623,0)</f>
        <v>0</v>
      </c>
      <c r="BF623" s="234">
        <f>IF(N623="snížená",J623,0)</f>
        <v>0</v>
      </c>
      <c r="BG623" s="234">
        <f>IF(N623="zákl. přenesená",J623,0)</f>
        <v>0</v>
      </c>
      <c r="BH623" s="234">
        <f>IF(N623="sníž. přenesená",J623,0)</f>
        <v>0</v>
      </c>
      <c r="BI623" s="234">
        <f>IF(N623="nulová",J623,0)</f>
        <v>0</v>
      </c>
      <c r="BJ623" s="18" t="s">
        <v>90</v>
      </c>
      <c r="BK623" s="234">
        <f>ROUND(I623*H623,2)</f>
        <v>0</v>
      </c>
      <c r="BL623" s="18" t="s">
        <v>123</v>
      </c>
      <c r="BM623" s="233" t="s">
        <v>2258</v>
      </c>
    </row>
    <row r="624" s="13" customFormat="1">
      <c r="A624" s="13"/>
      <c r="B624" s="262"/>
      <c r="C624" s="263"/>
      <c r="D624" s="235" t="s">
        <v>436</v>
      </c>
      <c r="E624" s="263"/>
      <c r="F624" s="265" t="s">
        <v>2259</v>
      </c>
      <c r="G624" s="263"/>
      <c r="H624" s="266">
        <v>148.5</v>
      </c>
      <c r="I624" s="267"/>
      <c r="J624" s="263"/>
      <c r="K624" s="263"/>
      <c r="L624" s="268"/>
      <c r="M624" s="269"/>
      <c r="N624" s="270"/>
      <c r="O624" s="270"/>
      <c r="P624" s="270"/>
      <c r="Q624" s="270"/>
      <c r="R624" s="270"/>
      <c r="S624" s="270"/>
      <c r="T624" s="271"/>
      <c r="U624" s="13"/>
      <c r="V624" s="13"/>
      <c r="W624" s="13"/>
      <c r="X624" s="13"/>
      <c r="Y624" s="13"/>
      <c r="Z624" s="13"/>
      <c r="AA624" s="13"/>
      <c r="AB624" s="13"/>
      <c r="AC624" s="13"/>
      <c r="AD624" s="13"/>
      <c r="AE624" s="13"/>
      <c r="AT624" s="272" t="s">
        <v>436</v>
      </c>
      <c r="AU624" s="272" t="s">
        <v>92</v>
      </c>
      <c r="AV624" s="13" t="s">
        <v>92</v>
      </c>
      <c r="AW624" s="13" t="s">
        <v>4</v>
      </c>
      <c r="AX624" s="13" t="s">
        <v>90</v>
      </c>
      <c r="AY624" s="272" t="s">
        <v>244</v>
      </c>
    </row>
    <row r="625" s="2" customFormat="1" ht="16.5" customHeight="1">
      <c r="A625" s="40"/>
      <c r="B625" s="41"/>
      <c r="C625" s="222" t="s">
        <v>330</v>
      </c>
      <c r="D625" s="222" t="s">
        <v>245</v>
      </c>
      <c r="E625" s="223" t="s">
        <v>2260</v>
      </c>
      <c r="F625" s="224" t="s">
        <v>2261</v>
      </c>
      <c r="G625" s="225" t="s">
        <v>490</v>
      </c>
      <c r="H625" s="226">
        <v>66.5</v>
      </c>
      <c r="I625" s="227"/>
      <c r="J625" s="228">
        <f>ROUND(I625*H625,2)</f>
        <v>0</v>
      </c>
      <c r="K625" s="224" t="s">
        <v>434</v>
      </c>
      <c r="L625" s="46"/>
      <c r="M625" s="229" t="s">
        <v>1</v>
      </c>
      <c r="N625" s="230" t="s">
        <v>48</v>
      </c>
      <c r="O625" s="93"/>
      <c r="P625" s="231">
        <f>O625*H625</f>
        <v>0</v>
      </c>
      <c r="Q625" s="231">
        <v>0.14760999999999999</v>
      </c>
      <c r="R625" s="231">
        <f>Q625*H625</f>
        <v>9.816065</v>
      </c>
      <c r="S625" s="231">
        <v>0</v>
      </c>
      <c r="T625" s="232">
        <f>S625*H625</f>
        <v>0</v>
      </c>
      <c r="U625" s="40"/>
      <c r="V625" s="40"/>
      <c r="W625" s="40"/>
      <c r="X625" s="40"/>
      <c r="Y625" s="40"/>
      <c r="Z625" s="40"/>
      <c r="AA625" s="40"/>
      <c r="AB625" s="40"/>
      <c r="AC625" s="40"/>
      <c r="AD625" s="40"/>
      <c r="AE625" s="40"/>
      <c r="AR625" s="233" t="s">
        <v>123</v>
      </c>
      <c r="AT625" s="233" t="s">
        <v>245</v>
      </c>
      <c r="AU625" s="233" t="s">
        <v>92</v>
      </c>
      <c r="AY625" s="18" t="s">
        <v>244</v>
      </c>
      <c r="BE625" s="234">
        <f>IF(N625="základní",J625,0)</f>
        <v>0</v>
      </c>
      <c r="BF625" s="234">
        <f>IF(N625="snížená",J625,0)</f>
        <v>0</v>
      </c>
      <c r="BG625" s="234">
        <f>IF(N625="zákl. přenesená",J625,0)</f>
        <v>0</v>
      </c>
      <c r="BH625" s="234">
        <f>IF(N625="sníž. přenesená",J625,0)</f>
        <v>0</v>
      </c>
      <c r="BI625" s="234">
        <f>IF(N625="nulová",J625,0)</f>
        <v>0</v>
      </c>
      <c r="BJ625" s="18" t="s">
        <v>90</v>
      </c>
      <c r="BK625" s="234">
        <f>ROUND(I625*H625,2)</f>
        <v>0</v>
      </c>
      <c r="BL625" s="18" t="s">
        <v>123</v>
      </c>
      <c r="BM625" s="233" t="s">
        <v>2262</v>
      </c>
    </row>
    <row r="626" s="13" customFormat="1">
      <c r="A626" s="13"/>
      <c r="B626" s="262"/>
      <c r="C626" s="263"/>
      <c r="D626" s="235" t="s">
        <v>436</v>
      </c>
      <c r="E626" s="264" t="s">
        <v>1</v>
      </c>
      <c r="F626" s="265" t="s">
        <v>2263</v>
      </c>
      <c r="G626" s="263"/>
      <c r="H626" s="266">
        <v>66.5</v>
      </c>
      <c r="I626" s="267"/>
      <c r="J626" s="263"/>
      <c r="K626" s="263"/>
      <c r="L626" s="268"/>
      <c r="M626" s="269"/>
      <c r="N626" s="270"/>
      <c r="O626" s="270"/>
      <c r="P626" s="270"/>
      <c r="Q626" s="270"/>
      <c r="R626" s="270"/>
      <c r="S626" s="270"/>
      <c r="T626" s="271"/>
      <c r="U626" s="13"/>
      <c r="V626" s="13"/>
      <c r="W626" s="13"/>
      <c r="X626" s="13"/>
      <c r="Y626" s="13"/>
      <c r="Z626" s="13"/>
      <c r="AA626" s="13"/>
      <c r="AB626" s="13"/>
      <c r="AC626" s="13"/>
      <c r="AD626" s="13"/>
      <c r="AE626" s="13"/>
      <c r="AT626" s="272" t="s">
        <v>436</v>
      </c>
      <c r="AU626" s="272" t="s">
        <v>92</v>
      </c>
      <c r="AV626" s="13" t="s">
        <v>92</v>
      </c>
      <c r="AW626" s="13" t="s">
        <v>38</v>
      </c>
      <c r="AX626" s="13" t="s">
        <v>83</v>
      </c>
      <c r="AY626" s="272" t="s">
        <v>244</v>
      </c>
    </row>
    <row r="627" s="14" customFormat="1">
      <c r="A627" s="14"/>
      <c r="B627" s="273"/>
      <c r="C627" s="274"/>
      <c r="D627" s="235" t="s">
        <v>436</v>
      </c>
      <c r="E627" s="275" t="s">
        <v>1</v>
      </c>
      <c r="F627" s="276" t="s">
        <v>438</v>
      </c>
      <c r="G627" s="274"/>
      <c r="H627" s="277">
        <v>66.5</v>
      </c>
      <c r="I627" s="278"/>
      <c r="J627" s="274"/>
      <c r="K627" s="274"/>
      <c r="L627" s="279"/>
      <c r="M627" s="280"/>
      <c r="N627" s="281"/>
      <c r="O627" s="281"/>
      <c r="P627" s="281"/>
      <c r="Q627" s="281"/>
      <c r="R627" s="281"/>
      <c r="S627" s="281"/>
      <c r="T627" s="282"/>
      <c r="U627" s="14"/>
      <c r="V627" s="14"/>
      <c r="W627" s="14"/>
      <c r="X627" s="14"/>
      <c r="Y627" s="14"/>
      <c r="Z627" s="14"/>
      <c r="AA627" s="14"/>
      <c r="AB627" s="14"/>
      <c r="AC627" s="14"/>
      <c r="AD627" s="14"/>
      <c r="AE627" s="14"/>
      <c r="AT627" s="283" t="s">
        <v>436</v>
      </c>
      <c r="AU627" s="283" t="s">
        <v>92</v>
      </c>
      <c r="AV627" s="14" t="s">
        <v>123</v>
      </c>
      <c r="AW627" s="14" t="s">
        <v>38</v>
      </c>
      <c r="AX627" s="14" t="s">
        <v>90</v>
      </c>
      <c r="AY627" s="283" t="s">
        <v>244</v>
      </c>
    </row>
    <row r="628" s="2" customFormat="1" ht="16.5" customHeight="1">
      <c r="A628" s="40"/>
      <c r="B628" s="41"/>
      <c r="C628" s="240" t="s">
        <v>2264</v>
      </c>
      <c r="D628" s="240" t="s">
        <v>397</v>
      </c>
      <c r="E628" s="241" t="s">
        <v>2265</v>
      </c>
      <c r="F628" s="242" t="s">
        <v>2266</v>
      </c>
      <c r="G628" s="243" t="s">
        <v>490</v>
      </c>
      <c r="H628" s="244">
        <v>73.150000000000006</v>
      </c>
      <c r="I628" s="245"/>
      <c r="J628" s="246">
        <f>ROUND(I628*H628,2)</f>
        <v>0</v>
      </c>
      <c r="K628" s="242" t="s">
        <v>249</v>
      </c>
      <c r="L628" s="247"/>
      <c r="M628" s="248" t="s">
        <v>1</v>
      </c>
      <c r="N628" s="249" t="s">
        <v>48</v>
      </c>
      <c r="O628" s="93"/>
      <c r="P628" s="231">
        <f>O628*H628</f>
        <v>0</v>
      </c>
      <c r="Q628" s="231">
        <v>0.12726000000000001</v>
      </c>
      <c r="R628" s="231">
        <f>Q628*H628</f>
        <v>9.3090690000000009</v>
      </c>
      <c r="S628" s="231">
        <v>0</v>
      </c>
      <c r="T628" s="232">
        <f>S628*H628</f>
        <v>0</v>
      </c>
      <c r="U628" s="40"/>
      <c r="V628" s="40"/>
      <c r="W628" s="40"/>
      <c r="X628" s="40"/>
      <c r="Y628" s="40"/>
      <c r="Z628" s="40"/>
      <c r="AA628" s="40"/>
      <c r="AB628" s="40"/>
      <c r="AC628" s="40"/>
      <c r="AD628" s="40"/>
      <c r="AE628" s="40"/>
      <c r="AR628" s="233" t="s">
        <v>262</v>
      </c>
      <c r="AT628" s="233" t="s">
        <v>397</v>
      </c>
      <c r="AU628" s="233" t="s">
        <v>92</v>
      </c>
      <c r="AY628" s="18" t="s">
        <v>244</v>
      </c>
      <c r="BE628" s="234">
        <f>IF(N628="základní",J628,0)</f>
        <v>0</v>
      </c>
      <c r="BF628" s="234">
        <f>IF(N628="snížená",J628,0)</f>
        <v>0</v>
      </c>
      <c r="BG628" s="234">
        <f>IF(N628="zákl. přenesená",J628,0)</f>
        <v>0</v>
      </c>
      <c r="BH628" s="234">
        <f>IF(N628="sníž. přenesená",J628,0)</f>
        <v>0</v>
      </c>
      <c r="BI628" s="234">
        <f>IF(N628="nulová",J628,0)</f>
        <v>0</v>
      </c>
      <c r="BJ628" s="18" t="s">
        <v>90</v>
      </c>
      <c r="BK628" s="234">
        <f>ROUND(I628*H628,2)</f>
        <v>0</v>
      </c>
      <c r="BL628" s="18" t="s">
        <v>123</v>
      </c>
      <c r="BM628" s="233" t="s">
        <v>2267</v>
      </c>
    </row>
    <row r="629" s="13" customFormat="1">
      <c r="A629" s="13"/>
      <c r="B629" s="262"/>
      <c r="C629" s="263"/>
      <c r="D629" s="235" t="s">
        <v>436</v>
      </c>
      <c r="E629" s="263"/>
      <c r="F629" s="265" t="s">
        <v>2268</v>
      </c>
      <c r="G629" s="263"/>
      <c r="H629" s="266">
        <v>73.150000000000006</v>
      </c>
      <c r="I629" s="267"/>
      <c r="J629" s="263"/>
      <c r="K629" s="263"/>
      <c r="L629" s="268"/>
      <c r="M629" s="269"/>
      <c r="N629" s="270"/>
      <c r="O629" s="270"/>
      <c r="P629" s="270"/>
      <c r="Q629" s="270"/>
      <c r="R629" s="270"/>
      <c r="S629" s="270"/>
      <c r="T629" s="271"/>
      <c r="U629" s="13"/>
      <c r="V629" s="13"/>
      <c r="W629" s="13"/>
      <c r="X629" s="13"/>
      <c r="Y629" s="13"/>
      <c r="Z629" s="13"/>
      <c r="AA629" s="13"/>
      <c r="AB629" s="13"/>
      <c r="AC629" s="13"/>
      <c r="AD629" s="13"/>
      <c r="AE629" s="13"/>
      <c r="AT629" s="272" t="s">
        <v>436</v>
      </c>
      <c r="AU629" s="272" t="s">
        <v>92</v>
      </c>
      <c r="AV629" s="13" t="s">
        <v>92</v>
      </c>
      <c r="AW629" s="13" t="s">
        <v>4</v>
      </c>
      <c r="AX629" s="13" t="s">
        <v>90</v>
      </c>
      <c r="AY629" s="272" t="s">
        <v>244</v>
      </c>
    </row>
    <row r="630" s="2" customFormat="1" ht="21.75" customHeight="1">
      <c r="A630" s="40"/>
      <c r="B630" s="41"/>
      <c r="C630" s="222" t="s">
        <v>1053</v>
      </c>
      <c r="D630" s="222" t="s">
        <v>245</v>
      </c>
      <c r="E630" s="223" t="s">
        <v>2269</v>
      </c>
      <c r="F630" s="224" t="s">
        <v>2270</v>
      </c>
      <c r="G630" s="225" t="s">
        <v>248</v>
      </c>
      <c r="H630" s="226">
        <v>337</v>
      </c>
      <c r="I630" s="227"/>
      <c r="J630" s="228">
        <f>ROUND(I630*H630,2)</f>
        <v>0</v>
      </c>
      <c r="K630" s="224" t="s">
        <v>434</v>
      </c>
      <c r="L630" s="46"/>
      <c r="M630" s="229" t="s">
        <v>1</v>
      </c>
      <c r="N630" s="230" t="s">
        <v>48</v>
      </c>
      <c r="O630" s="93"/>
      <c r="P630" s="231">
        <f>O630*H630</f>
        <v>0</v>
      </c>
      <c r="Q630" s="231">
        <v>0</v>
      </c>
      <c r="R630" s="231">
        <f>Q630*H630</f>
        <v>0</v>
      </c>
      <c r="S630" s="231">
        <v>0</v>
      </c>
      <c r="T630" s="232">
        <f>S630*H630</f>
        <v>0</v>
      </c>
      <c r="U630" s="40"/>
      <c r="V630" s="40"/>
      <c r="W630" s="40"/>
      <c r="X630" s="40"/>
      <c r="Y630" s="40"/>
      <c r="Z630" s="40"/>
      <c r="AA630" s="40"/>
      <c r="AB630" s="40"/>
      <c r="AC630" s="40"/>
      <c r="AD630" s="40"/>
      <c r="AE630" s="40"/>
      <c r="AR630" s="233" t="s">
        <v>123</v>
      </c>
      <c r="AT630" s="233" t="s">
        <v>245</v>
      </c>
      <c r="AU630" s="233" t="s">
        <v>92</v>
      </c>
      <c r="AY630" s="18" t="s">
        <v>244</v>
      </c>
      <c r="BE630" s="234">
        <f>IF(N630="základní",J630,0)</f>
        <v>0</v>
      </c>
      <c r="BF630" s="234">
        <f>IF(N630="snížená",J630,0)</f>
        <v>0</v>
      </c>
      <c r="BG630" s="234">
        <f>IF(N630="zákl. přenesená",J630,0)</f>
        <v>0</v>
      </c>
      <c r="BH630" s="234">
        <f>IF(N630="sníž. přenesená",J630,0)</f>
        <v>0</v>
      </c>
      <c r="BI630" s="234">
        <f>IF(N630="nulová",J630,0)</f>
        <v>0</v>
      </c>
      <c r="BJ630" s="18" t="s">
        <v>90</v>
      </c>
      <c r="BK630" s="234">
        <f>ROUND(I630*H630,2)</f>
        <v>0</v>
      </c>
      <c r="BL630" s="18" t="s">
        <v>123</v>
      </c>
      <c r="BM630" s="233" t="s">
        <v>2271</v>
      </c>
    </row>
    <row r="631" s="13" customFormat="1">
      <c r="A631" s="13"/>
      <c r="B631" s="262"/>
      <c r="C631" s="263"/>
      <c r="D631" s="235" t="s">
        <v>436</v>
      </c>
      <c r="E631" s="264" t="s">
        <v>1</v>
      </c>
      <c r="F631" s="265" t="s">
        <v>2272</v>
      </c>
      <c r="G631" s="263"/>
      <c r="H631" s="266">
        <v>337</v>
      </c>
      <c r="I631" s="267"/>
      <c r="J631" s="263"/>
      <c r="K631" s="263"/>
      <c r="L631" s="268"/>
      <c r="M631" s="269"/>
      <c r="N631" s="270"/>
      <c r="O631" s="270"/>
      <c r="P631" s="270"/>
      <c r="Q631" s="270"/>
      <c r="R631" s="270"/>
      <c r="S631" s="270"/>
      <c r="T631" s="271"/>
      <c r="U631" s="13"/>
      <c r="V631" s="13"/>
      <c r="W631" s="13"/>
      <c r="X631" s="13"/>
      <c r="Y631" s="13"/>
      <c r="Z631" s="13"/>
      <c r="AA631" s="13"/>
      <c r="AB631" s="13"/>
      <c r="AC631" s="13"/>
      <c r="AD631" s="13"/>
      <c r="AE631" s="13"/>
      <c r="AT631" s="272" t="s">
        <v>436</v>
      </c>
      <c r="AU631" s="272" t="s">
        <v>92</v>
      </c>
      <c r="AV631" s="13" t="s">
        <v>92</v>
      </c>
      <c r="AW631" s="13" t="s">
        <v>38</v>
      </c>
      <c r="AX631" s="13" t="s">
        <v>83</v>
      </c>
      <c r="AY631" s="272" t="s">
        <v>244</v>
      </c>
    </row>
    <row r="632" s="14" customFormat="1">
      <c r="A632" s="14"/>
      <c r="B632" s="273"/>
      <c r="C632" s="274"/>
      <c r="D632" s="235" t="s">
        <v>436</v>
      </c>
      <c r="E632" s="275" t="s">
        <v>1</v>
      </c>
      <c r="F632" s="276" t="s">
        <v>438</v>
      </c>
      <c r="G632" s="274"/>
      <c r="H632" s="277">
        <v>337</v>
      </c>
      <c r="I632" s="278"/>
      <c r="J632" s="274"/>
      <c r="K632" s="274"/>
      <c r="L632" s="279"/>
      <c r="M632" s="280"/>
      <c r="N632" s="281"/>
      <c r="O632" s="281"/>
      <c r="P632" s="281"/>
      <c r="Q632" s="281"/>
      <c r="R632" s="281"/>
      <c r="S632" s="281"/>
      <c r="T632" s="282"/>
      <c r="U632" s="14"/>
      <c r="V632" s="14"/>
      <c r="W632" s="14"/>
      <c r="X632" s="14"/>
      <c r="Y632" s="14"/>
      <c r="Z632" s="14"/>
      <c r="AA632" s="14"/>
      <c r="AB632" s="14"/>
      <c r="AC632" s="14"/>
      <c r="AD632" s="14"/>
      <c r="AE632" s="14"/>
      <c r="AT632" s="283" t="s">
        <v>436</v>
      </c>
      <c r="AU632" s="283" t="s">
        <v>92</v>
      </c>
      <c r="AV632" s="14" t="s">
        <v>123</v>
      </c>
      <c r="AW632" s="14" t="s">
        <v>38</v>
      </c>
      <c r="AX632" s="14" t="s">
        <v>90</v>
      </c>
      <c r="AY632" s="283" t="s">
        <v>244</v>
      </c>
    </row>
    <row r="633" s="2" customFormat="1" ht="21.75" customHeight="1">
      <c r="A633" s="40"/>
      <c r="B633" s="41"/>
      <c r="C633" s="222" t="s">
        <v>2273</v>
      </c>
      <c r="D633" s="222" t="s">
        <v>245</v>
      </c>
      <c r="E633" s="223" t="s">
        <v>2274</v>
      </c>
      <c r="F633" s="224" t="s">
        <v>2275</v>
      </c>
      <c r="G633" s="225" t="s">
        <v>248</v>
      </c>
      <c r="H633" s="226">
        <v>10110</v>
      </c>
      <c r="I633" s="227"/>
      <c r="J633" s="228">
        <f>ROUND(I633*H633,2)</f>
        <v>0</v>
      </c>
      <c r="K633" s="224" t="s">
        <v>434</v>
      </c>
      <c r="L633" s="46"/>
      <c r="M633" s="229" t="s">
        <v>1</v>
      </c>
      <c r="N633" s="230" t="s">
        <v>48</v>
      </c>
      <c r="O633" s="93"/>
      <c r="P633" s="231">
        <f>O633*H633</f>
        <v>0</v>
      </c>
      <c r="Q633" s="231">
        <v>0</v>
      </c>
      <c r="R633" s="231">
        <f>Q633*H633</f>
        <v>0</v>
      </c>
      <c r="S633" s="231">
        <v>0</v>
      </c>
      <c r="T633" s="232">
        <f>S633*H633</f>
        <v>0</v>
      </c>
      <c r="U633" s="40"/>
      <c r="V633" s="40"/>
      <c r="W633" s="40"/>
      <c r="X633" s="40"/>
      <c r="Y633" s="40"/>
      <c r="Z633" s="40"/>
      <c r="AA633" s="40"/>
      <c r="AB633" s="40"/>
      <c r="AC633" s="40"/>
      <c r="AD633" s="40"/>
      <c r="AE633" s="40"/>
      <c r="AR633" s="233" t="s">
        <v>123</v>
      </c>
      <c r="AT633" s="233" t="s">
        <v>245</v>
      </c>
      <c r="AU633" s="233" t="s">
        <v>92</v>
      </c>
      <c r="AY633" s="18" t="s">
        <v>244</v>
      </c>
      <c r="BE633" s="234">
        <f>IF(N633="základní",J633,0)</f>
        <v>0</v>
      </c>
      <c r="BF633" s="234">
        <f>IF(N633="snížená",J633,0)</f>
        <v>0</v>
      </c>
      <c r="BG633" s="234">
        <f>IF(N633="zákl. přenesená",J633,0)</f>
        <v>0</v>
      </c>
      <c r="BH633" s="234">
        <f>IF(N633="sníž. přenesená",J633,0)</f>
        <v>0</v>
      </c>
      <c r="BI633" s="234">
        <f>IF(N633="nulová",J633,0)</f>
        <v>0</v>
      </c>
      <c r="BJ633" s="18" t="s">
        <v>90</v>
      </c>
      <c r="BK633" s="234">
        <f>ROUND(I633*H633,2)</f>
        <v>0</v>
      </c>
      <c r="BL633" s="18" t="s">
        <v>123</v>
      </c>
      <c r="BM633" s="233" t="s">
        <v>2276</v>
      </c>
    </row>
    <row r="634" s="13" customFormat="1">
      <c r="A634" s="13"/>
      <c r="B634" s="262"/>
      <c r="C634" s="263"/>
      <c r="D634" s="235" t="s">
        <v>436</v>
      </c>
      <c r="E634" s="263"/>
      <c r="F634" s="265" t="s">
        <v>2277</v>
      </c>
      <c r="G634" s="263"/>
      <c r="H634" s="266">
        <v>10110</v>
      </c>
      <c r="I634" s="267"/>
      <c r="J634" s="263"/>
      <c r="K634" s="263"/>
      <c r="L634" s="268"/>
      <c r="M634" s="269"/>
      <c r="N634" s="270"/>
      <c r="O634" s="270"/>
      <c r="P634" s="270"/>
      <c r="Q634" s="270"/>
      <c r="R634" s="270"/>
      <c r="S634" s="270"/>
      <c r="T634" s="271"/>
      <c r="U634" s="13"/>
      <c r="V634" s="13"/>
      <c r="W634" s="13"/>
      <c r="X634" s="13"/>
      <c r="Y634" s="13"/>
      <c r="Z634" s="13"/>
      <c r="AA634" s="13"/>
      <c r="AB634" s="13"/>
      <c r="AC634" s="13"/>
      <c r="AD634" s="13"/>
      <c r="AE634" s="13"/>
      <c r="AT634" s="272" t="s">
        <v>436</v>
      </c>
      <c r="AU634" s="272" t="s">
        <v>92</v>
      </c>
      <c r="AV634" s="13" t="s">
        <v>92</v>
      </c>
      <c r="AW634" s="13" t="s">
        <v>4</v>
      </c>
      <c r="AX634" s="13" t="s">
        <v>90</v>
      </c>
      <c r="AY634" s="272" t="s">
        <v>244</v>
      </c>
    </row>
    <row r="635" s="2" customFormat="1" ht="21.75" customHeight="1">
      <c r="A635" s="40"/>
      <c r="B635" s="41"/>
      <c r="C635" s="222" t="s">
        <v>1056</v>
      </c>
      <c r="D635" s="222" t="s">
        <v>245</v>
      </c>
      <c r="E635" s="223" t="s">
        <v>2278</v>
      </c>
      <c r="F635" s="224" t="s">
        <v>2279</v>
      </c>
      <c r="G635" s="225" t="s">
        <v>248</v>
      </c>
      <c r="H635" s="226">
        <v>337</v>
      </c>
      <c r="I635" s="227"/>
      <c r="J635" s="228">
        <f>ROUND(I635*H635,2)</f>
        <v>0</v>
      </c>
      <c r="K635" s="224" t="s">
        <v>434</v>
      </c>
      <c r="L635" s="46"/>
      <c r="M635" s="229" t="s">
        <v>1</v>
      </c>
      <c r="N635" s="230" t="s">
        <v>48</v>
      </c>
      <c r="O635" s="93"/>
      <c r="P635" s="231">
        <f>O635*H635</f>
        <v>0</v>
      </c>
      <c r="Q635" s="231">
        <v>0</v>
      </c>
      <c r="R635" s="231">
        <f>Q635*H635</f>
        <v>0</v>
      </c>
      <c r="S635" s="231">
        <v>0</v>
      </c>
      <c r="T635" s="232">
        <f>S635*H635</f>
        <v>0</v>
      </c>
      <c r="U635" s="40"/>
      <c r="V635" s="40"/>
      <c r="W635" s="40"/>
      <c r="X635" s="40"/>
      <c r="Y635" s="40"/>
      <c r="Z635" s="40"/>
      <c r="AA635" s="40"/>
      <c r="AB635" s="40"/>
      <c r="AC635" s="40"/>
      <c r="AD635" s="40"/>
      <c r="AE635" s="40"/>
      <c r="AR635" s="233" t="s">
        <v>123</v>
      </c>
      <c r="AT635" s="233" t="s">
        <v>245</v>
      </c>
      <c r="AU635" s="233" t="s">
        <v>92</v>
      </c>
      <c r="AY635" s="18" t="s">
        <v>244</v>
      </c>
      <c r="BE635" s="234">
        <f>IF(N635="základní",J635,0)</f>
        <v>0</v>
      </c>
      <c r="BF635" s="234">
        <f>IF(N635="snížená",J635,0)</f>
        <v>0</v>
      </c>
      <c r="BG635" s="234">
        <f>IF(N635="zákl. přenesená",J635,0)</f>
        <v>0</v>
      </c>
      <c r="BH635" s="234">
        <f>IF(N635="sníž. přenesená",J635,0)</f>
        <v>0</v>
      </c>
      <c r="BI635" s="234">
        <f>IF(N635="nulová",J635,0)</f>
        <v>0</v>
      </c>
      <c r="BJ635" s="18" t="s">
        <v>90</v>
      </c>
      <c r="BK635" s="234">
        <f>ROUND(I635*H635,2)</f>
        <v>0</v>
      </c>
      <c r="BL635" s="18" t="s">
        <v>123</v>
      </c>
      <c r="BM635" s="233" t="s">
        <v>2280</v>
      </c>
    </row>
    <row r="636" s="2" customFormat="1" ht="21.75" customHeight="1">
      <c r="A636" s="40"/>
      <c r="B636" s="41"/>
      <c r="C636" s="222" t="s">
        <v>2281</v>
      </c>
      <c r="D636" s="222" t="s">
        <v>245</v>
      </c>
      <c r="E636" s="223" t="s">
        <v>2282</v>
      </c>
      <c r="F636" s="224" t="s">
        <v>2283</v>
      </c>
      <c r="G636" s="225" t="s">
        <v>248</v>
      </c>
      <c r="H636" s="226">
        <v>836.64999999999998</v>
      </c>
      <c r="I636" s="227"/>
      <c r="J636" s="228">
        <f>ROUND(I636*H636,2)</f>
        <v>0</v>
      </c>
      <c r="K636" s="224" t="s">
        <v>434</v>
      </c>
      <c r="L636" s="46"/>
      <c r="M636" s="229" t="s">
        <v>1</v>
      </c>
      <c r="N636" s="230" t="s">
        <v>48</v>
      </c>
      <c r="O636" s="93"/>
      <c r="P636" s="231">
        <f>O636*H636</f>
        <v>0</v>
      </c>
      <c r="Q636" s="231">
        <v>0.00012999999999999999</v>
      </c>
      <c r="R636" s="231">
        <f>Q636*H636</f>
        <v>0.10876449999999999</v>
      </c>
      <c r="S636" s="231">
        <v>0</v>
      </c>
      <c r="T636" s="232">
        <f>S636*H636</f>
        <v>0</v>
      </c>
      <c r="U636" s="40"/>
      <c r="V636" s="40"/>
      <c r="W636" s="40"/>
      <c r="X636" s="40"/>
      <c r="Y636" s="40"/>
      <c r="Z636" s="40"/>
      <c r="AA636" s="40"/>
      <c r="AB636" s="40"/>
      <c r="AC636" s="40"/>
      <c r="AD636" s="40"/>
      <c r="AE636" s="40"/>
      <c r="AR636" s="233" t="s">
        <v>123</v>
      </c>
      <c r="AT636" s="233" t="s">
        <v>245</v>
      </c>
      <c r="AU636" s="233" t="s">
        <v>92</v>
      </c>
      <c r="AY636" s="18" t="s">
        <v>244</v>
      </c>
      <c r="BE636" s="234">
        <f>IF(N636="základní",J636,0)</f>
        <v>0</v>
      </c>
      <c r="BF636" s="234">
        <f>IF(N636="snížená",J636,0)</f>
        <v>0</v>
      </c>
      <c r="BG636" s="234">
        <f>IF(N636="zákl. přenesená",J636,0)</f>
        <v>0</v>
      </c>
      <c r="BH636" s="234">
        <f>IF(N636="sníž. přenesená",J636,0)</f>
        <v>0</v>
      </c>
      <c r="BI636" s="234">
        <f>IF(N636="nulová",J636,0)</f>
        <v>0</v>
      </c>
      <c r="BJ636" s="18" t="s">
        <v>90</v>
      </c>
      <c r="BK636" s="234">
        <f>ROUND(I636*H636,2)</f>
        <v>0</v>
      </c>
      <c r="BL636" s="18" t="s">
        <v>123</v>
      </c>
      <c r="BM636" s="233" t="s">
        <v>2284</v>
      </c>
    </row>
    <row r="637" s="13" customFormat="1">
      <c r="A637" s="13"/>
      <c r="B637" s="262"/>
      <c r="C637" s="263"/>
      <c r="D637" s="235" t="s">
        <v>436</v>
      </c>
      <c r="E637" s="264" t="s">
        <v>1</v>
      </c>
      <c r="F637" s="265" t="s">
        <v>2285</v>
      </c>
      <c r="G637" s="263"/>
      <c r="H637" s="266">
        <v>836.64999999999998</v>
      </c>
      <c r="I637" s="267"/>
      <c r="J637" s="263"/>
      <c r="K637" s="263"/>
      <c r="L637" s="268"/>
      <c r="M637" s="269"/>
      <c r="N637" s="270"/>
      <c r="O637" s="270"/>
      <c r="P637" s="270"/>
      <c r="Q637" s="270"/>
      <c r="R637" s="270"/>
      <c r="S637" s="270"/>
      <c r="T637" s="271"/>
      <c r="U637" s="13"/>
      <c r="V637" s="13"/>
      <c r="W637" s="13"/>
      <c r="X637" s="13"/>
      <c r="Y637" s="13"/>
      <c r="Z637" s="13"/>
      <c r="AA637" s="13"/>
      <c r="AB637" s="13"/>
      <c r="AC637" s="13"/>
      <c r="AD637" s="13"/>
      <c r="AE637" s="13"/>
      <c r="AT637" s="272" t="s">
        <v>436</v>
      </c>
      <c r="AU637" s="272" t="s">
        <v>92</v>
      </c>
      <c r="AV637" s="13" t="s">
        <v>92</v>
      </c>
      <c r="AW637" s="13" t="s">
        <v>38</v>
      </c>
      <c r="AX637" s="13" t="s">
        <v>83</v>
      </c>
      <c r="AY637" s="272" t="s">
        <v>244</v>
      </c>
    </row>
    <row r="638" s="14" customFormat="1">
      <c r="A638" s="14"/>
      <c r="B638" s="273"/>
      <c r="C638" s="274"/>
      <c r="D638" s="235" t="s">
        <v>436</v>
      </c>
      <c r="E638" s="275" t="s">
        <v>1</v>
      </c>
      <c r="F638" s="276" t="s">
        <v>438</v>
      </c>
      <c r="G638" s="274"/>
      <c r="H638" s="277">
        <v>836.64999999999998</v>
      </c>
      <c r="I638" s="278"/>
      <c r="J638" s="274"/>
      <c r="K638" s="274"/>
      <c r="L638" s="279"/>
      <c r="M638" s="280"/>
      <c r="N638" s="281"/>
      <c r="O638" s="281"/>
      <c r="P638" s="281"/>
      <c r="Q638" s="281"/>
      <c r="R638" s="281"/>
      <c r="S638" s="281"/>
      <c r="T638" s="282"/>
      <c r="U638" s="14"/>
      <c r="V638" s="14"/>
      <c r="W638" s="14"/>
      <c r="X638" s="14"/>
      <c r="Y638" s="14"/>
      <c r="Z638" s="14"/>
      <c r="AA638" s="14"/>
      <c r="AB638" s="14"/>
      <c r="AC638" s="14"/>
      <c r="AD638" s="14"/>
      <c r="AE638" s="14"/>
      <c r="AT638" s="283" t="s">
        <v>436</v>
      </c>
      <c r="AU638" s="283" t="s">
        <v>92</v>
      </c>
      <c r="AV638" s="14" t="s">
        <v>123</v>
      </c>
      <c r="AW638" s="14" t="s">
        <v>38</v>
      </c>
      <c r="AX638" s="14" t="s">
        <v>90</v>
      </c>
      <c r="AY638" s="283" t="s">
        <v>244</v>
      </c>
    </row>
    <row r="639" s="2" customFormat="1" ht="21.75" customHeight="1">
      <c r="A639" s="40"/>
      <c r="B639" s="41"/>
      <c r="C639" s="222" t="s">
        <v>1059</v>
      </c>
      <c r="D639" s="222" t="s">
        <v>245</v>
      </c>
      <c r="E639" s="223" t="s">
        <v>2282</v>
      </c>
      <c r="F639" s="224" t="s">
        <v>2283</v>
      </c>
      <c r="G639" s="225" t="s">
        <v>248</v>
      </c>
      <c r="H639" s="226">
        <v>195</v>
      </c>
      <c r="I639" s="227"/>
      <c r="J639" s="228">
        <f>ROUND(I639*H639,2)</f>
        <v>0</v>
      </c>
      <c r="K639" s="224" t="s">
        <v>434</v>
      </c>
      <c r="L639" s="46"/>
      <c r="M639" s="229" t="s">
        <v>1</v>
      </c>
      <c r="N639" s="230" t="s">
        <v>48</v>
      </c>
      <c r="O639" s="93"/>
      <c r="P639" s="231">
        <f>O639*H639</f>
        <v>0</v>
      </c>
      <c r="Q639" s="231">
        <v>0.00012999999999999999</v>
      </c>
      <c r="R639" s="231">
        <f>Q639*H639</f>
        <v>0.025349999999999998</v>
      </c>
      <c r="S639" s="231">
        <v>0</v>
      </c>
      <c r="T639" s="232">
        <f>S639*H639</f>
        <v>0</v>
      </c>
      <c r="U639" s="40"/>
      <c r="V639" s="40"/>
      <c r="W639" s="40"/>
      <c r="X639" s="40"/>
      <c r="Y639" s="40"/>
      <c r="Z639" s="40"/>
      <c r="AA639" s="40"/>
      <c r="AB639" s="40"/>
      <c r="AC639" s="40"/>
      <c r="AD639" s="40"/>
      <c r="AE639" s="40"/>
      <c r="AR639" s="233" t="s">
        <v>123</v>
      </c>
      <c r="AT639" s="233" t="s">
        <v>245</v>
      </c>
      <c r="AU639" s="233" t="s">
        <v>92</v>
      </c>
      <c r="AY639" s="18" t="s">
        <v>244</v>
      </c>
      <c r="BE639" s="234">
        <f>IF(N639="základní",J639,0)</f>
        <v>0</v>
      </c>
      <c r="BF639" s="234">
        <f>IF(N639="snížená",J639,0)</f>
        <v>0</v>
      </c>
      <c r="BG639" s="234">
        <f>IF(N639="zákl. přenesená",J639,0)</f>
        <v>0</v>
      </c>
      <c r="BH639" s="234">
        <f>IF(N639="sníž. přenesená",J639,0)</f>
        <v>0</v>
      </c>
      <c r="BI639" s="234">
        <f>IF(N639="nulová",J639,0)</f>
        <v>0</v>
      </c>
      <c r="BJ639" s="18" t="s">
        <v>90</v>
      </c>
      <c r="BK639" s="234">
        <f>ROUND(I639*H639,2)</f>
        <v>0</v>
      </c>
      <c r="BL639" s="18" t="s">
        <v>123</v>
      </c>
      <c r="BM639" s="233" t="s">
        <v>2286</v>
      </c>
    </row>
    <row r="640" s="15" customFormat="1">
      <c r="A640" s="15"/>
      <c r="B640" s="287"/>
      <c r="C640" s="288"/>
      <c r="D640" s="235" t="s">
        <v>436</v>
      </c>
      <c r="E640" s="289" t="s">
        <v>1</v>
      </c>
      <c r="F640" s="290" t="s">
        <v>2107</v>
      </c>
      <c r="G640" s="288"/>
      <c r="H640" s="289" t="s">
        <v>1</v>
      </c>
      <c r="I640" s="291"/>
      <c r="J640" s="288"/>
      <c r="K640" s="288"/>
      <c r="L640" s="292"/>
      <c r="M640" s="293"/>
      <c r="N640" s="294"/>
      <c r="O640" s="294"/>
      <c r="P640" s="294"/>
      <c r="Q640" s="294"/>
      <c r="R640" s="294"/>
      <c r="S640" s="294"/>
      <c r="T640" s="295"/>
      <c r="U640" s="15"/>
      <c r="V640" s="15"/>
      <c r="W640" s="15"/>
      <c r="X640" s="15"/>
      <c r="Y640" s="15"/>
      <c r="Z640" s="15"/>
      <c r="AA640" s="15"/>
      <c r="AB640" s="15"/>
      <c r="AC640" s="15"/>
      <c r="AD640" s="15"/>
      <c r="AE640" s="15"/>
      <c r="AT640" s="296" t="s">
        <v>436</v>
      </c>
      <c r="AU640" s="296" t="s">
        <v>92</v>
      </c>
      <c r="AV640" s="15" t="s">
        <v>90</v>
      </c>
      <c r="AW640" s="15" t="s">
        <v>38</v>
      </c>
      <c r="AX640" s="15" t="s">
        <v>83</v>
      </c>
      <c r="AY640" s="296" t="s">
        <v>244</v>
      </c>
    </row>
    <row r="641" s="13" customFormat="1">
      <c r="A641" s="13"/>
      <c r="B641" s="262"/>
      <c r="C641" s="263"/>
      <c r="D641" s="235" t="s">
        <v>436</v>
      </c>
      <c r="E641" s="264" t="s">
        <v>1</v>
      </c>
      <c r="F641" s="265" t="s">
        <v>2108</v>
      </c>
      <c r="G641" s="263"/>
      <c r="H641" s="266">
        <v>195</v>
      </c>
      <c r="I641" s="267"/>
      <c r="J641" s="263"/>
      <c r="K641" s="263"/>
      <c r="L641" s="268"/>
      <c r="M641" s="269"/>
      <c r="N641" s="270"/>
      <c r="O641" s="270"/>
      <c r="P641" s="270"/>
      <c r="Q641" s="270"/>
      <c r="R641" s="270"/>
      <c r="S641" s="270"/>
      <c r="T641" s="271"/>
      <c r="U641" s="13"/>
      <c r="V641" s="13"/>
      <c r="W641" s="13"/>
      <c r="X641" s="13"/>
      <c r="Y641" s="13"/>
      <c r="Z641" s="13"/>
      <c r="AA641" s="13"/>
      <c r="AB641" s="13"/>
      <c r="AC641" s="13"/>
      <c r="AD641" s="13"/>
      <c r="AE641" s="13"/>
      <c r="AT641" s="272" t="s">
        <v>436</v>
      </c>
      <c r="AU641" s="272" t="s">
        <v>92</v>
      </c>
      <c r="AV641" s="13" t="s">
        <v>92</v>
      </c>
      <c r="AW641" s="13" t="s">
        <v>38</v>
      </c>
      <c r="AX641" s="13" t="s">
        <v>83</v>
      </c>
      <c r="AY641" s="272" t="s">
        <v>244</v>
      </c>
    </row>
    <row r="642" s="14" customFormat="1">
      <c r="A642" s="14"/>
      <c r="B642" s="273"/>
      <c r="C642" s="274"/>
      <c r="D642" s="235" t="s">
        <v>436</v>
      </c>
      <c r="E642" s="275" t="s">
        <v>1</v>
      </c>
      <c r="F642" s="276" t="s">
        <v>438</v>
      </c>
      <c r="G642" s="274"/>
      <c r="H642" s="277">
        <v>195</v>
      </c>
      <c r="I642" s="278"/>
      <c r="J642" s="274"/>
      <c r="K642" s="274"/>
      <c r="L642" s="279"/>
      <c r="M642" s="280"/>
      <c r="N642" s="281"/>
      <c r="O642" s="281"/>
      <c r="P642" s="281"/>
      <c r="Q642" s="281"/>
      <c r="R642" s="281"/>
      <c r="S642" s="281"/>
      <c r="T642" s="282"/>
      <c r="U642" s="14"/>
      <c r="V642" s="14"/>
      <c r="W642" s="14"/>
      <c r="X642" s="14"/>
      <c r="Y642" s="14"/>
      <c r="Z642" s="14"/>
      <c r="AA642" s="14"/>
      <c r="AB642" s="14"/>
      <c r="AC642" s="14"/>
      <c r="AD642" s="14"/>
      <c r="AE642" s="14"/>
      <c r="AT642" s="283" t="s">
        <v>436</v>
      </c>
      <c r="AU642" s="283" t="s">
        <v>92</v>
      </c>
      <c r="AV642" s="14" t="s">
        <v>123</v>
      </c>
      <c r="AW642" s="14" t="s">
        <v>38</v>
      </c>
      <c r="AX642" s="14" t="s">
        <v>90</v>
      </c>
      <c r="AY642" s="283" t="s">
        <v>244</v>
      </c>
    </row>
    <row r="643" s="2" customFormat="1" ht="16.5" customHeight="1">
      <c r="A643" s="40"/>
      <c r="B643" s="41"/>
      <c r="C643" s="222" t="s">
        <v>2287</v>
      </c>
      <c r="D643" s="222" t="s">
        <v>245</v>
      </c>
      <c r="E643" s="223" t="s">
        <v>2288</v>
      </c>
      <c r="F643" s="224" t="s">
        <v>2289</v>
      </c>
      <c r="G643" s="225" t="s">
        <v>248</v>
      </c>
      <c r="H643" s="226">
        <v>1300</v>
      </c>
      <c r="I643" s="227"/>
      <c r="J643" s="228">
        <f>ROUND(I643*H643,2)</f>
        <v>0</v>
      </c>
      <c r="K643" s="224" t="s">
        <v>434</v>
      </c>
      <c r="L643" s="46"/>
      <c r="M643" s="229" t="s">
        <v>1</v>
      </c>
      <c r="N643" s="230" t="s">
        <v>48</v>
      </c>
      <c r="O643" s="93"/>
      <c r="P643" s="231">
        <f>O643*H643</f>
        <v>0</v>
      </c>
      <c r="Q643" s="231">
        <v>4.0000000000000003E-05</v>
      </c>
      <c r="R643" s="231">
        <f>Q643*H643</f>
        <v>0.052000000000000005</v>
      </c>
      <c r="S643" s="231">
        <v>0</v>
      </c>
      <c r="T643" s="232">
        <f>S643*H643</f>
        <v>0</v>
      </c>
      <c r="U643" s="40"/>
      <c r="V643" s="40"/>
      <c r="W643" s="40"/>
      <c r="X643" s="40"/>
      <c r="Y643" s="40"/>
      <c r="Z643" s="40"/>
      <c r="AA643" s="40"/>
      <c r="AB643" s="40"/>
      <c r="AC643" s="40"/>
      <c r="AD643" s="40"/>
      <c r="AE643" s="40"/>
      <c r="AR643" s="233" t="s">
        <v>123</v>
      </c>
      <c r="AT643" s="233" t="s">
        <v>245</v>
      </c>
      <c r="AU643" s="233" t="s">
        <v>92</v>
      </c>
      <c r="AY643" s="18" t="s">
        <v>244</v>
      </c>
      <c r="BE643" s="234">
        <f>IF(N643="základní",J643,0)</f>
        <v>0</v>
      </c>
      <c r="BF643" s="234">
        <f>IF(N643="snížená",J643,0)</f>
        <v>0</v>
      </c>
      <c r="BG643" s="234">
        <f>IF(N643="zákl. přenesená",J643,0)</f>
        <v>0</v>
      </c>
      <c r="BH643" s="234">
        <f>IF(N643="sníž. přenesená",J643,0)</f>
        <v>0</v>
      </c>
      <c r="BI643" s="234">
        <f>IF(N643="nulová",J643,0)</f>
        <v>0</v>
      </c>
      <c r="BJ643" s="18" t="s">
        <v>90</v>
      </c>
      <c r="BK643" s="234">
        <f>ROUND(I643*H643,2)</f>
        <v>0</v>
      </c>
      <c r="BL643" s="18" t="s">
        <v>123</v>
      </c>
      <c r="BM643" s="233" t="s">
        <v>2290</v>
      </c>
    </row>
    <row r="644" s="2" customFormat="1" ht="16.5" customHeight="1">
      <c r="A644" s="40"/>
      <c r="B644" s="41"/>
      <c r="C644" s="222" t="s">
        <v>1062</v>
      </c>
      <c r="D644" s="222" t="s">
        <v>245</v>
      </c>
      <c r="E644" s="223" t="s">
        <v>2291</v>
      </c>
      <c r="F644" s="224" t="s">
        <v>2292</v>
      </c>
      <c r="G644" s="225" t="s">
        <v>248</v>
      </c>
      <c r="H644" s="226">
        <v>30.75</v>
      </c>
      <c r="I644" s="227"/>
      <c r="J644" s="228">
        <f>ROUND(I644*H644,2)</f>
        <v>0</v>
      </c>
      <c r="K644" s="224" t="s">
        <v>434</v>
      </c>
      <c r="L644" s="46"/>
      <c r="M644" s="229" t="s">
        <v>1</v>
      </c>
      <c r="N644" s="230" t="s">
        <v>48</v>
      </c>
      <c r="O644" s="93"/>
      <c r="P644" s="231">
        <f>O644*H644</f>
        <v>0</v>
      </c>
      <c r="Q644" s="231">
        <v>0</v>
      </c>
      <c r="R644" s="231">
        <f>Q644*H644</f>
        <v>0</v>
      </c>
      <c r="S644" s="231">
        <v>0</v>
      </c>
      <c r="T644" s="232">
        <f>S644*H644</f>
        <v>0</v>
      </c>
      <c r="U644" s="40"/>
      <c r="V644" s="40"/>
      <c r="W644" s="40"/>
      <c r="X644" s="40"/>
      <c r="Y644" s="40"/>
      <c r="Z644" s="40"/>
      <c r="AA644" s="40"/>
      <c r="AB644" s="40"/>
      <c r="AC644" s="40"/>
      <c r="AD644" s="40"/>
      <c r="AE644" s="40"/>
      <c r="AR644" s="233" t="s">
        <v>123</v>
      </c>
      <c r="AT644" s="233" t="s">
        <v>245</v>
      </c>
      <c r="AU644" s="233" t="s">
        <v>92</v>
      </c>
      <c r="AY644" s="18" t="s">
        <v>244</v>
      </c>
      <c r="BE644" s="234">
        <f>IF(N644="základní",J644,0)</f>
        <v>0</v>
      </c>
      <c r="BF644" s="234">
        <f>IF(N644="snížená",J644,0)</f>
        <v>0</v>
      </c>
      <c r="BG644" s="234">
        <f>IF(N644="zákl. přenesená",J644,0)</f>
        <v>0</v>
      </c>
      <c r="BH644" s="234">
        <f>IF(N644="sníž. přenesená",J644,0)</f>
        <v>0</v>
      </c>
      <c r="BI644" s="234">
        <f>IF(N644="nulová",J644,0)</f>
        <v>0</v>
      </c>
      <c r="BJ644" s="18" t="s">
        <v>90</v>
      </c>
      <c r="BK644" s="234">
        <f>ROUND(I644*H644,2)</f>
        <v>0</v>
      </c>
      <c r="BL644" s="18" t="s">
        <v>123</v>
      </c>
      <c r="BM644" s="233" t="s">
        <v>2293</v>
      </c>
    </row>
    <row r="645" s="13" customFormat="1">
      <c r="A645" s="13"/>
      <c r="B645" s="262"/>
      <c r="C645" s="263"/>
      <c r="D645" s="235" t="s">
        <v>436</v>
      </c>
      <c r="E645" s="264" t="s">
        <v>1</v>
      </c>
      <c r="F645" s="265" t="s">
        <v>2222</v>
      </c>
      <c r="G645" s="263"/>
      <c r="H645" s="266">
        <v>1.69</v>
      </c>
      <c r="I645" s="267"/>
      <c r="J645" s="263"/>
      <c r="K645" s="263"/>
      <c r="L645" s="268"/>
      <c r="M645" s="269"/>
      <c r="N645" s="270"/>
      <c r="O645" s="270"/>
      <c r="P645" s="270"/>
      <c r="Q645" s="270"/>
      <c r="R645" s="270"/>
      <c r="S645" s="270"/>
      <c r="T645" s="271"/>
      <c r="U645" s="13"/>
      <c r="V645" s="13"/>
      <c r="W645" s="13"/>
      <c r="X645" s="13"/>
      <c r="Y645" s="13"/>
      <c r="Z645" s="13"/>
      <c r="AA645" s="13"/>
      <c r="AB645" s="13"/>
      <c r="AC645" s="13"/>
      <c r="AD645" s="13"/>
      <c r="AE645" s="13"/>
      <c r="AT645" s="272" t="s">
        <v>436</v>
      </c>
      <c r="AU645" s="272" t="s">
        <v>92</v>
      </c>
      <c r="AV645" s="13" t="s">
        <v>92</v>
      </c>
      <c r="AW645" s="13" t="s">
        <v>38</v>
      </c>
      <c r="AX645" s="13" t="s">
        <v>83</v>
      </c>
      <c r="AY645" s="272" t="s">
        <v>244</v>
      </c>
    </row>
    <row r="646" s="13" customFormat="1">
      <c r="A646" s="13"/>
      <c r="B646" s="262"/>
      <c r="C646" s="263"/>
      <c r="D646" s="235" t="s">
        <v>436</v>
      </c>
      <c r="E646" s="264" t="s">
        <v>1</v>
      </c>
      <c r="F646" s="265" t="s">
        <v>2216</v>
      </c>
      <c r="G646" s="263"/>
      <c r="H646" s="266">
        <v>9.6799999999999997</v>
      </c>
      <c r="I646" s="267"/>
      <c r="J646" s="263"/>
      <c r="K646" s="263"/>
      <c r="L646" s="268"/>
      <c r="M646" s="269"/>
      <c r="N646" s="270"/>
      <c r="O646" s="270"/>
      <c r="P646" s="270"/>
      <c r="Q646" s="270"/>
      <c r="R646" s="270"/>
      <c r="S646" s="270"/>
      <c r="T646" s="271"/>
      <c r="U646" s="13"/>
      <c r="V646" s="13"/>
      <c r="W646" s="13"/>
      <c r="X646" s="13"/>
      <c r="Y646" s="13"/>
      <c r="Z646" s="13"/>
      <c r="AA646" s="13"/>
      <c r="AB646" s="13"/>
      <c r="AC646" s="13"/>
      <c r="AD646" s="13"/>
      <c r="AE646" s="13"/>
      <c r="AT646" s="272" t="s">
        <v>436</v>
      </c>
      <c r="AU646" s="272" t="s">
        <v>92</v>
      </c>
      <c r="AV646" s="13" t="s">
        <v>92</v>
      </c>
      <c r="AW646" s="13" t="s">
        <v>38</v>
      </c>
      <c r="AX646" s="13" t="s">
        <v>83</v>
      </c>
      <c r="AY646" s="272" t="s">
        <v>244</v>
      </c>
    </row>
    <row r="647" s="13" customFormat="1">
      <c r="A647" s="13"/>
      <c r="B647" s="262"/>
      <c r="C647" s="263"/>
      <c r="D647" s="235" t="s">
        <v>436</v>
      </c>
      <c r="E647" s="264" t="s">
        <v>1</v>
      </c>
      <c r="F647" s="265" t="s">
        <v>2223</v>
      </c>
      <c r="G647" s="263"/>
      <c r="H647" s="266">
        <v>19.379999999999999</v>
      </c>
      <c r="I647" s="267"/>
      <c r="J647" s="263"/>
      <c r="K647" s="263"/>
      <c r="L647" s="268"/>
      <c r="M647" s="269"/>
      <c r="N647" s="270"/>
      <c r="O647" s="270"/>
      <c r="P647" s="270"/>
      <c r="Q647" s="270"/>
      <c r="R647" s="270"/>
      <c r="S647" s="270"/>
      <c r="T647" s="271"/>
      <c r="U647" s="13"/>
      <c r="V647" s="13"/>
      <c r="W647" s="13"/>
      <c r="X647" s="13"/>
      <c r="Y647" s="13"/>
      <c r="Z647" s="13"/>
      <c r="AA647" s="13"/>
      <c r="AB647" s="13"/>
      <c r="AC647" s="13"/>
      <c r="AD647" s="13"/>
      <c r="AE647" s="13"/>
      <c r="AT647" s="272" t="s">
        <v>436</v>
      </c>
      <c r="AU647" s="272" t="s">
        <v>92</v>
      </c>
      <c r="AV647" s="13" t="s">
        <v>92</v>
      </c>
      <c r="AW647" s="13" t="s">
        <v>38</v>
      </c>
      <c r="AX647" s="13" t="s">
        <v>83</v>
      </c>
      <c r="AY647" s="272" t="s">
        <v>244</v>
      </c>
    </row>
    <row r="648" s="14" customFormat="1">
      <c r="A648" s="14"/>
      <c r="B648" s="273"/>
      <c r="C648" s="274"/>
      <c r="D648" s="235" t="s">
        <v>436</v>
      </c>
      <c r="E648" s="275" t="s">
        <v>1</v>
      </c>
      <c r="F648" s="276" t="s">
        <v>438</v>
      </c>
      <c r="G648" s="274"/>
      <c r="H648" s="277">
        <v>30.75</v>
      </c>
      <c r="I648" s="278"/>
      <c r="J648" s="274"/>
      <c r="K648" s="274"/>
      <c r="L648" s="279"/>
      <c r="M648" s="280"/>
      <c r="N648" s="281"/>
      <c r="O648" s="281"/>
      <c r="P648" s="281"/>
      <c r="Q648" s="281"/>
      <c r="R648" s="281"/>
      <c r="S648" s="281"/>
      <c r="T648" s="282"/>
      <c r="U648" s="14"/>
      <c r="V648" s="14"/>
      <c r="W648" s="14"/>
      <c r="X648" s="14"/>
      <c r="Y648" s="14"/>
      <c r="Z648" s="14"/>
      <c r="AA648" s="14"/>
      <c r="AB648" s="14"/>
      <c r="AC648" s="14"/>
      <c r="AD648" s="14"/>
      <c r="AE648" s="14"/>
      <c r="AT648" s="283" t="s">
        <v>436</v>
      </c>
      <c r="AU648" s="283" t="s">
        <v>92</v>
      </c>
      <c r="AV648" s="14" t="s">
        <v>123</v>
      </c>
      <c r="AW648" s="14" t="s">
        <v>38</v>
      </c>
      <c r="AX648" s="14" t="s">
        <v>90</v>
      </c>
      <c r="AY648" s="283" t="s">
        <v>244</v>
      </c>
    </row>
    <row r="649" s="2" customFormat="1" ht="16.5" customHeight="1">
      <c r="A649" s="40"/>
      <c r="B649" s="41"/>
      <c r="C649" s="222" t="s">
        <v>2294</v>
      </c>
      <c r="D649" s="222" t="s">
        <v>245</v>
      </c>
      <c r="E649" s="223" t="s">
        <v>2291</v>
      </c>
      <c r="F649" s="224" t="s">
        <v>2292</v>
      </c>
      <c r="G649" s="225" t="s">
        <v>248</v>
      </c>
      <c r="H649" s="226">
        <v>0.90000000000000002</v>
      </c>
      <c r="I649" s="227"/>
      <c r="J649" s="228">
        <f>ROUND(I649*H649,2)</f>
        <v>0</v>
      </c>
      <c r="K649" s="224" t="s">
        <v>434</v>
      </c>
      <c r="L649" s="46"/>
      <c r="M649" s="229" t="s">
        <v>1</v>
      </c>
      <c r="N649" s="230" t="s">
        <v>48</v>
      </c>
      <c r="O649" s="93"/>
      <c r="P649" s="231">
        <f>O649*H649</f>
        <v>0</v>
      </c>
      <c r="Q649" s="231">
        <v>0</v>
      </c>
      <c r="R649" s="231">
        <f>Q649*H649</f>
        <v>0</v>
      </c>
      <c r="S649" s="231">
        <v>0</v>
      </c>
      <c r="T649" s="232">
        <f>S649*H649</f>
        <v>0</v>
      </c>
      <c r="U649" s="40"/>
      <c r="V649" s="40"/>
      <c r="W649" s="40"/>
      <c r="X649" s="40"/>
      <c r="Y649" s="40"/>
      <c r="Z649" s="40"/>
      <c r="AA649" s="40"/>
      <c r="AB649" s="40"/>
      <c r="AC649" s="40"/>
      <c r="AD649" s="40"/>
      <c r="AE649" s="40"/>
      <c r="AR649" s="233" t="s">
        <v>123</v>
      </c>
      <c r="AT649" s="233" t="s">
        <v>245</v>
      </c>
      <c r="AU649" s="233" t="s">
        <v>92</v>
      </c>
      <c r="AY649" s="18" t="s">
        <v>244</v>
      </c>
      <c r="BE649" s="234">
        <f>IF(N649="základní",J649,0)</f>
        <v>0</v>
      </c>
      <c r="BF649" s="234">
        <f>IF(N649="snížená",J649,0)</f>
        <v>0</v>
      </c>
      <c r="BG649" s="234">
        <f>IF(N649="zákl. přenesená",J649,0)</f>
        <v>0</v>
      </c>
      <c r="BH649" s="234">
        <f>IF(N649="sníž. přenesená",J649,0)</f>
        <v>0</v>
      </c>
      <c r="BI649" s="234">
        <f>IF(N649="nulová",J649,0)</f>
        <v>0</v>
      </c>
      <c r="BJ649" s="18" t="s">
        <v>90</v>
      </c>
      <c r="BK649" s="234">
        <f>ROUND(I649*H649,2)</f>
        <v>0</v>
      </c>
      <c r="BL649" s="18" t="s">
        <v>123</v>
      </c>
      <c r="BM649" s="233" t="s">
        <v>2295</v>
      </c>
    </row>
    <row r="650" s="13" customFormat="1">
      <c r="A650" s="13"/>
      <c r="B650" s="262"/>
      <c r="C650" s="263"/>
      <c r="D650" s="235" t="s">
        <v>436</v>
      </c>
      <c r="E650" s="264" t="s">
        <v>1</v>
      </c>
      <c r="F650" s="265" t="s">
        <v>2227</v>
      </c>
      <c r="G650" s="263"/>
      <c r="H650" s="266">
        <v>0.90000000000000002</v>
      </c>
      <c r="I650" s="267"/>
      <c r="J650" s="263"/>
      <c r="K650" s="263"/>
      <c r="L650" s="268"/>
      <c r="M650" s="269"/>
      <c r="N650" s="270"/>
      <c r="O650" s="270"/>
      <c r="P650" s="270"/>
      <c r="Q650" s="270"/>
      <c r="R650" s="270"/>
      <c r="S650" s="270"/>
      <c r="T650" s="271"/>
      <c r="U650" s="13"/>
      <c r="V650" s="13"/>
      <c r="W650" s="13"/>
      <c r="X650" s="13"/>
      <c r="Y650" s="13"/>
      <c r="Z650" s="13"/>
      <c r="AA650" s="13"/>
      <c r="AB650" s="13"/>
      <c r="AC650" s="13"/>
      <c r="AD650" s="13"/>
      <c r="AE650" s="13"/>
      <c r="AT650" s="272" t="s">
        <v>436</v>
      </c>
      <c r="AU650" s="272" t="s">
        <v>92</v>
      </c>
      <c r="AV650" s="13" t="s">
        <v>92</v>
      </c>
      <c r="AW650" s="13" t="s">
        <v>38</v>
      </c>
      <c r="AX650" s="13" t="s">
        <v>83</v>
      </c>
      <c r="AY650" s="272" t="s">
        <v>244</v>
      </c>
    </row>
    <row r="651" s="14" customFormat="1">
      <c r="A651" s="14"/>
      <c r="B651" s="273"/>
      <c r="C651" s="274"/>
      <c r="D651" s="235" t="s">
        <v>436</v>
      </c>
      <c r="E651" s="275" t="s">
        <v>1</v>
      </c>
      <c r="F651" s="276" t="s">
        <v>438</v>
      </c>
      <c r="G651" s="274"/>
      <c r="H651" s="277">
        <v>0.90000000000000002</v>
      </c>
      <c r="I651" s="278"/>
      <c r="J651" s="274"/>
      <c r="K651" s="274"/>
      <c r="L651" s="279"/>
      <c r="M651" s="280"/>
      <c r="N651" s="281"/>
      <c r="O651" s="281"/>
      <c r="P651" s="281"/>
      <c r="Q651" s="281"/>
      <c r="R651" s="281"/>
      <c r="S651" s="281"/>
      <c r="T651" s="282"/>
      <c r="U651" s="14"/>
      <c r="V651" s="14"/>
      <c r="W651" s="14"/>
      <c r="X651" s="14"/>
      <c r="Y651" s="14"/>
      <c r="Z651" s="14"/>
      <c r="AA651" s="14"/>
      <c r="AB651" s="14"/>
      <c r="AC651" s="14"/>
      <c r="AD651" s="14"/>
      <c r="AE651" s="14"/>
      <c r="AT651" s="283" t="s">
        <v>436</v>
      </c>
      <c r="AU651" s="283" t="s">
        <v>92</v>
      </c>
      <c r="AV651" s="14" t="s">
        <v>123</v>
      </c>
      <c r="AW651" s="14" t="s">
        <v>38</v>
      </c>
      <c r="AX651" s="14" t="s">
        <v>90</v>
      </c>
      <c r="AY651" s="283" t="s">
        <v>244</v>
      </c>
    </row>
    <row r="652" s="2" customFormat="1" ht="16.5" customHeight="1">
      <c r="A652" s="40"/>
      <c r="B652" s="41"/>
      <c r="C652" s="222" t="s">
        <v>1065</v>
      </c>
      <c r="D652" s="222" t="s">
        <v>245</v>
      </c>
      <c r="E652" s="223" t="s">
        <v>2296</v>
      </c>
      <c r="F652" s="224" t="s">
        <v>2297</v>
      </c>
      <c r="G652" s="225" t="s">
        <v>301</v>
      </c>
      <c r="H652" s="226">
        <v>0.873</v>
      </c>
      <c r="I652" s="227"/>
      <c r="J652" s="228">
        <f>ROUND(I652*H652,2)</f>
        <v>0</v>
      </c>
      <c r="K652" s="224" t="s">
        <v>434</v>
      </c>
      <c r="L652" s="46"/>
      <c r="M652" s="229" t="s">
        <v>1</v>
      </c>
      <c r="N652" s="230" t="s">
        <v>48</v>
      </c>
      <c r="O652" s="93"/>
      <c r="P652" s="231">
        <f>O652*H652</f>
        <v>0</v>
      </c>
      <c r="Q652" s="231">
        <v>0</v>
      </c>
      <c r="R652" s="231">
        <f>Q652*H652</f>
        <v>0</v>
      </c>
      <c r="S652" s="231">
        <v>1.8</v>
      </c>
      <c r="T652" s="232">
        <f>S652*H652</f>
        <v>1.5714000000000001</v>
      </c>
      <c r="U652" s="40"/>
      <c r="V652" s="40"/>
      <c r="W652" s="40"/>
      <c r="X652" s="40"/>
      <c r="Y652" s="40"/>
      <c r="Z652" s="40"/>
      <c r="AA652" s="40"/>
      <c r="AB652" s="40"/>
      <c r="AC652" s="40"/>
      <c r="AD652" s="40"/>
      <c r="AE652" s="40"/>
      <c r="AR652" s="233" t="s">
        <v>123</v>
      </c>
      <c r="AT652" s="233" t="s">
        <v>245</v>
      </c>
      <c r="AU652" s="233" t="s">
        <v>92</v>
      </c>
      <c r="AY652" s="18" t="s">
        <v>244</v>
      </c>
      <c r="BE652" s="234">
        <f>IF(N652="základní",J652,0)</f>
        <v>0</v>
      </c>
      <c r="BF652" s="234">
        <f>IF(N652="snížená",J652,0)</f>
        <v>0</v>
      </c>
      <c r="BG652" s="234">
        <f>IF(N652="zákl. přenesená",J652,0)</f>
        <v>0</v>
      </c>
      <c r="BH652" s="234">
        <f>IF(N652="sníž. přenesená",J652,0)</f>
        <v>0</v>
      </c>
      <c r="BI652" s="234">
        <f>IF(N652="nulová",J652,0)</f>
        <v>0</v>
      </c>
      <c r="BJ652" s="18" t="s">
        <v>90</v>
      </c>
      <c r="BK652" s="234">
        <f>ROUND(I652*H652,2)</f>
        <v>0</v>
      </c>
      <c r="BL652" s="18" t="s">
        <v>123</v>
      </c>
      <c r="BM652" s="233" t="s">
        <v>2298</v>
      </c>
    </row>
    <row r="653" s="13" customFormat="1">
      <c r="A653" s="13"/>
      <c r="B653" s="262"/>
      <c r="C653" s="263"/>
      <c r="D653" s="235" t="s">
        <v>436</v>
      </c>
      <c r="E653" s="264" t="s">
        <v>1</v>
      </c>
      <c r="F653" s="265" t="s">
        <v>2299</v>
      </c>
      <c r="G653" s="263"/>
      <c r="H653" s="266">
        <v>0.873</v>
      </c>
      <c r="I653" s="267"/>
      <c r="J653" s="263"/>
      <c r="K653" s="263"/>
      <c r="L653" s="268"/>
      <c r="M653" s="269"/>
      <c r="N653" s="270"/>
      <c r="O653" s="270"/>
      <c r="P653" s="270"/>
      <c r="Q653" s="270"/>
      <c r="R653" s="270"/>
      <c r="S653" s="270"/>
      <c r="T653" s="271"/>
      <c r="U653" s="13"/>
      <c r="V653" s="13"/>
      <c r="W653" s="13"/>
      <c r="X653" s="13"/>
      <c r="Y653" s="13"/>
      <c r="Z653" s="13"/>
      <c r="AA653" s="13"/>
      <c r="AB653" s="13"/>
      <c r="AC653" s="13"/>
      <c r="AD653" s="13"/>
      <c r="AE653" s="13"/>
      <c r="AT653" s="272" t="s">
        <v>436</v>
      </c>
      <c r="AU653" s="272" t="s">
        <v>92</v>
      </c>
      <c r="AV653" s="13" t="s">
        <v>92</v>
      </c>
      <c r="AW653" s="13" t="s">
        <v>38</v>
      </c>
      <c r="AX653" s="13" t="s">
        <v>83</v>
      </c>
      <c r="AY653" s="272" t="s">
        <v>244</v>
      </c>
    </row>
    <row r="654" s="14" customFormat="1">
      <c r="A654" s="14"/>
      <c r="B654" s="273"/>
      <c r="C654" s="274"/>
      <c r="D654" s="235" t="s">
        <v>436</v>
      </c>
      <c r="E654" s="275" t="s">
        <v>1</v>
      </c>
      <c r="F654" s="276" t="s">
        <v>438</v>
      </c>
      <c r="G654" s="274"/>
      <c r="H654" s="277">
        <v>0.873</v>
      </c>
      <c r="I654" s="278"/>
      <c r="J654" s="274"/>
      <c r="K654" s="274"/>
      <c r="L654" s="279"/>
      <c r="M654" s="280"/>
      <c r="N654" s="281"/>
      <c r="O654" s="281"/>
      <c r="P654" s="281"/>
      <c r="Q654" s="281"/>
      <c r="R654" s="281"/>
      <c r="S654" s="281"/>
      <c r="T654" s="282"/>
      <c r="U654" s="14"/>
      <c r="V654" s="14"/>
      <c r="W654" s="14"/>
      <c r="X654" s="14"/>
      <c r="Y654" s="14"/>
      <c r="Z654" s="14"/>
      <c r="AA654" s="14"/>
      <c r="AB654" s="14"/>
      <c r="AC654" s="14"/>
      <c r="AD654" s="14"/>
      <c r="AE654" s="14"/>
      <c r="AT654" s="283" t="s">
        <v>436</v>
      </c>
      <c r="AU654" s="283" t="s">
        <v>92</v>
      </c>
      <c r="AV654" s="14" t="s">
        <v>123</v>
      </c>
      <c r="AW654" s="14" t="s">
        <v>38</v>
      </c>
      <c r="AX654" s="14" t="s">
        <v>90</v>
      </c>
      <c r="AY654" s="283" t="s">
        <v>244</v>
      </c>
    </row>
    <row r="655" s="2" customFormat="1" ht="16.5" customHeight="1">
      <c r="A655" s="40"/>
      <c r="B655" s="41"/>
      <c r="C655" s="222" t="s">
        <v>2300</v>
      </c>
      <c r="D655" s="222" t="s">
        <v>245</v>
      </c>
      <c r="E655" s="223" t="s">
        <v>2301</v>
      </c>
      <c r="F655" s="224" t="s">
        <v>2302</v>
      </c>
      <c r="G655" s="225" t="s">
        <v>301</v>
      </c>
      <c r="H655" s="226">
        <v>24.248999999999999</v>
      </c>
      <c r="I655" s="227"/>
      <c r="J655" s="228">
        <f>ROUND(I655*H655,2)</f>
        <v>0</v>
      </c>
      <c r="K655" s="224" t="s">
        <v>434</v>
      </c>
      <c r="L655" s="46"/>
      <c r="M655" s="229" t="s">
        <v>1</v>
      </c>
      <c r="N655" s="230" t="s">
        <v>48</v>
      </c>
      <c r="O655" s="93"/>
      <c r="P655" s="231">
        <f>O655*H655</f>
        <v>0</v>
      </c>
      <c r="Q655" s="231">
        <v>0</v>
      </c>
      <c r="R655" s="231">
        <f>Q655*H655</f>
        <v>0</v>
      </c>
      <c r="S655" s="231">
        <v>2.3999999999999999</v>
      </c>
      <c r="T655" s="232">
        <f>S655*H655</f>
        <v>58.197599999999994</v>
      </c>
      <c r="U655" s="40"/>
      <c r="V655" s="40"/>
      <c r="W655" s="40"/>
      <c r="X655" s="40"/>
      <c r="Y655" s="40"/>
      <c r="Z655" s="40"/>
      <c r="AA655" s="40"/>
      <c r="AB655" s="40"/>
      <c r="AC655" s="40"/>
      <c r="AD655" s="40"/>
      <c r="AE655" s="40"/>
      <c r="AR655" s="233" t="s">
        <v>123</v>
      </c>
      <c r="AT655" s="233" t="s">
        <v>245</v>
      </c>
      <c r="AU655" s="233" t="s">
        <v>92</v>
      </c>
      <c r="AY655" s="18" t="s">
        <v>244</v>
      </c>
      <c r="BE655" s="234">
        <f>IF(N655="základní",J655,0)</f>
        <v>0</v>
      </c>
      <c r="BF655" s="234">
        <f>IF(N655="snížená",J655,0)</f>
        <v>0</v>
      </c>
      <c r="BG655" s="234">
        <f>IF(N655="zákl. přenesená",J655,0)</f>
        <v>0</v>
      </c>
      <c r="BH655" s="234">
        <f>IF(N655="sníž. přenesená",J655,0)</f>
        <v>0</v>
      </c>
      <c r="BI655" s="234">
        <f>IF(N655="nulová",J655,0)</f>
        <v>0</v>
      </c>
      <c r="BJ655" s="18" t="s">
        <v>90</v>
      </c>
      <c r="BK655" s="234">
        <f>ROUND(I655*H655,2)</f>
        <v>0</v>
      </c>
      <c r="BL655" s="18" t="s">
        <v>123</v>
      </c>
      <c r="BM655" s="233" t="s">
        <v>2303</v>
      </c>
    </row>
    <row r="656" s="2" customFormat="1">
      <c r="A656" s="40"/>
      <c r="B656" s="41"/>
      <c r="C656" s="42"/>
      <c r="D656" s="235" t="s">
        <v>250</v>
      </c>
      <c r="E656" s="42"/>
      <c r="F656" s="236" t="s">
        <v>2304</v>
      </c>
      <c r="G656" s="42"/>
      <c r="H656" s="42"/>
      <c r="I656" s="237"/>
      <c r="J656" s="42"/>
      <c r="K656" s="42"/>
      <c r="L656" s="46"/>
      <c r="M656" s="238"/>
      <c r="N656" s="239"/>
      <c r="O656" s="93"/>
      <c r="P656" s="93"/>
      <c r="Q656" s="93"/>
      <c r="R656" s="93"/>
      <c r="S656" s="93"/>
      <c r="T656" s="94"/>
      <c r="U656" s="40"/>
      <c r="V656" s="40"/>
      <c r="W656" s="40"/>
      <c r="X656" s="40"/>
      <c r="Y656" s="40"/>
      <c r="Z656" s="40"/>
      <c r="AA656" s="40"/>
      <c r="AB656" s="40"/>
      <c r="AC656" s="40"/>
      <c r="AD656" s="40"/>
      <c r="AE656" s="40"/>
      <c r="AT656" s="18" t="s">
        <v>250</v>
      </c>
      <c r="AU656" s="18" t="s">
        <v>92</v>
      </c>
    </row>
    <row r="657" s="15" customFormat="1">
      <c r="A657" s="15"/>
      <c r="B657" s="287"/>
      <c r="C657" s="288"/>
      <c r="D657" s="235" t="s">
        <v>436</v>
      </c>
      <c r="E657" s="289" t="s">
        <v>1</v>
      </c>
      <c r="F657" s="290" t="s">
        <v>2305</v>
      </c>
      <c r="G657" s="288"/>
      <c r="H657" s="289" t="s">
        <v>1</v>
      </c>
      <c r="I657" s="291"/>
      <c r="J657" s="288"/>
      <c r="K657" s="288"/>
      <c r="L657" s="292"/>
      <c r="M657" s="293"/>
      <c r="N657" s="294"/>
      <c r="O657" s="294"/>
      <c r="P657" s="294"/>
      <c r="Q657" s="294"/>
      <c r="R657" s="294"/>
      <c r="S657" s="294"/>
      <c r="T657" s="295"/>
      <c r="U657" s="15"/>
      <c r="V657" s="15"/>
      <c r="W657" s="15"/>
      <c r="X657" s="15"/>
      <c r="Y657" s="15"/>
      <c r="Z657" s="15"/>
      <c r="AA657" s="15"/>
      <c r="AB657" s="15"/>
      <c r="AC657" s="15"/>
      <c r="AD657" s="15"/>
      <c r="AE657" s="15"/>
      <c r="AT657" s="296" t="s">
        <v>436</v>
      </c>
      <c r="AU657" s="296" t="s">
        <v>92</v>
      </c>
      <c r="AV657" s="15" t="s">
        <v>90</v>
      </c>
      <c r="AW657" s="15" t="s">
        <v>38</v>
      </c>
      <c r="AX657" s="15" t="s">
        <v>83</v>
      </c>
      <c r="AY657" s="296" t="s">
        <v>244</v>
      </c>
    </row>
    <row r="658" s="13" customFormat="1">
      <c r="A658" s="13"/>
      <c r="B658" s="262"/>
      <c r="C658" s="263"/>
      <c r="D658" s="235" t="s">
        <v>436</v>
      </c>
      <c r="E658" s="264" t="s">
        <v>1</v>
      </c>
      <c r="F658" s="265" t="s">
        <v>2306</v>
      </c>
      <c r="G658" s="263"/>
      <c r="H658" s="266">
        <v>24.248999999999999</v>
      </c>
      <c r="I658" s="267"/>
      <c r="J658" s="263"/>
      <c r="K658" s="263"/>
      <c r="L658" s="268"/>
      <c r="M658" s="269"/>
      <c r="N658" s="270"/>
      <c r="O658" s="270"/>
      <c r="P658" s="270"/>
      <c r="Q658" s="270"/>
      <c r="R658" s="270"/>
      <c r="S658" s="270"/>
      <c r="T658" s="271"/>
      <c r="U658" s="13"/>
      <c r="V658" s="13"/>
      <c r="W658" s="13"/>
      <c r="X658" s="13"/>
      <c r="Y658" s="13"/>
      <c r="Z658" s="13"/>
      <c r="AA658" s="13"/>
      <c r="AB658" s="13"/>
      <c r="AC658" s="13"/>
      <c r="AD658" s="13"/>
      <c r="AE658" s="13"/>
      <c r="AT658" s="272" t="s">
        <v>436</v>
      </c>
      <c r="AU658" s="272" t="s">
        <v>92</v>
      </c>
      <c r="AV658" s="13" t="s">
        <v>92</v>
      </c>
      <c r="AW658" s="13" t="s">
        <v>38</v>
      </c>
      <c r="AX658" s="13" t="s">
        <v>83</v>
      </c>
      <c r="AY658" s="272" t="s">
        <v>244</v>
      </c>
    </row>
    <row r="659" s="14" customFormat="1">
      <c r="A659" s="14"/>
      <c r="B659" s="273"/>
      <c r="C659" s="274"/>
      <c r="D659" s="235" t="s">
        <v>436</v>
      </c>
      <c r="E659" s="275" t="s">
        <v>1</v>
      </c>
      <c r="F659" s="276" t="s">
        <v>438</v>
      </c>
      <c r="G659" s="274"/>
      <c r="H659" s="277">
        <v>24.248999999999999</v>
      </c>
      <c r="I659" s="278"/>
      <c r="J659" s="274"/>
      <c r="K659" s="274"/>
      <c r="L659" s="279"/>
      <c r="M659" s="280"/>
      <c r="N659" s="281"/>
      <c r="O659" s="281"/>
      <c r="P659" s="281"/>
      <c r="Q659" s="281"/>
      <c r="R659" s="281"/>
      <c r="S659" s="281"/>
      <c r="T659" s="282"/>
      <c r="U659" s="14"/>
      <c r="V659" s="14"/>
      <c r="W659" s="14"/>
      <c r="X659" s="14"/>
      <c r="Y659" s="14"/>
      <c r="Z659" s="14"/>
      <c r="AA659" s="14"/>
      <c r="AB659" s="14"/>
      <c r="AC659" s="14"/>
      <c r="AD659" s="14"/>
      <c r="AE659" s="14"/>
      <c r="AT659" s="283" t="s">
        <v>436</v>
      </c>
      <c r="AU659" s="283" t="s">
        <v>92</v>
      </c>
      <c r="AV659" s="14" t="s">
        <v>123</v>
      </c>
      <c r="AW659" s="14" t="s">
        <v>38</v>
      </c>
      <c r="AX659" s="14" t="s">
        <v>90</v>
      </c>
      <c r="AY659" s="283" t="s">
        <v>244</v>
      </c>
    </row>
    <row r="660" s="2" customFormat="1" ht="21.75" customHeight="1">
      <c r="A660" s="40"/>
      <c r="B660" s="41"/>
      <c r="C660" s="222" t="s">
        <v>1068</v>
      </c>
      <c r="D660" s="222" t="s">
        <v>245</v>
      </c>
      <c r="E660" s="223" t="s">
        <v>2307</v>
      </c>
      <c r="F660" s="224" t="s">
        <v>2308</v>
      </c>
      <c r="G660" s="225" t="s">
        <v>301</v>
      </c>
      <c r="H660" s="226">
        <v>1.9850000000000001</v>
      </c>
      <c r="I660" s="227"/>
      <c r="J660" s="228">
        <f>ROUND(I660*H660,2)</f>
        <v>0</v>
      </c>
      <c r="K660" s="224" t="s">
        <v>434</v>
      </c>
      <c r="L660" s="46"/>
      <c r="M660" s="229" t="s">
        <v>1</v>
      </c>
      <c r="N660" s="230" t="s">
        <v>48</v>
      </c>
      <c r="O660" s="93"/>
      <c r="P660" s="231">
        <f>O660*H660</f>
        <v>0</v>
      </c>
      <c r="Q660" s="231">
        <v>0</v>
      </c>
      <c r="R660" s="231">
        <f>Q660*H660</f>
        <v>0</v>
      </c>
      <c r="S660" s="231">
        <v>2.2000000000000002</v>
      </c>
      <c r="T660" s="232">
        <f>S660*H660</f>
        <v>4.3670000000000009</v>
      </c>
      <c r="U660" s="40"/>
      <c r="V660" s="40"/>
      <c r="W660" s="40"/>
      <c r="X660" s="40"/>
      <c r="Y660" s="40"/>
      <c r="Z660" s="40"/>
      <c r="AA660" s="40"/>
      <c r="AB660" s="40"/>
      <c r="AC660" s="40"/>
      <c r="AD660" s="40"/>
      <c r="AE660" s="40"/>
      <c r="AR660" s="233" t="s">
        <v>123</v>
      </c>
      <c r="AT660" s="233" t="s">
        <v>245</v>
      </c>
      <c r="AU660" s="233" t="s">
        <v>92</v>
      </c>
      <c r="AY660" s="18" t="s">
        <v>244</v>
      </c>
      <c r="BE660" s="234">
        <f>IF(N660="základní",J660,0)</f>
        <v>0</v>
      </c>
      <c r="BF660" s="234">
        <f>IF(N660="snížená",J660,0)</f>
        <v>0</v>
      </c>
      <c r="BG660" s="234">
        <f>IF(N660="zákl. přenesená",J660,0)</f>
        <v>0</v>
      </c>
      <c r="BH660" s="234">
        <f>IF(N660="sníž. přenesená",J660,0)</f>
        <v>0</v>
      </c>
      <c r="BI660" s="234">
        <f>IF(N660="nulová",J660,0)</f>
        <v>0</v>
      </c>
      <c r="BJ660" s="18" t="s">
        <v>90</v>
      </c>
      <c r="BK660" s="234">
        <f>ROUND(I660*H660,2)</f>
        <v>0</v>
      </c>
      <c r="BL660" s="18" t="s">
        <v>123</v>
      </c>
      <c r="BM660" s="233" t="s">
        <v>2309</v>
      </c>
    </row>
    <row r="661" s="13" customFormat="1">
      <c r="A661" s="13"/>
      <c r="B661" s="262"/>
      <c r="C661" s="263"/>
      <c r="D661" s="235" t="s">
        <v>436</v>
      </c>
      <c r="E661" s="263"/>
      <c r="F661" s="265" t="s">
        <v>2310</v>
      </c>
      <c r="G661" s="263"/>
      <c r="H661" s="266">
        <v>1.9850000000000001</v>
      </c>
      <c r="I661" s="267"/>
      <c r="J661" s="263"/>
      <c r="K661" s="263"/>
      <c r="L661" s="268"/>
      <c r="M661" s="269"/>
      <c r="N661" s="270"/>
      <c r="O661" s="270"/>
      <c r="P661" s="270"/>
      <c r="Q661" s="270"/>
      <c r="R661" s="270"/>
      <c r="S661" s="270"/>
      <c r="T661" s="271"/>
      <c r="U661" s="13"/>
      <c r="V661" s="13"/>
      <c r="W661" s="13"/>
      <c r="X661" s="13"/>
      <c r="Y661" s="13"/>
      <c r="Z661" s="13"/>
      <c r="AA661" s="13"/>
      <c r="AB661" s="13"/>
      <c r="AC661" s="13"/>
      <c r="AD661" s="13"/>
      <c r="AE661" s="13"/>
      <c r="AT661" s="272" t="s">
        <v>436</v>
      </c>
      <c r="AU661" s="272" t="s">
        <v>92</v>
      </c>
      <c r="AV661" s="13" t="s">
        <v>92</v>
      </c>
      <c r="AW661" s="13" t="s">
        <v>4</v>
      </c>
      <c r="AX661" s="13" t="s">
        <v>90</v>
      </c>
      <c r="AY661" s="272" t="s">
        <v>244</v>
      </c>
    </row>
    <row r="662" s="2" customFormat="1" ht="16.5" customHeight="1">
      <c r="A662" s="40"/>
      <c r="B662" s="41"/>
      <c r="C662" s="222" t="s">
        <v>2311</v>
      </c>
      <c r="D662" s="222" t="s">
        <v>245</v>
      </c>
      <c r="E662" s="223" t="s">
        <v>2312</v>
      </c>
      <c r="F662" s="224" t="s">
        <v>2313</v>
      </c>
      <c r="G662" s="225" t="s">
        <v>248</v>
      </c>
      <c r="H662" s="226">
        <v>30.75</v>
      </c>
      <c r="I662" s="227"/>
      <c r="J662" s="228">
        <f>ROUND(I662*H662,2)</f>
        <v>0</v>
      </c>
      <c r="K662" s="224" t="s">
        <v>434</v>
      </c>
      <c r="L662" s="46"/>
      <c r="M662" s="229" t="s">
        <v>1</v>
      </c>
      <c r="N662" s="230" t="s">
        <v>48</v>
      </c>
      <c r="O662" s="93"/>
      <c r="P662" s="231">
        <f>O662*H662</f>
        <v>0</v>
      </c>
      <c r="Q662" s="231">
        <v>0</v>
      </c>
      <c r="R662" s="231">
        <f>Q662*H662</f>
        <v>0</v>
      </c>
      <c r="S662" s="231">
        <v>0</v>
      </c>
      <c r="T662" s="232">
        <f>S662*H662</f>
        <v>0</v>
      </c>
      <c r="U662" s="40"/>
      <c r="V662" s="40"/>
      <c r="W662" s="40"/>
      <c r="X662" s="40"/>
      <c r="Y662" s="40"/>
      <c r="Z662" s="40"/>
      <c r="AA662" s="40"/>
      <c r="AB662" s="40"/>
      <c r="AC662" s="40"/>
      <c r="AD662" s="40"/>
      <c r="AE662" s="40"/>
      <c r="AR662" s="233" t="s">
        <v>123</v>
      </c>
      <c r="AT662" s="233" t="s">
        <v>245</v>
      </c>
      <c r="AU662" s="233" t="s">
        <v>92</v>
      </c>
      <c r="AY662" s="18" t="s">
        <v>244</v>
      </c>
      <c r="BE662" s="234">
        <f>IF(N662="základní",J662,0)</f>
        <v>0</v>
      </c>
      <c r="BF662" s="234">
        <f>IF(N662="snížená",J662,0)</f>
        <v>0</v>
      </c>
      <c r="BG662" s="234">
        <f>IF(N662="zákl. přenesená",J662,0)</f>
        <v>0</v>
      </c>
      <c r="BH662" s="234">
        <f>IF(N662="sníž. přenesená",J662,0)</f>
        <v>0</v>
      </c>
      <c r="BI662" s="234">
        <f>IF(N662="nulová",J662,0)</f>
        <v>0</v>
      </c>
      <c r="BJ662" s="18" t="s">
        <v>90</v>
      </c>
      <c r="BK662" s="234">
        <f>ROUND(I662*H662,2)</f>
        <v>0</v>
      </c>
      <c r="BL662" s="18" t="s">
        <v>123</v>
      </c>
      <c r="BM662" s="233" t="s">
        <v>2314</v>
      </c>
    </row>
    <row r="663" s="13" customFormat="1">
      <c r="A663" s="13"/>
      <c r="B663" s="262"/>
      <c r="C663" s="263"/>
      <c r="D663" s="235" t="s">
        <v>436</v>
      </c>
      <c r="E663" s="264" t="s">
        <v>1</v>
      </c>
      <c r="F663" s="265" t="s">
        <v>2222</v>
      </c>
      <c r="G663" s="263"/>
      <c r="H663" s="266">
        <v>1.69</v>
      </c>
      <c r="I663" s="267"/>
      <c r="J663" s="263"/>
      <c r="K663" s="263"/>
      <c r="L663" s="268"/>
      <c r="M663" s="269"/>
      <c r="N663" s="270"/>
      <c r="O663" s="270"/>
      <c r="P663" s="270"/>
      <c r="Q663" s="270"/>
      <c r="R663" s="270"/>
      <c r="S663" s="270"/>
      <c r="T663" s="271"/>
      <c r="U663" s="13"/>
      <c r="V663" s="13"/>
      <c r="W663" s="13"/>
      <c r="X663" s="13"/>
      <c r="Y663" s="13"/>
      <c r="Z663" s="13"/>
      <c r="AA663" s="13"/>
      <c r="AB663" s="13"/>
      <c r="AC663" s="13"/>
      <c r="AD663" s="13"/>
      <c r="AE663" s="13"/>
      <c r="AT663" s="272" t="s">
        <v>436</v>
      </c>
      <c r="AU663" s="272" t="s">
        <v>92</v>
      </c>
      <c r="AV663" s="13" t="s">
        <v>92</v>
      </c>
      <c r="AW663" s="13" t="s">
        <v>38</v>
      </c>
      <c r="AX663" s="13" t="s">
        <v>83</v>
      </c>
      <c r="AY663" s="272" t="s">
        <v>244</v>
      </c>
    </row>
    <row r="664" s="13" customFormat="1">
      <c r="A664" s="13"/>
      <c r="B664" s="262"/>
      <c r="C664" s="263"/>
      <c r="D664" s="235" t="s">
        <v>436</v>
      </c>
      <c r="E664" s="264" t="s">
        <v>1</v>
      </c>
      <c r="F664" s="265" t="s">
        <v>2216</v>
      </c>
      <c r="G664" s="263"/>
      <c r="H664" s="266">
        <v>9.6799999999999997</v>
      </c>
      <c r="I664" s="267"/>
      <c r="J664" s="263"/>
      <c r="K664" s="263"/>
      <c r="L664" s="268"/>
      <c r="M664" s="269"/>
      <c r="N664" s="270"/>
      <c r="O664" s="270"/>
      <c r="P664" s="270"/>
      <c r="Q664" s="270"/>
      <c r="R664" s="270"/>
      <c r="S664" s="270"/>
      <c r="T664" s="271"/>
      <c r="U664" s="13"/>
      <c r="V664" s="13"/>
      <c r="W664" s="13"/>
      <c r="X664" s="13"/>
      <c r="Y664" s="13"/>
      <c r="Z664" s="13"/>
      <c r="AA664" s="13"/>
      <c r="AB664" s="13"/>
      <c r="AC664" s="13"/>
      <c r="AD664" s="13"/>
      <c r="AE664" s="13"/>
      <c r="AT664" s="272" t="s">
        <v>436</v>
      </c>
      <c r="AU664" s="272" t="s">
        <v>92</v>
      </c>
      <c r="AV664" s="13" t="s">
        <v>92</v>
      </c>
      <c r="AW664" s="13" t="s">
        <v>38</v>
      </c>
      <c r="AX664" s="13" t="s">
        <v>83</v>
      </c>
      <c r="AY664" s="272" t="s">
        <v>244</v>
      </c>
    </row>
    <row r="665" s="13" customFormat="1">
      <c r="A665" s="13"/>
      <c r="B665" s="262"/>
      <c r="C665" s="263"/>
      <c r="D665" s="235" t="s">
        <v>436</v>
      </c>
      <c r="E665" s="264" t="s">
        <v>1</v>
      </c>
      <c r="F665" s="265" t="s">
        <v>2223</v>
      </c>
      <c r="G665" s="263"/>
      <c r="H665" s="266">
        <v>19.379999999999999</v>
      </c>
      <c r="I665" s="267"/>
      <c r="J665" s="263"/>
      <c r="K665" s="263"/>
      <c r="L665" s="268"/>
      <c r="M665" s="269"/>
      <c r="N665" s="270"/>
      <c r="O665" s="270"/>
      <c r="P665" s="270"/>
      <c r="Q665" s="270"/>
      <c r="R665" s="270"/>
      <c r="S665" s="270"/>
      <c r="T665" s="271"/>
      <c r="U665" s="13"/>
      <c r="V665" s="13"/>
      <c r="W665" s="13"/>
      <c r="X665" s="13"/>
      <c r="Y665" s="13"/>
      <c r="Z665" s="13"/>
      <c r="AA665" s="13"/>
      <c r="AB665" s="13"/>
      <c r="AC665" s="13"/>
      <c r="AD665" s="13"/>
      <c r="AE665" s="13"/>
      <c r="AT665" s="272" t="s">
        <v>436</v>
      </c>
      <c r="AU665" s="272" t="s">
        <v>92</v>
      </c>
      <c r="AV665" s="13" t="s">
        <v>92</v>
      </c>
      <c r="AW665" s="13" t="s">
        <v>38</v>
      </c>
      <c r="AX665" s="13" t="s">
        <v>83</v>
      </c>
      <c r="AY665" s="272" t="s">
        <v>244</v>
      </c>
    </row>
    <row r="666" s="14" customFormat="1">
      <c r="A666" s="14"/>
      <c r="B666" s="273"/>
      <c r="C666" s="274"/>
      <c r="D666" s="235" t="s">
        <v>436</v>
      </c>
      <c r="E666" s="275" t="s">
        <v>1</v>
      </c>
      <c r="F666" s="276" t="s">
        <v>438</v>
      </c>
      <c r="G666" s="274"/>
      <c r="H666" s="277">
        <v>30.75</v>
      </c>
      <c r="I666" s="278"/>
      <c r="J666" s="274"/>
      <c r="K666" s="274"/>
      <c r="L666" s="279"/>
      <c r="M666" s="280"/>
      <c r="N666" s="281"/>
      <c r="O666" s="281"/>
      <c r="P666" s="281"/>
      <c r="Q666" s="281"/>
      <c r="R666" s="281"/>
      <c r="S666" s="281"/>
      <c r="T666" s="282"/>
      <c r="U666" s="14"/>
      <c r="V666" s="14"/>
      <c r="W666" s="14"/>
      <c r="X666" s="14"/>
      <c r="Y666" s="14"/>
      <c r="Z666" s="14"/>
      <c r="AA666" s="14"/>
      <c r="AB666" s="14"/>
      <c r="AC666" s="14"/>
      <c r="AD666" s="14"/>
      <c r="AE666" s="14"/>
      <c r="AT666" s="283" t="s">
        <v>436</v>
      </c>
      <c r="AU666" s="283" t="s">
        <v>92</v>
      </c>
      <c r="AV666" s="14" t="s">
        <v>123</v>
      </c>
      <c r="AW666" s="14" t="s">
        <v>38</v>
      </c>
      <c r="AX666" s="14" t="s">
        <v>90</v>
      </c>
      <c r="AY666" s="283" t="s">
        <v>244</v>
      </c>
    </row>
    <row r="667" s="2" customFormat="1" ht="16.5" customHeight="1">
      <c r="A667" s="40"/>
      <c r="B667" s="41"/>
      <c r="C667" s="222" t="s">
        <v>1071</v>
      </c>
      <c r="D667" s="222" t="s">
        <v>245</v>
      </c>
      <c r="E667" s="223" t="s">
        <v>2312</v>
      </c>
      <c r="F667" s="224" t="s">
        <v>2313</v>
      </c>
      <c r="G667" s="225" t="s">
        <v>248</v>
      </c>
      <c r="H667" s="226">
        <v>0.90000000000000002</v>
      </c>
      <c r="I667" s="227"/>
      <c r="J667" s="228">
        <f>ROUND(I667*H667,2)</f>
        <v>0</v>
      </c>
      <c r="K667" s="224" t="s">
        <v>434</v>
      </c>
      <c r="L667" s="46"/>
      <c r="M667" s="229" t="s">
        <v>1</v>
      </c>
      <c r="N667" s="230" t="s">
        <v>48</v>
      </c>
      <c r="O667" s="93"/>
      <c r="P667" s="231">
        <f>O667*H667</f>
        <v>0</v>
      </c>
      <c r="Q667" s="231">
        <v>0</v>
      </c>
      <c r="R667" s="231">
        <f>Q667*H667</f>
        <v>0</v>
      </c>
      <c r="S667" s="231">
        <v>0</v>
      </c>
      <c r="T667" s="232">
        <f>S667*H667</f>
        <v>0</v>
      </c>
      <c r="U667" s="40"/>
      <c r="V667" s="40"/>
      <c r="W667" s="40"/>
      <c r="X667" s="40"/>
      <c r="Y667" s="40"/>
      <c r="Z667" s="40"/>
      <c r="AA667" s="40"/>
      <c r="AB667" s="40"/>
      <c r="AC667" s="40"/>
      <c r="AD667" s="40"/>
      <c r="AE667" s="40"/>
      <c r="AR667" s="233" t="s">
        <v>123</v>
      </c>
      <c r="AT667" s="233" t="s">
        <v>245</v>
      </c>
      <c r="AU667" s="233" t="s">
        <v>92</v>
      </c>
      <c r="AY667" s="18" t="s">
        <v>244</v>
      </c>
      <c r="BE667" s="234">
        <f>IF(N667="základní",J667,0)</f>
        <v>0</v>
      </c>
      <c r="BF667" s="234">
        <f>IF(N667="snížená",J667,0)</f>
        <v>0</v>
      </c>
      <c r="BG667" s="234">
        <f>IF(N667="zákl. přenesená",J667,0)</f>
        <v>0</v>
      </c>
      <c r="BH667" s="234">
        <f>IF(N667="sníž. přenesená",J667,0)</f>
        <v>0</v>
      </c>
      <c r="BI667" s="234">
        <f>IF(N667="nulová",J667,0)</f>
        <v>0</v>
      </c>
      <c r="BJ667" s="18" t="s">
        <v>90</v>
      </c>
      <c r="BK667" s="234">
        <f>ROUND(I667*H667,2)</f>
        <v>0</v>
      </c>
      <c r="BL667" s="18" t="s">
        <v>123</v>
      </c>
      <c r="BM667" s="233" t="s">
        <v>2315</v>
      </c>
    </row>
    <row r="668" s="13" customFormat="1">
      <c r="A668" s="13"/>
      <c r="B668" s="262"/>
      <c r="C668" s="263"/>
      <c r="D668" s="235" t="s">
        <v>436</v>
      </c>
      <c r="E668" s="264" t="s">
        <v>1</v>
      </c>
      <c r="F668" s="265" t="s">
        <v>2227</v>
      </c>
      <c r="G668" s="263"/>
      <c r="H668" s="266">
        <v>0.90000000000000002</v>
      </c>
      <c r="I668" s="267"/>
      <c r="J668" s="263"/>
      <c r="K668" s="263"/>
      <c r="L668" s="268"/>
      <c r="M668" s="269"/>
      <c r="N668" s="270"/>
      <c r="O668" s="270"/>
      <c r="P668" s="270"/>
      <c r="Q668" s="270"/>
      <c r="R668" s="270"/>
      <c r="S668" s="270"/>
      <c r="T668" s="271"/>
      <c r="U668" s="13"/>
      <c r="V668" s="13"/>
      <c r="W668" s="13"/>
      <c r="X668" s="13"/>
      <c r="Y668" s="13"/>
      <c r="Z668" s="13"/>
      <c r="AA668" s="13"/>
      <c r="AB668" s="13"/>
      <c r="AC668" s="13"/>
      <c r="AD668" s="13"/>
      <c r="AE668" s="13"/>
      <c r="AT668" s="272" t="s">
        <v>436</v>
      </c>
      <c r="AU668" s="272" t="s">
        <v>92</v>
      </c>
      <c r="AV668" s="13" t="s">
        <v>92</v>
      </c>
      <c r="AW668" s="13" t="s">
        <v>38</v>
      </c>
      <c r="AX668" s="13" t="s">
        <v>83</v>
      </c>
      <c r="AY668" s="272" t="s">
        <v>244</v>
      </c>
    </row>
    <row r="669" s="14" customFormat="1">
      <c r="A669" s="14"/>
      <c r="B669" s="273"/>
      <c r="C669" s="274"/>
      <c r="D669" s="235" t="s">
        <v>436</v>
      </c>
      <c r="E669" s="275" t="s">
        <v>1</v>
      </c>
      <c r="F669" s="276" t="s">
        <v>438</v>
      </c>
      <c r="G669" s="274"/>
      <c r="H669" s="277">
        <v>0.90000000000000002</v>
      </c>
      <c r="I669" s="278"/>
      <c r="J669" s="274"/>
      <c r="K669" s="274"/>
      <c r="L669" s="279"/>
      <c r="M669" s="280"/>
      <c r="N669" s="281"/>
      <c r="O669" s="281"/>
      <c r="P669" s="281"/>
      <c r="Q669" s="281"/>
      <c r="R669" s="281"/>
      <c r="S669" s="281"/>
      <c r="T669" s="282"/>
      <c r="U669" s="14"/>
      <c r="V669" s="14"/>
      <c r="W669" s="14"/>
      <c r="X669" s="14"/>
      <c r="Y669" s="14"/>
      <c r="Z669" s="14"/>
      <c r="AA669" s="14"/>
      <c r="AB669" s="14"/>
      <c r="AC669" s="14"/>
      <c r="AD669" s="14"/>
      <c r="AE669" s="14"/>
      <c r="AT669" s="283" t="s">
        <v>436</v>
      </c>
      <c r="AU669" s="283" t="s">
        <v>92</v>
      </c>
      <c r="AV669" s="14" t="s">
        <v>123</v>
      </c>
      <c r="AW669" s="14" t="s">
        <v>38</v>
      </c>
      <c r="AX669" s="14" t="s">
        <v>90</v>
      </c>
      <c r="AY669" s="283" t="s">
        <v>244</v>
      </c>
    </row>
    <row r="670" s="2" customFormat="1" ht="16.5" customHeight="1">
      <c r="A670" s="40"/>
      <c r="B670" s="41"/>
      <c r="C670" s="222" t="s">
        <v>2316</v>
      </c>
      <c r="D670" s="222" t="s">
        <v>245</v>
      </c>
      <c r="E670" s="223" t="s">
        <v>2317</v>
      </c>
      <c r="F670" s="224" t="s">
        <v>2318</v>
      </c>
      <c r="G670" s="225" t="s">
        <v>248</v>
      </c>
      <c r="H670" s="226">
        <v>1.8</v>
      </c>
      <c r="I670" s="227"/>
      <c r="J670" s="228">
        <f>ROUND(I670*H670,2)</f>
        <v>0</v>
      </c>
      <c r="K670" s="224" t="s">
        <v>434</v>
      </c>
      <c r="L670" s="46"/>
      <c r="M670" s="229" t="s">
        <v>1</v>
      </c>
      <c r="N670" s="230" t="s">
        <v>48</v>
      </c>
      <c r="O670" s="93"/>
      <c r="P670" s="231">
        <f>O670*H670</f>
        <v>0</v>
      </c>
      <c r="Q670" s="231">
        <v>0</v>
      </c>
      <c r="R670" s="231">
        <f>Q670*H670</f>
        <v>0</v>
      </c>
      <c r="S670" s="231">
        <v>0</v>
      </c>
      <c r="T670" s="232">
        <f>S670*H670</f>
        <v>0</v>
      </c>
      <c r="U670" s="40"/>
      <c r="V670" s="40"/>
      <c r="W670" s="40"/>
      <c r="X670" s="40"/>
      <c r="Y670" s="40"/>
      <c r="Z670" s="40"/>
      <c r="AA670" s="40"/>
      <c r="AB670" s="40"/>
      <c r="AC670" s="40"/>
      <c r="AD670" s="40"/>
      <c r="AE670" s="40"/>
      <c r="AR670" s="233" t="s">
        <v>123</v>
      </c>
      <c r="AT670" s="233" t="s">
        <v>245</v>
      </c>
      <c r="AU670" s="233" t="s">
        <v>92</v>
      </c>
      <c r="AY670" s="18" t="s">
        <v>244</v>
      </c>
      <c r="BE670" s="234">
        <f>IF(N670="základní",J670,0)</f>
        <v>0</v>
      </c>
      <c r="BF670" s="234">
        <f>IF(N670="snížená",J670,0)</f>
        <v>0</v>
      </c>
      <c r="BG670" s="234">
        <f>IF(N670="zákl. přenesená",J670,0)</f>
        <v>0</v>
      </c>
      <c r="BH670" s="234">
        <f>IF(N670="sníž. přenesená",J670,0)</f>
        <v>0</v>
      </c>
      <c r="BI670" s="234">
        <f>IF(N670="nulová",J670,0)</f>
        <v>0</v>
      </c>
      <c r="BJ670" s="18" t="s">
        <v>90</v>
      </c>
      <c r="BK670" s="234">
        <f>ROUND(I670*H670,2)</f>
        <v>0</v>
      </c>
      <c r="BL670" s="18" t="s">
        <v>123</v>
      </c>
      <c r="BM670" s="233" t="s">
        <v>2319</v>
      </c>
    </row>
    <row r="671" s="13" customFormat="1">
      <c r="A671" s="13"/>
      <c r="B671" s="262"/>
      <c r="C671" s="263"/>
      <c r="D671" s="235" t="s">
        <v>436</v>
      </c>
      <c r="E671" s="263"/>
      <c r="F671" s="265" t="s">
        <v>2320</v>
      </c>
      <c r="G671" s="263"/>
      <c r="H671" s="266">
        <v>1.8</v>
      </c>
      <c r="I671" s="267"/>
      <c r="J671" s="263"/>
      <c r="K671" s="263"/>
      <c r="L671" s="268"/>
      <c r="M671" s="269"/>
      <c r="N671" s="270"/>
      <c r="O671" s="270"/>
      <c r="P671" s="270"/>
      <c r="Q671" s="270"/>
      <c r="R671" s="270"/>
      <c r="S671" s="270"/>
      <c r="T671" s="271"/>
      <c r="U671" s="13"/>
      <c r="V671" s="13"/>
      <c r="W671" s="13"/>
      <c r="X671" s="13"/>
      <c r="Y671" s="13"/>
      <c r="Z671" s="13"/>
      <c r="AA671" s="13"/>
      <c r="AB671" s="13"/>
      <c r="AC671" s="13"/>
      <c r="AD671" s="13"/>
      <c r="AE671" s="13"/>
      <c r="AT671" s="272" t="s">
        <v>436</v>
      </c>
      <c r="AU671" s="272" t="s">
        <v>92</v>
      </c>
      <c r="AV671" s="13" t="s">
        <v>92</v>
      </c>
      <c r="AW671" s="13" t="s">
        <v>4</v>
      </c>
      <c r="AX671" s="13" t="s">
        <v>90</v>
      </c>
      <c r="AY671" s="272" t="s">
        <v>244</v>
      </c>
    </row>
    <row r="672" s="2" customFormat="1" ht="16.5" customHeight="1">
      <c r="A672" s="40"/>
      <c r="B672" s="41"/>
      <c r="C672" s="222" t="s">
        <v>1074</v>
      </c>
      <c r="D672" s="222" t="s">
        <v>245</v>
      </c>
      <c r="E672" s="223" t="s">
        <v>2317</v>
      </c>
      <c r="F672" s="224" t="s">
        <v>2318</v>
      </c>
      <c r="G672" s="225" t="s">
        <v>248</v>
      </c>
      <c r="H672" s="226">
        <v>61.5</v>
      </c>
      <c r="I672" s="227"/>
      <c r="J672" s="228">
        <f>ROUND(I672*H672,2)</f>
        <v>0</v>
      </c>
      <c r="K672" s="224" t="s">
        <v>434</v>
      </c>
      <c r="L672" s="46"/>
      <c r="M672" s="229" t="s">
        <v>1</v>
      </c>
      <c r="N672" s="230" t="s">
        <v>48</v>
      </c>
      <c r="O672" s="93"/>
      <c r="P672" s="231">
        <f>O672*H672</f>
        <v>0</v>
      </c>
      <c r="Q672" s="231">
        <v>0</v>
      </c>
      <c r="R672" s="231">
        <f>Q672*H672</f>
        <v>0</v>
      </c>
      <c r="S672" s="231">
        <v>0</v>
      </c>
      <c r="T672" s="232">
        <f>S672*H672</f>
        <v>0</v>
      </c>
      <c r="U672" s="40"/>
      <c r="V672" s="40"/>
      <c r="W672" s="40"/>
      <c r="X672" s="40"/>
      <c r="Y672" s="40"/>
      <c r="Z672" s="40"/>
      <c r="AA672" s="40"/>
      <c r="AB672" s="40"/>
      <c r="AC672" s="40"/>
      <c r="AD672" s="40"/>
      <c r="AE672" s="40"/>
      <c r="AR672" s="233" t="s">
        <v>123</v>
      </c>
      <c r="AT672" s="233" t="s">
        <v>245</v>
      </c>
      <c r="AU672" s="233" t="s">
        <v>92</v>
      </c>
      <c r="AY672" s="18" t="s">
        <v>244</v>
      </c>
      <c r="BE672" s="234">
        <f>IF(N672="základní",J672,0)</f>
        <v>0</v>
      </c>
      <c r="BF672" s="234">
        <f>IF(N672="snížená",J672,0)</f>
        <v>0</v>
      </c>
      <c r="BG672" s="234">
        <f>IF(N672="zákl. přenesená",J672,0)</f>
        <v>0</v>
      </c>
      <c r="BH672" s="234">
        <f>IF(N672="sníž. přenesená",J672,0)</f>
        <v>0</v>
      </c>
      <c r="BI672" s="234">
        <f>IF(N672="nulová",J672,0)</f>
        <v>0</v>
      </c>
      <c r="BJ672" s="18" t="s">
        <v>90</v>
      </c>
      <c r="BK672" s="234">
        <f>ROUND(I672*H672,2)</f>
        <v>0</v>
      </c>
      <c r="BL672" s="18" t="s">
        <v>123</v>
      </c>
      <c r="BM672" s="233" t="s">
        <v>2321</v>
      </c>
    </row>
    <row r="673" s="13" customFormat="1">
      <c r="A673" s="13"/>
      <c r="B673" s="262"/>
      <c r="C673" s="263"/>
      <c r="D673" s="235" t="s">
        <v>436</v>
      </c>
      <c r="E673" s="263"/>
      <c r="F673" s="265" t="s">
        <v>2322</v>
      </c>
      <c r="G673" s="263"/>
      <c r="H673" s="266">
        <v>61.5</v>
      </c>
      <c r="I673" s="267"/>
      <c r="J673" s="263"/>
      <c r="K673" s="263"/>
      <c r="L673" s="268"/>
      <c r="M673" s="269"/>
      <c r="N673" s="270"/>
      <c r="O673" s="270"/>
      <c r="P673" s="270"/>
      <c r="Q673" s="270"/>
      <c r="R673" s="270"/>
      <c r="S673" s="270"/>
      <c r="T673" s="271"/>
      <c r="U673" s="13"/>
      <c r="V673" s="13"/>
      <c r="W673" s="13"/>
      <c r="X673" s="13"/>
      <c r="Y673" s="13"/>
      <c r="Z673" s="13"/>
      <c r="AA673" s="13"/>
      <c r="AB673" s="13"/>
      <c r="AC673" s="13"/>
      <c r="AD673" s="13"/>
      <c r="AE673" s="13"/>
      <c r="AT673" s="272" t="s">
        <v>436</v>
      </c>
      <c r="AU673" s="272" t="s">
        <v>92</v>
      </c>
      <c r="AV673" s="13" t="s">
        <v>92</v>
      </c>
      <c r="AW673" s="13" t="s">
        <v>4</v>
      </c>
      <c r="AX673" s="13" t="s">
        <v>90</v>
      </c>
      <c r="AY673" s="272" t="s">
        <v>244</v>
      </c>
    </row>
    <row r="674" s="2" customFormat="1" ht="16.5" customHeight="1">
      <c r="A674" s="40"/>
      <c r="B674" s="41"/>
      <c r="C674" s="222" t="s">
        <v>2323</v>
      </c>
      <c r="D674" s="222" t="s">
        <v>245</v>
      </c>
      <c r="E674" s="223" t="s">
        <v>2324</v>
      </c>
      <c r="F674" s="224" t="s">
        <v>2325</v>
      </c>
      <c r="G674" s="225" t="s">
        <v>248</v>
      </c>
      <c r="H674" s="226">
        <v>19.850000000000001</v>
      </c>
      <c r="I674" s="227"/>
      <c r="J674" s="228">
        <f>ROUND(I674*H674,2)</f>
        <v>0</v>
      </c>
      <c r="K674" s="224" t="s">
        <v>434</v>
      </c>
      <c r="L674" s="46"/>
      <c r="M674" s="229" t="s">
        <v>1</v>
      </c>
      <c r="N674" s="230" t="s">
        <v>48</v>
      </c>
      <c r="O674" s="93"/>
      <c r="P674" s="231">
        <f>O674*H674</f>
        <v>0</v>
      </c>
      <c r="Q674" s="231">
        <v>0</v>
      </c>
      <c r="R674" s="231">
        <f>Q674*H674</f>
        <v>0</v>
      </c>
      <c r="S674" s="231">
        <v>0.035000000000000003</v>
      </c>
      <c r="T674" s="232">
        <f>S674*H674</f>
        <v>0.69475000000000009</v>
      </c>
      <c r="U674" s="40"/>
      <c r="V674" s="40"/>
      <c r="W674" s="40"/>
      <c r="X674" s="40"/>
      <c r="Y674" s="40"/>
      <c r="Z674" s="40"/>
      <c r="AA674" s="40"/>
      <c r="AB674" s="40"/>
      <c r="AC674" s="40"/>
      <c r="AD674" s="40"/>
      <c r="AE674" s="40"/>
      <c r="AR674" s="233" t="s">
        <v>123</v>
      </c>
      <c r="AT674" s="233" t="s">
        <v>245</v>
      </c>
      <c r="AU674" s="233" t="s">
        <v>92</v>
      </c>
      <c r="AY674" s="18" t="s">
        <v>244</v>
      </c>
      <c r="BE674" s="234">
        <f>IF(N674="základní",J674,0)</f>
        <v>0</v>
      </c>
      <c r="BF674" s="234">
        <f>IF(N674="snížená",J674,0)</f>
        <v>0</v>
      </c>
      <c r="BG674" s="234">
        <f>IF(N674="zákl. přenesená",J674,0)</f>
        <v>0</v>
      </c>
      <c r="BH674" s="234">
        <f>IF(N674="sníž. přenesená",J674,0)</f>
        <v>0</v>
      </c>
      <c r="BI674" s="234">
        <f>IF(N674="nulová",J674,0)</f>
        <v>0</v>
      </c>
      <c r="BJ674" s="18" t="s">
        <v>90</v>
      </c>
      <c r="BK674" s="234">
        <f>ROUND(I674*H674,2)</f>
        <v>0</v>
      </c>
      <c r="BL674" s="18" t="s">
        <v>123</v>
      </c>
      <c r="BM674" s="233" t="s">
        <v>2326</v>
      </c>
    </row>
    <row r="675" s="2" customFormat="1">
      <c r="A675" s="40"/>
      <c r="B675" s="41"/>
      <c r="C675" s="42"/>
      <c r="D675" s="235" t="s">
        <v>250</v>
      </c>
      <c r="E675" s="42"/>
      <c r="F675" s="236" t="s">
        <v>2327</v>
      </c>
      <c r="G675" s="42"/>
      <c r="H675" s="42"/>
      <c r="I675" s="237"/>
      <c r="J675" s="42"/>
      <c r="K675" s="42"/>
      <c r="L675" s="46"/>
      <c r="M675" s="238"/>
      <c r="N675" s="239"/>
      <c r="O675" s="93"/>
      <c r="P675" s="93"/>
      <c r="Q675" s="93"/>
      <c r="R675" s="93"/>
      <c r="S675" s="93"/>
      <c r="T675" s="94"/>
      <c r="U675" s="40"/>
      <c r="V675" s="40"/>
      <c r="W675" s="40"/>
      <c r="X675" s="40"/>
      <c r="Y675" s="40"/>
      <c r="Z675" s="40"/>
      <c r="AA675" s="40"/>
      <c r="AB675" s="40"/>
      <c r="AC675" s="40"/>
      <c r="AD675" s="40"/>
      <c r="AE675" s="40"/>
      <c r="AT675" s="18" t="s">
        <v>250</v>
      </c>
      <c r="AU675" s="18" t="s">
        <v>92</v>
      </c>
    </row>
    <row r="676" s="13" customFormat="1">
      <c r="A676" s="13"/>
      <c r="B676" s="262"/>
      <c r="C676" s="263"/>
      <c r="D676" s="235" t="s">
        <v>436</v>
      </c>
      <c r="E676" s="264" t="s">
        <v>1</v>
      </c>
      <c r="F676" s="265" t="s">
        <v>2328</v>
      </c>
      <c r="G676" s="263"/>
      <c r="H676" s="266">
        <v>19.850000000000001</v>
      </c>
      <c r="I676" s="267"/>
      <c r="J676" s="263"/>
      <c r="K676" s="263"/>
      <c r="L676" s="268"/>
      <c r="M676" s="269"/>
      <c r="N676" s="270"/>
      <c r="O676" s="270"/>
      <c r="P676" s="270"/>
      <c r="Q676" s="270"/>
      <c r="R676" s="270"/>
      <c r="S676" s="270"/>
      <c r="T676" s="271"/>
      <c r="U676" s="13"/>
      <c r="V676" s="13"/>
      <c r="W676" s="13"/>
      <c r="X676" s="13"/>
      <c r="Y676" s="13"/>
      <c r="Z676" s="13"/>
      <c r="AA676" s="13"/>
      <c r="AB676" s="13"/>
      <c r="AC676" s="13"/>
      <c r="AD676" s="13"/>
      <c r="AE676" s="13"/>
      <c r="AT676" s="272" t="s">
        <v>436</v>
      </c>
      <c r="AU676" s="272" t="s">
        <v>92</v>
      </c>
      <c r="AV676" s="13" t="s">
        <v>92</v>
      </c>
      <c r="AW676" s="13" t="s">
        <v>38</v>
      </c>
      <c r="AX676" s="13" t="s">
        <v>83</v>
      </c>
      <c r="AY676" s="272" t="s">
        <v>244</v>
      </c>
    </row>
    <row r="677" s="14" customFormat="1">
      <c r="A677" s="14"/>
      <c r="B677" s="273"/>
      <c r="C677" s="274"/>
      <c r="D677" s="235" t="s">
        <v>436</v>
      </c>
      <c r="E677" s="275" t="s">
        <v>1</v>
      </c>
      <c r="F677" s="276" t="s">
        <v>438</v>
      </c>
      <c r="G677" s="274"/>
      <c r="H677" s="277">
        <v>19.850000000000001</v>
      </c>
      <c r="I677" s="278"/>
      <c r="J677" s="274"/>
      <c r="K677" s="274"/>
      <c r="L677" s="279"/>
      <c r="M677" s="280"/>
      <c r="N677" s="281"/>
      <c r="O677" s="281"/>
      <c r="P677" s="281"/>
      <c r="Q677" s="281"/>
      <c r="R677" s="281"/>
      <c r="S677" s="281"/>
      <c r="T677" s="282"/>
      <c r="U677" s="14"/>
      <c r="V677" s="14"/>
      <c r="W677" s="14"/>
      <c r="X677" s="14"/>
      <c r="Y677" s="14"/>
      <c r="Z677" s="14"/>
      <c r="AA677" s="14"/>
      <c r="AB677" s="14"/>
      <c r="AC677" s="14"/>
      <c r="AD677" s="14"/>
      <c r="AE677" s="14"/>
      <c r="AT677" s="283" t="s">
        <v>436</v>
      </c>
      <c r="AU677" s="283" t="s">
        <v>92</v>
      </c>
      <c r="AV677" s="14" t="s">
        <v>123</v>
      </c>
      <c r="AW677" s="14" t="s">
        <v>38</v>
      </c>
      <c r="AX677" s="14" t="s">
        <v>90</v>
      </c>
      <c r="AY677" s="283" t="s">
        <v>244</v>
      </c>
    </row>
    <row r="678" s="2" customFormat="1" ht="24.15" customHeight="1">
      <c r="A678" s="40"/>
      <c r="B678" s="41"/>
      <c r="C678" s="222" t="s">
        <v>1077</v>
      </c>
      <c r="D678" s="222" t="s">
        <v>245</v>
      </c>
      <c r="E678" s="223" t="s">
        <v>2329</v>
      </c>
      <c r="F678" s="224" t="s">
        <v>2330</v>
      </c>
      <c r="G678" s="225" t="s">
        <v>248</v>
      </c>
      <c r="H678" s="226">
        <v>26.030000000000001</v>
      </c>
      <c r="I678" s="227"/>
      <c r="J678" s="228">
        <f>ROUND(I678*H678,2)</f>
        <v>0</v>
      </c>
      <c r="K678" s="224" t="s">
        <v>249</v>
      </c>
      <c r="L678" s="46"/>
      <c r="M678" s="229" t="s">
        <v>1</v>
      </c>
      <c r="N678" s="230" t="s">
        <v>48</v>
      </c>
      <c r="O678" s="93"/>
      <c r="P678" s="231">
        <f>O678*H678</f>
        <v>0</v>
      </c>
      <c r="Q678" s="231">
        <v>0</v>
      </c>
      <c r="R678" s="231">
        <f>Q678*H678</f>
        <v>0</v>
      </c>
      <c r="S678" s="231">
        <v>0.025000000000000001</v>
      </c>
      <c r="T678" s="232">
        <f>S678*H678</f>
        <v>0.65075000000000005</v>
      </c>
      <c r="U678" s="40"/>
      <c r="V678" s="40"/>
      <c r="W678" s="40"/>
      <c r="X678" s="40"/>
      <c r="Y678" s="40"/>
      <c r="Z678" s="40"/>
      <c r="AA678" s="40"/>
      <c r="AB678" s="40"/>
      <c r="AC678" s="40"/>
      <c r="AD678" s="40"/>
      <c r="AE678" s="40"/>
      <c r="AR678" s="233" t="s">
        <v>123</v>
      </c>
      <c r="AT678" s="233" t="s">
        <v>245</v>
      </c>
      <c r="AU678" s="233" t="s">
        <v>92</v>
      </c>
      <c r="AY678" s="18" t="s">
        <v>244</v>
      </c>
      <c r="BE678" s="234">
        <f>IF(N678="základní",J678,0)</f>
        <v>0</v>
      </c>
      <c r="BF678" s="234">
        <f>IF(N678="snížená",J678,0)</f>
        <v>0</v>
      </c>
      <c r="BG678" s="234">
        <f>IF(N678="zákl. přenesená",J678,0)</f>
        <v>0</v>
      </c>
      <c r="BH678" s="234">
        <f>IF(N678="sníž. přenesená",J678,0)</f>
        <v>0</v>
      </c>
      <c r="BI678" s="234">
        <f>IF(N678="nulová",J678,0)</f>
        <v>0</v>
      </c>
      <c r="BJ678" s="18" t="s">
        <v>90</v>
      </c>
      <c r="BK678" s="234">
        <f>ROUND(I678*H678,2)</f>
        <v>0</v>
      </c>
      <c r="BL678" s="18" t="s">
        <v>123</v>
      </c>
      <c r="BM678" s="233" t="s">
        <v>2331</v>
      </c>
    </row>
    <row r="679" s="2" customFormat="1">
      <c r="A679" s="40"/>
      <c r="B679" s="41"/>
      <c r="C679" s="42"/>
      <c r="D679" s="235" t="s">
        <v>250</v>
      </c>
      <c r="E679" s="42"/>
      <c r="F679" s="236" t="s">
        <v>2332</v>
      </c>
      <c r="G679" s="42"/>
      <c r="H679" s="42"/>
      <c r="I679" s="237"/>
      <c r="J679" s="42"/>
      <c r="K679" s="42"/>
      <c r="L679" s="46"/>
      <c r="M679" s="238"/>
      <c r="N679" s="239"/>
      <c r="O679" s="93"/>
      <c r="P679" s="93"/>
      <c r="Q679" s="93"/>
      <c r="R679" s="93"/>
      <c r="S679" s="93"/>
      <c r="T679" s="94"/>
      <c r="U679" s="40"/>
      <c r="V679" s="40"/>
      <c r="W679" s="40"/>
      <c r="X679" s="40"/>
      <c r="Y679" s="40"/>
      <c r="Z679" s="40"/>
      <c r="AA679" s="40"/>
      <c r="AB679" s="40"/>
      <c r="AC679" s="40"/>
      <c r="AD679" s="40"/>
      <c r="AE679" s="40"/>
      <c r="AT679" s="18" t="s">
        <v>250</v>
      </c>
      <c r="AU679" s="18" t="s">
        <v>92</v>
      </c>
    </row>
    <row r="680" s="15" customFormat="1">
      <c r="A680" s="15"/>
      <c r="B680" s="287"/>
      <c r="C680" s="288"/>
      <c r="D680" s="235" t="s">
        <v>436</v>
      </c>
      <c r="E680" s="289" t="s">
        <v>1</v>
      </c>
      <c r="F680" s="290" t="s">
        <v>2333</v>
      </c>
      <c r="G680" s="288"/>
      <c r="H680" s="289" t="s">
        <v>1</v>
      </c>
      <c r="I680" s="291"/>
      <c r="J680" s="288"/>
      <c r="K680" s="288"/>
      <c r="L680" s="292"/>
      <c r="M680" s="293"/>
      <c r="N680" s="294"/>
      <c r="O680" s="294"/>
      <c r="P680" s="294"/>
      <c r="Q680" s="294"/>
      <c r="R680" s="294"/>
      <c r="S680" s="294"/>
      <c r="T680" s="295"/>
      <c r="U680" s="15"/>
      <c r="V680" s="15"/>
      <c r="W680" s="15"/>
      <c r="X680" s="15"/>
      <c r="Y680" s="15"/>
      <c r="Z680" s="15"/>
      <c r="AA680" s="15"/>
      <c r="AB680" s="15"/>
      <c r="AC680" s="15"/>
      <c r="AD680" s="15"/>
      <c r="AE680" s="15"/>
      <c r="AT680" s="296" t="s">
        <v>436</v>
      </c>
      <c r="AU680" s="296" t="s">
        <v>92</v>
      </c>
      <c r="AV680" s="15" t="s">
        <v>90</v>
      </c>
      <c r="AW680" s="15" t="s">
        <v>38</v>
      </c>
      <c r="AX680" s="15" t="s">
        <v>83</v>
      </c>
      <c r="AY680" s="296" t="s">
        <v>244</v>
      </c>
    </row>
    <row r="681" s="13" customFormat="1">
      <c r="A681" s="13"/>
      <c r="B681" s="262"/>
      <c r="C681" s="263"/>
      <c r="D681" s="235" t="s">
        <v>436</v>
      </c>
      <c r="E681" s="264" t="s">
        <v>1</v>
      </c>
      <c r="F681" s="265" t="s">
        <v>2334</v>
      </c>
      <c r="G681" s="263"/>
      <c r="H681" s="266">
        <v>26.030000000000001</v>
      </c>
      <c r="I681" s="267"/>
      <c r="J681" s="263"/>
      <c r="K681" s="263"/>
      <c r="L681" s="268"/>
      <c r="M681" s="269"/>
      <c r="N681" s="270"/>
      <c r="O681" s="270"/>
      <c r="P681" s="270"/>
      <c r="Q681" s="270"/>
      <c r="R681" s="270"/>
      <c r="S681" s="270"/>
      <c r="T681" s="271"/>
      <c r="U681" s="13"/>
      <c r="V681" s="13"/>
      <c r="W681" s="13"/>
      <c r="X681" s="13"/>
      <c r="Y681" s="13"/>
      <c r="Z681" s="13"/>
      <c r="AA681" s="13"/>
      <c r="AB681" s="13"/>
      <c r="AC681" s="13"/>
      <c r="AD681" s="13"/>
      <c r="AE681" s="13"/>
      <c r="AT681" s="272" t="s">
        <v>436</v>
      </c>
      <c r="AU681" s="272" t="s">
        <v>92</v>
      </c>
      <c r="AV681" s="13" t="s">
        <v>92</v>
      </c>
      <c r="AW681" s="13" t="s">
        <v>38</v>
      </c>
      <c r="AX681" s="13" t="s">
        <v>83</v>
      </c>
      <c r="AY681" s="272" t="s">
        <v>244</v>
      </c>
    </row>
    <row r="682" s="14" customFormat="1">
      <c r="A682" s="14"/>
      <c r="B682" s="273"/>
      <c r="C682" s="274"/>
      <c r="D682" s="235" t="s">
        <v>436</v>
      </c>
      <c r="E682" s="275" t="s">
        <v>1</v>
      </c>
      <c r="F682" s="276" t="s">
        <v>438</v>
      </c>
      <c r="G682" s="274"/>
      <c r="H682" s="277">
        <v>26.030000000000001</v>
      </c>
      <c r="I682" s="278"/>
      <c r="J682" s="274"/>
      <c r="K682" s="274"/>
      <c r="L682" s="279"/>
      <c r="M682" s="280"/>
      <c r="N682" s="281"/>
      <c r="O682" s="281"/>
      <c r="P682" s="281"/>
      <c r="Q682" s="281"/>
      <c r="R682" s="281"/>
      <c r="S682" s="281"/>
      <c r="T682" s="282"/>
      <c r="U682" s="14"/>
      <c r="V682" s="14"/>
      <c r="W682" s="14"/>
      <c r="X682" s="14"/>
      <c r="Y682" s="14"/>
      <c r="Z682" s="14"/>
      <c r="AA682" s="14"/>
      <c r="AB682" s="14"/>
      <c r="AC682" s="14"/>
      <c r="AD682" s="14"/>
      <c r="AE682" s="14"/>
      <c r="AT682" s="283" t="s">
        <v>436</v>
      </c>
      <c r="AU682" s="283" t="s">
        <v>92</v>
      </c>
      <c r="AV682" s="14" t="s">
        <v>123</v>
      </c>
      <c r="AW682" s="14" t="s">
        <v>38</v>
      </c>
      <c r="AX682" s="14" t="s">
        <v>90</v>
      </c>
      <c r="AY682" s="283" t="s">
        <v>244</v>
      </c>
    </row>
    <row r="683" s="2" customFormat="1" ht="16.5" customHeight="1">
      <c r="A683" s="40"/>
      <c r="B683" s="41"/>
      <c r="C683" s="222" t="s">
        <v>2335</v>
      </c>
      <c r="D683" s="222" t="s">
        <v>245</v>
      </c>
      <c r="E683" s="223" t="s">
        <v>2336</v>
      </c>
      <c r="F683" s="224" t="s">
        <v>2337</v>
      </c>
      <c r="G683" s="225" t="s">
        <v>257</v>
      </c>
      <c r="H683" s="226">
        <v>4</v>
      </c>
      <c r="I683" s="227"/>
      <c r="J683" s="228">
        <f>ROUND(I683*H683,2)</f>
        <v>0</v>
      </c>
      <c r="K683" s="224" t="s">
        <v>434</v>
      </c>
      <c r="L683" s="46"/>
      <c r="M683" s="229" t="s">
        <v>1</v>
      </c>
      <c r="N683" s="230" t="s">
        <v>48</v>
      </c>
      <c r="O683" s="93"/>
      <c r="P683" s="231">
        <f>O683*H683</f>
        <v>0</v>
      </c>
      <c r="Q683" s="231">
        <v>0</v>
      </c>
      <c r="R683" s="231">
        <f>Q683*H683</f>
        <v>0</v>
      </c>
      <c r="S683" s="231">
        <v>0</v>
      </c>
      <c r="T683" s="232">
        <f>S683*H683</f>
        <v>0</v>
      </c>
      <c r="U683" s="40"/>
      <c r="V683" s="40"/>
      <c r="W683" s="40"/>
      <c r="X683" s="40"/>
      <c r="Y683" s="40"/>
      <c r="Z683" s="40"/>
      <c r="AA683" s="40"/>
      <c r="AB683" s="40"/>
      <c r="AC683" s="40"/>
      <c r="AD683" s="40"/>
      <c r="AE683" s="40"/>
      <c r="AR683" s="233" t="s">
        <v>123</v>
      </c>
      <c r="AT683" s="233" t="s">
        <v>245</v>
      </c>
      <c r="AU683" s="233" t="s">
        <v>92</v>
      </c>
      <c r="AY683" s="18" t="s">
        <v>244</v>
      </c>
      <c r="BE683" s="234">
        <f>IF(N683="základní",J683,0)</f>
        <v>0</v>
      </c>
      <c r="BF683" s="234">
        <f>IF(N683="snížená",J683,0)</f>
        <v>0</v>
      </c>
      <c r="BG683" s="234">
        <f>IF(N683="zákl. přenesená",J683,0)</f>
        <v>0</v>
      </c>
      <c r="BH683" s="234">
        <f>IF(N683="sníž. přenesená",J683,0)</f>
        <v>0</v>
      </c>
      <c r="BI683" s="234">
        <f>IF(N683="nulová",J683,0)</f>
        <v>0</v>
      </c>
      <c r="BJ683" s="18" t="s">
        <v>90</v>
      </c>
      <c r="BK683" s="234">
        <f>ROUND(I683*H683,2)</f>
        <v>0</v>
      </c>
      <c r="BL683" s="18" t="s">
        <v>123</v>
      </c>
      <c r="BM683" s="233" t="s">
        <v>2338</v>
      </c>
    </row>
    <row r="684" s="13" customFormat="1">
      <c r="A684" s="13"/>
      <c r="B684" s="262"/>
      <c r="C684" s="263"/>
      <c r="D684" s="235" t="s">
        <v>436</v>
      </c>
      <c r="E684" s="264" t="s">
        <v>1</v>
      </c>
      <c r="F684" s="265" t="s">
        <v>2339</v>
      </c>
      <c r="G684" s="263"/>
      <c r="H684" s="266">
        <v>4</v>
      </c>
      <c r="I684" s="267"/>
      <c r="J684" s="263"/>
      <c r="K684" s="263"/>
      <c r="L684" s="268"/>
      <c r="M684" s="269"/>
      <c r="N684" s="270"/>
      <c r="O684" s="270"/>
      <c r="P684" s="270"/>
      <c r="Q684" s="270"/>
      <c r="R684" s="270"/>
      <c r="S684" s="270"/>
      <c r="T684" s="271"/>
      <c r="U684" s="13"/>
      <c r="V684" s="13"/>
      <c r="W684" s="13"/>
      <c r="X684" s="13"/>
      <c r="Y684" s="13"/>
      <c r="Z684" s="13"/>
      <c r="AA684" s="13"/>
      <c r="AB684" s="13"/>
      <c r="AC684" s="13"/>
      <c r="AD684" s="13"/>
      <c r="AE684" s="13"/>
      <c r="AT684" s="272" t="s">
        <v>436</v>
      </c>
      <c r="AU684" s="272" t="s">
        <v>92</v>
      </c>
      <c r="AV684" s="13" t="s">
        <v>92</v>
      </c>
      <c r="AW684" s="13" t="s">
        <v>38</v>
      </c>
      <c r="AX684" s="13" t="s">
        <v>83</v>
      </c>
      <c r="AY684" s="272" t="s">
        <v>244</v>
      </c>
    </row>
    <row r="685" s="14" customFormat="1">
      <c r="A685" s="14"/>
      <c r="B685" s="273"/>
      <c r="C685" s="274"/>
      <c r="D685" s="235" t="s">
        <v>436</v>
      </c>
      <c r="E685" s="275" t="s">
        <v>1</v>
      </c>
      <c r="F685" s="276" t="s">
        <v>438</v>
      </c>
      <c r="G685" s="274"/>
      <c r="H685" s="277">
        <v>4</v>
      </c>
      <c r="I685" s="278"/>
      <c r="J685" s="274"/>
      <c r="K685" s="274"/>
      <c r="L685" s="279"/>
      <c r="M685" s="280"/>
      <c r="N685" s="281"/>
      <c r="O685" s="281"/>
      <c r="P685" s="281"/>
      <c r="Q685" s="281"/>
      <c r="R685" s="281"/>
      <c r="S685" s="281"/>
      <c r="T685" s="282"/>
      <c r="U685" s="14"/>
      <c r="V685" s="14"/>
      <c r="W685" s="14"/>
      <c r="X685" s="14"/>
      <c r="Y685" s="14"/>
      <c r="Z685" s="14"/>
      <c r="AA685" s="14"/>
      <c r="AB685" s="14"/>
      <c r="AC685" s="14"/>
      <c r="AD685" s="14"/>
      <c r="AE685" s="14"/>
      <c r="AT685" s="283" t="s">
        <v>436</v>
      </c>
      <c r="AU685" s="283" t="s">
        <v>92</v>
      </c>
      <c r="AV685" s="14" t="s">
        <v>123</v>
      </c>
      <c r="AW685" s="14" t="s">
        <v>38</v>
      </c>
      <c r="AX685" s="14" t="s">
        <v>90</v>
      </c>
      <c r="AY685" s="283" t="s">
        <v>244</v>
      </c>
    </row>
    <row r="686" s="2" customFormat="1" ht="16.5" customHeight="1">
      <c r="A686" s="40"/>
      <c r="B686" s="41"/>
      <c r="C686" s="222" t="s">
        <v>1080</v>
      </c>
      <c r="D686" s="222" t="s">
        <v>245</v>
      </c>
      <c r="E686" s="223" t="s">
        <v>2340</v>
      </c>
      <c r="F686" s="224" t="s">
        <v>2341</v>
      </c>
      <c r="G686" s="225" t="s">
        <v>248</v>
      </c>
      <c r="H686" s="226">
        <v>4.2750000000000004</v>
      </c>
      <c r="I686" s="227"/>
      <c r="J686" s="228">
        <f>ROUND(I686*H686,2)</f>
        <v>0</v>
      </c>
      <c r="K686" s="224" t="s">
        <v>434</v>
      </c>
      <c r="L686" s="46"/>
      <c r="M686" s="229" t="s">
        <v>1</v>
      </c>
      <c r="N686" s="230" t="s">
        <v>48</v>
      </c>
      <c r="O686" s="93"/>
      <c r="P686" s="231">
        <f>O686*H686</f>
        <v>0</v>
      </c>
      <c r="Q686" s="231">
        <v>0</v>
      </c>
      <c r="R686" s="231">
        <f>Q686*H686</f>
        <v>0</v>
      </c>
      <c r="S686" s="231">
        <v>0.055</v>
      </c>
      <c r="T686" s="232">
        <f>S686*H686</f>
        <v>0.23512500000000003</v>
      </c>
      <c r="U686" s="40"/>
      <c r="V686" s="40"/>
      <c r="W686" s="40"/>
      <c r="X686" s="40"/>
      <c r="Y686" s="40"/>
      <c r="Z686" s="40"/>
      <c r="AA686" s="40"/>
      <c r="AB686" s="40"/>
      <c r="AC686" s="40"/>
      <c r="AD686" s="40"/>
      <c r="AE686" s="40"/>
      <c r="AR686" s="233" t="s">
        <v>123</v>
      </c>
      <c r="AT686" s="233" t="s">
        <v>245</v>
      </c>
      <c r="AU686" s="233" t="s">
        <v>92</v>
      </c>
      <c r="AY686" s="18" t="s">
        <v>244</v>
      </c>
      <c r="BE686" s="234">
        <f>IF(N686="základní",J686,0)</f>
        <v>0</v>
      </c>
      <c r="BF686" s="234">
        <f>IF(N686="snížená",J686,0)</f>
        <v>0</v>
      </c>
      <c r="BG686" s="234">
        <f>IF(N686="zákl. přenesená",J686,0)</f>
        <v>0</v>
      </c>
      <c r="BH686" s="234">
        <f>IF(N686="sníž. přenesená",J686,0)</f>
        <v>0</v>
      </c>
      <c r="BI686" s="234">
        <f>IF(N686="nulová",J686,0)</f>
        <v>0</v>
      </c>
      <c r="BJ686" s="18" t="s">
        <v>90</v>
      </c>
      <c r="BK686" s="234">
        <f>ROUND(I686*H686,2)</f>
        <v>0</v>
      </c>
      <c r="BL686" s="18" t="s">
        <v>123</v>
      </c>
      <c r="BM686" s="233" t="s">
        <v>2342</v>
      </c>
    </row>
    <row r="687" s="13" customFormat="1">
      <c r="A687" s="13"/>
      <c r="B687" s="262"/>
      <c r="C687" s="263"/>
      <c r="D687" s="235" t="s">
        <v>436</v>
      </c>
      <c r="E687" s="264" t="s">
        <v>1</v>
      </c>
      <c r="F687" s="265" t="s">
        <v>1993</v>
      </c>
      <c r="G687" s="263"/>
      <c r="H687" s="266">
        <v>4.2750000000000004</v>
      </c>
      <c r="I687" s="267"/>
      <c r="J687" s="263"/>
      <c r="K687" s="263"/>
      <c r="L687" s="268"/>
      <c r="M687" s="269"/>
      <c r="N687" s="270"/>
      <c r="O687" s="270"/>
      <c r="P687" s="270"/>
      <c r="Q687" s="270"/>
      <c r="R687" s="270"/>
      <c r="S687" s="270"/>
      <c r="T687" s="271"/>
      <c r="U687" s="13"/>
      <c r="V687" s="13"/>
      <c r="W687" s="13"/>
      <c r="X687" s="13"/>
      <c r="Y687" s="13"/>
      <c r="Z687" s="13"/>
      <c r="AA687" s="13"/>
      <c r="AB687" s="13"/>
      <c r="AC687" s="13"/>
      <c r="AD687" s="13"/>
      <c r="AE687" s="13"/>
      <c r="AT687" s="272" t="s">
        <v>436</v>
      </c>
      <c r="AU687" s="272" t="s">
        <v>92</v>
      </c>
      <c r="AV687" s="13" t="s">
        <v>92</v>
      </c>
      <c r="AW687" s="13" t="s">
        <v>38</v>
      </c>
      <c r="AX687" s="13" t="s">
        <v>83</v>
      </c>
      <c r="AY687" s="272" t="s">
        <v>244</v>
      </c>
    </row>
    <row r="688" s="14" customFormat="1">
      <c r="A688" s="14"/>
      <c r="B688" s="273"/>
      <c r="C688" s="274"/>
      <c r="D688" s="235" t="s">
        <v>436</v>
      </c>
      <c r="E688" s="275" t="s">
        <v>1</v>
      </c>
      <c r="F688" s="276" t="s">
        <v>438</v>
      </c>
      <c r="G688" s="274"/>
      <c r="H688" s="277">
        <v>4.2750000000000004</v>
      </c>
      <c r="I688" s="278"/>
      <c r="J688" s="274"/>
      <c r="K688" s="274"/>
      <c r="L688" s="279"/>
      <c r="M688" s="280"/>
      <c r="N688" s="281"/>
      <c r="O688" s="281"/>
      <c r="P688" s="281"/>
      <c r="Q688" s="281"/>
      <c r="R688" s="281"/>
      <c r="S688" s="281"/>
      <c r="T688" s="282"/>
      <c r="U688" s="14"/>
      <c r="V688" s="14"/>
      <c r="W688" s="14"/>
      <c r="X688" s="14"/>
      <c r="Y688" s="14"/>
      <c r="Z688" s="14"/>
      <c r="AA688" s="14"/>
      <c r="AB688" s="14"/>
      <c r="AC688" s="14"/>
      <c r="AD688" s="14"/>
      <c r="AE688" s="14"/>
      <c r="AT688" s="283" t="s">
        <v>436</v>
      </c>
      <c r="AU688" s="283" t="s">
        <v>92</v>
      </c>
      <c r="AV688" s="14" t="s">
        <v>123</v>
      </c>
      <c r="AW688" s="14" t="s">
        <v>38</v>
      </c>
      <c r="AX688" s="14" t="s">
        <v>90</v>
      </c>
      <c r="AY688" s="283" t="s">
        <v>244</v>
      </c>
    </row>
    <row r="689" s="2" customFormat="1" ht="16.5" customHeight="1">
      <c r="A689" s="40"/>
      <c r="B689" s="41"/>
      <c r="C689" s="222" t="s">
        <v>2343</v>
      </c>
      <c r="D689" s="222" t="s">
        <v>245</v>
      </c>
      <c r="E689" s="223" t="s">
        <v>2344</v>
      </c>
      <c r="F689" s="224" t="s">
        <v>2345</v>
      </c>
      <c r="G689" s="225" t="s">
        <v>248</v>
      </c>
      <c r="H689" s="226">
        <v>13.109999999999999</v>
      </c>
      <c r="I689" s="227"/>
      <c r="J689" s="228">
        <f>ROUND(I689*H689,2)</f>
        <v>0</v>
      </c>
      <c r="K689" s="224" t="s">
        <v>249</v>
      </c>
      <c r="L689" s="46"/>
      <c r="M689" s="229" t="s">
        <v>1</v>
      </c>
      <c r="N689" s="230" t="s">
        <v>48</v>
      </c>
      <c r="O689" s="93"/>
      <c r="P689" s="231">
        <f>O689*H689</f>
        <v>0</v>
      </c>
      <c r="Q689" s="231">
        <v>0</v>
      </c>
      <c r="R689" s="231">
        <f>Q689*H689</f>
        <v>0</v>
      </c>
      <c r="S689" s="231">
        <v>0.062</v>
      </c>
      <c r="T689" s="232">
        <f>S689*H689</f>
        <v>0.81281999999999999</v>
      </c>
      <c r="U689" s="40"/>
      <c r="V689" s="40"/>
      <c r="W689" s="40"/>
      <c r="X689" s="40"/>
      <c r="Y689" s="40"/>
      <c r="Z689" s="40"/>
      <c r="AA689" s="40"/>
      <c r="AB689" s="40"/>
      <c r="AC689" s="40"/>
      <c r="AD689" s="40"/>
      <c r="AE689" s="40"/>
      <c r="AR689" s="233" t="s">
        <v>123</v>
      </c>
      <c r="AT689" s="233" t="s">
        <v>245</v>
      </c>
      <c r="AU689" s="233" t="s">
        <v>92</v>
      </c>
      <c r="AY689" s="18" t="s">
        <v>244</v>
      </c>
      <c r="BE689" s="234">
        <f>IF(N689="základní",J689,0)</f>
        <v>0</v>
      </c>
      <c r="BF689" s="234">
        <f>IF(N689="snížená",J689,0)</f>
        <v>0</v>
      </c>
      <c r="BG689" s="234">
        <f>IF(N689="zákl. přenesená",J689,0)</f>
        <v>0</v>
      </c>
      <c r="BH689" s="234">
        <f>IF(N689="sníž. přenesená",J689,0)</f>
        <v>0</v>
      </c>
      <c r="BI689" s="234">
        <f>IF(N689="nulová",J689,0)</f>
        <v>0</v>
      </c>
      <c r="BJ689" s="18" t="s">
        <v>90</v>
      </c>
      <c r="BK689" s="234">
        <f>ROUND(I689*H689,2)</f>
        <v>0</v>
      </c>
      <c r="BL689" s="18" t="s">
        <v>123</v>
      </c>
      <c r="BM689" s="233" t="s">
        <v>2346</v>
      </c>
    </row>
    <row r="690" s="2" customFormat="1">
      <c r="A690" s="40"/>
      <c r="B690" s="41"/>
      <c r="C690" s="42"/>
      <c r="D690" s="235" t="s">
        <v>250</v>
      </c>
      <c r="E690" s="42"/>
      <c r="F690" s="236" t="s">
        <v>2347</v>
      </c>
      <c r="G690" s="42"/>
      <c r="H690" s="42"/>
      <c r="I690" s="237"/>
      <c r="J690" s="42"/>
      <c r="K690" s="42"/>
      <c r="L690" s="46"/>
      <c r="M690" s="238"/>
      <c r="N690" s="239"/>
      <c r="O690" s="93"/>
      <c r="P690" s="93"/>
      <c r="Q690" s="93"/>
      <c r="R690" s="93"/>
      <c r="S690" s="93"/>
      <c r="T690" s="94"/>
      <c r="U690" s="40"/>
      <c r="V690" s="40"/>
      <c r="W690" s="40"/>
      <c r="X690" s="40"/>
      <c r="Y690" s="40"/>
      <c r="Z690" s="40"/>
      <c r="AA690" s="40"/>
      <c r="AB690" s="40"/>
      <c r="AC690" s="40"/>
      <c r="AD690" s="40"/>
      <c r="AE690" s="40"/>
      <c r="AT690" s="18" t="s">
        <v>250</v>
      </c>
      <c r="AU690" s="18" t="s">
        <v>92</v>
      </c>
    </row>
    <row r="691" s="13" customFormat="1">
      <c r="A691" s="13"/>
      <c r="B691" s="262"/>
      <c r="C691" s="263"/>
      <c r="D691" s="235" t="s">
        <v>436</v>
      </c>
      <c r="E691" s="264" t="s">
        <v>1</v>
      </c>
      <c r="F691" s="265" t="s">
        <v>2348</v>
      </c>
      <c r="G691" s="263"/>
      <c r="H691" s="266">
        <v>3.6000000000000001</v>
      </c>
      <c r="I691" s="267"/>
      <c r="J691" s="263"/>
      <c r="K691" s="263"/>
      <c r="L691" s="268"/>
      <c r="M691" s="269"/>
      <c r="N691" s="270"/>
      <c r="O691" s="270"/>
      <c r="P691" s="270"/>
      <c r="Q691" s="270"/>
      <c r="R691" s="270"/>
      <c r="S691" s="270"/>
      <c r="T691" s="271"/>
      <c r="U691" s="13"/>
      <c r="V691" s="13"/>
      <c r="W691" s="13"/>
      <c r="X691" s="13"/>
      <c r="Y691" s="13"/>
      <c r="Z691" s="13"/>
      <c r="AA691" s="13"/>
      <c r="AB691" s="13"/>
      <c r="AC691" s="13"/>
      <c r="AD691" s="13"/>
      <c r="AE691" s="13"/>
      <c r="AT691" s="272" t="s">
        <v>436</v>
      </c>
      <c r="AU691" s="272" t="s">
        <v>92</v>
      </c>
      <c r="AV691" s="13" t="s">
        <v>92</v>
      </c>
      <c r="AW691" s="13" t="s">
        <v>38</v>
      </c>
      <c r="AX691" s="13" t="s">
        <v>83</v>
      </c>
      <c r="AY691" s="272" t="s">
        <v>244</v>
      </c>
    </row>
    <row r="692" s="13" customFormat="1">
      <c r="A692" s="13"/>
      <c r="B692" s="262"/>
      <c r="C692" s="263"/>
      <c r="D692" s="235" t="s">
        <v>436</v>
      </c>
      <c r="E692" s="264" t="s">
        <v>1</v>
      </c>
      <c r="F692" s="265" t="s">
        <v>2349</v>
      </c>
      <c r="G692" s="263"/>
      <c r="H692" s="266">
        <v>9.5099999999999998</v>
      </c>
      <c r="I692" s="267"/>
      <c r="J692" s="263"/>
      <c r="K692" s="263"/>
      <c r="L692" s="268"/>
      <c r="M692" s="269"/>
      <c r="N692" s="270"/>
      <c r="O692" s="270"/>
      <c r="P692" s="270"/>
      <c r="Q692" s="270"/>
      <c r="R692" s="270"/>
      <c r="S692" s="270"/>
      <c r="T692" s="271"/>
      <c r="U692" s="13"/>
      <c r="V692" s="13"/>
      <c r="W692" s="13"/>
      <c r="X692" s="13"/>
      <c r="Y692" s="13"/>
      <c r="Z692" s="13"/>
      <c r="AA692" s="13"/>
      <c r="AB692" s="13"/>
      <c r="AC692" s="13"/>
      <c r="AD692" s="13"/>
      <c r="AE692" s="13"/>
      <c r="AT692" s="272" t="s">
        <v>436</v>
      </c>
      <c r="AU692" s="272" t="s">
        <v>92</v>
      </c>
      <c r="AV692" s="13" t="s">
        <v>92</v>
      </c>
      <c r="AW692" s="13" t="s">
        <v>38</v>
      </c>
      <c r="AX692" s="13" t="s">
        <v>83</v>
      </c>
      <c r="AY692" s="272" t="s">
        <v>244</v>
      </c>
    </row>
    <row r="693" s="14" customFormat="1">
      <c r="A693" s="14"/>
      <c r="B693" s="273"/>
      <c r="C693" s="274"/>
      <c r="D693" s="235" t="s">
        <v>436</v>
      </c>
      <c r="E693" s="275" t="s">
        <v>1</v>
      </c>
      <c r="F693" s="276" t="s">
        <v>438</v>
      </c>
      <c r="G693" s="274"/>
      <c r="H693" s="277">
        <v>13.109999999999999</v>
      </c>
      <c r="I693" s="278"/>
      <c r="J693" s="274"/>
      <c r="K693" s="274"/>
      <c r="L693" s="279"/>
      <c r="M693" s="280"/>
      <c r="N693" s="281"/>
      <c r="O693" s="281"/>
      <c r="P693" s="281"/>
      <c r="Q693" s="281"/>
      <c r="R693" s="281"/>
      <c r="S693" s="281"/>
      <c r="T693" s="282"/>
      <c r="U693" s="14"/>
      <c r="V693" s="14"/>
      <c r="W693" s="14"/>
      <c r="X693" s="14"/>
      <c r="Y693" s="14"/>
      <c r="Z693" s="14"/>
      <c r="AA693" s="14"/>
      <c r="AB693" s="14"/>
      <c r="AC693" s="14"/>
      <c r="AD693" s="14"/>
      <c r="AE693" s="14"/>
      <c r="AT693" s="283" t="s">
        <v>436</v>
      </c>
      <c r="AU693" s="283" t="s">
        <v>92</v>
      </c>
      <c r="AV693" s="14" t="s">
        <v>123</v>
      </c>
      <c r="AW693" s="14" t="s">
        <v>38</v>
      </c>
      <c r="AX693" s="14" t="s">
        <v>90</v>
      </c>
      <c r="AY693" s="283" t="s">
        <v>244</v>
      </c>
    </row>
    <row r="694" s="2" customFormat="1" ht="16.5" customHeight="1">
      <c r="A694" s="40"/>
      <c r="B694" s="41"/>
      <c r="C694" s="222" t="s">
        <v>1084</v>
      </c>
      <c r="D694" s="222" t="s">
        <v>245</v>
      </c>
      <c r="E694" s="223" t="s">
        <v>2350</v>
      </c>
      <c r="F694" s="224" t="s">
        <v>2351</v>
      </c>
      <c r="G694" s="225" t="s">
        <v>490</v>
      </c>
      <c r="H694" s="226">
        <v>0.5</v>
      </c>
      <c r="I694" s="227"/>
      <c r="J694" s="228">
        <f>ROUND(I694*H694,2)</f>
        <v>0</v>
      </c>
      <c r="K694" s="224" t="s">
        <v>434</v>
      </c>
      <c r="L694" s="46"/>
      <c r="M694" s="229" t="s">
        <v>1</v>
      </c>
      <c r="N694" s="230" t="s">
        <v>48</v>
      </c>
      <c r="O694" s="93"/>
      <c r="P694" s="231">
        <f>O694*H694</f>
        <v>0</v>
      </c>
      <c r="Q694" s="231">
        <v>0.0027899999999999999</v>
      </c>
      <c r="R694" s="231">
        <f>Q694*H694</f>
        <v>0.001395</v>
      </c>
      <c r="S694" s="231">
        <v>0.056000000000000001</v>
      </c>
      <c r="T694" s="232">
        <f>S694*H694</f>
        <v>0.028000000000000001</v>
      </c>
      <c r="U694" s="40"/>
      <c r="V694" s="40"/>
      <c r="W694" s="40"/>
      <c r="X694" s="40"/>
      <c r="Y694" s="40"/>
      <c r="Z694" s="40"/>
      <c r="AA694" s="40"/>
      <c r="AB694" s="40"/>
      <c r="AC694" s="40"/>
      <c r="AD694" s="40"/>
      <c r="AE694" s="40"/>
      <c r="AR694" s="233" t="s">
        <v>123</v>
      </c>
      <c r="AT694" s="233" t="s">
        <v>245</v>
      </c>
      <c r="AU694" s="233" t="s">
        <v>92</v>
      </c>
      <c r="AY694" s="18" t="s">
        <v>244</v>
      </c>
      <c r="BE694" s="234">
        <f>IF(N694="základní",J694,0)</f>
        <v>0</v>
      </c>
      <c r="BF694" s="234">
        <f>IF(N694="snížená",J694,0)</f>
        <v>0</v>
      </c>
      <c r="BG694" s="234">
        <f>IF(N694="zákl. přenesená",J694,0)</f>
        <v>0</v>
      </c>
      <c r="BH694" s="234">
        <f>IF(N694="sníž. přenesená",J694,0)</f>
        <v>0</v>
      </c>
      <c r="BI694" s="234">
        <f>IF(N694="nulová",J694,0)</f>
        <v>0</v>
      </c>
      <c r="BJ694" s="18" t="s">
        <v>90</v>
      </c>
      <c r="BK694" s="234">
        <f>ROUND(I694*H694,2)</f>
        <v>0</v>
      </c>
      <c r="BL694" s="18" t="s">
        <v>123</v>
      </c>
      <c r="BM694" s="233" t="s">
        <v>2352</v>
      </c>
    </row>
    <row r="695" s="2" customFormat="1" ht="16.5" customHeight="1">
      <c r="A695" s="40"/>
      <c r="B695" s="41"/>
      <c r="C695" s="222" t="s">
        <v>2353</v>
      </c>
      <c r="D695" s="222" t="s">
        <v>245</v>
      </c>
      <c r="E695" s="223" t="s">
        <v>2354</v>
      </c>
      <c r="F695" s="224" t="s">
        <v>2355</v>
      </c>
      <c r="G695" s="225" t="s">
        <v>490</v>
      </c>
      <c r="H695" s="226">
        <v>9.7750000000000004</v>
      </c>
      <c r="I695" s="227"/>
      <c r="J695" s="228">
        <f>ROUND(I695*H695,2)</f>
        <v>0</v>
      </c>
      <c r="K695" s="224" t="s">
        <v>434</v>
      </c>
      <c r="L695" s="46"/>
      <c r="M695" s="229" t="s">
        <v>1</v>
      </c>
      <c r="N695" s="230" t="s">
        <v>48</v>
      </c>
      <c r="O695" s="93"/>
      <c r="P695" s="231">
        <f>O695*H695</f>
        <v>0</v>
      </c>
      <c r="Q695" s="231">
        <v>0.00020000000000000001</v>
      </c>
      <c r="R695" s="231">
        <f>Q695*H695</f>
        <v>0.0019550000000000001</v>
      </c>
      <c r="S695" s="231">
        <v>0</v>
      </c>
      <c r="T695" s="232">
        <f>S695*H695</f>
        <v>0</v>
      </c>
      <c r="U695" s="40"/>
      <c r="V695" s="40"/>
      <c r="W695" s="40"/>
      <c r="X695" s="40"/>
      <c r="Y695" s="40"/>
      <c r="Z695" s="40"/>
      <c r="AA695" s="40"/>
      <c r="AB695" s="40"/>
      <c r="AC695" s="40"/>
      <c r="AD695" s="40"/>
      <c r="AE695" s="40"/>
      <c r="AR695" s="233" t="s">
        <v>123</v>
      </c>
      <c r="AT695" s="233" t="s">
        <v>245</v>
      </c>
      <c r="AU695" s="233" t="s">
        <v>92</v>
      </c>
      <c r="AY695" s="18" t="s">
        <v>244</v>
      </c>
      <c r="BE695" s="234">
        <f>IF(N695="základní",J695,0)</f>
        <v>0</v>
      </c>
      <c r="BF695" s="234">
        <f>IF(N695="snížená",J695,0)</f>
        <v>0</v>
      </c>
      <c r="BG695" s="234">
        <f>IF(N695="zákl. přenesená",J695,0)</f>
        <v>0</v>
      </c>
      <c r="BH695" s="234">
        <f>IF(N695="sníž. přenesená",J695,0)</f>
        <v>0</v>
      </c>
      <c r="BI695" s="234">
        <f>IF(N695="nulová",J695,0)</f>
        <v>0</v>
      </c>
      <c r="BJ695" s="18" t="s">
        <v>90</v>
      </c>
      <c r="BK695" s="234">
        <f>ROUND(I695*H695,2)</f>
        <v>0</v>
      </c>
      <c r="BL695" s="18" t="s">
        <v>123</v>
      </c>
      <c r="BM695" s="233" t="s">
        <v>2356</v>
      </c>
    </row>
    <row r="696" s="13" customFormat="1">
      <c r="A696" s="13"/>
      <c r="B696" s="262"/>
      <c r="C696" s="263"/>
      <c r="D696" s="235" t="s">
        <v>436</v>
      </c>
      <c r="E696" s="264" t="s">
        <v>1</v>
      </c>
      <c r="F696" s="265" t="s">
        <v>2357</v>
      </c>
      <c r="G696" s="263"/>
      <c r="H696" s="266">
        <v>9.7750000000000004</v>
      </c>
      <c r="I696" s="267"/>
      <c r="J696" s="263"/>
      <c r="K696" s="263"/>
      <c r="L696" s="268"/>
      <c r="M696" s="269"/>
      <c r="N696" s="270"/>
      <c r="O696" s="270"/>
      <c r="P696" s="270"/>
      <c r="Q696" s="270"/>
      <c r="R696" s="270"/>
      <c r="S696" s="270"/>
      <c r="T696" s="271"/>
      <c r="U696" s="13"/>
      <c r="V696" s="13"/>
      <c r="W696" s="13"/>
      <c r="X696" s="13"/>
      <c r="Y696" s="13"/>
      <c r="Z696" s="13"/>
      <c r="AA696" s="13"/>
      <c r="AB696" s="13"/>
      <c r="AC696" s="13"/>
      <c r="AD696" s="13"/>
      <c r="AE696" s="13"/>
      <c r="AT696" s="272" t="s">
        <v>436</v>
      </c>
      <c r="AU696" s="272" t="s">
        <v>92</v>
      </c>
      <c r="AV696" s="13" t="s">
        <v>92</v>
      </c>
      <c r="AW696" s="13" t="s">
        <v>38</v>
      </c>
      <c r="AX696" s="13" t="s">
        <v>83</v>
      </c>
      <c r="AY696" s="272" t="s">
        <v>244</v>
      </c>
    </row>
    <row r="697" s="14" customFormat="1">
      <c r="A697" s="14"/>
      <c r="B697" s="273"/>
      <c r="C697" s="274"/>
      <c r="D697" s="235" t="s">
        <v>436</v>
      </c>
      <c r="E697" s="275" t="s">
        <v>1</v>
      </c>
      <c r="F697" s="276" t="s">
        <v>438</v>
      </c>
      <c r="G697" s="274"/>
      <c r="H697" s="277">
        <v>9.7750000000000004</v>
      </c>
      <c r="I697" s="278"/>
      <c r="J697" s="274"/>
      <c r="K697" s="274"/>
      <c r="L697" s="279"/>
      <c r="M697" s="280"/>
      <c r="N697" s="281"/>
      <c r="O697" s="281"/>
      <c r="P697" s="281"/>
      <c r="Q697" s="281"/>
      <c r="R697" s="281"/>
      <c r="S697" s="281"/>
      <c r="T697" s="282"/>
      <c r="U697" s="14"/>
      <c r="V697" s="14"/>
      <c r="W697" s="14"/>
      <c r="X697" s="14"/>
      <c r="Y697" s="14"/>
      <c r="Z697" s="14"/>
      <c r="AA697" s="14"/>
      <c r="AB697" s="14"/>
      <c r="AC697" s="14"/>
      <c r="AD697" s="14"/>
      <c r="AE697" s="14"/>
      <c r="AT697" s="283" t="s">
        <v>436</v>
      </c>
      <c r="AU697" s="283" t="s">
        <v>92</v>
      </c>
      <c r="AV697" s="14" t="s">
        <v>123</v>
      </c>
      <c r="AW697" s="14" t="s">
        <v>38</v>
      </c>
      <c r="AX697" s="14" t="s">
        <v>90</v>
      </c>
      <c r="AY697" s="283" t="s">
        <v>244</v>
      </c>
    </row>
    <row r="698" s="2" customFormat="1" ht="16.5" customHeight="1">
      <c r="A698" s="40"/>
      <c r="B698" s="41"/>
      <c r="C698" s="222" t="s">
        <v>1087</v>
      </c>
      <c r="D698" s="222" t="s">
        <v>245</v>
      </c>
      <c r="E698" s="223" t="s">
        <v>2358</v>
      </c>
      <c r="F698" s="224" t="s">
        <v>2359</v>
      </c>
      <c r="G698" s="225" t="s">
        <v>490</v>
      </c>
      <c r="H698" s="226">
        <v>1.8</v>
      </c>
      <c r="I698" s="227"/>
      <c r="J698" s="228">
        <f>ROUND(I698*H698,2)</f>
        <v>0</v>
      </c>
      <c r="K698" s="224" t="s">
        <v>434</v>
      </c>
      <c r="L698" s="46"/>
      <c r="M698" s="229" t="s">
        <v>1</v>
      </c>
      <c r="N698" s="230" t="s">
        <v>48</v>
      </c>
      <c r="O698" s="93"/>
      <c r="P698" s="231">
        <f>O698*H698</f>
        <v>0</v>
      </c>
      <c r="Q698" s="231">
        <v>0.00044999999999999999</v>
      </c>
      <c r="R698" s="231">
        <f>Q698*H698</f>
        <v>0.00080999999999999996</v>
      </c>
      <c r="S698" s="231">
        <v>0</v>
      </c>
      <c r="T698" s="232">
        <f>S698*H698</f>
        <v>0</v>
      </c>
      <c r="U698" s="40"/>
      <c r="V698" s="40"/>
      <c r="W698" s="40"/>
      <c r="X698" s="40"/>
      <c r="Y698" s="40"/>
      <c r="Z698" s="40"/>
      <c r="AA698" s="40"/>
      <c r="AB698" s="40"/>
      <c r="AC698" s="40"/>
      <c r="AD698" s="40"/>
      <c r="AE698" s="40"/>
      <c r="AR698" s="233" t="s">
        <v>123</v>
      </c>
      <c r="AT698" s="233" t="s">
        <v>245</v>
      </c>
      <c r="AU698" s="233" t="s">
        <v>92</v>
      </c>
      <c r="AY698" s="18" t="s">
        <v>244</v>
      </c>
      <c r="BE698" s="234">
        <f>IF(N698="základní",J698,0)</f>
        <v>0</v>
      </c>
      <c r="BF698" s="234">
        <f>IF(N698="snížená",J698,0)</f>
        <v>0</v>
      </c>
      <c r="BG698" s="234">
        <f>IF(N698="zákl. přenesená",J698,0)</f>
        <v>0</v>
      </c>
      <c r="BH698" s="234">
        <f>IF(N698="sníž. přenesená",J698,0)</f>
        <v>0</v>
      </c>
      <c r="BI698" s="234">
        <f>IF(N698="nulová",J698,0)</f>
        <v>0</v>
      </c>
      <c r="BJ698" s="18" t="s">
        <v>90</v>
      </c>
      <c r="BK698" s="234">
        <f>ROUND(I698*H698,2)</f>
        <v>0</v>
      </c>
      <c r="BL698" s="18" t="s">
        <v>123</v>
      </c>
      <c r="BM698" s="233" t="s">
        <v>2360</v>
      </c>
    </row>
    <row r="699" s="13" customFormat="1">
      <c r="A699" s="13"/>
      <c r="B699" s="262"/>
      <c r="C699" s="263"/>
      <c r="D699" s="235" t="s">
        <v>436</v>
      </c>
      <c r="E699" s="264" t="s">
        <v>1</v>
      </c>
      <c r="F699" s="265" t="s">
        <v>2361</v>
      </c>
      <c r="G699" s="263"/>
      <c r="H699" s="266">
        <v>1.8</v>
      </c>
      <c r="I699" s="267"/>
      <c r="J699" s="263"/>
      <c r="K699" s="263"/>
      <c r="L699" s="268"/>
      <c r="M699" s="269"/>
      <c r="N699" s="270"/>
      <c r="O699" s="270"/>
      <c r="P699" s="270"/>
      <c r="Q699" s="270"/>
      <c r="R699" s="270"/>
      <c r="S699" s="270"/>
      <c r="T699" s="271"/>
      <c r="U699" s="13"/>
      <c r="V699" s="13"/>
      <c r="W699" s="13"/>
      <c r="X699" s="13"/>
      <c r="Y699" s="13"/>
      <c r="Z699" s="13"/>
      <c r="AA699" s="13"/>
      <c r="AB699" s="13"/>
      <c r="AC699" s="13"/>
      <c r="AD699" s="13"/>
      <c r="AE699" s="13"/>
      <c r="AT699" s="272" t="s">
        <v>436</v>
      </c>
      <c r="AU699" s="272" t="s">
        <v>92</v>
      </c>
      <c r="AV699" s="13" t="s">
        <v>92</v>
      </c>
      <c r="AW699" s="13" t="s">
        <v>38</v>
      </c>
      <c r="AX699" s="13" t="s">
        <v>83</v>
      </c>
      <c r="AY699" s="272" t="s">
        <v>244</v>
      </c>
    </row>
    <row r="700" s="14" customFormat="1">
      <c r="A700" s="14"/>
      <c r="B700" s="273"/>
      <c r="C700" s="274"/>
      <c r="D700" s="235" t="s">
        <v>436</v>
      </c>
      <c r="E700" s="275" t="s">
        <v>1</v>
      </c>
      <c r="F700" s="276" t="s">
        <v>438</v>
      </c>
      <c r="G700" s="274"/>
      <c r="H700" s="277">
        <v>1.8</v>
      </c>
      <c r="I700" s="278"/>
      <c r="J700" s="274"/>
      <c r="K700" s="274"/>
      <c r="L700" s="279"/>
      <c r="M700" s="280"/>
      <c r="N700" s="281"/>
      <c r="O700" s="281"/>
      <c r="P700" s="281"/>
      <c r="Q700" s="281"/>
      <c r="R700" s="281"/>
      <c r="S700" s="281"/>
      <c r="T700" s="282"/>
      <c r="U700" s="14"/>
      <c r="V700" s="14"/>
      <c r="W700" s="14"/>
      <c r="X700" s="14"/>
      <c r="Y700" s="14"/>
      <c r="Z700" s="14"/>
      <c r="AA700" s="14"/>
      <c r="AB700" s="14"/>
      <c r="AC700" s="14"/>
      <c r="AD700" s="14"/>
      <c r="AE700" s="14"/>
      <c r="AT700" s="283" t="s">
        <v>436</v>
      </c>
      <c r="AU700" s="283" t="s">
        <v>92</v>
      </c>
      <c r="AV700" s="14" t="s">
        <v>123</v>
      </c>
      <c r="AW700" s="14" t="s">
        <v>38</v>
      </c>
      <c r="AX700" s="14" t="s">
        <v>90</v>
      </c>
      <c r="AY700" s="283" t="s">
        <v>244</v>
      </c>
    </row>
    <row r="701" s="2" customFormat="1" ht="21.75" customHeight="1">
      <c r="A701" s="40"/>
      <c r="B701" s="41"/>
      <c r="C701" s="222" t="s">
        <v>2362</v>
      </c>
      <c r="D701" s="222" t="s">
        <v>245</v>
      </c>
      <c r="E701" s="223" t="s">
        <v>2363</v>
      </c>
      <c r="F701" s="224" t="s">
        <v>2364</v>
      </c>
      <c r="G701" s="225" t="s">
        <v>248</v>
      </c>
      <c r="H701" s="226">
        <v>195</v>
      </c>
      <c r="I701" s="227"/>
      <c r="J701" s="228">
        <f>ROUND(I701*H701,2)</f>
        <v>0</v>
      </c>
      <c r="K701" s="224" t="s">
        <v>434</v>
      </c>
      <c r="L701" s="46"/>
      <c r="M701" s="229" t="s">
        <v>1</v>
      </c>
      <c r="N701" s="230" t="s">
        <v>48</v>
      </c>
      <c r="O701" s="93"/>
      <c r="P701" s="231">
        <f>O701*H701</f>
        <v>0</v>
      </c>
      <c r="Q701" s="231">
        <v>0</v>
      </c>
      <c r="R701" s="231">
        <f>Q701*H701</f>
        <v>0</v>
      </c>
      <c r="S701" s="231">
        <v>0.01</v>
      </c>
      <c r="T701" s="232">
        <f>S701*H701</f>
        <v>1.95</v>
      </c>
      <c r="U701" s="40"/>
      <c r="V701" s="40"/>
      <c r="W701" s="40"/>
      <c r="X701" s="40"/>
      <c r="Y701" s="40"/>
      <c r="Z701" s="40"/>
      <c r="AA701" s="40"/>
      <c r="AB701" s="40"/>
      <c r="AC701" s="40"/>
      <c r="AD701" s="40"/>
      <c r="AE701" s="40"/>
      <c r="AR701" s="233" t="s">
        <v>123</v>
      </c>
      <c r="AT701" s="233" t="s">
        <v>245</v>
      </c>
      <c r="AU701" s="233" t="s">
        <v>92</v>
      </c>
      <c r="AY701" s="18" t="s">
        <v>244</v>
      </c>
      <c r="BE701" s="234">
        <f>IF(N701="základní",J701,0)</f>
        <v>0</v>
      </c>
      <c r="BF701" s="234">
        <f>IF(N701="snížená",J701,0)</f>
        <v>0</v>
      </c>
      <c r="BG701" s="234">
        <f>IF(N701="zákl. přenesená",J701,0)</f>
        <v>0</v>
      </c>
      <c r="BH701" s="234">
        <f>IF(N701="sníž. přenesená",J701,0)</f>
        <v>0</v>
      </c>
      <c r="BI701" s="234">
        <f>IF(N701="nulová",J701,0)</f>
        <v>0</v>
      </c>
      <c r="BJ701" s="18" t="s">
        <v>90</v>
      </c>
      <c r="BK701" s="234">
        <f>ROUND(I701*H701,2)</f>
        <v>0</v>
      </c>
      <c r="BL701" s="18" t="s">
        <v>123</v>
      </c>
      <c r="BM701" s="233" t="s">
        <v>2365</v>
      </c>
    </row>
    <row r="702" s="15" customFormat="1">
      <c r="A702" s="15"/>
      <c r="B702" s="287"/>
      <c r="C702" s="288"/>
      <c r="D702" s="235" t="s">
        <v>436</v>
      </c>
      <c r="E702" s="289" t="s">
        <v>1</v>
      </c>
      <c r="F702" s="290" t="s">
        <v>2107</v>
      </c>
      <c r="G702" s="288"/>
      <c r="H702" s="289" t="s">
        <v>1</v>
      </c>
      <c r="I702" s="291"/>
      <c r="J702" s="288"/>
      <c r="K702" s="288"/>
      <c r="L702" s="292"/>
      <c r="M702" s="293"/>
      <c r="N702" s="294"/>
      <c r="O702" s="294"/>
      <c r="P702" s="294"/>
      <c r="Q702" s="294"/>
      <c r="R702" s="294"/>
      <c r="S702" s="294"/>
      <c r="T702" s="295"/>
      <c r="U702" s="15"/>
      <c r="V702" s="15"/>
      <c r="W702" s="15"/>
      <c r="X702" s="15"/>
      <c r="Y702" s="15"/>
      <c r="Z702" s="15"/>
      <c r="AA702" s="15"/>
      <c r="AB702" s="15"/>
      <c r="AC702" s="15"/>
      <c r="AD702" s="15"/>
      <c r="AE702" s="15"/>
      <c r="AT702" s="296" t="s">
        <v>436</v>
      </c>
      <c r="AU702" s="296" t="s">
        <v>92</v>
      </c>
      <c r="AV702" s="15" t="s">
        <v>90</v>
      </c>
      <c r="AW702" s="15" t="s">
        <v>38</v>
      </c>
      <c r="AX702" s="15" t="s">
        <v>83</v>
      </c>
      <c r="AY702" s="296" t="s">
        <v>244</v>
      </c>
    </row>
    <row r="703" s="13" customFormat="1">
      <c r="A703" s="13"/>
      <c r="B703" s="262"/>
      <c r="C703" s="263"/>
      <c r="D703" s="235" t="s">
        <v>436</v>
      </c>
      <c r="E703" s="264" t="s">
        <v>1</v>
      </c>
      <c r="F703" s="265" t="s">
        <v>2108</v>
      </c>
      <c r="G703" s="263"/>
      <c r="H703" s="266">
        <v>195</v>
      </c>
      <c r="I703" s="267"/>
      <c r="J703" s="263"/>
      <c r="K703" s="263"/>
      <c r="L703" s="268"/>
      <c r="M703" s="269"/>
      <c r="N703" s="270"/>
      <c r="O703" s="270"/>
      <c r="P703" s="270"/>
      <c r="Q703" s="270"/>
      <c r="R703" s="270"/>
      <c r="S703" s="270"/>
      <c r="T703" s="271"/>
      <c r="U703" s="13"/>
      <c r="V703" s="13"/>
      <c r="W703" s="13"/>
      <c r="X703" s="13"/>
      <c r="Y703" s="13"/>
      <c r="Z703" s="13"/>
      <c r="AA703" s="13"/>
      <c r="AB703" s="13"/>
      <c r="AC703" s="13"/>
      <c r="AD703" s="13"/>
      <c r="AE703" s="13"/>
      <c r="AT703" s="272" t="s">
        <v>436</v>
      </c>
      <c r="AU703" s="272" t="s">
        <v>92</v>
      </c>
      <c r="AV703" s="13" t="s">
        <v>92</v>
      </c>
      <c r="AW703" s="13" t="s">
        <v>38</v>
      </c>
      <c r="AX703" s="13" t="s">
        <v>83</v>
      </c>
      <c r="AY703" s="272" t="s">
        <v>244</v>
      </c>
    </row>
    <row r="704" s="14" customFormat="1">
      <c r="A704" s="14"/>
      <c r="B704" s="273"/>
      <c r="C704" s="274"/>
      <c r="D704" s="235" t="s">
        <v>436</v>
      </c>
      <c r="E704" s="275" t="s">
        <v>1</v>
      </c>
      <c r="F704" s="276" t="s">
        <v>438</v>
      </c>
      <c r="G704" s="274"/>
      <c r="H704" s="277">
        <v>195</v>
      </c>
      <c r="I704" s="278"/>
      <c r="J704" s="274"/>
      <c r="K704" s="274"/>
      <c r="L704" s="279"/>
      <c r="M704" s="280"/>
      <c r="N704" s="281"/>
      <c r="O704" s="281"/>
      <c r="P704" s="281"/>
      <c r="Q704" s="281"/>
      <c r="R704" s="281"/>
      <c r="S704" s="281"/>
      <c r="T704" s="282"/>
      <c r="U704" s="14"/>
      <c r="V704" s="14"/>
      <c r="W704" s="14"/>
      <c r="X704" s="14"/>
      <c r="Y704" s="14"/>
      <c r="Z704" s="14"/>
      <c r="AA704" s="14"/>
      <c r="AB704" s="14"/>
      <c r="AC704" s="14"/>
      <c r="AD704" s="14"/>
      <c r="AE704" s="14"/>
      <c r="AT704" s="283" t="s">
        <v>436</v>
      </c>
      <c r="AU704" s="283" t="s">
        <v>92</v>
      </c>
      <c r="AV704" s="14" t="s">
        <v>123</v>
      </c>
      <c r="AW704" s="14" t="s">
        <v>38</v>
      </c>
      <c r="AX704" s="14" t="s">
        <v>90</v>
      </c>
      <c r="AY704" s="283" t="s">
        <v>244</v>
      </c>
    </row>
    <row r="705" s="2" customFormat="1" ht="21.75" customHeight="1">
      <c r="A705" s="40"/>
      <c r="B705" s="41"/>
      <c r="C705" s="222" t="s">
        <v>1090</v>
      </c>
      <c r="D705" s="222" t="s">
        <v>245</v>
      </c>
      <c r="E705" s="223" t="s">
        <v>2366</v>
      </c>
      <c r="F705" s="224" t="s">
        <v>2367</v>
      </c>
      <c r="G705" s="225" t="s">
        <v>248</v>
      </c>
      <c r="H705" s="226">
        <v>240</v>
      </c>
      <c r="I705" s="227"/>
      <c r="J705" s="228">
        <f>ROUND(I705*H705,2)</f>
        <v>0</v>
      </c>
      <c r="K705" s="224" t="s">
        <v>434</v>
      </c>
      <c r="L705" s="46"/>
      <c r="M705" s="229" t="s">
        <v>1</v>
      </c>
      <c r="N705" s="230" t="s">
        <v>48</v>
      </c>
      <c r="O705" s="93"/>
      <c r="P705" s="231">
        <f>O705*H705</f>
        <v>0</v>
      </c>
      <c r="Q705" s="231">
        <v>0</v>
      </c>
      <c r="R705" s="231">
        <f>Q705*H705</f>
        <v>0</v>
      </c>
      <c r="S705" s="231">
        <v>0.01</v>
      </c>
      <c r="T705" s="232">
        <f>S705*H705</f>
        <v>2.3999999999999999</v>
      </c>
      <c r="U705" s="40"/>
      <c r="V705" s="40"/>
      <c r="W705" s="40"/>
      <c r="X705" s="40"/>
      <c r="Y705" s="40"/>
      <c r="Z705" s="40"/>
      <c r="AA705" s="40"/>
      <c r="AB705" s="40"/>
      <c r="AC705" s="40"/>
      <c r="AD705" s="40"/>
      <c r="AE705" s="40"/>
      <c r="AR705" s="233" t="s">
        <v>123</v>
      </c>
      <c r="AT705" s="233" t="s">
        <v>245</v>
      </c>
      <c r="AU705" s="233" t="s">
        <v>92</v>
      </c>
      <c r="AY705" s="18" t="s">
        <v>244</v>
      </c>
      <c r="BE705" s="234">
        <f>IF(N705="základní",J705,0)</f>
        <v>0</v>
      </c>
      <c r="BF705" s="234">
        <f>IF(N705="snížená",J705,0)</f>
        <v>0</v>
      </c>
      <c r="BG705" s="234">
        <f>IF(N705="zákl. přenesená",J705,0)</f>
        <v>0</v>
      </c>
      <c r="BH705" s="234">
        <f>IF(N705="sníž. přenesená",J705,0)</f>
        <v>0</v>
      </c>
      <c r="BI705" s="234">
        <f>IF(N705="nulová",J705,0)</f>
        <v>0</v>
      </c>
      <c r="BJ705" s="18" t="s">
        <v>90</v>
      </c>
      <c r="BK705" s="234">
        <f>ROUND(I705*H705,2)</f>
        <v>0</v>
      </c>
      <c r="BL705" s="18" t="s">
        <v>123</v>
      </c>
      <c r="BM705" s="233" t="s">
        <v>2368</v>
      </c>
    </row>
    <row r="706" s="15" customFormat="1">
      <c r="A706" s="15"/>
      <c r="B706" s="287"/>
      <c r="C706" s="288"/>
      <c r="D706" s="235" t="s">
        <v>436</v>
      </c>
      <c r="E706" s="289" t="s">
        <v>1</v>
      </c>
      <c r="F706" s="290" t="s">
        <v>2369</v>
      </c>
      <c r="G706" s="288"/>
      <c r="H706" s="289" t="s">
        <v>1</v>
      </c>
      <c r="I706" s="291"/>
      <c r="J706" s="288"/>
      <c r="K706" s="288"/>
      <c r="L706" s="292"/>
      <c r="M706" s="293"/>
      <c r="N706" s="294"/>
      <c r="O706" s="294"/>
      <c r="P706" s="294"/>
      <c r="Q706" s="294"/>
      <c r="R706" s="294"/>
      <c r="S706" s="294"/>
      <c r="T706" s="295"/>
      <c r="U706" s="15"/>
      <c r="V706" s="15"/>
      <c r="W706" s="15"/>
      <c r="X706" s="15"/>
      <c r="Y706" s="15"/>
      <c r="Z706" s="15"/>
      <c r="AA706" s="15"/>
      <c r="AB706" s="15"/>
      <c r="AC706" s="15"/>
      <c r="AD706" s="15"/>
      <c r="AE706" s="15"/>
      <c r="AT706" s="296" t="s">
        <v>436</v>
      </c>
      <c r="AU706" s="296" t="s">
        <v>92</v>
      </c>
      <c r="AV706" s="15" t="s">
        <v>90</v>
      </c>
      <c r="AW706" s="15" t="s">
        <v>38</v>
      </c>
      <c r="AX706" s="15" t="s">
        <v>83</v>
      </c>
      <c r="AY706" s="296" t="s">
        <v>244</v>
      </c>
    </row>
    <row r="707" s="13" customFormat="1">
      <c r="A707" s="13"/>
      <c r="B707" s="262"/>
      <c r="C707" s="263"/>
      <c r="D707" s="235" t="s">
        <v>436</v>
      </c>
      <c r="E707" s="264" t="s">
        <v>1</v>
      </c>
      <c r="F707" s="265" t="s">
        <v>2126</v>
      </c>
      <c r="G707" s="263"/>
      <c r="H707" s="266">
        <v>240</v>
      </c>
      <c r="I707" s="267"/>
      <c r="J707" s="263"/>
      <c r="K707" s="263"/>
      <c r="L707" s="268"/>
      <c r="M707" s="269"/>
      <c r="N707" s="270"/>
      <c r="O707" s="270"/>
      <c r="P707" s="270"/>
      <c r="Q707" s="270"/>
      <c r="R707" s="270"/>
      <c r="S707" s="270"/>
      <c r="T707" s="271"/>
      <c r="U707" s="13"/>
      <c r="V707" s="13"/>
      <c r="W707" s="13"/>
      <c r="X707" s="13"/>
      <c r="Y707" s="13"/>
      <c r="Z707" s="13"/>
      <c r="AA707" s="13"/>
      <c r="AB707" s="13"/>
      <c r="AC707" s="13"/>
      <c r="AD707" s="13"/>
      <c r="AE707" s="13"/>
      <c r="AT707" s="272" t="s">
        <v>436</v>
      </c>
      <c r="AU707" s="272" t="s">
        <v>92</v>
      </c>
      <c r="AV707" s="13" t="s">
        <v>92</v>
      </c>
      <c r="AW707" s="13" t="s">
        <v>38</v>
      </c>
      <c r="AX707" s="13" t="s">
        <v>83</v>
      </c>
      <c r="AY707" s="272" t="s">
        <v>244</v>
      </c>
    </row>
    <row r="708" s="14" customFormat="1">
      <c r="A708" s="14"/>
      <c r="B708" s="273"/>
      <c r="C708" s="274"/>
      <c r="D708" s="235" t="s">
        <v>436</v>
      </c>
      <c r="E708" s="275" t="s">
        <v>1</v>
      </c>
      <c r="F708" s="276" t="s">
        <v>438</v>
      </c>
      <c r="G708" s="274"/>
      <c r="H708" s="277">
        <v>240</v>
      </c>
      <c r="I708" s="278"/>
      <c r="J708" s="274"/>
      <c r="K708" s="274"/>
      <c r="L708" s="279"/>
      <c r="M708" s="280"/>
      <c r="N708" s="281"/>
      <c r="O708" s="281"/>
      <c r="P708" s="281"/>
      <c r="Q708" s="281"/>
      <c r="R708" s="281"/>
      <c r="S708" s="281"/>
      <c r="T708" s="282"/>
      <c r="U708" s="14"/>
      <c r="V708" s="14"/>
      <c r="W708" s="14"/>
      <c r="X708" s="14"/>
      <c r="Y708" s="14"/>
      <c r="Z708" s="14"/>
      <c r="AA708" s="14"/>
      <c r="AB708" s="14"/>
      <c r="AC708" s="14"/>
      <c r="AD708" s="14"/>
      <c r="AE708" s="14"/>
      <c r="AT708" s="283" t="s">
        <v>436</v>
      </c>
      <c r="AU708" s="283" t="s">
        <v>92</v>
      </c>
      <c r="AV708" s="14" t="s">
        <v>123</v>
      </c>
      <c r="AW708" s="14" t="s">
        <v>38</v>
      </c>
      <c r="AX708" s="14" t="s">
        <v>90</v>
      </c>
      <c r="AY708" s="283" t="s">
        <v>244</v>
      </c>
    </row>
    <row r="709" s="2" customFormat="1" ht="16.5" customHeight="1">
      <c r="A709" s="40"/>
      <c r="B709" s="41"/>
      <c r="C709" s="222" t="s">
        <v>2370</v>
      </c>
      <c r="D709" s="222" t="s">
        <v>245</v>
      </c>
      <c r="E709" s="223" t="s">
        <v>2371</v>
      </c>
      <c r="F709" s="224" t="s">
        <v>2372</v>
      </c>
      <c r="G709" s="225" t="s">
        <v>490</v>
      </c>
      <c r="H709" s="226">
        <v>42.399999999999999</v>
      </c>
      <c r="I709" s="227"/>
      <c r="J709" s="228">
        <f>ROUND(I709*H709,2)</f>
        <v>0</v>
      </c>
      <c r="K709" s="224" t="s">
        <v>434</v>
      </c>
      <c r="L709" s="46"/>
      <c r="M709" s="229" t="s">
        <v>1</v>
      </c>
      <c r="N709" s="230" t="s">
        <v>48</v>
      </c>
      <c r="O709" s="93"/>
      <c r="P709" s="231">
        <f>O709*H709</f>
        <v>0</v>
      </c>
      <c r="Q709" s="231">
        <v>0.00055000000000000003</v>
      </c>
      <c r="R709" s="231">
        <f>Q709*H709</f>
        <v>0.02332</v>
      </c>
      <c r="S709" s="231">
        <v>0.001</v>
      </c>
      <c r="T709" s="232">
        <f>S709*H709</f>
        <v>0.0424</v>
      </c>
      <c r="U709" s="40"/>
      <c r="V709" s="40"/>
      <c r="W709" s="40"/>
      <c r="X709" s="40"/>
      <c r="Y709" s="40"/>
      <c r="Z709" s="40"/>
      <c r="AA709" s="40"/>
      <c r="AB709" s="40"/>
      <c r="AC709" s="40"/>
      <c r="AD709" s="40"/>
      <c r="AE709" s="40"/>
      <c r="AR709" s="233" t="s">
        <v>123</v>
      </c>
      <c r="AT709" s="233" t="s">
        <v>245</v>
      </c>
      <c r="AU709" s="233" t="s">
        <v>92</v>
      </c>
      <c r="AY709" s="18" t="s">
        <v>244</v>
      </c>
      <c r="BE709" s="234">
        <f>IF(N709="základní",J709,0)</f>
        <v>0</v>
      </c>
      <c r="BF709" s="234">
        <f>IF(N709="snížená",J709,0)</f>
        <v>0</v>
      </c>
      <c r="BG709" s="234">
        <f>IF(N709="zákl. přenesená",J709,0)</f>
        <v>0</v>
      </c>
      <c r="BH709" s="234">
        <f>IF(N709="sníž. přenesená",J709,0)</f>
        <v>0</v>
      </c>
      <c r="BI709" s="234">
        <f>IF(N709="nulová",J709,0)</f>
        <v>0</v>
      </c>
      <c r="BJ709" s="18" t="s">
        <v>90</v>
      </c>
      <c r="BK709" s="234">
        <f>ROUND(I709*H709,2)</f>
        <v>0</v>
      </c>
      <c r="BL709" s="18" t="s">
        <v>123</v>
      </c>
      <c r="BM709" s="233" t="s">
        <v>2373</v>
      </c>
    </row>
    <row r="710" s="11" customFormat="1" ht="22.8" customHeight="1">
      <c r="A710" s="11"/>
      <c r="B710" s="208"/>
      <c r="C710" s="209"/>
      <c r="D710" s="210" t="s">
        <v>82</v>
      </c>
      <c r="E710" s="260" t="s">
        <v>506</v>
      </c>
      <c r="F710" s="260" t="s">
        <v>507</v>
      </c>
      <c r="G710" s="209"/>
      <c r="H710" s="209"/>
      <c r="I710" s="212"/>
      <c r="J710" s="261">
        <f>BK710</f>
        <v>0</v>
      </c>
      <c r="K710" s="209"/>
      <c r="L710" s="214"/>
      <c r="M710" s="215"/>
      <c r="N710" s="216"/>
      <c r="O710" s="216"/>
      <c r="P710" s="217">
        <f>SUM(P711:P720)</f>
        <v>0</v>
      </c>
      <c r="Q710" s="216"/>
      <c r="R710" s="217">
        <f>SUM(R711:R720)</f>
        <v>0</v>
      </c>
      <c r="S710" s="216"/>
      <c r="T710" s="218">
        <f>SUM(T711:T720)</f>
        <v>0</v>
      </c>
      <c r="U710" s="11"/>
      <c r="V710" s="11"/>
      <c r="W710" s="11"/>
      <c r="X710" s="11"/>
      <c r="Y710" s="11"/>
      <c r="Z710" s="11"/>
      <c r="AA710" s="11"/>
      <c r="AB710" s="11"/>
      <c r="AC710" s="11"/>
      <c r="AD710" s="11"/>
      <c r="AE710" s="11"/>
      <c r="AR710" s="219" t="s">
        <v>90</v>
      </c>
      <c r="AT710" s="220" t="s">
        <v>82</v>
      </c>
      <c r="AU710" s="220" t="s">
        <v>90</v>
      </c>
      <c r="AY710" s="219" t="s">
        <v>244</v>
      </c>
      <c r="BK710" s="221">
        <f>SUM(BK711:BK720)</f>
        <v>0</v>
      </c>
    </row>
    <row r="711" s="2" customFormat="1" ht="21.75" customHeight="1">
      <c r="A711" s="40"/>
      <c r="B711" s="41"/>
      <c r="C711" s="222" t="s">
        <v>1093</v>
      </c>
      <c r="D711" s="222" t="s">
        <v>245</v>
      </c>
      <c r="E711" s="223" t="s">
        <v>2374</v>
      </c>
      <c r="F711" s="224" t="s">
        <v>2375</v>
      </c>
      <c r="G711" s="225" t="s">
        <v>419</v>
      </c>
      <c r="H711" s="226">
        <v>254.59700000000001</v>
      </c>
      <c r="I711" s="227"/>
      <c r="J711" s="228">
        <f>ROUND(I711*H711,2)</f>
        <v>0</v>
      </c>
      <c r="K711" s="224" t="s">
        <v>434</v>
      </c>
      <c r="L711" s="46"/>
      <c r="M711" s="229" t="s">
        <v>1</v>
      </c>
      <c r="N711" s="230" t="s">
        <v>48</v>
      </c>
      <c r="O711" s="93"/>
      <c r="P711" s="231">
        <f>O711*H711</f>
        <v>0</v>
      </c>
      <c r="Q711" s="231">
        <v>0</v>
      </c>
      <c r="R711" s="231">
        <f>Q711*H711</f>
        <v>0</v>
      </c>
      <c r="S711" s="231">
        <v>0</v>
      </c>
      <c r="T711" s="232">
        <f>S711*H711</f>
        <v>0</v>
      </c>
      <c r="U711" s="40"/>
      <c r="V711" s="40"/>
      <c r="W711" s="40"/>
      <c r="X711" s="40"/>
      <c r="Y711" s="40"/>
      <c r="Z711" s="40"/>
      <c r="AA711" s="40"/>
      <c r="AB711" s="40"/>
      <c r="AC711" s="40"/>
      <c r="AD711" s="40"/>
      <c r="AE711" s="40"/>
      <c r="AR711" s="233" t="s">
        <v>123</v>
      </c>
      <c r="AT711" s="233" t="s">
        <v>245</v>
      </c>
      <c r="AU711" s="233" t="s">
        <v>92</v>
      </c>
      <c r="AY711" s="18" t="s">
        <v>244</v>
      </c>
      <c r="BE711" s="234">
        <f>IF(N711="základní",J711,0)</f>
        <v>0</v>
      </c>
      <c r="BF711" s="234">
        <f>IF(N711="snížená",J711,0)</f>
        <v>0</v>
      </c>
      <c r="BG711" s="234">
        <f>IF(N711="zákl. přenesená",J711,0)</f>
        <v>0</v>
      </c>
      <c r="BH711" s="234">
        <f>IF(N711="sníž. přenesená",J711,0)</f>
        <v>0</v>
      </c>
      <c r="BI711" s="234">
        <f>IF(N711="nulová",J711,0)</f>
        <v>0</v>
      </c>
      <c r="BJ711" s="18" t="s">
        <v>90</v>
      </c>
      <c r="BK711" s="234">
        <f>ROUND(I711*H711,2)</f>
        <v>0</v>
      </c>
      <c r="BL711" s="18" t="s">
        <v>123</v>
      </c>
      <c r="BM711" s="233" t="s">
        <v>2376</v>
      </c>
    </row>
    <row r="712" s="13" customFormat="1">
      <c r="A712" s="13"/>
      <c r="B712" s="262"/>
      <c r="C712" s="263"/>
      <c r="D712" s="235" t="s">
        <v>436</v>
      </c>
      <c r="E712" s="263"/>
      <c r="F712" s="265" t="s">
        <v>2377</v>
      </c>
      <c r="G712" s="263"/>
      <c r="H712" s="266">
        <v>254.59700000000001</v>
      </c>
      <c r="I712" s="267"/>
      <c r="J712" s="263"/>
      <c r="K712" s="263"/>
      <c r="L712" s="268"/>
      <c r="M712" s="269"/>
      <c r="N712" s="270"/>
      <c r="O712" s="270"/>
      <c r="P712" s="270"/>
      <c r="Q712" s="270"/>
      <c r="R712" s="270"/>
      <c r="S712" s="270"/>
      <c r="T712" s="271"/>
      <c r="U712" s="13"/>
      <c r="V712" s="13"/>
      <c r="W712" s="13"/>
      <c r="X712" s="13"/>
      <c r="Y712" s="13"/>
      <c r="Z712" s="13"/>
      <c r="AA712" s="13"/>
      <c r="AB712" s="13"/>
      <c r="AC712" s="13"/>
      <c r="AD712" s="13"/>
      <c r="AE712" s="13"/>
      <c r="AT712" s="272" t="s">
        <v>436</v>
      </c>
      <c r="AU712" s="272" t="s">
        <v>92</v>
      </c>
      <c r="AV712" s="13" t="s">
        <v>92</v>
      </c>
      <c r="AW712" s="13" t="s">
        <v>4</v>
      </c>
      <c r="AX712" s="13" t="s">
        <v>90</v>
      </c>
      <c r="AY712" s="272" t="s">
        <v>244</v>
      </c>
    </row>
    <row r="713" s="2" customFormat="1" ht="16.5" customHeight="1">
      <c r="A713" s="40"/>
      <c r="B713" s="41"/>
      <c r="C713" s="222" t="s">
        <v>2378</v>
      </c>
      <c r="D713" s="222" t="s">
        <v>245</v>
      </c>
      <c r="E713" s="223" t="s">
        <v>2379</v>
      </c>
      <c r="F713" s="224" t="s">
        <v>2380</v>
      </c>
      <c r="G713" s="225" t="s">
        <v>419</v>
      </c>
      <c r="H713" s="226">
        <v>169.732</v>
      </c>
      <c r="I713" s="227"/>
      <c r="J713" s="228">
        <f>ROUND(I713*H713,2)</f>
        <v>0</v>
      </c>
      <c r="K713" s="224" t="s">
        <v>434</v>
      </c>
      <c r="L713" s="46"/>
      <c r="M713" s="229" t="s">
        <v>1</v>
      </c>
      <c r="N713" s="230" t="s">
        <v>48</v>
      </c>
      <c r="O713" s="93"/>
      <c r="P713" s="231">
        <f>O713*H713</f>
        <v>0</v>
      </c>
      <c r="Q713" s="231">
        <v>0</v>
      </c>
      <c r="R713" s="231">
        <f>Q713*H713</f>
        <v>0</v>
      </c>
      <c r="S713" s="231">
        <v>0</v>
      </c>
      <c r="T713" s="232">
        <f>S713*H713</f>
        <v>0</v>
      </c>
      <c r="U713" s="40"/>
      <c r="V713" s="40"/>
      <c r="W713" s="40"/>
      <c r="X713" s="40"/>
      <c r="Y713" s="40"/>
      <c r="Z713" s="40"/>
      <c r="AA713" s="40"/>
      <c r="AB713" s="40"/>
      <c r="AC713" s="40"/>
      <c r="AD713" s="40"/>
      <c r="AE713" s="40"/>
      <c r="AR713" s="233" t="s">
        <v>123</v>
      </c>
      <c r="AT713" s="233" t="s">
        <v>245</v>
      </c>
      <c r="AU713" s="233" t="s">
        <v>92</v>
      </c>
      <c r="AY713" s="18" t="s">
        <v>244</v>
      </c>
      <c r="BE713" s="234">
        <f>IF(N713="základní",J713,0)</f>
        <v>0</v>
      </c>
      <c r="BF713" s="234">
        <f>IF(N713="snížená",J713,0)</f>
        <v>0</v>
      </c>
      <c r="BG713" s="234">
        <f>IF(N713="zákl. přenesená",J713,0)</f>
        <v>0</v>
      </c>
      <c r="BH713" s="234">
        <f>IF(N713="sníž. přenesená",J713,0)</f>
        <v>0</v>
      </c>
      <c r="BI713" s="234">
        <f>IF(N713="nulová",J713,0)</f>
        <v>0</v>
      </c>
      <c r="BJ713" s="18" t="s">
        <v>90</v>
      </c>
      <c r="BK713" s="234">
        <f>ROUND(I713*H713,2)</f>
        <v>0</v>
      </c>
      <c r="BL713" s="18" t="s">
        <v>123</v>
      </c>
      <c r="BM713" s="233" t="s">
        <v>2381</v>
      </c>
    </row>
    <row r="714" s="13" customFormat="1">
      <c r="A714" s="13"/>
      <c r="B714" s="262"/>
      <c r="C714" s="263"/>
      <c r="D714" s="235" t="s">
        <v>436</v>
      </c>
      <c r="E714" s="263"/>
      <c r="F714" s="265" t="s">
        <v>2382</v>
      </c>
      <c r="G714" s="263"/>
      <c r="H714" s="266">
        <v>169.732</v>
      </c>
      <c r="I714" s="267"/>
      <c r="J714" s="263"/>
      <c r="K714" s="263"/>
      <c r="L714" s="268"/>
      <c r="M714" s="269"/>
      <c r="N714" s="270"/>
      <c r="O714" s="270"/>
      <c r="P714" s="270"/>
      <c r="Q714" s="270"/>
      <c r="R714" s="270"/>
      <c r="S714" s="270"/>
      <c r="T714" s="271"/>
      <c r="U714" s="13"/>
      <c r="V714" s="13"/>
      <c r="W714" s="13"/>
      <c r="X714" s="13"/>
      <c r="Y714" s="13"/>
      <c r="Z714" s="13"/>
      <c r="AA714" s="13"/>
      <c r="AB714" s="13"/>
      <c r="AC714" s="13"/>
      <c r="AD714" s="13"/>
      <c r="AE714" s="13"/>
      <c r="AT714" s="272" t="s">
        <v>436</v>
      </c>
      <c r="AU714" s="272" t="s">
        <v>92</v>
      </c>
      <c r="AV714" s="13" t="s">
        <v>92</v>
      </c>
      <c r="AW714" s="13" t="s">
        <v>4</v>
      </c>
      <c r="AX714" s="13" t="s">
        <v>90</v>
      </c>
      <c r="AY714" s="272" t="s">
        <v>244</v>
      </c>
    </row>
    <row r="715" s="2" customFormat="1" ht="16.5" customHeight="1">
      <c r="A715" s="40"/>
      <c r="B715" s="41"/>
      <c r="C715" s="222" t="s">
        <v>1099</v>
      </c>
      <c r="D715" s="222" t="s">
        <v>245</v>
      </c>
      <c r="E715" s="223" t="s">
        <v>2383</v>
      </c>
      <c r="F715" s="224" t="s">
        <v>2384</v>
      </c>
      <c r="G715" s="225" t="s">
        <v>419</v>
      </c>
      <c r="H715" s="226">
        <v>424.32900000000001</v>
      </c>
      <c r="I715" s="227"/>
      <c r="J715" s="228">
        <f>ROUND(I715*H715,2)</f>
        <v>0</v>
      </c>
      <c r="K715" s="224" t="s">
        <v>249</v>
      </c>
      <c r="L715" s="46"/>
      <c r="M715" s="229" t="s">
        <v>1</v>
      </c>
      <c r="N715" s="230" t="s">
        <v>48</v>
      </c>
      <c r="O715" s="93"/>
      <c r="P715" s="231">
        <f>O715*H715</f>
        <v>0</v>
      </c>
      <c r="Q715" s="231">
        <v>0</v>
      </c>
      <c r="R715" s="231">
        <f>Q715*H715</f>
        <v>0</v>
      </c>
      <c r="S715" s="231">
        <v>0</v>
      </c>
      <c r="T715" s="232">
        <f>S715*H715</f>
        <v>0</v>
      </c>
      <c r="U715" s="40"/>
      <c r="V715" s="40"/>
      <c r="W715" s="40"/>
      <c r="X715" s="40"/>
      <c r="Y715" s="40"/>
      <c r="Z715" s="40"/>
      <c r="AA715" s="40"/>
      <c r="AB715" s="40"/>
      <c r="AC715" s="40"/>
      <c r="AD715" s="40"/>
      <c r="AE715" s="40"/>
      <c r="AR715" s="233" t="s">
        <v>123</v>
      </c>
      <c r="AT715" s="233" t="s">
        <v>245</v>
      </c>
      <c r="AU715" s="233" t="s">
        <v>92</v>
      </c>
      <c r="AY715" s="18" t="s">
        <v>244</v>
      </c>
      <c r="BE715" s="234">
        <f>IF(N715="základní",J715,0)</f>
        <v>0</v>
      </c>
      <c r="BF715" s="234">
        <f>IF(N715="snížená",J715,0)</f>
        <v>0</v>
      </c>
      <c r="BG715" s="234">
        <f>IF(N715="zákl. přenesená",J715,0)</f>
        <v>0</v>
      </c>
      <c r="BH715" s="234">
        <f>IF(N715="sníž. přenesená",J715,0)</f>
        <v>0</v>
      </c>
      <c r="BI715" s="234">
        <f>IF(N715="nulová",J715,0)</f>
        <v>0</v>
      </c>
      <c r="BJ715" s="18" t="s">
        <v>90</v>
      </c>
      <c r="BK715" s="234">
        <f>ROUND(I715*H715,2)</f>
        <v>0</v>
      </c>
      <c r="BL715" s="18" t="s">
        <v>123</v>
      </c>
      <c r="BM715" s="233" t="s">
        <v>2385</v>
      </c>
    </row>
    <row r="716" s="2" customFormat="1">
      <c r="A716" s="40"/>
      <c r="B716" s="41"/>
      <c r="C716" s="42"/>
      <c r="D716" s="235" t="s">
        <v>250</v>
      </c>
      <c r="E716" s="42"/>
      <c r="F716" s="236" t="s">
        <v>2386</v>
      </c>
      <c r="G716" s="42"/>
      <c r="H716" s="42"/>
      <c r="I716" s="237"/>
      <c r="J716" s="42"/>
      <c r="K716" s="42"/>
      <c r="L716" s="46"/>
      <c r="M716" s="238"/>
      <c r="N716" s="239"/>
      <c r="O716" s="93"/>
      <c r="P716" s="93"/>
      <c r="Q716" s="93"/>
      <c r="R716" s="93"/>
      <c r="S716" s="93"/>
      <c r="T716" s="94"/>
      <c r="U716" s="40"/>
      <c r="V716" s="40"/>
      <c r="W716" s="40"/>
      <c r="X716" s="40"/>
      <c r="Y716" s="40"/>
      <c r="Z716" s="40"/>
      <c r="AA716" s="40"/>
      <c r="AB716" s="40"/>
      <c r="AC716" s="40"/>
      <c r="AD716" s="40"/>
      <c r="AE716" s="40"/>
      <c r="AT716" s="18" t="s">
        <v>250</v>
      </c>
      <c r="AU716" s="18" t="s">
        <v>92</v>
      </c>
    </row>
    <row r="717" s="2" customFormat="1" ht="16.5" customHeight="1">
      <c r="A717" s="40"/>
      <c r="B717" s="41"/>
      <c r="C717" s="222" t="s">
        <v>2387</v>
      </c>
      <c r="D717" s="222" t="s">
        <v>245</v>
      </c>
      <c r="E717" s="223" t="s">
        <v>511</v>
      </c>
      <c r="F717" s="224" t="s">
        <v>512</v>
      </c>
      <c r="G717" s="225" t="s">
        <v>419</v>
      </c>
      <c r="H717" s="226">
        <v>424.32900000000001</v>
      </c>
      <c r="I717" s="227"/>
      <c r="J717" s="228">
        <f>ROUND(I717*H717,2)</f>
        <v>0</v>
      </c>
      <c r="K717" s="224" t="s">
        <v>434</v>
      </c>
      <c r="L717" s="46"/>
      <c r="M717" s="229" t="s">
        <v>1</v>
      </c>
      <c r="N717" s="230" t="s">
        <v>48</v>
      </c>
      <c r="O717" s="93"/>
      <c r="P717" s="231">
        <f>O717*H717</f>
        <v>0</v>
      </c>
      <c r="Q717" s="231">
        <v>0</v>
      </c>
      <c r="R717" s="231">
        <f>Q717*H717</f>
        <v>0</v>
      </c>
      <c r="S717" s="231">
        <v>0</v>
      </c>
      <c r="T717" s="232">
        <f>S717*H717</f>
        <v>0</v>
      </c>
      <c r="U717" s="40"/>
      <c r="V717" s="40"/>
      <c r="W717" s="40"/>
      <c r="X717" s="40"/>
      <c r="Y717" s="40"/>
      <c r="Z717" s="40"/>
      <c r="AA717" s="40"/>
      <c r="AB717" s="40"/>
      <c r="AC717" s="40"/>
      <c r="AD717" s="40"/>
      <c r="AE717" s="40"/>
      <c r="AR717" s="233" t="s">
        <v>123</v>
      </c>
      <c r="AT717" s="233" t="s">
        <v>245</v>
      </c>
      <c r="AU717" s="233" t="s">
        <v>92</v>
      </c>
      <c r="AY717" s="18" t="s">
        <v>244</v>
      </c>
      <c r="BE717" s="234">
        <f>IF(N717="základní",J717,0)</f>
        <v>0</v>
      </c>
      <c r="BF717" s="234">
        <f>IF(N717="snížená",J717,0)</f>
        <v>0</v>
      </c>
      <c r="BG717" s="234">
        <f>IF(N717="zákl. přenesená",J717,0)</f>
        <v>0</v>
      </c>
      <c r="BH717" s="234">
        <f>IF(N717="sníž. přenesená",J717,0)</f>
        <v>0</v>
      </c>
      <c r="BI717" s="234">
        <f>IF(N717="nulová",J717,0)</f>
        <v>0</v>
      </c>
      <c r="BJ717" s="18" t="s">
        <v>90</v>
      </c>
      <c r="BK717" s="234">
        <f>ROUND(I717*H717,2)</f>
        <v>0</v>
      </c>
      <c r="BL717" s="18" t="s">
        <v>123</v>
      </c>
      <c r="BM717" s="233" t="s">
        <v>2388</v>
      </c>
    </row>
    <row r="718" s="2" customFormat="1" ht="16.5" customHeight="1">
      <c r="A718" s="40"/>
      <c r="B718" s="41"/>
      <c r="C718" s="222" t="s">
        <v>1104</v>
      </c>
      <c r="D718" s="222" t="s">
        <v>245</v>
      </c>
      <c r="E718" s="223" t="s">
        <v>514</v>
      </c>
      <c r="F718" s="224" t="s">
        <v>2389</v>
      </c>
      <c r="G718" s="225" t="s">
        <v>419</v>
      </c>
      <c r="H718" s="226">
        <v>8486.5799999999999</v>
      </c>
      <c r="I718" s="227"/>
      <c r="J718" s="228">
        <f>ROUND(I718*H718,2)</f>
        <v>0</v>
      </c>
      <c r="K718" s="224" t="s">
        <v>434</v>
      </c>
      <c r="L718" s="46"/>
      <c r="M718" s="229" t="s">
        <v>1</v>
      </c>
      <c r="N718" s="230" t="s">
        <v>48</v>
      </c>
      <c r="O718" s="93"/>
      <c r="P718" s="231">
        <f>O718*H718</f>
        <v>0</v>
      </c>
      <c r="Q718" s="231">
        <v>0</v>
      </c>
      <c r="R718" s="231">
        <f>Q718*H718</f>
        <v>0</v>
      </c>
      <c r="S718" s="231">
        <v>0</v>
      </c>
      <c r="T718" s="232">
        <f>S718*H718</f>
        <v>0</v>
      </c>
      <c r="U718" s="40"/>
      <c r="V718" s="40"/>
      <c r="W718" s="40"/>
      <c r="X718" s="40"/>
      <c r="Y718" s="40"/>
      <c r="Z718" s="40"/>
      <c r="AA718" s="40"/>
      <c r="AB718" s="40"/>
      <c r="AC718" s="40"/>
      <c r="AD718" s="40"/>
      <c r="AE718" s="40"/>
      <c r="AR718" s="233" t="s">
        <v>123</v>
      </c>
      <c r="AT718" s="233" t="s">
        <v>245</v>
      </c>
      <c r="AU718" s="233" t="s">
        <v>92</v>
      </c>
      <c r="AY718" s="18" t="s">
        <v>244</v>
      </c>
      <c r="BE718" s="234">
        <f>IF(N718="základní",J718,0)</f>
        <v>0</v>
      </c>
      <c r="BF718" s="234">
        <f>IF(N718="snížená",J718,0)</f>
        <v>0</v>
      </c>
      <c r="BG718" s="234">
        <f>IF(N718="zákl. přenesená",J718,0)</f>
        <v>0</v>
      </c>
      <c r="BH718" s="234">
        <f>IF(N718="sníž. přenesená",J718,0)</f>
        <v>0</v>
      </c>
      <c r="BI718" s="234">
        <f>IF(N718="nulová",J718,0)</f>
        <v>0</v>
      </c>
      <c r="BJ718" s="18" t="s">
        <v>90</v>
      </c>
      <c r="BK718" s="234">
        <f>ROUND(I718*H718,2)</f>
        <v>0</v>
      </c>
      <c r="BL718" s="18" t="s">
        <v>123</v>
      </c>
      <c r="BM718" s="233" t="s">
        <v>2390</v>
      </c>
    </row>
    <row r="719" s="13" customFormat="1">
      <c r="A719" s="13"/>
      <c r="B719" s="262"/>
      <c r="C719" s="263"/>
      <c r="D719" s="235" t="s">
        <v>436</v>
      </c>
      <c r="E719" s="263"/>
      <c r="F719" s="265" t="s">
        <v>2391</v>
      </c>
      <c r="G719" s="263"/>
      <c r="H719" s="266">
        <v>8486.5799999999999</v>
      </c>
      <c r="I719" s="267"/>
      <c r="J719" s="263"/>
      <c r="K719" s="263"/>
      <c r="L719" s="268"/>
      <c r="M719" s="269"/>
      <c r="N719" s="270"/>
      <c r="O719" s="270"/>
      <c r="P719" s="270"/>
      <c r="Q719" s="270"/>
      <c r="R719" s="270"/>
      <c r="S719" s="270"/>
      <c r="T719" s="271"/>
      <c r="U719" s="13"/>
      <c r="V719" s="13"/>
      <c r="W719" s="13"/>
      <c r="X719" s="13"/>
      <c r="Y719" s="13"/>
      <c r="Z719" s="13"/>
      <c r="AA719" s="13"/>
      <c r="AB719" s="13"/>
      <c r="AC719" s="13"/>
      <c r="AD719" s="13"/>
      <c r="AE719" s="13"/>
      <c r="AT719" s="272" t="s">
        <v>436</v>
      </c>
      <c r="AU719" s="272" t="s">
        <v>92</v>
      </c>
      <c r="AV719" s="13" t="s">
        <v>92</v>
      </c>
      <c r="AW719" s="13" t="s">
        <v>4</v>
      </c>
      <c r="AX719" s="13" t="s">
        <v>90</v>
      </c>
      <c r="AY719" s="272" t="s">
        <v>244</v>
      </c>
    </row>
    <row r="720" s="2" customFormat="1" ht="16.5" customHeight="1">
      <c r="A720" s="40"/>
      <c r="B720" s="41"/>
      <c r="C720" s="222" t="s">
        <v>2392</v>
      </c>
      <c r="D720" s="222" t="s">
        <v>245</v>
      </c>
      <c r="E720" s="223" t="s">
        <v>518</v>
      </c>
      <c r="F720" s="224" t="s">
        <v>519</v>
      </c>
      <c r="G720" s="225" t="s">
        <v>419</v>
      </c>
      <c r="H720" s="226">
        <v>424.32900000000001</v>
      </c>
      <c r="I720" s="227"/>
      <c r="J720" s="228">
        <f>ROUND(I720*H720,2)</f>
        <v>0</v>
      </c>
      <c r="K720" s="224" t="s">
        <v>434</v>
      </c>
      <c r="L720" s="46"/>
      <c r="M720" s="229" t="s">
        <v>1</v>
      </c>
      <c r="N720" s="230" t="s">
        <v>48</v>
      </c>
      <c r="O720" s="93"/>
      <c r="P720" s="231">
        <f>O720*H720</f>
        <v>0</v>
      </c>
      <c r="Q720" s="231">
        <v>0</v>
      </c>
      <c r="R720" s="231">
        <f>Q720*H720</f>
        <v>0</v>
      </c>
      <c r="S720" s="231">
        <v>0</v>
      </c>
      <c r="T720" s="232">
        <f>S720*H720</f>
        <v>0</v>
      </c>
      <c r="U720" s="40"/>
      <c r="V720" s="40"/>
      <c r="W720" s="40"/>
      <c r="X720" s="40"/>
      <c r="Y720" s="40"/>
      <c r="Z720" s="40"/>
      <c r="AA720" s="40"/>
      <c r="AB720" s="40"/>
      <c r="AC720" s="40"/>
      <c r="AD720" s="40"/>
      <c r="AE720" s="40"/>
      <c r="AR720" s="233" t="s">
        <v>123</v>
      </c>
      <c r="AT720" s="233" t="s">
        <v>245</v>
      </c>
      <c r="AU720" s="233" t="s">
        <v>92</v>
      </c>
      <c r="AY720" s="18" t="s">
        <v>244</v>
      </c>
      <c r="BE720" s="234">
        <f>IF(N720="základní",J720,0)</f>
        <v>0</v>
      </c>
      <c r="BF720" s="234">
        <f>IF(N720="snížená",J720,0)</f>
        <v>0</v>
      </c>
      <c r="BG720" s="234">
        <f>IF(N720="zákl. přenesená",J720,0)</f>
        <v>0</v>
      </c>
      <c r="BH720" s="234">
        <f>IF(N720="sníž. přenesená",J720,0)</f>
        <v>0</v>
      </c>
      <c r="BI720" s="234">
        <f>IF(N720="nulová",J720,0)</f>
        <v>0</v>
      </c>
      <c r="BJ720" s="18" t="s">
        <v>90</v>
      </c>
      <c r="BK720" s="234">
        <f>ROUND(I720*H720,2)</f>
        <v>0</v>
      </c>
      <c r="BL720" s="18" t="s">
        <v>123</v>
      </c>
      <c r="BM720" s="233" t="s">
        <v>2393</v>
      </c>
    </row>
    <row r="721" s="11" customFormat="1" ht="22.8" customHeight="1">
      <c r="A721" s="11"/>
      <c r="B721" s="208"/>
      <c r="C721" s="209"/>
      <c r="D721" s="210" t="s">
        <v>82</v>
      </c>
      <c r="E721" s="260" t="s">
        <v>521</v>
      </c>
      <c r="F721" s="260" t="s">
        <v>522</v>
      </c>
      <c r="G721" s="209"/>
      <c r="H721" s="209"/>
      <c r="I721" s="212"/>
      <c r="J721" s="261">
        <f>BK721</f>
        <v>0</v>
      </c>
      <c r="K721" s="209"/>
      <c r="L721" s="214"/>
      <c r="M721" s="215"/>
      <c r="N721" s="216"/>
      <c r="O721" s="216"/>
      <c r="P721" s="217">
        <f>SUM(P722:P723)</f>
        <v>0</v>
      </c>
      <c r="Q721" s="216"/>
      <c r="R721" s="217">
        <f>SUM(R722:R723)</f>
        <v>0</v>
      </c>
      <c r="S721" s="216"/>
      <c r="T721" s="218">
        <f>SUM(T722:T723)</f>
        <v>0</v>
      </c>
      <c r="U721" s="11"/>
      <c r="V721" s="11"/>
      <c r="W721" s="11"/>
      <c r="X721" s="11"/>
      <c r="Y721" s="11"/>
      <c r="Z721" s="11"/>
      <c r="AA721" s="11"/>
      <c r="AB721" s="11"/>
      <c r="AC721" s="11"/>
      <c r="AD721" s="11"/>
      <c r="AE721" s="11"/>
      <c r="AR721" s="219" t="s">
        <v>90</v>
      </c>
      <c r="AT721" s="220" t="s">
        <v>82</v>
      </c>
      <c r="AU721" s="220" t="s">
        <v>90</v>
      </c>
      <c r="AY721" s="219" t="s">
        <v>244</v>
      </c>
      <c r="BK721" s="221">
        <f>SUM(BK722:BK723)</f>
        <v>0</v>
      </c>
    </row>
    <row r="722" s="2" customFormat="1" ht="16.5" customHeight="1">
      <c r="A722" s="40"/>
      <c r="B722" s="41"/>
      <c r="C722" s="222" t="s">
        <v>1108</v>
      </c>
      <c r="D722" s="222" t="s">
        <v>245</v>
      </c>
      <c r="E722" s="223" t="s">
        <v>2394</v>
      </c>
      <c r="F722" s="224" t="s">
        <v>2395</v>
      </c>
      <c r="G722" s="225" t="s">
        <v>419</v>
      </c>
      <c r="H722" s="226">
        <v>3909.4630000000002</v>
      </c>
      <c r="I722" s="227"/>
      <c r="J722" s="228">
        <f>ROUND(I722*H722,2)</f>
        <v>0</v>
      </c>
      <c r="K722" s="224" t="s">
        <v>249</v>
      </c>
      <c r="L722" s="46"/>
      <c r="M722" s="229" t="s">
        <v>1</v>
      </c>
      <c r="N722" s="230" t="s">
        <v>48</v>
      </c>
      <c r="O722" s="93"/>
      <c r="P722" s="231">
        <f>O722*H722</f>
        <v>0</v>
      </c>
      <c r="Q722" s="231">
        <v>0</v>
      </c>
      <c r="R722" s="231">
        <f>Q722*H722</f>
        <v>0</v>
      </c>
      <c r="S722" s="231">
        <v>0</v>
      </c>
      <c r="T722" s="232">
        <f>S722*H722</f>
        <v>0</v>
      </c>
      <c r="U722" s="40"/>
      <c r="V722" s="40"/>
      <c r="W722" s="40"/>
      <c r="X722" s="40"/>
      <c r="Y722" s="40"/>
      <c r="Z722" s="40"/>
      <c r="AA722" s="40"/>
      <c r="AB722" s="40"/>
      <c r="AC722" s="40"/>
      <c r="AD722" s="40"/>
      <c r="AE722" s="40"/>
      <c r="AR722" s="233" t="s">
        <v>123</v>
      </c>
      <c r="AT722" s="233" t="s">
        <v>245</v>
      </c>
      <c r="AU722" s="233" t="s">
        <v>92</v>
      </c>
      <c r="AY722" s="18" t="s">
        <v>244</v>
      </c>
      <c r="BE722" s="234">
        <f>IF(N722="základní",J722,0)</f>
        <v>0</v>
      </c>
      <c r="BF722" s="234">
        <f>IF(N722="snížená",J722,0)</f>
        <v>0</v>
      </c>
      <c r="BG722" s="234">
        <f>IF(N722="zákl. přenesená",J722,0)</f>
        <v>0</v>
      </c>
      <c r="BH722" s="234">
        <f>IF(N722="sníž. přenesená",J722,0)</f>
        <v>0</v>
      </c>
      <c r="BI722" s="234">
        <f>IF(N722="nulová",J722,0)</f>
        <v>0</v>
      </c>
      <c r="BJ722" s="18" t="s">
        <v>90</v>
      </c>
      <c r="BK722" s="234">
        <f>ROUND(I722*H722,2)</f>
        <v>0</v>
      </c>
      <c r="BL722" s="18" t="s">
        <v>123</v>
      </c>
      <c r="BM722" s="233" t="s">
        <v>2396</v>
      </c>
    </row>
    <row r="723" s="2" customFormat="1">
      <c r="A723" s="40"/>
      <c r="B723" s="41"/>
      <c r="C723" s="42"/>
      <c r="D723" s="235" t="s">
        <v>250</v>
      </c>
      <c r="E723" s="42"/>
      <c r="F723" s="236" t="s">
        <v>2397</v>
      </c>
      <c r="G723" s="42"/>
      <c r="H723" s="42"/>
      <c r="I723" s="237"/>
      <c r="J723" s="42"/>
      <c r="K723" s="42"/>
      <c r="L723" s="46"/>
      <c r="M723" s="238"/>
      <c r="N723" s="239"/>
      <c r="O723" s="93"/>
      <c r="P723" s="93"/>
      <c r="Q723" s="93"/>
      <c r="R723" s="93"/>
      <c r="S723" s="93"/>
      <c r="T723" s="94"/>
      <c r="U723" s="40"/>
      <c r="V723" s="40"/>
      <c r="W723" s="40"/>
      <c r="X723" s="40"/>
      <c r="Y723" s="40"/>
      <c r="Z723" s="40"/>
      <c r="AA723" s="40"/>
      <c r="AB723" s="40"/>
      <c r="AC723" s="40"/>
      <c r="AD723" s="40"/>
      <c r="AE723" s="40"/>
      <c r="AT723" s="18" t="s">
        <v>250</v>
      </c>
      <c r="AU723" s="18" t="s">
        <v>92</v>
      </c>
    </row>
    <row r="724" s="11" customFormat="1" ht="25.92" customHeight="1">
      <c r="A724" s="11"/>
      <c r="B724" s="208"/>
      <c r="C724" s="209"/>
      <c r="D724" s="210" t="s">
        <v>82</v>
      </c>
      <c r="E724" s="211" t="s">
        <v>801</v>
      </c>
      <c r="F724" s="211" t="s">
        <v>802</v>
      </c>
      <c r="G724" s="209"/>
      <c r="H724" s="209"/>
      <c r="I724" s="212"/>
      <c r="J724" s="213">
        <f>BK724</f>
        <v>0</v>
      </c>
      <c r="K724" s="209"/>
      <c r="L724" s="214"/>
      <c r="M724" s="215"/>
      <c r="N724" s="216"/>
      <c r="O724" s="216"/>
      <c r="P724" s="217">
        <f>P725+P743+P763+P803+P808+P810+P813+P861+P904+P914+P1018+P1039+P1066+P1074+P1114</f>
        <v>0</v>
      </c>
      <c r="Q724" s="216"/>
      <c r="R724" s="217">
        <f>R725+R743+R763+R803+R808+R810+R813+R861+R904+R914+R1018+R1039+R1066+R1074+R1114</f>
        <v>192.60125808999999</v>
      </c>
      <c r="S724" s="216"/>
      <c r="T724" s="218">
        <f>T725+T743+T763+T803+T808+T810+T813+T861+T904+T914+T1018+T1039+T1066+T1074+T1114</f>
        <v>1.6839099399999999</v>
      </c>
      <c r="U724" s="11"/>
      <c r="V724" s="11"/>
      <c r="W724" s="11"/>
      <c r="X724" s="11"/>
      <c r="Y724" s="11"/>
      <c r="Z724" s="11"/>
      <c r="AA724" s="11"/>
      <c r="AB724" s="11"/>
      <c r="AC724" s="11"/>
      <c r="AD724" s="11"/>
      <c r="AE724" s="11"/>
      <c r="AR724" s="219" t="s">
        <v>92</v>
      </c>
      <c r="AT724" s="220" t="s">
        <v>82</v>
      </c>
      <c r="AU724" s="220" t="s">
        <v>83</v>
      </c>
      <c r="AY724" s="219" t="s">
        <v>244</v>
      </c>
      <c r="BK724" s="221">
        <f>BK725+BK743+BK763+BK803+BK808+BK810+BK813+BK861+BK904+BK914+BK1018+BK1039+BK1066+BK1074+BK1114</f>
        <v>0</v>
      </c>
    </row>
    <row r="725" s="11" customFormat="1" ht="22.8" customHeight="1">
      <c r="A725" s="11"/>
      <c r="B725" s="208"/>
      <c r="C725" s="209"/>
      <c r="D725" s="210" t="s">
        <v>82</v>
      </c>
      <c r="E725" s="260" t="s">
        <v>2398</v>
      </c>
      <c r="F725" s="260" t="s">
        <v>2399</v>
      </c>
      <c r="G725" s="209"/>
      <c r="H725" s="209"/>
      <c r="I725" s="212"/>
      <c r="J725" s="261">
        <f>BK725</f>
        <v>0</v>
      </c>
      <c r="K725" s="209"/>
      <c r="L725" s="214"/>
      <c r="M725" s="215"/>
      <c r="N725" s="216"/>
      <c r="O725" s="216"/>
      <c r="P725" s="217">
        <f>SUM(P726:P742)</f>
        <v>0</v>
      </c>
      <c r="Q725" s="216"/>
      <c r="R725" s="217">
        <f>SUM(R726:R742)</f>
        <v>0.13303899999999999</v>
      </c>
      <c r="S725" s="216"/>
      <c r="T725" s="218">
        <f>SUM(T726:T742)</f>
        <v>0</v>
      </c>
      <c r="U725" s="11"/>
      <c r="V725" s="11"/>
      <c r="W725" s="11"/>
      <c r="X725" s="11"/>
      <c r="Y725" s="11"/>
      <c r="Z725" s="11"/>
      <c r="AA725" s="11"/>
      <c r="AB725" s="11"/>
      <c r="AC725" s="11"/>
      <c r="AD725" s="11"/>
      <c r="AE725" s="11"/>
      <c r="AR725" s="219" t="s">
        <v>92</v>
      </c>
      <c r="AT725" s="220" t="s">
        <v>82</v>
      </c>
      <c r="AU725" s="220" t="s">
        <v>90</v>
      </c>
      <c r="AY725" s="219" t="s">
        <v>244</v>
      </c>
      <c r="BK725" s="221">
        <f>SUM(BK726:BK742)</f>
        <v>0</v>
      </c>
    </row>
    <row r="726" s="2" customFormat="1" ht="24.15" customHeight="1">
      <c r="A726" s="40"/>
      <c r="B726" s="41"/>
      <c r="C726" s="222" t="s">
        <v>2400</v>
      </c>
      <c r="D726" s="222" t="s">
        <v>245</v>
      </c>
      <c r="E726" s="223" t="s">
        <v>2401</v>
      </c>
      <c r="F726" s="224" t="s">
        <v>2402</v>
      </c>
      <c r="G726" s="225" t="s">
        <v>248</v>
      </c>
      <c r="H726" s="226">
        <v>39.981000000000002</v>
      </c>
      <c r="I726" s="227"/>
      <c r="J726" s="228">
        <f>ROUND(I726*H726,2)</f>
        <v>0</v>
      </c>
      <c r="K726" s="224" t="s">
        <v>434</v>
      </c>
      <c r="L726" s="46"/>
      <c r="M726" s="229" t="s">
        <v>1</v>
      </c>
      <c r="N726" s="230" t="s">
        <v>48</v>
      </c>
      <c r="O726" s="93"/>
      <c r="P726" s="231">
        <f>O726*H726</f>
        <v>0</v>
      </c>
      <c r="Q726" s="231">
        <v>0</v>
      </c>
      <c r="R726" s="231">
        <f>Q726*H726</f>
        <v>0</v>
      </c>
      <c r="S726" s="231">
        <v>0</v>
      </c>
      <c r="T726" s="232">
        <f>S726*H726</f>
        <v>0</v>
      </c>
      <c r="U726" s="40"/>
      <c r="V726" s="40"/>
      <c r="W726" s="40"/>
      <c r="X726" s="40"/>
      <c r="Y726" s="40"/>
      <c r="Z726" s="40"/>
      <c r="AA726" s="40"/>
      <c r="AB726" s="40"/>
      <c r="AC726" s="40"/>
      <c r="AD726" s="40"/>
      <c r="AE726" s="40"/>
      <c r="AR726" s="233" t="s">
        <v>276</v>
      </c>
      <c r="AT726" s="233" t="s">
        <v>245</v>
      </c>
      <c r="AU726" s="233" t="s">
        <v>92</v>
      </c>
      <c r="AY726" s="18" t="s">
        <v>244</v>
      </c>
      <c r="BE726" s="234">
        <f>IF(N726="základní",J726,0)</f>
        <v>0</v>
      </c>
      <c r="BF726" s="234">
        <f>IF(N726="snížená",J726,0)</f>
        <v>0</v>
      </c>
      <c r="BG726" s="234">
        <f>IF(N726="zákl. přenesená",J726,0)</f>
        <v>0</v>
      </c>
      <c r="BH726" s="234">
        <f>IF(N726="sníž. přenesená",J726,0)</f>
        <v>0</v>
      </c>
      <c r="BI726" s="234">
        <f>IF(N726="nulová",J726,0)</f>
        <v>0</v>
      </c>
      <c r="BJ726" s="18" t="s">
        <v>90</v>
      </c>
      <c r="BK726" s="234">
        <f>ROUND(I726*H726,2)</f>
        <v>0</v>
      </c>
      <c r="BL726" s="18" t="s">
        <v>276</v>
      </c>
      <c r="BM726" s="233" t="s">
        <v>2403</v>
      </c>
    </row>
    <row r="727" s="2" customFormat="1">
      <c r="A727" s="40"/>
      <c r="B727" s="41"/>
      <c r="C727" s="42"/>
      <c r="D727" s="235" t="s">
        <v>250</v>
      </c>
      <c r="E727" s="42"/>
      <c r="F727" s="236" t="s">
        <v>2404</v>
      </c>
      <c r="G727" s="42"/>
      <c r="H727" s="42"/>
      <c r="I727" s="237"/>
      <c r="J727" s="42"/>
      <c r="K727" s="42"/>
      <c r="L727" s="46"/>
      <c r="M727" s="238"/>
      <c r="N727" s="239"/>
      <c r="O727" s="93"/>
      <c r="P727" s="93"/>
      <c r="Q727" s="93"/>
      <c r="R727" s="93"/>
      <c r="S727" s="93"/>
      <c r="T727" s="94"/>
      <c r="U727" s="40"/>
      <c r="V727" s="40"/>
      <c r="W727" s="40"/>
      <c r="X727" s="40"/>
      <c r="Y727" s="40"/>
      <c r="Z727" s="40"/>
      <c r="AA727" s="40"/>
      <c r="AB727" s="40"/>
      <c r="AC727" s="40"/>
      <c r="AD727" s="40"/>
      <c r="AE727" s="40"/>
      <c r="AT727" s="18" t="s">
        <v>250</v>
      </c>
      <c r="AU727" s="18" t="s">
        <v>92</v>
      </c>
    </row>
    <row r="728" s="13" customFormat="1">
      <c r="A728" s="13"/>
      <c r="B728" s="262"/>
      <c r="C728" s="263"/>
      <c r="D728" s="235" t="s">
        <v>436</v>
      </c>
      <c r="E728" s="264" t="s">
        <v>1</v>
      </c>
      <c r="F728" s="265" t="s">
        <v>2405</v>
      </c>
      <c r="G728" s="263"/>
      <c r="H728" s="266">
        <v>39.981000000000002</v>
      </c>
      <c r="I728" s="267"/>
      <c r="J728" s="263"/>
      <c r="K728" s="263"/>
      <c r="L728" s="268"/>
      <c r="M728" s="269"/>
      <c r="N728" s="270"/>
      <c r="O728" s="270"/>
      <c r="P728" s="270"/>
      <c r="Q728" s="270"/>
      <c r="R728" s="270"/>
      <c r="S728" s="270"/>
      <c r="T728" s="271"/>
      <c r="U728" s="13"/>
      <c r="V728" s="13"/>
      <c r="W728" s="13"/>
      <c r="X728" s="13"/>
      <c r="Y728" s="13"/>
      <c r="Z728" s="13"/>
      <c r="AA728" s="13"/>
      <c r="AB728" s="13"/>
      <c r="AC728" s="13"/>
      <c r="AD728" s="13"/>
      <c r="AE728" s="13"/>
      <c r="AT728" s="272" t="s">
        <v>436</v>
      </c>
      <c r="AU728" s="272" t="s">
        <v>92</v>
      </c>
      <c r="AV728" s="13" t="s">
        <v>92</v>
      </c>
      <c r="AW728" s="13" t="s">
        <v>38</v>
      </c>
      <c r="AX728" s="13" t="s">
        <v>83</v>
      </c>
      <c r="AY728" s="272" t="s">
        <v>244</v>
      </c>
    </row>
    <row r="729" s="14" customFormat="1">
      <c r="A729" s="14"/>
      <c r="B729" s="273"/>
      <c r="C729" s="274"/>
      <c r="D729" s="235" t="s">
        <v>436</v>
      </c>
      <c r="E729" s="275" t="s">
        <v>1</v>
      </c>
      <c r="F729" s="276" t="s">
        <v>438</v>
      </c>
      <c r="G729" s="274"/>
      <c r="H729" s="277">
        <v>39.981000000000002</v>
      </c>
      <c r="I729" s="278"/>
      <c r="J729" s="274"/>
      <c r="K729" s="274"/>
      <c r="L729" s="279"/>
      <c r="M729" s="280"/>
      <c r="N729" s="281"/>
      <c r="O729" s="281"/>
      <c r="P729" s="281"/>
      <c r="Q729" s="281"/>
      <c r="R729" s="281"/>
      <c r="S729" s="281"/>
      <c r="T729" s="282"/>
      <c r="U729" s="14"/>
      <c r="V729" s="14"/>
      <c r="W729" s="14"/>
      <c r="X729" s="14"/>
      <c r="Y729" s="14"/>
      <c r="Z729" s="14"/>
      <c r="AA729" s="14"/>
      <c r="AB729" s="14"/>
      <c r="AC729" s="14"/>
      <c r="AD729" s="14"/>
      <c r="AE729" s="14"/>
      <c r="AT729" s="283" t="s">
        <v>436</v>
      </c>
      <c r="AU729" s="283" t="s">
        <v>92</v>
      </c>
      <c r="AV729" s="14" t="s">
        <v>123</v>
      </c>
      <c r="AW729" s="14" t="s">
        <v>38</v>
      </c>
      <c r="AX729" s="14" t="s">
        <v>90</v>
      </c>
      <c r="AY729" s="283" t="s">
        <v>244</v>
      </c>
    </row>
    <row r="730" s="2" customFormat="1" ht="24.15" customHeight="1">
      <c r="A730" s="40"/>
      <c r="B730" s="41"/>
      <c r="C730" s="240" t="s">
        <v>1111</v>
      </c>
      <c r="D730" s="240" t="s">
        <v>397</v>
      </c>
      <c r="E730" s="241" t="s">
        <v>2406</v>
      </c>
      <c r="F730" s="242" t="s">
        <v>2407</v>
      </c>
      <c r="G730" s="243" t="s">
        <v>248</v>
      </c>
      <c r="H730" s="244">
        <v>46.597999999999999</v>
      </c>
      <c r="I730" s="245"/>
      <c r="J730" s="246">
        <f>ROUND(I730*H730,2)</f>
        <v>0</v>
      </c>
      <c r="K730" s="242" t="s">
        <v>249</v>
      </c>
      <c r="L730" s="247"/>
      <c r="M730" s="248" t="s">
        <v>1</v>
      </c>
      <c r="N730" s="249" t="s">
        <v>48</v>
      </c>
      <c r="O730" s="93"/>
      <c r="P730" s="231">
        <f>O730*H730</f>
        <v>0</v>
      </c>
      <c r="Q730" s="231">
        <v>0.0020999999999999999</v>
      </c>
      <c r="R730" s="231">
        <f>Q730*H730</f>
        <v>0.097855799999999993</v>
      </c>
      <c r="S730" s="231">
        <v>0</v>
      </c>
      <c r="T730" s="232">
        <f>S730*H730</f>
        <v>0</v>
      </c>
      <c r="U730" s="40"/>
      <c r="V730" s="40"/>
      <c r="W730" s="40"/>
      <c r="X730" s="40"/>
      <c r="Y730" s="40"/>
      <c r="Z730" s="40"/>
      <c r="AA730" s="40"/>
      <c r="AB730" s="40"/>
      <c r="AC730" s="40"/>
      <c r="AD730" s="40"/>
      <c r="AE730" s="40"/>
      <c r="AR730" s="233" t="s">
        <v>306</v>
      </c>
      <c r="AT730" s="233" t="s">
        <v>397</v>
      </c>
      <c r="AU730" s="233" t="s">
        <v>92</v>
      </c>
      <c r="AY730" s="18" t="s">
        <v>244</v>
      </c>
      <c r="BE730" s="234">
        <f>IF(N730="základní",J730,0)</f>
        <v>0</v>
      </c>
      <c r="BF730" s="234">
        <f>IF(N730="snížená",J730,0)</f>
        <v>0</v>
      </c>
      <c r="BG730" s="234">
        <f>IF(N730="zákl. přenesená",J730,0)</f>
        <v>0</v>
      </c>
      <c r="BH730" s="234">
        <f>IF(N730="sníž. přenesená",J730,0)</f>
        <v>0</v>
      </c>
      <c r="BI730" s="234">
        <f>IF(N730="nulová",J730,0)</f>
        <v>0</v>
      </c>
      <c r="BJ730" s="18" t="s">
        <v>90</v>
      </c>
      <c r="BK730" s="234">
        <f>ROUND(I730*H730,2)</f>
        <v>0</v>
      </c>
      <c r="BL730" s="18" t="s">
        <v>276</v>
      </c>
      <c r="BM730" s="233" t="s">
        <v>2408</v>
      </c>
    </row>
    <row r="731" s="13" customFormat="1">
      <c r="A731" s="13"/>
      <c r="B731" s="262"/>
      <c r="C731" s="263"/>
      <c r="D731" s="235" t="s">
        <v>436</v>
      </c>
      <c r="E731" s="263"/>
      <c r="F731" s="265" t="s">
        <v>2409</v>
      </c>
      <c r="G731" s="263"/>
      <c r="H731" s="266">
        <v>46.597999999999999</v>
      </c>
      <c r="I731" s="267"/>
      <c r="J731" s="263"/>
      <c r="K731" s="263"/>
      <c r="L731" s="268"/>
      <c r="M731" s="269"/>
      <c r="N731" s="270"/>
      <c r="O731" s="270"/>
      <c r="P731" s="270"/>
      <c r="Q731" s="270"/>
      <c r="R731" s="270"/>
      <c r="S731" s="270"/>
      <c r="T731" s="271"/>
      <c r="U731" s="13"/>
      <c r="V731" s="13"/>
      <c r="W731" s="13"/>
      <c r="X731" s="13"/>
      <c r="Y731" s="13"/>
      <c r="Z731" s="13"/>
      <c r="AA731" s="13"/>
      <c r="AB731" s="13"/>
      <c r="AC731" s="13"/>
      <c r="AD731" s="13"/>
      <c r="AE731" s="13"/>
      <c r="AT731" s="272" t="s">
        <v>436</v>
      </c>
      <c r="AU731" s="272" t="s">
        <v>92</v>
      </c>
      <c r="AV731" s="13" t="s">
        <v>92</v>
      </c>
      <c r="AW731" s="13" t="s">
        <v>4</v>
      </c>
      <c r="AX731" s="13" t="s">
        <v>90</v>
      </c>
      <c r="AY731" s="272" t="s">
        <v>244</v>
      </c>
    </row>
    <row r="732" s="2" customFormat="1" ht="16.5" customHeight="1">
      <c r="A732" s="40"/>
      <c r="B732" s="41"/>
      <c r="C732" s="222" t="s">
        <v>2410</v>
      </c>
      <c r="D732" s="222" t="s">
        <v>245</v>
      </c>
      <c r="E732" s="223" t="s">
        <v>2411</v>
      </c>
      <c r="F732" s="224" t="s">
        <v>2412</v>
      </c>
      <c r="G732" s="225" t="s">
        <v>248</v>
      </c>
      <c r="H732" s="226">
        <v>39.981000000000002</v>
      </c>
      <c r="I732" s="227"/>
      <c r="J732" s="228">
        <f>ROUND(I732*H732,2)</f>
        <v>0</v>
      </c>
      <c r="K732" s="224" t="s">
        <v>434</v>
      </c>
      <c r="L732" s="46"/>
      <c r="M732" s="229" t="s">
        <v>1</v>
      </c>
      <c r="N732" s="230" t="s">
        <v>48</v>
      </c>
      <c r="O732" s="93"/>
      <c r="P732" s="231">
        <f>O732*H732</f>
        <v>0</v>
      </c>
      <c r="Q732" s="231">
        <v>0</v>
      </c>
      <c r="R732" s="231">
        <f>Q732*H732</f>
        <v>0</v>
      </c>
      <c r="S732" s="231">
        <v>0</v>
      </c>
      <c r="T732" s="232">
        <f>S732*H732</f>
        <v>0</v>
      </c>
      <c r="U732" s="40"/>
      <c r="V732" s="40"/>
      <c r="W732" s="40"/>
      <c r="X732" s="40"/>
      <c r="Y732" s="40"/>
      <c r="Z732" s="40"/>
      <c r="AA732" s="40"/>
      <c r="AB732" s="40"/>
      <c r="AC732" s="40"/>
      <c r="AD732" s="40"/>
      <c r="AE732" s="40"/>
      <c r="AR732" s="233" t="s">
        <v>276</v>
      </c>
      <c r="AT732" s="233" t="s">
        <v>245</v>
      </c>
      <c r="AU732" s="233" t="s">
        <v>92</v>
      </c>
      <c r="AY732" s="18" t="s">
        <v>244</v>
      </c>
      <c r="BE732" s="234">
        <f>IF(N732="základní",J732,0)</f>
        <v>0</v>
      </c>
      <c r="BF732" s="234">
        <f>IF(N732="snížená",J732,0)</f>
        <v>0</v>
      </c>
      <c r="BG732" s="234">
        <f>IF(N732="zákl. přenesená",J732,0)</f>
        <v>0</v>
      </c>
      <c r="BH732" s="234">
        <f>IF(N732="sníž. přenesená",J732,0)</f>
        <v>0</v>
      </c>
      <c r="BI732" s="234">
        <f>IF(N732="nulová",J732,0)</f>
        <v>0</v>
      </c>
      <c r="BJ732" s="18" t="s">
        <v>90</v>
      </c>
      <c r="BK732" s="234">
        <f>ROUND(I732*H732,2)</f>
        <v>0</v>
      </c>
      <c r="BL732" s="18" t="s">
        <v>276</v>
      </c>
      <c r="BM732" s="233" t="s">
        <v>2413</v>
      </c>
    </row>
    <row r="733" s="13" customFormat="1">
      <c r="A733" s="13"/>
      <c r="B733" s="262"/>
      <c r="C733" s="263"/>
      <c r="D733" s="235" t="s">
        <v>436</v>
      </c>
      <c r="E733" s="264" t="s">
        <v>1</v>
      </c>
      <c r="F733" s="265" t="s">
        <v>2405</v>
      </c>
      <c r="G733" s="263"/>
      <c r="H733" s="266">
        <v>39.981000000000002</v>
      </c>
      <c r="I733" s="267"/>
      <c r="J733" s="263"/>
      <c r="K733" s="263"/>
      <c r="L733" s="268"/>
      <c r="M733" s="269"/>
      <c r="N733" s="270"/>
      <c r="O733" s="270"/>
      <c r="P733" s="270"/>
      <c r="Q733" s="270"/>
      <c r="R733" s="270"/>
      <c r="S733" s="270"/>
      <c r="T733" s="271"/>
      <c r="U733" s="13"/>
      <c r="V733" s="13"/>
      <c r="W733" s="13"/>
      <c r="X733" s="13"/>
      <c r="Y733" s="13"/>
      <c r="Z733" s="13"/>
      <c r="AA733" s="13"/>
      <c r="AB733" s="13"/>
      <c r="AC733" s="13"/>
      <c r="AD733" s="13"/>
      <c r="AE733" s="13"/>
      <c r="AT733" s="272" t="s">
        <v>436</v>
      </c>
      <c r="AU733" s="272" t="s">
        <v>92</v>
      </c>
      <c r="AV733" s="13" t="s">
        <v>92</v>
      </c>
      <c r="AW733" s="13" t="s">
        <v>38</v>
      </c>
      <c r="AX733" s="13" t="s">
        <v>83</v>
      </c>
      <c r="AY733" s="272" t="s">
        <v>244</v>
      </c>
    </row>
    <row r="734" s="14" customFormat="1">
      <c r="A734" s="14"/>
      <c r="B734" s="273"/>
      <c r="C734" s="274"/>
      <c r="D734" s="235" t="s">
        <v>436</v>
      </c>
      <c r="E734" s="275" t="s">
        <v>1</v>
      </c>
      <c r="F734" s="276" t="s">
        <v>438</v>
      </c>
      <c r="G734" s="274"/>
      <c r="H734" s="277">
        <v>39.981000000000002</v>
      </c>
      <c r="I734" s="278"/>
      <c r="J734" s="274"/>
      <c r="K734" s="274"/>
      <c r="L734" s="279"/>
      <c r="M734" s="280"/>
      <c r="N734" s="281"/>
      <c r="O734" s="281"/>
      <c r="P734" s="281"/>
      <c r="Q734" s="281"/>
      <c r="R734" s="281"/>
      <c r="S734" s="281"/>
      <c r="T734" s="282"/>
      <c r="U734" s="14"/>
      <c r="V734" s="14"/>
      <c r="W734" s="14"/>
      <c r="X734" s="14"/>
      <c r="Y734" s="14"/>
      <c r="Z734" s="14"/>
      <c r="AA734" s="14"/>
      <c r="AB734" s="14"/>
      <c r="AC734" s="14"/>
      <c r="AD734" s="14"/>
      <c r="AE734" s="14"/>
      <c r="AT734" s="283" t="s">
        <v>436</v>
      </c>
      <c r="AU734" s="283" t="s">
        <v>92</v>
      </c>
      <c r="AV734" s="14" t="s">
        <v>123</v>
      </c>
      <c r="AW734" s="14" t="s">
        <v>38</v>
      </c>
      <c r="AX734" s="14" t="s">
        <v>90</v>
      </c>
      <c r="AY734" s="283" t="s">
        <v>244</v>
      </c>
    </row>
    <row r="735" s="2" customFormat="1" ht="16.5" customHeight="1">
      <c r="A735" s="40"/>
      <c r="B735" s="41"/>
      <c r="C735" s="240" t="s">
        <v>1116</v>
      </c>
      <c r="D735" s="240" t="s">
        <v>397</v>
      </c>
      <c r="E735" s="241" t="s">
        <v>2414</v>
      </c>
      <c r="F735" s="242" t="s">
        <v>2415</v>
      </c>
      <c r="G735" s="243" t="s">
        <v>248</v>
      </c>
      <c r="H735" s="244">
        <v>43.978999999999999</v>
      </c>
      <c r="I735" s="245"/>
      <c r="J735" s="246">
        <f>ROUND(I735*H735,2)</f>
        <v>0</v>
      </c>
      <c r="K735" s="242" t="s">
        <v>434</v>
      </c>
      <c r="L735" s="247"/>
      <c r="M735" s="248" t="s">
        <v>1</v>
      </c>
      <c r="N735" s="249" t="s">
        <v>48</v>
      </c>
      <c r="O735" s="93"/>
      <c r="P735" s="231">
        <f>O735*H735</f>
        <v>0</v>
      </c>
      <c r="Q735" s="231">
        <v>0.00050000000000000001</v>
      </c>
      <c r="R735" s="231">
        <f>Q735*H735</f>
        <v>0.021989499999999999</v>
      </c>
      <c r="S735" s="231">
        <v>0</v>
      </c>
      <c r="T735" s="232">
        <f>S735*H735</f>
        <v>0</v>
      </c>
      <c r="U735" s="40"/>
      <c r="V735" s="40"/>
      <c r="W735" s="40"/>
      <c r="X735" s="40"/>
      <c r="Y735" s="40"/>
      <c r="Z735" s="40"/>
      <c r="AA735" s="40"/>
      <c r="AB735" s="40"/>
      <c r="AC735" s="40"/>
      <c r="AD735" s="40"/>
      <c r="AE735" s="40"/>
      <c r="AR735" s="233" t="s">
        <v>306</v>
      </c>
      <c r="AT735" s="233" t="s">
        <v>397</v>
      </c>
      <c r="AU735" s="233" t="s">
        <v>92</v>
      </c>
      <c r="AY735" s="18" t="s">
        <v>244</v>
      </c>
      <c r="BE735" s="234">
        <f>IF(N735="základní",J735,0)</f>
        <v>0</v>
      </c>
      <c r="BF735" s="234">
        <f>IF(N735="snížená",J735,0)</f>
        <v>0</v>
      </c>
      <c r="BG735" s="234">
        <f>IF(N735="zákl. přenesená",J735,0)</f>
        <v>0</v>
      </c>
      <c r="BH735" s="234">
        <f>IF(N735="sníž. přenesená",J735,0)</f>
        <v>0</v>
      </c>
      <c r="BI735" s="234">
        <f>IF(N735="nulová",J735,0)</f>
        <v>0</v>
      </c>
      <c r="BJ735" s="18" t="s">
        <v>90</v>
      </c>
      <c r="BK735" s="234">
        <f>ROUND(I735*H735,2)</f>
        <v>0</v>
      </c>
      <c r="BL735" s="18" t="s">
        <v>276</v>
      </c>
      <c r="BM735" s="233" t="s">
        <v>2416</v>
      </c>
    </row>
    <row r="736" s="13" customFormat="1">
      <c r="A736" s="13"/>
      <c r="B736" s="262"/>
      <c r="C736" s="263"/>
      <c r="D736" s="235" t="s">
        <v>436</v>
      </c>
      <c r="E736" s="263"/>
      <c r="F736" s="265" t="s">
        <v>2417</v>
      </c>
      <c r="G736" s="263"/>
      <c r="H736" s="266">
        <v>43.978999999999999</v>
      </c>
      <c r="I736" s="267"/>
      <c r="J736" s="263"/>
      <c r="K736" s="263"/>
      <c r="L736" s="268"/>
      <c r="M736" s="269"/>
      <c r="N736" s="270"/>
      <c r="O736" s="270"/>
      <c r="P736" s="270"/>
      <c r="Q736" s="270"/>
      <c r="R736" s="270"/>
      <c r="S736" s="270"/>
      <c r="T736" s="271"/>
      <c r="U736" s="13"/>
      <c r="V736" s="13"/>
      <c r="W736" s="13"/>
      <c r="X736" s="13"/>
      <c r="Y736" s="13"/>
      <c r="Z736" s="13"/>
      <c r="AA736" s="13"/>
      <c r="AB736" s="13"/>
      <c r="AC736" s="13"/>
      <c r="AD736" s="13"/>
      <c r="AE736" s="13"/>
      <c r="AT736" s="272" t="s">
        <v>436</v>
      </c>
      <c r="AU736" s="272" t="s">
        <v>92</v>
      </c>
      <c r="AV736" s="13" t="s">
        <v>92</v>
      </c>
      <c r="AW736" s="13" t="s">
        <v>4</v>
      </c>
      <c r="AX736" s="13" t="s">
        <v>90</v>
      </c>
      <c r="AY736" s="272" t="s">
        <v>244</v>
      </c>
    </row>
    <row r="737" s="2" customFormat="1" ht="16.5" customHeight="1">
      <c r="A737" s="40"/>
      <c r="B737" s="41"/>
      <c r="C737" s="222" t="s">
        <v>2418</v>
      </c>
      <c r="D737" s="222" t="s">
        <v>245</v>
      </c>
      <c r="E737" s="223" t="s">
        <v>2419</v>
      </c>
      <c r="F737" s="224" t="s">
        <v>2420</v>
      </c>
      <c r="G737" s="225" t="s">
        <v>248</v>
      </c>
      <c r="H737" s="226">
        <v>39.981000000000002</v>
      </c>
      <c r="I737" s="227"/>
      <c r="J737" s="228">
        <f>ROUND(I737*H737,2)</f>
        <v>0</v>
      </c>
      <c r="K737" s="224" t="s">
        <v>434</v>
      </c>
      <c r="L737" s="46"/>
      <c r="M737" s="229" t="s">
        <v>1</v>
      </c>
      <c r="N737" s="230" t="s">
        <v>48</v>
      </c>
      <c r="O737" s="93"/>
      <c r="P737" s="231">
        <f>O737*H737</f>
        <v>0</v>
      </c>
      <c r="Q737" s="231">
        <v>0</v>
      </c>
      <c r="R737" s="231">
        <f>Q737*H737</f>
        <v>0</v>
      </c>
      <c r="S737" s="231">
        <v>0</v>
      </c>
      <c r="T737" s="232">
        <f>S737*H737</f>
        <v>0</v>
      </c>
      <c r="U737" s="40"/>
      <c r="V737" s="40"/>
      <c r="W737" s="40"/>
      <c r="X737" s="40"/>
      <c r="Y737" s="40"/>
      <c r="Z737" s="40"/>
      <c r="AA737" s="40"/>
      <c r="AB737" s="40"/>
      <c r="AC737" s="40"/>
      <c r="AD737" s="40"/>
      <c r="AE737" s="40"/>
      <c r="AR737" s="233" t="s">
        <v>276</v>
      </c>
      <c r="AT737" s="233" t="s">
        <v>245</v>
      </c>
      <c r="AU737" s="233" t="s">
        <v>92</v>
      </c>
      <c r="AY737" s="18" t="s">
        <v>244</v>
      </c>
      <c r="BE737" s="234">
        <f>IF(N737="základní",J737,0)</f>
        <v>0</v>
      </c>
      <c r="BF737" s="234">
        <f>IF(N737="snížená",J737,0)</f>
        <v>0</v>
      </c>
      <c r="BG737" s="234">
        <f>IF(N737="zákl. přenesená",J737,0)</f>
        <v>0</v>
      </c>
      <c r="BH737" s="234">
        <f>IF(N737="sníž. přenesená",J737,0)</f>
        <v>0</v>
      </c>
      <c r="BI737" s="234">
        <f>IF(N737="nulová",J737,0)</f>
        <v>0</v>
      </c>
      <c r="BJ737" s="18" t="s">
        <v>90</v>
      </c>
      <c r="BK737" s="234">
        <f>ROUND(I737*H737,2)</f>
        <v>0</v>
      </c>
      <c r="BL737" s="18" t="s">
        <v>276</v>
      </c>
      <c r="BM737" s="233" t="s">
        <v>2421</v>
      </c>
    </row>
    <row r="738" s="13" customFormat="1">
      <c r="A738" s="13"/>
      <c r="B738" s="262"/>
      <c r="C738" s="263"/>
      <c r="D738" s="235" t="s">
        <v>436</v>
      </c>
      <c r="E738" s="264" t="s">
        <v>1</v>
      </c>
      <c r="F738" s="265" t="s">
        <v>2405</v>
      </c>
      <c r="G738" s="263"/>
      <c r="H738" s="266">
        <v>39.981000000000002</v>
      </c>
      <c r="I738" s="267"/>
      <c r="J738" s="263"/>
      <c r="K738" s="263"/>
      <c r="L738" s="268"/>
      <c r="M738" s="269"/>
      <c r="N738" s="270"/>
      <c r="O738" s="270"/>
      <c r="P738" s="270"/>
      <c r="Q738" s="270"/>
      <c r="R738" s="270"/>
      <c r="S738" s="270"/>
      <c r="T738" s="271"/>
      <c r="U738" s="13"/>
      <c r="V738" s="13"/>
      <c r="W738" s="13"/>
      <c r="X738" s="13"/>
      <c r="Y738" s="13"/>
      <c r="Z738" s="13"/>
      <c r="AA738" s="13"/>
      <c r="AB738" s="13"/>
      <c r="AC738" s="13"/>
      <c r="AD738" s="13"/>
      <c r="AE738" s="13"/>
      <c r="AT738" s="272" t="s">
        <v>436</v>
      </c>
      <c r="AU738" s="272" t="s">
        <v>92</v>
      </c>
      <c r="AV738" s="13" t="s">
        <v>92</v>
      </c>
      <c r="AW738" s="13" t="s">
        <v>38</v>
      </c>
      <c r="AX738" s="13" t="s">
        <v>83</v>
      </c>
      <c r="AY738" s="272" t="s">
        <v>244</v>
      </c>
    </row>
    <row r="739" s="14" customFormat="1">
      <c r="A739" s="14"/>
      <c r="B739" s="273"/>
      <c r="C739" s="274"/>
      <c r="D739" s="235" t="s">
        <v>436</v>
      </c>
      <c r="E739" s="275" t="s">
        <v>1</v>
      </c>
      <c r="F739" s="276" t="s">
        <v>438</v>
      </c>
      <c r="G739" s="274"/>
      <c r="H739" s="277">
        <v>39.981000000000002</v>
      </c>
      <c r="I739" s="278"/>
      <c r="J739" s="274"/>
      <c r="K739" s="274"/>
      <c r="L739" s="279"/>
      <c r="M739" s="280"/>
      <c r="N739" s="281"/>
      <c r="O739" s="281"/>
      <c r="P739" s="281"/>
      <c r="Q739" s="281"/>
      <c r="R739" s="281"/>
      <c r="S739" s="281"/>
      <c r="T739" s="282"/>
      <c r="U739" s="14"/>
      <c r="V739" s="14"/>
      <c r="W739" s="14"/>
      <c r="X739" s="14"/>
      <c r="Y739" s="14"/>
      <c r="Z739" s="14"/>
      <c r="AA739" s="14"/>
      <c r="AB739" s="14"/>
      <c r="AC739" s="14"/>
      <c r="AD739" s="14"/>
      <c r="AE739" s="14"/>
      <c r="AT739" s="283" t="s">
        <v>436</v>
      </c>
      <c r="AU739" s="283" t="s">
        <v>92</v>
      </c>
      <c r="AV739" s="14" t="s">
        <v>123</v>
      </c>
      <c r="AW739" s="14" t="s">
        <v>38</v>
      </c>
      <c r="AX739" s="14" t="s">
        <v>90</v>
      </c>
      <c r="AY739" s="283" t="s">
        <v>244</v>
      </c>
    </row>
    <row r="740" s="2" customFormat="1" ht="16.5" customHeight="1">
      <c r="A740" s="40"/>
      <c r="B740" s="41"/>
      <c r="C740" s="240" t="s">
        <v>1119</v>
      </c>
      <c r="D740" s="240" t="s">
        <v>397</v>
      </c>
      <c r="E740" s="241" t="s">
        <v>2422</v>
      </c>
      <c r="F740" s="242" t="s">
        <v>2423</v>
      </c>
      <c r="G740" s="243" t="s">
        <v>248</v>
      </c>
      <c r="H740" s="244">
        <v>43.978999999999999</v>
      </c>
      <c r="I740" s="245"/>
      <c r="J740" s="246">
        <f>ROUND(I740*H740,2)</f>
        <v>0</v>
      </c>
      <c r="K740" s="242" t="s">
        <v>434</v>
      </c>
      <c r="L740" s="247"/>
      <c r="M740" s="248" t="s">
        <v>1</v>
      </c>
      <c r="N740" s="249" t="s">
        <v>48</v>
      </c>
      <c r="O740" s="93"/>
      <c r="P740" s="231">
        <f>O740*H740</f>
        <v>0</v>
      </c>
      <c r="Q740" s="231">
        <v>0.00029999999999999997</v>
      </c>
      <c r="R740" s="231">
        <f>Q740*H740</f>
        <v>0.013193699999999999</v>
      </c>
      <c r="S740" s="231">
        <v>0</v>
      </c>
      <c r="T740" s="232">
        <f>S740*H740</f>
        <v>0</v>
      </c>
      <c r="U740" s="40"/>
      <c r="V740" s="40"/>
      <c r="W740" s="40"/>
      <c r="X740" s="40"/>
      <c r="Y740" s="40"/>
      <c r="Z740" s="40"/>
      <c r="AA740" s="40"/>
      <c r="AB740" s="40"/>
      <c r="AC740" s="40"/>
      <c r="AD740" s="40"/>
      <c r="AE740" s="40"/>
      <c r="AR740" s="233" t="s">
        <v>306</v>
      </c>
      <c r="AT740" s="233" t="s">
        <v>397</v>
      </c>
      <c r="AU740" s="233" t="s">
        <v>92</v>
      </c>
      <c r="AY740" s="18" t="s">
        <v>244</v>
      </c>
      <c r="BE740" s="234">
        <f>IF(N740="základní",J740,0)</f>
        <v>0</v>
      </c>
      <c r="BF740" s="234">
        <f>IF(N740="snížená",J740,0)</f>
        <v>0</v>
      </c>
      <c r="BG740" s="234">
        <f>IF(N740="zákl. přenesená",J740,0)</f>
        <v>0</v>
      </c>
      <c r="BH740" s="234">
        <f>IF(N740="sníž. přenesená",J740,0)</f>
        <v>0</v>
      </c>
      <c r="BI740" s="234">
        <f>IF(N740="nulová",J740,0)</f>
        <v>0</v>
      </c>
      <c r="BJ740" s="18" t="s">
        <v>90</v>
      </c>
      <c r="BK740" s="234">
        <f>ROUND(I740*H740,2)</f>
        <v>0</v>
      </c>
      <c r="BL740" s="18" t="s">
        <v>276</v>
      </c>
      <c r="BM740" s="233" t="s">
        <v>2424</v>
      </c>
    </row>
    <row r="741" s="13" customFormat="1">
      <c r="A741" s="13"/>
      <c r="B741" s="262"/>
      <c r="C741" s="263"/>
      <c r="D741" s="235" t="s">
        <v>436</v>
      </c>
      <c r="E741" s="263"/>
      <c r="F741" s="265" t="s">
        <v>2417</v>
      </c>
      <c r="G741" s="263"/>
      <c r="H741" s="266">
        <v>43.978999999999999</v>
      </c>
      <c r="I741" s="267"/>
      <c r="J741" s="263"/>
      <c r="K741" s="263"/>
      <c r="L741" s="268"/>
      <c r="M741" s="269"/>
      <c r="N741" s="270"/>
      <c r="O741" s="270"/>
      <c r="P741" s="270"/>
      <c r="Q741" s="270"/>
      <c r="R741" s="270"/>
      <c r="S741" s="270"/>
      <c r="T741" s="271"/>
      <c r="U741" s="13"/>
      <c r="V741" s="13"/>
      <c r="W741" s="13"/>
      <c r="X741" s="13"/>
      <c r="Y741" s="13"/>
      <c r="Z741" s="13"/>
      <c r="AA741" s="13"/>
      <c r="AB741" s="13"/>
      <c r="AC741" s="13"/>
      <c r="AD741" s="13"/>
      <c r="AE741" s="13"/>
      <c r="AT741" s="272" t="s">
        <v>436</v>
      </c>
      <c r="AU741" s="272" t="s">
        <v>92</v>
      </c>
      <c r="AV741" s="13" t="s">
        <v>92</v>
      </c>
      <c r="AW741" s="13" t="s">
        <v>4</v>
      </c>
      <c r="AX741" s="13" t="s">
        <v>90</v>
      </c>
      <c r="AY741" s="272" t="s">
        <v>244</v>
      </c>
    </row>
    <row r="742" s="2" customFormat="1" ht="21.75" customHeight="1">
      <c r="A742" s="40"/>
      <c r="B742" s="41"/>
      <c r="C742" s="222" t="s">
        <v>2425</v>
      </c>
      <c r="D742" s="222" t="s">
        <v>245</v>
      </c>
      <c r="E742" s="223" t="s">
        <v>2426</v>
      </c>
      <c r="F742" s="224" t="s">
        <v>2427</v>
      </c>
      <c r="G742" s="225" t="s">
        <v>2428</v>
      </c>
      <c r="H742" s="312"/>
      <c r="I742" s="227"/>
      <c r="J742" s="228">
        <f>ROUND(I742*H742,2)</f>
        <v>0</v>
      </c>
      <c r="K742" s="224" t="s">
        <v>434</v>
      </c>
      <c r="L742" s="46"/>
      <c r="M742" s="229" t="s">
        <v>1</v>
      </c>
      <c r="N742" s="230" t="s">
        <v>48</v>
      </c>
      <c r="O742" s="93"/>
      <c r="P742" s="231">
        <f>O742*H742</f>
        <v>0</v>
      </c>
      <c r="Q742" s="231">
        <v>0</v>
      </c>
      <c r="R742" s="231">
        <f>Q742*H742</f>
        <v>0</v>
      </c>
      <c r="S742" s="231">
        <v>0</v>
      </c>
      <c r="T742" s="232">
        <f>S742*H742</f>
        <v>0</v>
      </c>
      <c r="U742" s="40"/>
      <c r="V742" s="40"/>
      <c r="W742" s="40"/>
      <c r="X742" s="40"/>
      <c r="Y742" s="40"/>
      <c r="Z742" s="40"/>
      <c r="AA742" s="40"/>
      <c r="AB742" s="40"/>
      <c r="AC742" s="40"/>
      <c r="AD742" s="40"/>
      <c r="AE742" s="40"/>
      <c r="AR742" s="233" t="s">
        <v>276</v>
      </c>
      <c r="AT742" s="233" t="s">
        <v>245</v>
      </c>
      <c r="AU742" s="233" t="s">
        <v>92</v>
      </c>
      <c r="AY742" s="18" t="s">
        <v>244</v>
      </c>
      <c r="BE742" s="234">
        <f>IF(N742="základní",J742,0)</f>
        <v>0</v>
      </c>
      <c r="BF742" s="234">
        <f>IF(N742="snížená",J742,0)</f>
        <v>0</v>
      </c>
      <c r="BG742" s="234">
        <f>IF(N742="zákl. přenesená",J742,0)</f>
        <v>0</v>
      </c>
      <c r="BH742" s="234">
        <f>IF(N742="sníž. přenesená",J742,0)</f>
        <v>0</v>
      </c>
      <c r="BI742" s="234">
        <f>IF(N742="nulová",J742,0)</f>
        <v>0</v>
      </c>
      <c r="BJ742" s="18" t="s">
        <v>90</v>
      </c>
      <c r="BK742" s="234">
        <f>ROUND(I742*H742,2)</f>
        <v>0</v>
      </c>
      <c r="BL742" s="18" t="s">
        <v>276</v>
      </c>
      <c r="BM742" s="233" t="s">
        <v>2429</v>
      </c>
    </row>
    <row r="743" s="11" customFormat="1" ht="22.8" customHeight="1">
      <c r="A743" s="11"/>
      <c r="B743" s="208"/>
      <c r="C743" s="209"/>
      <c r="D743" s="210" t="s">
        <v>82</v>
      </c>
      <c r="E743" s="260" t="s">
        <v>2430</v>
      </c>
      <c r="F743" s="260" t="s">
        <v>2431</v>
      </c>
      <c r="G743" s="209"/>
      <c r="H743" s="209"/>
      <c r="I743" s="212"/>
      <c r="J743" s="261">
        <f>BK743</f>
        <v>0</v>
      </c>
      <c r="K743" s="209"/>
      <c r="L743" s="214"/>
      <c r="M743" s="215"/>
      <c r="N743" s="216"/>
      <c r="O743" s="216"/>
      <c r="P743" s="217">
        <f>SUM(P744:P762)</f>
        <v>0</v>
      </c>
      <c r="Q743" s="216"/>
      <c r="R743" s="217">
        <f>SUM(R744:R762)</f>
        <v>0.4926697000000001</v>
      </c>
      <c r="S743" s="216"/>
      <c r="T743" s="218">
        <f>SUM(T744:T762)</f>
        <v>0</v>
      </c>
      <c r="U743" s="11"/>
      <c r="V743" s="11"/>
      <c r="W743" s="11"/>
      <c r="X743" s="11"/>
      <c r="Y743" s="11"/>
      <c r="Z743" s="11"/>
      <c r="AA743" s="11"/>
      <c r="AB743" s="11"/>
      <c r="AC743" s="11"/>
      <c r="AD743" s="11"/>
      <c r="AE743" s="11"/>
      <c r="AR743" s="219" t="s">
        <v>92</v>
      </c>
      <c r="AT743" s="220" t="s">
        <v>82</v>
      </c>
      <c r="AU743" s="220" t="s">
        <v>90</v>
      </c>
      <c r="AY743" s="219" t="s">
        <v>244</v>
      </c>
      <c r="BK743" s="221">
        <f>SUM(BK744:BK762)</f>
        <v>0</v>
      </c>
    </row>
    <row r="744" s="2" customFormat="1" ht="16.5" customHeight="1">
      <c r="A744" s="40"/>
      <c r="B744" s="41"/>
      <c r="C744" s="222" t="s">
        <v>1124</v>
      </c>
      <c r="D744" s="222" t="s">
        <v>245</v>
      </c>
      <c r="E744" s="223" t="s">
        <v>2432</v>
      </c>
      <c r="F744" s="224" t="s">
        <v>2433</v>
      </c>
      <c r="G744" s="225" t="s">
        <v>248</v>
      </c>
      <c r="H744" s="226">
        <v>73.715000000000003</v>
      </c>
      <c r="I744" s="227"/>
      <c r="J744" s="228">
        <f>ROUND(I744*H744,2)</f>
        <v>0</v>
      </c>
      <c r="K744" s="224" t="s">
        <v>434</v>
      </c>
      <c r="L744" s="46"/>
      <c r="M744" s="229" t="s">
        <v>1</v>
      </c>
      <c r="N744" s="230" t="s">
        <v>48</v>
      </c>
      <c r="O744" s="93"/>
      <c r="P744" s="231">
        <f>O744*H744</f>
        <v>0</v>
      </c>
      <c r="Q744" s="231">
        <v>0</v>
      </c>
      <c r="R744" s="231">
        <f>Q744*H744</f>
        <v>0</v>
      </c>
      <c r="S744" s="231">
        <v>0</v>
      </c>
      <c r="T744" s="232">
        <f>S744*H744</f>
        <v>0</v>
      </c>
      <c r="U744" s="40"/>
      <c r="V744" s="40"/>
      <c r="W744" s="40"/>
      <c r="X744" s="40"/>
      <c r="Y744" s="40"/>
      <c r="Z744" s="40"/>
      <c r="AA744" s="40"/>
      <c r="AB744" s="40"/>
      <c r="AC744" s="40"/>
      <c r="AD744" s="40"/>
      <c r="AE744" s="40"/>
      <c r="AR744" s="233" t="s">
        <v>276</v>
      </c>
      <c r="AT744" s="233" t="s">
        <v>245</v>
      </c>
      <c r="AU744" s="233" t="s">
        <v>92</v>
      </c>
      <c r="AY744" s="18" t="s">
        <v>244</v>
      </c>
      <c r="BE744" s="234">
        <f>IF(N744="základní",J744,0)</f>
        <v>0</v>
      </c>
      <c r="BF744" s="234">
        <f>IF(N744="snížená",J744,0)</f>
        <v>0</v>
      </c>
      <c r="BG744" s="234">
        <f>IF(N744="zákl. přenesená",J744,0)</f>
        <v>0</v>
      </c>
      <c r="BH744" s="234">
        <f>IF(N744="sníž. přenesená",J744,0)</f>
        <v>0</v>
      </c>
      <c r="BI744" s="234">
        <f>IF(N744="nulová",J744,0)</f>
        <v>0</v>
      </c>
      <c r="BJ744" s="18" t="s">
        <v>90</v>
      </c>
      <c r="BK744" s="234">
        <f>ROUND(I744*H744,2)</f>
        <v>0</v>
      </c>
      <c r="BL744" s="18" t="s">
        <v>276</v>
      </c>
      <c r="BM744" s="233" t="s">
        <v>2434</v>
      </c>
    </row>
    <row r="745" s="13" customFormat="1">
      <c r="A745" s="13"/>
      <c r="B745" s="262"/>
      <c r="C745" s="263"/>
      <c r="D745" s="235" t="s">
        <v>436</v>
      </c>
      <c r="E745" s="264" t="s">
        <v>1</v>
      </c>
      <c r="F745" s="265" t="s">
        <v>2435</v>
      </c>
      <c r="G745" s="263"/>
      <c r="H745" s="266">
        <v>73.715000000000003</v>
      </c>
      <c r="I745" s="267"/>
      <c r="J745" s="263"/>
      <c r="K745" s="263"/>
      <c r="L745" s="268"/>
      <c r="M745" s="269"/>
      <c r="N745" s="270"/>
      <c r="O745" s="270"/>
      <c r="P745" s="270"/>
      <c r="Q745" s="270"/>
      <c r="R745" s="270"/>
      <c r="S745" s="270"/>
      <c r="T745" s="271"/>
      <c r="U745" s="13"/>
      <c r="V745" s="13"/>
      <c r="W745" s="13"/>
      <c r="X745" s="13"/>
      <c r="Y745" s="13"/>
      <c r="Z745" s="13"/>
      <c r="AA745" s="13"/>
      <c r="AB745" s="13"/>
      <c r="AC745" s="13"/>
      <c r="AD745" s="13"/>
      <c r="AE745" s="13"/>
      <c r="AT745" s="272" t="s">
        <v>436</v>
      </c>
      <c r="AU745" s="272" t="s">
        <v>92</v>
      </c>
      <c r="AV745" s="13" t="s">
        <v>92</v>
      </c>
      <c r="AW745" s="13" t="s">
        <v>38</v>
      </c>
      <c r="AX745" s="13" t="s">
        <v>83</v>
      </c>
      <c r="AY745" s="272" t="s">
        <v>244</v>
      </c>
    </row>
    <row r="746" s="14" customFormat="1">
      <c r="A746" s="14"/>
      <c r="B746" s="273"/>
      <c r="C746" s="274"/>
      <c r="D746" s="235" t="s">
        <v>436</v>
      </c>
      <c r="E746" s="275" t="s">
        <v>1</v>
      </c>
      <c r="F746" s="276" t="s">
        <v>438</v>
      </c>
      <c r="G746" s="274"/>
      <c r="H746" s="277">
        <v>73.715000000000003</v>
      </c>
      <c r="I746" s="278"/>
      <c r="J746" s="274"/>
      <c r="K746" s="274"/>
      <c r="L746" s="279"/>
      <c r="M746" s="280"/>
      <c r="N746" s="281"/>
      <c r="O746" s="281"/>
      <c r="P746" s="281"/>
      <c r="Q746" s="281"/>
      <c r="R746" s="281"/>
      <c r="S746" s="281"/>
      <c r="T746" s="282"/>
      <c r="U746" s="14"/>
      <c r="V746" s="14"/>
      <c r="W746" s="14"/>
      <c r="X746" s="14"/>
      <c r="Y746" s="14"/>
      <c r="Z746" s="14"/>
      <c r="AA746" s="14"/>
      <c r="AB746" s="14"/>
      <c r="AC746" s="14"/>
      <c r="AD746" s="14"/>
      <c r="AE746" s="14"/>
      <c r="AT746" s="283" t="s">
        <v>436</v>
      </c>
      <c r="AU746" s="283" t="s">
        <v>92</v>
      </c>
      <c r="AV746" s="14" t="s">
        <v>123</v>
      </c>
      <c r="AW746" s="14" t="s">
        <v>38</v>
      </c>
      <c r="AX746" s="14" t="s">
        <v>90</v>
      </c>
      <c r="AY746" s="283" t="s">
        <v>244</v>
      </c>
    </row>
    <row r="747" s="2" customFormat="1" ht="16.5" customHeight="1">
      <c r="A747" s="40"/>
      <c r="B747" s="41"/>
      <c r="C747" s="240" t="s">
        <v>2436</v>
      </c>
      <c r="D747" s="240" t="s">
        <v>397</v>
      </c>
      <c r="E747" s="241" t="s">
        <v>2437</v>
      </c>
      <c r="F747" s="242" t="s">
        <v>2438</v>
      </c>
      <c r="G747" s="243" t="s">
        <v>419</v>
      </c>
      <c r="H747" s="244">
        <v>0.024</v>
      </c>
      <c r="I747" s="245"/>
      <c r="J747" s="246">
        <f>ROUND(I747*H747,2)</f>
        <v>0</v>
      </c>
      <c r="K747" s="242" t="s">
        <v>434</v>
      </c>
      <c r="L747" s="247"/>
      <c r="M747" s="248" t="s">
        <v>1</v>
      </c>
      <c r="N747" s="249" t="s">
        <v>48</v>
      </c>
      <c r="O747" s="93"/>
      <c r="P747" s="231">
        <f>O747*H747</f>
        <v>0</v>
      </c>
      <c r="Q747" s="231">
        <v>1</v>
      </c>
      <c r="R747" s="231">
        <f>Q747*H747</f>
        <v>0.024</v>
      </c>
      <c r="S747" s="231">
        <v>0</v>
      </c>
      <c r="T747" s="232">
        <f>S747*H747</f>
        <v>0</v>
      </c>
      <c r="U747" s="40"/>
      <c r="V747" s="40"/>
      <c r="W747" s="40"/>
      <c r="X747" s="40"/>
      <c r="Y747" s="40"/>
      <c r="Z747" s="40"/>
      <c r="AA747" s="40"/>
      <c r="AB747" s="40"/>
      <c r="AC747" s="40"/>
      <c r="AD747" s="40"/>
      <c r="AE747" s="40"/>
      <c r="AR747" s="233" t="s">
        <v>306</v>
      </c>
      <c r="AT747" s="233" t="s">
        <v>397</v>
      </c>
      <c r="AU747" s="233" t="s">
        <v>92</v>
      </c>
      <c r="AY747" s="18" t="s">
        <v>244</v>
      </c>
      <c r="BE747" s="234">
        <f>IF(N747="základní",J747,0)</f>
        <v>0</v>
      </c>
      <c r="BF747" s="234">
        <f>IF(N747="snížená",J747,0)</f>
        <v>0</v>
      </c>
      <c r="BG747" s="234">
        <f>IF(N747="zákl. přenesená",J747,0)</f>
        <v>0</v>
      </c>
      <c r="BH747" s="234">
        <f>IF(N747="sníž. přenesená",J747,0)</f>
        <v>0</v>
      </c>
      <c r="BI747" s="234">
        <f>IF(N747="nulová",J747,0)</f>
        <v>0</v>
      </c>
      <c r="BJ747" s="18" t="s">
        <v>90</v>
      </c>
      <c r="BK747" s="234">
        <f>ROUND(I747*H747,2)</f>
        <v>0</v>
      </c>
      <c r="BL747" s="18" t="s">
        <v>276</v>
      </c>
      <c r="BM747" s="233" t="s">
        <v>2439</v>
      </c>
    </row>
    <row r="748" s="13" customFormat="1">
      <c r="A748" s="13"/>
      <c r="B748" s="262"/>
      <c r="C748" s="263"/>
      <c r="D748" s="235" t="s">
        <v>436</v>
      </c>
      <c r="E748" s="263"/>
      <c r="F748" s="265" t="s">
        <v>2440</v>
      </c>
      <c r="G748" s="263"/>
      <c r="H748" s="266">
        <v>0.024</v>
      </c>
      <c r="I748" s="267"/>
      <c r="J748" s="263"/>
      <c r="K748" s="263"/>
      <c r="L748" s="268"/>
      <c r="M748" s="269"/>
      <c r="N748" s="270"/>
      <c r="O748" s="270"/>
      <c r="P748" s="270"/>
      <c r="Q748" s="270"/>
      <c r="R748" s="270"/>
      <c r="S748" s="270"/>
      <c r="T748" s="271"/>
      <c r="U748" s="13"/>
      <c r="V748" s="13"/>
      <c r="W748" s="13"/>
      <c r="X748" s="13"/>
      <c r="Y748" s="13"/>
      <c r="Z748" s="13"/>
      <c r="AA748" s="13"/>
      <c r="AB748" s="13"/>
      <c r="AC748" s="13"/>
      <c r="AD748" s="13"/>
      <c r="AE748" s="13"/>
      <c r="AT748" s="272" t="s">
        <v>436</v>
      </c>
      <c r="AU748" s="272" t="s">
        <v>92</v>
      </c>
      <c r="AV748" s="13" t="s">
        <v>92</v>
      </c>
      <c r="AW748" s="13" t="s">
        <v>4</v>
      </c>
      <c r="AX748" s="13" t="s">
        <v>90</v>
      </c>
      <c r="AY748" s="272" t="s">
        <v>244</v>
      </c>
    </row>
    <row r="749" s="2" customFormat="1" ht="16.5" customHeight="1">
      <c r="A749" s="40"/>
      <c r="B749" s="41"/>
      <c r="C749" s="222" t="s">
        <v>1128</v>
      </c>
      <c r="D749" s="222" t="s">
        <v>245</v>
      </c>
      <c r="E749" s="223" t="s">
        <v>2441</v>
      </c>
      <c r="F749" s="224" t="s">
        <v>2442</v>
      </c>
      <c r="G749" s="225" t="s">
        <v>248</v>
      </c>
      <c r="H749" s="226">
        <v>73.715000000000003</v>
      </c>
      <c r="I749" s="227"/>
      <c r="J749" s="228">
        <f>ROUND(I749*H749,2)</f>
        <v>0</v>
      </c>
      <c r="K749" s="224" t="s">
        <v>434</v>
      </c>
      <c r="L749" s="46"/>
      <c r="M749" s="229" t="s">
        <v>1</v>
      </c>
      <c r="N749" s="230" t="s">
        <v>48</v>
      </c>
      <c r="O749" s="93"/>
      <c r="P749" s="231">
        <f>O749*H749</f>
        <v>0</v>
      </c>
      <c r="Q749" s="231">
        <v>0.00088000000000000003</v>
      </c>
      <c r="R749" s="231">
        <f>Q749*H749</f>
        <v>0.064869200000000002</v>
      </c>
      <c r="S749" s="231">
        <v>0</v>
      </c>
      <c r="T749" s="232">
        <f>S749*H749</f>
        <v>0</v>
      </c>
      <c r="U749" s="40"/>
      <c r="V749" s="40"/>
      <c r="W749" s="40"/>
      <c r="X749" s="40"/>
      <c r="Y749" s="40"/>
      <c r="Z749" s="40"/>
      <c r="AA749" s="40"/>
      <c r="AB749" s="40"/>
      <c r="AC749" s="40"/>
      <c r="AD749" s="40"/>
      <c r="AE749" s="40"/>
      <c r="AR749" s="233" t="s">
        <v>276</v>
      </c>
      <c r="AT749" s="233" t="s">
        <v>245</v>
      </c>
      <c r="AU749" s="233" t="s">
        <v>92</v>
      </c>
      <c r="AY749" s="18" t="s">
        <v>244</v>
      </c>
      <c r="BE749" s="234">
        <f>IF(N749="základní",J749,0)</f>
        <v>0</v>
      </c>
      <c r="BF749" s="234">
        <f>IF(N749="snížená",J749,0)</f>
        <v>0</v>
      </c>
      <c r="BG749" s="234">
        <f>IF(N749="zákl. přenesená",J749,0)</f>
        <v>0</v>
      </c>
      <c r="BH749" s="234">
        <f>IF(N749="sníž. přenesená",J749,0)</f>
        <v>0</v>
      </c>
      <c r="BI749" s="234">
        <f>IF(N749="nulová",J749,0)</f>
        <v>0</v>
      </c>
      <c r="BJ749" s="18" t="s">
        <v>90</v>
      </c>
      <c r="BK749" s="234">
        <f>ROUND(I749*H749,2)</f>
        <v>0</v>
      </c>
      <c r="BL749" s="18" t="s">
        <v>276</v>
      </c>
      <c r="BM749" s="233" t="s">
        <v>2443</v>
      </c>
    </row>
    <row r="750" s="13" customFormat="1">
      <c r="A750" s="13"/>
      <c r="B750" s="262"/>
      <c r="C750" s="263"/>
      <c r="D750" s="235" t="s">
        <v>436</v>
      </c>
      <c r="E750" s="264" t="s">
        <v>1</v>
      </c>
      <c r="F750" s="265" t="s">
        <v>2435</v>
      </c>
      <c r="G750" s="263"/>
      <c r="H750" s="266">
        <v>73.715000000000003</v>
      </c>
      <c r="I750" s="267"/>
      <c r="J750" s="263"/>
      <c r="K750" s="263"/>
      <c r="L750" s="268"/>
      <c r="M750" s="269"/>
      <c r="N750" s="270"/>
      <c r="O750" s="270"/>
      <c r="P750" s="270"/>
      <c r="Q750" s="270"/>
      <c r="R750" s="270"/>
      <c r="S750" s="270"/>
      <c r="T750" s="271"/>
      <c r="U750" s="13"/>
      <c r="V750" s="13"/>
      <c r="W750" s="13"/>
      <c r="X750" s="13"/>
      <c r="Y750" s="13"/>
      <c r="Z750" s="13"/>
      <c r="AA750" s="13"/>
      <c r="AB750" s="13"/>
      <c r="AC750" s="13"/>
      <c r="AD750" s="13"/>
      <c r="AE750" s="13"/>
      <c r="AT750" s="272" t="s">
        <v>436</v>
      </c>
      <c r="AU750" s="272" t="s">
        <v>92</v>
      </c>
      <c r="AV750" s="13" t="s">
        <v>92</v>
      </c>
      <c r="AW750" s="13" t="s">
        <v>38</v>
      </c>
      <c r="AX750" s="13" t="s">
        <v>83</v>
      </c>
      <c r="AY750" s="272" t="s">
        <v>244</v>
      </c>
    </row>
    <row r="751" s="14" customFormat="1">
      <c r="A751" s="14"/>
      <c r="B751" s="273"/>
      <c r="C751" s="274"/>
      <c r="D751" s="235" t="s">
        <v>436</v>
      </c>
      <c r="E751" s="275" t="s">
        <v>1</v>
      </c>
      <c r="F751" s="276" t="s">
        <v>438</v>
      </c>
      <c r="G751" s="274"/>
      <c r="H751" s="277">
        <v>73.715000000000003</v>
      </c>
      <c r="I751" s="278"/>
      <c r="J751" s="274"/>
      <c r="K751" s="274"/>
      <c r="L751" s="279"/>
      <c r="M751" s="280"/>
      <c r="N751" s="281"/>
      <c r="O751" s="281"/>
      <c r="P751" s="281"/>
      <c r="Q751" s="281"/>
      <c r="R751" s="281"/>
      <c r="S751" s="281"/>
      <c r="T751" s="282"/>
      <c r="U751" s="14"/>
      <c r="V751" s="14"/>
      <c r="W751" s="14"/>
      <c r="X751" s="14"/>
      <c r="Y751" s="14"/>
      <c r="Z751" s="14"/>
      <c r="AA751" s="14"/>
      <c r="AB751" s="14"/>
      <c r="AC751" s="14"/>
      <c r="AD751" s="14"/>
      <c r="AE751" s="14"/>
      <c r="AT751" s="283" t="s">
        <v>436</v>
      </c>
      <c r="AU751" s="283" t="s">
        <v>92</v>
      </c>
      <c r="AV751" s="14" t="s">
        <v>123</v>
      </c>
      <c r="AW751" s="14" t="s">
        <v>38</v>
      </c>
      <c r="AX751" s="14" t="s">
        <v>90</v>
      </c>
      <c r="AY751" s="283" t="s">
        <v>244</v>
      </c>
    </row>
    <row r="752" s="2" customFormat="1" ht="33" customHeight="1">
      <c r="A752" s="40"/>
      <c r="B752" s="41"/>
      <c r="C752" s="240" t="s">
        <v>2444</v>
      </c>
      <c r="D752" s="240" t="s">
        <v>397</v>
      </c>
      <c r="E752" s="241" t="s">
        <v>2445</v>
      </c>
      <c r="F752" s="242" t="s">
        <v>2446</v>
      </c>
      <c r="G752" s="243" t="s">
        <v>248</v>
      </c>
      <c r="H752" s="244">
        <v>85.915000000000006</v>
      </c>
      <c r="I752" s="245"/>
      <c r="J752" s="246">
        <f>ROUND(I752*H752,2)</f>
        <v>0</v>
      </c>
      <c r="K752" s="242" t="s">
        <v>249</v>
      </c>
      <c r="L752" s="247"/>
      <c r="M752" s="248" t="s">
        <v>1</v>
      </c>
      <c r="N752" s="249" t="s">
        <v>48</v>
      </c>
      <c r="O752" s="93"/>
      <c r="P752" s="231">
        <f>O752*H752</f>
        <v>0</v>
      </c>
      <c r="Q752" s="231">
        <v>0.0047000000000000002</v>
      </c>
      <c r="R752" s="231">
        <f>Q752*H752</f>
        <v>0.40380050000000006</v>
      </c>
      <c r="S752" s="231">
        <v>0</v>
      </c>
      <c r="T752" s="232">
        <f>S752*H752</f>
        <v>0</v>
      </c>
      <c r="U752" s="40"/>
      <c r="V752" s="40"/>
      <c r="W752" s="40"/>
      <c r="X752" s="40"/>
      <c r="Y752" s="40"/>
      <c r="Z752" s="40"/>
      <c r="AA752" s="40"/>
      <c r="AB752" s="40"/>
      <c r="AC752" s="40"/>
      <c r="AD752" s="40"/>
      <c r="AE752" s="40"/>
      <c r="AR752" s="233" t="s">
        <v>306</v>
      </c>
      <c r="AT752" s="233" t="s">
        <v>397</v>
      </c>
      <c r="AU752" s="233" t="s">
        <v>92</v>
      </c>
      <c r="AY752" s="18" t="s">
        <v>244</v>
      </c>
      <c r="BE752" s="234">
        <f>IF(N752="základní",J752,0)</f>
        <v>0</v>
      </c>
      <c r="BF752" s="234">
        <f>IF(N752="snížená",J752,0)</f>
        <v>0</v>
      </c>
      <c r="BG752" s="234">
        <f>IF(N752="zákl. přenesená",J752,0)</f>
        <v>0</v>
      </c>
      <c r="BH752" s="234">
        <f>IF(N752="sníž. přenesená",J752,0)</f>
        <v>0</v>
      </c>
      <c r="BI752" s="234">
        <f>IF(N752="nulová",J752,0)</f>
        <v>0</v>
      </c>
      <c r="BJ752" s="18" t="s">
        <v>90</v>
      </c>
      <c r="BK752" s="234">
        <f>ROUND(I752*H752,2)</f>
        <v>0</v>
      </c>
      <c r="BL752" s="18" t="s">
        <v>276</v>
      </c>
      <c r="BM752" s="233" t="s">
        <v>2447</v>
      </c>
    </row>
    <row r="753" s="13" customFormat="1">
      <c r="A753" s="13"/>
      <c r="B753" s="262"/>
      <c r="C753" s="263"/>
      <c r="D753" s="235" t="s">
        <v>436</v>
      </c>
      <c r="E753" s="263"/>
      <c r="F753" s="265" t="s">
        <v>2448</v>
      </c>
      <c r="G753" s="263"/>
      <c r="H753" s="266">
        <v>85.915000000000006</v>
      </c>
      <c r="I753" s="267"/>
      <c r="J753" s="263"/>
      <c r="K753" s="263"/>
      <c r="L753" s="268"/>
      <c r="M753" s="269"/>
      <c r="N753" s="270"/>
      <c r="O753" s="270"/>
      <c r="P753" s="270"/>
      <c r="Q753" s="270"/>
      <c r="R753" s="270"/>
      <c r="S753" s="270"/>
      <c r="T753" s="271"/>
      <c r="U753" s="13"/>
      <c r="V753" s="13"/>
      <c r="W753" s="13"/>
      <c r="X753" s="13"/>
      <c r="Y753" s="13"/>
      <c r="Z753" s="13"/>
      <c r="AA753" s="13"/>
      <c r="AB753" s="13"/>
      <c r="AC753" s="13"/>
      <c r="AD753" s="13"/>
      <c r="AE753" s="13"/>
      <c r="AT753" s="272" t="s">
        <v>436</v>
      </c>
      <c r="AU753" s="272" t="s">
        <v>92</v>
      </c>
      <c r="AV753" s="13" t="s">
        <v>92</v>
      </c>
      <c r="AW753" s="13" t="s">
        <v>4</v>
      </c>
      <c r="AX753" s="13" t="s">
        <v>90</v>
      </c>
      <c r="AY753" s="272" t="s">
        <v>244</v>
      </c>
    </row>
    <row r="754" s="2" customFormat="1" ht="24.15" customHeight="1">
      <c r="A754" s="40"/>
      <c r="B754" s="41"/>
      <c r="C754" s="222" t="s">
        <v>1134</v>
      </c>
      <c r="D754" s="222" t="s">
        <v>245</v>
      </c>
      <c r="E754" s="223" t="s">
        <v>2449</v>
      </c>
      <c r="F754" s="224" t="s">
        <v>2450</v>
      </c>
      <c r="G754" s="225" t="s">
        <v>248</v>
      </c>
      <c r="H754" s="226">
        <v>73.715000000000003</v>
      </c>
      <c r="I754" s="227"/>
      <c r="J754" s="228">
        <f>ROUND(I754*H754,2)</f>
        <v>0</v>
      </c>
      <c r="K754" s="224" t="s">
        <v>249</v>
      </c>
      <c r="L754" s="46"/>
      <c r="M754" s="229" t="s">
        <v>1</v>
      </c>
      <c r="N754" s="230" t="s">
        <v>48</v>
      </c>
      <c r="O754" s="93"/>
      <c r="P754" s="231">
        <f>O754*H754</f>
        <v>0</v>
      </c>
      <c r="Q754" s="231">
        <v>0</v>
      </c>
      <c r="R754" s="231">
        <f>Q754*H754</f>
        <v>0</v>
      </c>
      <c r="S754" s="231">
        <v>0</v>
      </c>
      <c r="T754" s="232">
        <f>S754*H754</f>
        <v>0</v>
      </c>
      <c r="U754" s="40"/>
      <c r="V754" s="40"/>
      <c r="W754" s="40"/>
      <c r="X754" s="40"/>
      <c r="Y754" s="40"/>
      <c r="Z754" s="40"/>
      <c r="AA754" s="40"/>
      <c r="AB754" s="40"/>
      <c r="AC754" s="40"/>
      <c r="AD754" s="40"/>
      <c r="AE754" s="40"/>
      <c r="AR754" s="233" t="s">
        <v>276</v>
      </c>
      <c r="AT754" s="233" t="s">
        <v>245</v>
      </c>
      <c r="AU754" s="233" t="s">
        <v>92</v>
      </c>
      <c r="AY754" s="18" t="s">
        <v>244</v>
      </c>
      <c r="BE754" s="234">
        <f>IF(N754="základní",J754,0)</f>
        <v>0</v>
      </c>
      <c r="BF754" s="234">
        <f>IF(N754="snížená",J754,0)</f>
        <v>0</v>
      </c>
      <c r="BG754" s="234">
        <f>IF(N754="zákl. přenesená",J754,0)</f>
        <v>0</v>
      </c>
      <c r="BH754" s="234">
        <f>IF(N754="sníž. přenesená",J754,0)</f>
        <v>0</v>
      </c>
      <c r="BI754" s="234">
        <f>IF(N754="nulová",J754,0)</f>
        <v>0</v>
      </c>
      <c r="BJ754" s="18" t="s">
        <v>90</v>
      </c>
      <c r="BK754" s="234">
        <f>ROUND(I754*H754,2)</f>
        <v>0</v>
      </c>
      <c r="BL754" s="18" t="s">
        <v>276</v>
      </c>
      <c r="BM754" s="233" t="s">
        <v>2451</v>
      </c>
    </row>
    <row r="755" s="2" customFormat="1">
      <c r="A755" s="40"/>
      <c r="B755" s="41"/>
      <c r="C755" s="42"/>
      <c r="D755" s="235" t="s">
        <v>250</v>
      </c>
      <c r="E755" s="42"/>
      <c r="F755" s="236" t="s">
        <v>2452</v>
      </c>
      <c r="G755" s="42"/>
      <c r="H755" s="42"/>
      <c r="I755" s="237"/>
      <c r="J755" s="42"/>
      <c r="K755" s="42"/>
      <c r="L755" s="46"/>
      <c r="M755" s="238"/>
      <c r="N755" s="239"/>
      <c r="O755" s="93"/>
      <c r="P755" s="93"/>
      <c r="Q755" s="93"/>
      <c r="R755" s="93"/>
      <c r="S755" s="93"/>
      <c r="T755" s="94"/>
      <c r="U755" s="40"/>
      <c r="V755" s="40"/>
      <c r="W755" s="40"/>
      <c r="X755" s="40"/>
      <c r="Y755" s="40"/>
      <c r="Z755" s="40"/>
      <c r="AA755" s="40"/>
      <c r="AB755" s="40"/>
      <c r="AC755" s="40"/>
      <c r="AD755" s="40"/>
      <c r="AE755" s="40"/>
      <c r="AT755" s="18" t="s">
        <v>250</v>
      </c>
      <c r="AU755" s="18" t="s">
        <v>92</v>
      </c>
    </row>
    <row r="756" s="15" customFormat="1">
      <c r="A756" s="15"/>
      <c r="B756" s="287"/>
      <c r="C756" s="288"/>
      <c r="D756" s="235" t="s">
        <v>436</v>
      </c>
      <c r="E756" s="289" t="s">
        <v>1</v>
      </c>
      <c r="F756" s="290" t="s">
        <v>2453</v>
      </c>
      <c r="G756" s="288"/>
      <c r="H756" s="289" t="s">
        <v>1</v>
      </c>
      <c r="I756" s="291"/>
      <c r="J756" s="288"/>
      <c r="K756" s="288"/>
      <c r="L756" s="292"/>
      <c r="M756" s="293"/>
      <c r="N756" s="294"/>
      <c r="O756" s="294"/>
      <c r="P756" s="294"/>
      <c r="Q756" s="294"/>
      <c r="R756" s="294"/>
      <c r="S756" s="294"/>
      <c r="T756" s="295"/>
      <c r="U756" s="15"/>
      <c r="V756" s="15"/>
      <c r="W756" s="15"/>
      <c r="X756" s="15"/>
      <c r="Y756" s="15"/>
      <c r="Z756" s="15"/>
      <c r="AA756" s="15"/>
      <c r="AB756" s="15"/>
      <c r="AC756" s="15"/>
      <c r="AD756" s="15"/>
      <c r="AE756" s="15"/>
      <c r="AT756" s="296" t="s">
        <v>436</v>
      </c>
      <c r="AU756" s="296" t="s">
        <v>92</v>
      </c>
      <c r="AV756" s="15" t="s">
        <v>90</v>
      </c>
      <c r="AW756" s="15" t="s">
        <v>38</v>
      </c>
      <c r="AX756" s="15" t="s">
        <v>83</v>
      </c>
      <c r="AY756" s="296" t="s">
        <v>244</v>
      </c>
    </row>
    <row r="757" s="15" customFormat="1">
      <c r="A757" s="15"/>
      <c r="B757" s="287"/>
      <c r="C757" s="288"/>
      <c r="D757" s="235" t="s">
        <v>436</v>
      </c>
      <c r="E757" s="289" t="s">
        <v>1</v>
      </c>
      <c r="F757" s="290" t="s">
        <v>2454</v>
      </c>
      <c r="G757" s="288"/>
      <c r="H757" s="289" t="s">
        <v>1</v>
      </c>
      <c r="I757" s="291"/>
      <c r="J757" s="288"/>
      <c r="K757" s="288"/>
      <c r="L757" s="292"/>
      <c r="M757" s="293"/>
      <c r="N757" s="294"/>
      <c r="O757" s="294"/>
      <c r="P757" s="294"/>
      <c r="Q757" s="294"/>
      <c r="R757" s="294"/>
      <c r="S757" s="294"/>
      <c r="T757" s="295"/>
      <c r="U757" s="15"/>
      <c r="V757" s="15"/>
      <c r="W757" s="15"/>
      <c r="X757" s="15"/>
      <c r="Y757" s="15"/>
      <c r="Z757" s="15"/>
      <c r="AA757" s="15"/>
      <c r="AB757" s="15"/>
      <c r="AC757" s="15"/>
      <c r="AD757" s="15"/>
      <c r="AE757" s="15"/>
      <c r="AT757" s="296" t="s">
        <v>436</v>
      </c>
      <c r="AU757" s="296" t="s">
        <v>92</v>
      </c>
      <c r="AV757" s="15" t="s">
        <v>90</v>
      </c>
      <c r="AW757" s="15" t="s">
        <v>38</v>
      </c>
      <c r="AX757" s="15" t="s">
        <v>83</v>
      </c>
      <c r="AY757" s="296" t="s">
        <v>244</v>
      </c>
    </row>
    <row r="758" s="15" customFormat="1">
      <c r="A758" s="15"/>
      <c r="B758" s="287"/>
      <c r="C758" s="288"/>
      <c r="D758" s="235" t="s">
        <v>436</v>
      </c>
      <c r="E758" s="289" t="s">
        <v>1</v>
      </c>
      <c r="F758" s="290" t="s">
        <v>2455</v>
      </c>
      <c r="G758" s="288"/>
      <c r="H758" s="289" t="s">
        <v>1</v>
      </c>
      <c r="I758" s="291"/>
      <c r="J758" s="288"/>
      <c r="K758" s="288"/>
      <c r="L758" s="292"/>
      <c r="M758" s="293"/>
      <c r="N758" s="294"/>
      <c r="O758" s="294"/>
      <c r="P758" s="294"/>
      <c r="Q758" s="294"/>
      <c r="R758" s="294"/>
      <c r="S758" s="294"/>
      <c r="T758" s="295"/>
      <c r="U758" s="15"/>
      <c r="V758" s="15"/>
      <c r="W758" s="15"/>
      <c r="X758" s="15"/>
      <c r="Y758" s="15"/>
      <c r="Z758" s="15"/>
      <c r="AA758" s="15"/>
      <c r="AB758" s="15"/>
      <c r="AC758" s="15"/>
      <c r="AD758" s="15"/>
      <c r="AE758" s="15"/>
      <c r="AT758" s="296" t="s">
        <v>436</v>
      </c>
      <c r="AU758" s="296" t="s">
        <v>92</v>
      </c>
      <c r="AV758" s="15" t="s">
        <v>90</v>
      </c>
      <c r="AW758" s="15" t="s">
        <v>38</v>
      </c>
      <c r="AX758" s="15" t="s">
        <v>83</v>
      </c>
      <c r="AY758" s="296" t="s">
        <v>244</v>
      </c>
    </row>
    <row r="759" s="15" customFormat="1">
      <c r="A759" s="15"/>
      <c r="B759" s="287"/>
      <c r="C759" s="288"/>
      <c r="D759" s="235" t="s">
        <v>436</v>
      </c>
      <c r="E759" s="289" t="s">
        <v>1</v>
      </c>
      <c r="F759" s="290" t="s">
        <v>2456</v>
      </c>
      <c r="G759" s="288"/>
      <c r="H759" s="289" t="s">
        <v>1</v>
      </c>
      <c r="I759" s="291"/>
      <c r="J759" s="288"/>
      <c r="K759" s="288"/>
      <c r="L759" s="292"/>
      <c r="M759" s="293"/>
      <c r="N759" s="294"/>
      <c r="O759" s="294"/>
      <c r="P759" s="294"/>
      <c r="Q759" s="294"/>
      <c r="R759" s="294"/>
      <c r="S759" s="294"/>
      <c r="T759" s="295"/>
      <c r="U759" s="15"/>
      <c r="V759" s="15"/>
      <c r="W759" s="15"/>
      <c r="X759" s="15"/>
      <c r="Y759" s="15"/>
      <c r="Z759" s="15"/>
      <c r="AA759" s="15"/>
      <c r="AB759" s="15"/>
      <c r="AC759" s="15"/>
      <c r="AD759" s="15"/>
      <c r="AE759" s="15"/>
      <c r="AT759" s="296" t="s">
        <v>436</v>
      </c>
      <c r="AU759" s="296" t="s">
        <v>92</v>
      </c>
      <c r="AV759" s="15" t="s">
        <v>90</v>
      </c>
      <c r="AW759" s="15" t="s">
        <v>38</v>
      </c>
      <c r="AX759" s="15" t="s">
        <v>83</v>
      </c>
      <c r="AY759" s="296" t="s">
        <v>244</v>
      </c>
    </row>
    <row r="760" s="13" customFormat="1">
      <c r="A760" s="13"/>
      <c r="B760" s="262"/>
      <c r="C760" s="263"/>
      <c r="D760" s="235" t="s">
        <v>436</v>
      </c>
      <c r="E760" s="264" t="s">
        <v>1</v>
      </c>
      <c r="F760" s="265" t="s">
        <v>2435</v>
      </c>
      <c r="G760" s="263"/>
      <c r="H760" s="266">
        <v>73.715000000000003</v>
      </c>
      <c r="I760" s="267"/>
      <c r="J760" s="263"/>
      <c r="K760" s="263"/>
      <c r="L760" s="268"/>
      <c r="M760" s="269"/>
      <c r="N760" s="270"/>
      <c r="O760" s="270"/>
      <c r="P760" s="270"/>
      <c r="Q760" s="270"/>
      <c r="R760" s="270"/>
      <c r="S760" s="270"/>
      <c r="T760" s="271"/>
      <c r="U760" s="13"/>
      <c r="V760" s="13"/>
      <c r="W760" s="13"/>
      <c r="X760" s="13"/>
      <c r="Y760" s="13"/>
      <c r="Z760" s="13"/>
      <c r="AA760" s="13"/>
      <c r="AB760" s="13"/>
      <c r="AC760" s="13"/>
      <c r="AD760" s="13"/>
      <c r="AE760" s="13"/>
      <c r="AT760" s="272" t="s">
        <v>436</v>
      </c>
      <c r="AU760" s="272" t="s">
        <v>92</v>
      </c>
      <c r="AV760" s="13" t="s">
        <v>92</v>
      </c>
      <c r="AW760" s="13" t="s">
        <v>38</v>
      </c>
      <c r="AX760" s="13" t="s">
        <v>83</v>
      </c>
      <c r="AY760" s="272" t="s">
        <v>244</v>
      </c>
    </row>
    <row r="761" s="14" customFormat="1">
      <c r="A761" s="14"/>
      <c r="B761" s="273"/>
      <c r="C761" s="274"/>
      <c r="D761" s="235" t="s">
        <v>436</v>
      </c>
      <c r="E761" s="275" t="s">
        <v>1</v>
      </c>
      <c r="F761" s="276" t="s">
        <v>438</v>
      </c>
      <c r="G761" s="274"/>
      <c r="H761" s="277">
        <v>73.715000000000003</v>
      </c>
      <c r="I761" s="278"/>
      <c r="J761" s="274"/>
      <c r="K761" s="274"/>
      <c r="L761" s="279"/>
      <c r="M761" s="280"/>
      <c r="N761" s="281"/>
      <c r="O761" s="281"/>
      <c r="P761" s="281"/>
      <c r="Q761" s="281"/>
      <c r="R761" s="281"/>
      <c r="S761" s="281"/>
      <c r="T761" s="282"/>
      <c r="U761" s="14"/>
      <c r="V761" s="14"/>
      <c r="W761" s="14"/>
      <c r="X761" s="14"/>
      <c r="Y761" s="14"/>
      <c r="Z761" s="14"/>
      <c r="AA761" s="14"/>
      <c r="AB761" s="14"/>
      <c r="AC761" s="14"/>
      <c r="AD761" s="14"/>
      <c r="AE761" s="14"/>
      <c r="AT761" s="283" t="s">
        <v>436</v>
      </c>
      <c r="AU761" s="283" t="s">
        <v>92</v>
      </c>
      <c r="AV761" s="14" t="s">
        <v>123</v>
      </c>
      <c r="AW761" s="14" t="s">
        <v>38</v>
      </c>
      <c r="AX761" s="14" t="s">
        <v>90</v>
      </c>
      <c r="AY761" s="283" t="s">
        <v>244</v>
      </c>
    </row>
    <row r="762" s="2" customFormat="1" ht="16.5" customHeight="1">
      <c r="A762" s="40"/>
      <c r="B762" s="41"/>
      <c r="C762" s="222" t="s">
        <v>2457</v>
      </c>
      <c r="D762" s="222" t="s">
        <v>245</v>
      </c>
      <c r="E762" s="223" t="s">
        <v>2458</v>
      </c>
      <c r="F762" s="224" t="s">
        <v>2459</v>
      </c>
      <c r="G762" s="225" t="s">
        <v>2428</v>
      </c>
      <c r="H762" s="312"/>
      <c r="I762" s="227"/>
      <c r="J762" s="228">
        <f>ROUND(I762*H762,2)</f>
        <v>0</v>
      </c>
      <c r="K762" s="224" t="s">
        <v>434</v>
      </c>
      <c r="L762" s="46"/>
      <c r="M762" s="229" t="s">
        <v>1</v>
      </c>
      <c r="N762" s="230" t="s">
        <v>48</v>
      </c>
      <c r="O762" s="93"/>
      <c r="P762" s="231">
        <f>O762*H762</f>
        <v>0</v>
      </c>
      <c r="Q762" s="231">
        <v>0</v>
      </c>
      <c r="R762" s="231">
        <f>Q762*H762</f>
        <v>0</v>
      </c>
      <c r="S762" s="231">
        <v>0</v>
      </c>
      <c r="T762" s="232">
        <f>S762*H762</f>
        <v>0</v>
      </c>
      <c r="U762" s="40"/>
      <c r="V762" s="40"/>
      <c r="W762" s="40"/>
      <c r="X762" s="40"/>
      <c r="Y762" s="40"/>
      <c r="Z762" s="40"/>
      <c r="AA762" s="40"/>
      <c r="AB762" s="40"/>
      <c r="AC762" s="40"/>
      <c r="AD762" s="40"/>
      <c r="AE762" s="40"/>
      <c r="AR762" s="233" t="s">
        <v>276</v>
      </c>
      <c r="AT762" s="233" t="s">
        <v>245</v>
      </c>
      <c r="AU762" s="233" t="s">
        <v>92</v>
      </c>
      <c r="AY762" s="18" t="s">
        <v>244</v>
      </c>
      <c r="BE762" s="234">
        <f>IF(N762="základní",J762,0)</f>
        <v>0</v>
      </c>
      <c r="BF762" s="234">
        <f>IF(N762="snížená",J762,0)</f>
        <v>0</v>
      </c>
      <c r="BG762" s="234">
        <f>IF(N762="zákl. přenesená",J762,0)</f>
        <v>0</v>
      </c>
      <c r="BH762" s="234">
        <f>IF(N762="sníž. přenesená",J762,0)</f>
        <v>0</v>
      </c>
      <c r="BI762" s="234">
        <f>IF(N762="nulová",J762,0)</f>
        <v>0</v>
      </c>
      <c r="BJ762" s="18" t="s">
        <v>90</v>
      </c>
      <c r="BK762" s="234">
        <f>ROUND(I762*H762,2)</f>
        <v>0</v>
      </c>
      <c r="BL762" s="18" t="s">
        <v>276</v>
      </c>
      <c r="BM762" s="233" t="s">
        <v>2460</v>
      </c>
    </row>
    <row r="763" s="11" customFormat="1" ht="22.8" customHeight="1">
      <c r="A763" s="11"/>
      <c r="B763" s="208"/>
      <c r="C763" s="209"/>
      <c r="D763" s="210" t="s">
        <v>82</v>
      </c>
      <c r="E763" s="260" t="s">
        <v>803</v>
      </c>
      <c r="F763" s="260" t="s">
        <v>804</v>
      </c>
      <c r="G763" s="209"/>
      <c r="H763" s="209"/>
      <c r="I763" s="212"/>
      <c r="J763" s="261">
        <f>BK763</f>
        <v>0</v>
      </c>
      <c r="K763" s="209"/>
      <c r="L763" s="214"/>
      <c r="M763" s="215"/>
      <c r="N763" s="216"/>
      <c r="O763" s="216"/>
      <c r="P763" s="217">
        <f>SUM(P764:P802)</f>
        <v>0</v>
      </c>
      <c r="Q763" s="216"/>
      <c r="R763" s="217">
        <f>SUM(R764:R802)</f>
        <v>2.18527907</v>
      </c>
      <c r="S763" s="216"/>
      <c r="T763" s="218">
        <f>SUM(T764:T802)</f>
        <v>0</v>
      </c>
      <c r="U763" s="11"/>
      <c r="V763" s="11"/>
      <c r="W763" s="11"/>
      <c r="X763" s="11"/>
      <c r="Y763" s="11"/>
      <c r="Z763" s="11"/>
      <c r="AA763" s="11"/>
      <c r="AB763" s="11"/>
      <c r="AC763" s="11"/>
      <c r="AD763" s="11"/>
      <c r="AE763" s="11"/>
      <c r="AR763" s="219" t="s">
        <v>92</v>
      </c>
      <c r="AT763" s="220" t="s">
        <v>82</v>
      </c>
      <c r="AU763" s="220" t="s">
        <v>90</v>
      </c>
      <c r="AY763" s="219" t="s">
        <v>244</v>
      </c>
      <c r="BK763" s="221">
        <f>SUM(BK764:BK802)</f>
        <v>0</v>
      </c>
    </row>
    <row r="764" s="2" customFormat="1" ht="16.5" customHeight="1">
      <c r="A764" s="40"/>
      <c r="B764" s="41"/>
      <c r="C764" s="222" t="s">
        <v>1138</v>
      </c>
      <c r="D764" s="222" t="s">
        <v>245</v>
      </c>
      <c r="E764" s="223" t="s">
        <v>2461</v>
      </c>
      <c r="F764" s="224" t="s">
        <v>2462</v>
      </c>
      <c r="G764" s="225" t="s">
        <v>248</v>
      </c>
      <c r="H764" s="226">
        <v>924.23000000000002</v>
      </c>
      <c r="I764" s="227"/>
      <c r="J764" s="228">
        <f>ROUND(I764*H764,2)</f>
        <v>0</v>
      </c>
      <c r="K764" s="224" t="s">
        <v>434</v>
      </c>
      <c r="L764" s="46"/>
      <c r="M764" s="229" t="s">
        <v>1</v>
      </c>
      <c r="N764" s="230" t="s">
        <v>48</v>
      </c>
      <c r="O764" s="93"/>
      <c r="P764" s="231">
        <f>O764*H764</f>
        <v>0</v>
      </c>
      <c r="Q764" s="231">
        <v>0</v>
      </c>
      <c r="R764" s="231">
        <f>Q764*H764</f>
        <v>0</v>
      </c>
      <c r="S764" s="231">
        <v>0</v>
      </c>
      <c r="T764" s="232">
        <f>S764*H764</f>
        <v>0</v>
      </c>
      <c r="U764" s="40"/>
      <c r="V764" s="40"/>
      <c r="W764" s="40"/>
      <c r="X764" s="40"/>
      <c r="Y764" s="40"/>
      <c r="Z764" s="40"/>
      <c r="AA764" s="40"/>
      <c r="AB764" s="40"/>
      <c r="AC764" s="40"/>
      <c r="AD764" s="40"/>
      <c r="AE764" s="40"/>
      <c r="AR764" s="233" t="s">
        <v>276</v>
      </c>
      <c r="AT764" s="233" t="s">
        <v>245</v>
      </c>
      <c r="AU764" s="233" t="s">
        <v>92</v>
      </c>
      <c r="AY764" s="18" t="s">
        <v>244</v>
      </c>
      <c r="BE764" s="234">
        <f>IF(N764="základní",J764,0)</f>
        <v>0</v>
      </c>
      <c r="BF764" s="234">
        <f>IF(N764="snížená",J764,0)</f>
        <v>0</v>
      </c>
      <c r="BG764" s="234">
        <f>IF(N764="zákl. přenesená",J764,0)</f>
        <v>0</v>
      </c>
      <c r="BH764" s="234">
        <f>IF(N764="sníž. přenesená",J764,0)</f>
        <v>0</v>
      </c>
      <c r="BI764" s="234">
        <f>IF(N764="nulová",J764,0)</f>
        <v>0</v>
      </c>
      <c r="BJ764" s="18" t="s">
        <v>90</v>
      </c>
      <c r="BK764" s="234">
        <f>ROUND(I764*H764,2)</f>
        <v>0</v>
      </c>
      <c r="BL764" s="18" t="s">
        <v>276</v>
      </c>
      <c r="BM764" s="233" t="s">
        <v>2463</v>
      </c>
    </row>
    <row r="765" s="13" customFormat="1">
      <c r="A765" s="13"/>
      <c r="B765" s="262"/>
      <c r="C765" s="263"/>
      <c r="D765" s="235" t="s">
        <v>436</v>
      </c>
      <c r="E765" s="264" t="s">
        <v>1</v>
      </c>
      <c r="F765" s="265" t="s">
        <v>2221</v>
      </c>
      <c r="G765" s="263"/>
      <c r="H765" s="266">
        <v>903.15999999999997</v>
      </c>
      <c r="I765" s="267"/>
      <c r="J765" s="263"/>
      <c r="K765" s="263"/>
      <c r="L765" s="268"/>
      <c r="M765" s="269"/>
      <c r="N765" s="270"/>
      <c r="O765" s="270"/>
      <c r="P765" s="270"/>
      <c r="Q765" s="270"/>
      <c r="R765" s="270"/>
      <c r="S765" s="270"/>
      <c r="T765" s="271"/>
      <c r="U765" s="13"/>
      <c r="V765" s="13"/>
      <c r="W765" s="13"/>
      <c r="X765" s="13"/>
      <c r="Y765" s="13"/>
      <c r="Z765" s="13"/>
      <c r="AA765" s="13"/>
      <c r="AB765" s="13"/>
      <c r="AC765" s="13"/>
      <c r="AD765" s="13"/>
      <c r="AE765" s="13"/>
      <c r="AT765" s="272" t="s">
        <v>436</v>
      </c>
      <c r="AU765" s="272" t="s">
        <v>92</v>
      </c>
      <c r="AV765" s="13" t="s">
        <v>92</v>
      </c>
      <c r="AW765" s="13" t="s">
        <v>38</v>
      </c>
      <c r="AX765" s="13" t="s">
        <v>83</v>
      </c>
      <c r="AY765" s="272" t="s">
        <v>244</v>
      </c>
    </row>
    <row r="766" s="13" customFormat="1">
      <c r="A766" s="13"/>
      <c r="B766" s="262"/>
      <c r="C766" s="263"/>
      <c r="D766" s="235" t="s">
        <v>436</v>
      </c>
      <c r="E766" s="264" t="s">
        <v>1</v>
      </c>
      <c r="F766" s="265" t="s">
        <v>2222</v>
      </c>
      <c r="G766" s="263"/>
      <c r="H766" s="266">
        <v>1.69</v>
      </c>
      <c r="I766" s="267"/>
      <c r="J766" s="263"/>
      <c r="K766" s="263"/>
      <c r="L766" s="268"/>
      <c r="M766" s="269"/>
      <c r="N766" s="270"/>
      <c r="O766" s="270"/>
      <c r="P766" s="270"/>
      <c r="Q766" s="270"/>
      <c r="R766" s="270"/>
      <c r="S766" s="270"/>
      <c r="T766" s="271"/>
      <c r="U766" s="13"/>
      <c r="V766" s="13"/>
      <c r="W766" s="13"/>
      <c r="X766" s="13"/>
      <c r="Y766" s="13"/>
      <c r="Z766" s="13"/>
      <c r="AA766" s="13"/>
      <c r="AB766" s="13"/>
      <c r="AC766" s="13"/>
      <c r="AD766" s="13"/>
      <c r="AE766" s="13"/>
      <c r="AT766" s="272" t="s">
        <v>436</v>
      </c>
      <c r="AU766" s="272" t="s">
        <v>92</v>
      </c>
      <c r="AV766" s="13" t="s">
        <v>92</v>
      </c>
      <c r="AW766" s="13" t="s">
        <v>38</v>
      </c>
      <c r="AX766" s="13" t="s">
        <v>83</v>
      </c>
      <c r="AY766" s="272" t="s">
        <v>244</v>
      </c>
    </row>
    <row r="767" s="13" customFormat="1">
      <c r="A767" s="13"/>
      <c r="B767" s="262"/>
      <c r="C767" s="263"/>
      <c r="D767" s="235" t="s">
        <v>436</v>
      </c>
      <c r="E767" s="264" t="s">
        <v>1</v>
      </c>
      <c r="F767" s="265" t="s">
        <v>2223</v>
      </c>
      <c r="G767" s="263"/>
      <c r="H767" s="266">
        <v>19.379999999999999</v>
      </c>
      <c r="I767" s="267"/>
      <c r="J767" s="263"/>
      <c r="K767" s="263"/>
      <c r="L767" s="268"/>
      <c r="M767" s="269"/>
      <c r="N767" s="270"/>
      <c r="O767" s="270"/>
      <c r="P767" s="270"/>
      <c r="Q767" s="270"/>
      <c r="R767" s="270"/>
      <c r="S767" s="270"/>
      <c r="T767" s="271"/>
      <c r="U767" s="13"/>
      <c r="V767" s="13"/>
      <c r="W767" s="13"/>
      <c r="X767" s="13"/>
      <c r="Y767" s="13"/>
      <c r="Z767" s="13"/>
      <c r="AA767" s="13"/>
      <c r="AB767" s="13"/>
      <c r="AC767" s="13"/>
      <c r="AD767" s="13"/>
      <c r="AE767" s="13"/>
      <c r="AT767" s="272" t="s">
        <v>436</v>
      </c>
      <c r="AU767" s="272" t="s">
        <v>92</v>
      </c>
      <c r="AV767" s="13" t="s">
        <v>92</v>
      </c>
      <c r="AW767" s="13" t="s">
        <v>38</v>
      </c>
      <c r="AX767" s="13" t="s">
        <v>83</v>
      </c>
      <c r="AY767" s="272" t="s">
        <v>244</v>
      </c>
    </row>
    <row r="768" s="14" customFormat="1">
      <c r="A768" s="14"/>
      <c r="B768" s="273"/>
      <c r="C768" s="274"/>
      <c r="D768" s="235" t="s">
        <v>436</v>
      </c>
      <c r="E768" s="275" t="s">
        <v>1</v>
      </c>
      <c r="F768" s="276" t="s">
        <v>438</v>
      </c>
      <c r="G768" s="274"/>
      <c r="H768" s="277">
        <v>924.23000000000002</v>
      </c>
      <c r="I768" s="278"/>
      <c r="J768" s="274"/>
      <c r="K768" s="274"/>
      <c r="L768" s="279"/>
      <c r="M768" s="280"/>
      <c r="N768" s="281"/>
      <c r="O768" s="281"/>
      <c r="P768" s="281"/>
      <c r="Q768" s="281"/>
      <c r="R768" s="281"/>
      <c r="S768" s="281"/>
      <c r="T768" s="282"/>
      <c r="U768" s="14"/>
      <c r="V768" s="14"/>
      <c r="W768" s="14"/>
      <c r="X768" s="14"/>
      <c r="Y768" s="14"/>
      <c r="Z768" s="14"/>
      <c r="AA768" s="14"/>
      <c r="AB768" s="14"/>
      <c r="AC768" s="14"/>
      <c r="AD768" s="14"/>
      <c r="AE768" s="14"/>
      <c r="AT768" s="283" t="s">
        <v>436</v>
      </c>
      <c r="AU768" s="283" t="s">
        <v>92</v>
      </c>
      <c r="AV768" s="14" t="s">
        <v>123</v>
      </c>
      <c r="AW768" s="14" t="s">
        <v>38</v>
      </c>
      <c r="AX768" s="14" t="s">
        <v>90</v>
      </c>
      <c r="AY768" s="283" t="s">
        <v>244</v>
      </c>
    </row>
    <row r="769" s="2" customFormat="1" ht="16.5" customHeight="1">
      <c r="A769" s="40"/>
      <c r="B769" s="41"/>
      <c r="C769" s="240" t="s">
        <v>2464</v>
      </c>
      <c r="D769" s="240" t="s">
        <v>397</v>
      </c>
      <c r="E769" s="241" t="s">
        <v>2465</v>
      </c>
      <c r="F769" s="242" t="s">
        <v>2466</v>
      </c>
      <c r="G769" s="243" t="s">
        <v>248</v>
      </c>
      <c r="H769" s="244">
        <v>1016.653</v>
      </c>
      <c r="I769" s="245"/>
      <c r="J769" s="246">
        <f>ROUND(I769*H769,2)</f>
        <v>0</v>
      </c>
      <c r="K769" s="242" t="s">
        <v>249</v>
      </c>
      <c r="L769" s="247"/>
      <c r="M769" s="248" t="s">
        <v>1</v>
      </c>
      <c r="N769" s="249" t="s">
        <v>48</v>
      </c>
      <c r="O769" s="93"/>
      <c r="P769" s="231">
        <f>O769*H769</f>
        <v>0</v>
      </c>
      <c r="Q769" s="231">
        <v>0.00038999999999999999</v>
      </c>
      <c r="R769" s="231">
        <f>Q769*H769</f>
        <v>0.39649466999999999</v>
      </c>
      <c r="S769" s="231">
        <v>0</v>
      </c>
      <c r="T769" s="232">
        <f>S769*H769</f>
        <v>0</v>
      </c>
      <c r="U769" s="40"/>
      <c r="V769" s="40"/>
      <c r="W769" s="40"/>
      <c r="X769" s="40"/>
      <c r="Y769" s="40"/>
      <c r="Z769" s="40"/>
      <c r="AA769" s="40"/>
      <c r="AB769" s="40"/>
      <c r="AC769" s="40"/>
      <c r="AD769" s="40"/>
      <c r="AE769" s="40"/>
      <c r="AR769" s="233" t="s">
        <v>306</v>
      </c>
      <c r="AT769" s="233" t="s">
        <v>397</v>
      </c>
      <c r="AU769" s="233" t="s">
        <v>92</v>
      </c>
      <c r="AY769" s="18" t="s">
        <v>244</v>
      </c>
      <c r="BE769" s="234">
        <f>IF(N769="základní",J769,0)</f>
        <v>0</v>
      </c>
      <c r="BF769" s="234">
        <f>IF(N769="snížená",J769,0)</f>
        <v>0</v>
      </c>
      <c r="BG769" s="234">
        <f>IF(N769="zákl. přenesená",J769,0)</f>
        <v>0</v>
      </c>
      <c r="BH769" s="234">
        <f>IF(N769="sníž. přenesená",J769,0)</f>
        <v>0</v>
      </c>
      <c r="BI769" s="234">
        <f>IF(N769="nulová",J769,0)</f>
        <v>0</v>
      </c>
      <c r="BJ769" s="18" t="s">
        <v>90</v>
      </c>
      <c r="BK769" s="234">
        <f>ROUND(I769*H769,2)</f>
        <v>0</v>
      </c>
      <c r="BL769" s="18" t="s">
        <v>276</v>
      </c>
      <c r="BM769" s="233" t="s">
        <v>2467</v>
      </c>
    </row>
    <row r="770" s="13" customFormat="1">
      <c r="A770" s="13"/>
      <c r="B770" s="262"/>
      <c r="C770" s="263"/>
      <c r="D770" s="235" t="s">
        <v>436</v>
      </c>
      <c r="E770" s="263"/>
      <c r="F770" s="265" t="s">
        <v>2468</v>
      </c>
      <c r="G770" s="263"/>
      <c r="H770" s="266">
        <v>1016.653</v>
      </c>
      <c r="I770" s="267"/>
      <c r="J770" s="263"/>
      <c r="K770" s="263"/>
      <c r="L770" s="268"/>
      <c r="M770" s="269"/>
      <c r="N770" s="270"/>
      <c r="O770" s="270"/>
      <c r="P770" s="270"/>
      <c r="Q770" s="270"/>
      <c r="R770" s="270"/>
      <c r="S770" s="270"/>
      <c r="T770" s="271"/>
      <c r="U770" s="13"/>
      <c r="V770" s="13"/>
      <c r="W770" s="13"/>
      <c r="X770" s="13"/>
      <c r="Y770" s="13"/>
      <c r="Z770" s="13"/>
      <c r="AA770" s="13"/>
      <c r="AB770" s="13"/>
      <c r="AC770" s="13"/>
      <c r="AD770" s="13"/>
      <c r="AE770" s="13"/>
      <c r="AT770" s="272" t="s">
        <v>436</v>
      </c>
      <c r="AU770" s="272" t="s">
        <v>92</v>
      </c>
      <c r="AV770" s="13" t="s">
        <v>92</v>
      </c>
      <c r="AW770" s="13" t="s">
        <v>4</v>
      </c>
      <c r="AX770" s="13" t="s">
        <v>90</v>
      </c>
      <c r="AY770" s="272" t="s">
        <v>244</v>
      </c>
    </row>
    <row r="771" s="2" customFormat="1" ht="16.5" customHeight="1">
      <c r="A771" s="40"/>
      <c r="B771" s="41"/>
      <c r="C771" s="222" t="s">
        <v>1142</v>
      </c>
      <c r="D771" s="222" t="s">
        <v>245</v>
      </c>
      <c r="E771" s="223" t="s">
        <v>2461</v>
      </c>
      <c r="F771" s="224" t="s">
        <v>2462</v>
      </c>
      <c r="G771" s="225" t="s">
        <v>248</v>
      </c>
      <c r="H771" s="226">
        <v>0.90000000000000002</v>
      </c>
      <c r="I771" s="227"/>
      <c r="J771" s="228">
        <f>ROUND(I771*H771,2)</f>
        <v>0</v>
      </c>
      <c r="K771" s="224" t="s">
        <v>434</v>
      </c>
      <c r="L771" s="46"/>
      <c r="M771" s="229" t="s">
        <v>1</v>
      </c>
      <c r="N771" s="230" t="s">
        <v>48</v>
      </c>
      <c r="O771" s="93"/>
      <c r="P771" s="231">
        <f>O771*H771</f>
        <v>0</v>
      </c>
      <c r="Q771" s="231">
        <v>0</v>
      </c>
      <c r="R771" s="231">
        <f>Q771*H771</f>
        <v>0</v>
      </c>
      <c r="S771" s="231">
        <v>0</v>
      </c>
      <c r="T771" s="232">
        <f>S771*H771</f>
        <v>0</v>
      </c>
      <c r="U771" s="40"/>
      <c r="V771" s="40"/>
      <c r="W771" s="40"/>
      <c r="X771" s="40"/>
      <c r="Y771" s="40"/>
      <c r="Z771" s="40"/>
      <c r="AA771" s="40"/>
      <c r="AB771" s="40"/>
      <c r="AC771" s="40"/>
      <c r="AD771" s="40"/>
      <c r="AE771" s="40"/>
      <c r="AR771" s="233" t="s">
        <v>276</v>
      </c>
      <c r="AT771" s="233" t="s">
        <v>245</v>
      </c>
      <c r="AU771" s="233" t="s">
        <v>92</v>
      </c>
      <c r="AY771" s="18" t="s">
        <v>244</v>
      </c>
      <c r="BE771" s="234">
        <f>IF(N771="základní",J771,0)</f>
        <v>0</v>
      </c>
      <c r="BF771" s="234">
        <f>IF(N771="snížená",J771,0)</f>
        <v>0</v>
      </c>
      <c r="BG771" s="234">
        <f>IF(N771="zákl. přenesená",J771,0)</f>
        <v>0</v>
      </c>
      <c r="BH771" s="234">
        <f>IF(N771="sníž. přenesená",J771,0)</f>
        <v>0</v>
      </c>
      <c r="BI771" s="234">
        <f>IF(N771="nulová",J771,0)</f>
        <v>0</v>
      </c>
      <c r="BJ771" s="18" t="s">
        <v>90</v>
      </c>
      <c r="BK771" s="234">
        <f>ROUND(I771*H771,2)</f>
        <v>0</v>
      </c>
      <c r="BL771" s="18" t="s">
        <v>276</v>
      </c>
      <c r="BM771" s="233" t="s">
        <v>2469</v>
      </c>
    </row>
    <row r="772" s="13" customFormat="1">
      <c r="A772" s="13"/>
      <c r="B772" s="262"/>
      <c r="C772" s="263"/>
      <c r="D772" s="235" t="s">
        <v>436</v>
      </c>
      <c r="E772" s="264" t="s">
        <v>1</v>
      </c>
      <c r="F772" s="265" t="s">
        <v>2227</v>
      </c>
      <c r="G772" s="263"/>
      <c r="H772" s="266">
        <v>0.90000000000000002</v>
      </c>
      <c r="I772" s="267"/>
      <c r="J772" s="263"/>
      <c r="K772" s="263"/>
      <c r="L772" s="268"/>
      <c r="M772" s="269"/>
      <c r="N772" s="270"/>
      <c r="O772" s="270"/>
      <c r="P772" s="270"/>
      <c r="Q772" s="270"/>
      <c r="R772" s="270"/>
      <c r="S772" s="270"/>
      <c r="T772" s="271"/>
      <c r="U772" s="13"/>
      <c r="V772" s="13"/>
      <c r="W772" s="13"/>
      <c r="X772" s="13"/>
      <c r="Y772" s="13"/>
      <c r="Z772" s="13"/>
      <c r="AA772" s="13"/>
      <c r="AB772" s="13"/>
      <c r="AC772" s="13"/>
      <c r="AD772" s="13"/>
      <c r="AE772" s="13"/>
      <c r="AT772" s="272" t="s">
        <v>436</v>
      </c>
      <c r="AU772" s="272" t="s">
        <v>92</v>
      </c>
      <c r="AV772" s="13" t="s">
        <v>92</v>
      </c>
      <c r="AW772" s="13" t="s">
        <v>38</v>
      </c>
      <c r="AX772" s="13" t="s">
        <v>83</v>
      </c>
      <c r="AY772" s="272" t="s">
        <v>244</v>
      </c>
    </row>
    <row r="773" s="14" customFormat="1">
      <c r="A773" s="14"/>
      <c r="B773" s="273"/>
      <c r="C773" s="274"/>
      <c r="D773" s="235" t="s">
        <v>436</v>
      </c>
      <c r="E773" s="275" t="s">
        <v>1</v>
      </c>
      <c r="F773" s="276" t="s">
        <v>438</v>
      </c>
      <c r="G773" s="274"/>
      <c r="H773" s="277">
        <v>0.90000000000000002</v>
      </c>
      <c r="I773" s="278"/>
      <c r="J773" s="274"/>
      <c r="K773" s="274"/>
      <c r="L773" s="279"/>
      <c r="M773" s="280"/>
      <c r="N773" s="281"/>
      <c r="O773" s="281"/>
      <c r="P773" s="281"/>
      <c r="Q773" s="281"/>
      <c r="R773" s="281"/>
      <c r="S773" s="281"/>
      <c r="T773" s="282"/>
      <c r="U773" s="14"/>
      <c r="V773" s="14"/>
      <c r="W773" s="14"/>
      <c r="X773" s="14"/>
      <c r="Y773" s="14"/>
      <c r="Z773" s="14"/>
      <c r="AA773" s="14"/>
      <c r="AB773" s="14"/>
      <c r="AC773" s="14"/>
      <c r="AD773" s="14"/>
      <c r="AE773" s="14"/>
      <c r="AT773" s="283" t="s">
        <v>436</v>
      </c>
      <c r="AU773" s="283" t="s">
        <v>92</v>
      </c>
      <c r="AV773" s="14" t="s">
        <v>123</v>
      </c>
      <c r="AW773" s="14" t="s">
        <v>38</v>
      </c>
      <c r="AX773" s="14" t="s">
        <v>90</v>
      </c>
      <c r="AY773" s="283" t="s">
        <v>244</v>
      </c>
    </row>
    <row r="774" s="2" customFormat="1" ht="16.5" customHeight="1">
      <c r="A774" s="40"/>
      <c r="B774" s="41"/>
      <c r="C774" s="240" t="s">
        <v>2470</v>
      </c>
      <c r="D774" s="240" t="s">
        <v>397</v>
      </c>
      <c r="E774" s="241" t="s">
        <v>2471</v>
      </c>
      <c r="F774" s="242" t="s">
        <v>2472</v>
      </c>
      <c r="G774" s="243" t="s">
        <v>248</v>
      </c>
      <c r="H774" s="244">
        <v>0.98999999999999999</v>
      </c>
      <c r="I774" s="245"/>
      <c r="J774" s="246">
        <f>ROUND(I774*H774,2)</f>
        <v>0</v>
      </c>
      <c r="K774" s="242" t="s">
        <v>249</v>
      </c>
      <c r="L774" s="247"/>
      <c r="M774" s="248" t="s">
        <v>1</v>
      </c>
      <c r="N774" s="249" t="s">
        <v>48</v>
      </c>
      <c r="O774" s="93"/>
      <c r="P774" s="231">
        <f>O774*H774</f>
        <v>0</v>
      </c>
      <c r="Q774" s="231">
        <v>0.012</v>
      </c>
      <c r="R774" s="231">
        <f>Q774*H774</f>
        <v>0.01188</v>
      </c>
      <c r="S774" s="231">
        <v>0</v>
      </c>
      <c r="T774" s="232">
        <f>S774*H774</f>
        <v>0</v>
      </c>
      <c r="U774" s="40"/>
      <c r="V774" s="40"/>
      <c r="W774" s="40"/>
      <c r="X774" s="40"/>
      <c r="Y774" s="40"/>
      <c r="Z774" s="40"/>
      <c r="AA774" s="40"/>
      <c r="AB774" s="40"/>
      <c r="AC774" s="40"/>
      <c r="AD774" s="40"/>
      <c r="AE774" s="40"/>
      <c r="AR774" s="233" t="s">
        <v>306</v>
      </c>
      <c r="AT774" s="233" t="s">
        <v>397</v>
      </c>
      <c r="AU774" s="233" t="s">
        <v>92</v>
      </c>
      <c r="AY774" s="18" t="s">
        <v>244</v>
      </c>
      <c r="BE774" s="234">
        <f>IF(N774="základní",J774,0)</f>
        <v>0</v>
      </c>
      <c r="BF774" s="234">
        <f>IF(N774="snížená",J774,0)</f>
        <v>0</v>
      </c>
      <c r="BG774" s="234">
        <f>IF(N774="zákl. přenesená",J774,0)</f>
        <v>0</v>
      </c>
      <c r="BH774" s="234">
        <f>IF(N774="sníž. přenesená",J774,0)</f>
        <v>0</v>
      </c>
      <c r="BI774" s="234">
        <f>IF(N774="nulová",J774,0)</f>
        <v>0</v>
      </c>
      <c r="BJ774" s="18" t="s">
        <v>90</v>
      </c>
      <c r="BK774" s="234">
        <f>ROUND(I774*H774,2)</f>
        <v>0</v>
      </c>
      <c r="BL774" s="18" t="s">
        <v>276</v>
      </c>
      <c r="BM774" s="233" t="s">
        <v>2473</v>
      </c>
    </row>
    <row r="775" s="13" customFormat="1">
      <c r="A775" s="13"/>
      <c r="B775" s="262"/>
      <c r="C775" s="263"/>
      <c r="D775" s="235" t="s">
        <v>436</v>
      </c>
      <c r="E775" s="263"/>
      <c r="F775" s="265" t="s">
        <v>2474</v>
      </c>
      <c r="G775" s="263"/>
      <c r="H775" s="266">
        <v>0.98999999999999999</v>
      </c>
      <c r="I775" s="267"/>
      <c r="J775" s="263"/>
      <c r="K775" s="263"/>
      <c r="L775" s="268"/>
      <c r="M775" s="269"/>
      <c r="N775" s="270"/>
      <c r="O775" s="270"/>
      <c r="P775" s="270"/>
      <c r="Q775" s="270"/>
      <c r="R775" s="270"/>
      <c r="S775" s="270"/>
      <c r="T775" s="271"/>
      <c r="U775" s="13"/>
      <c r="V775" s="13"/>
      <c r="W775" s="13"/>
      <c r="X775" s="13"/>
      <c r="Y775" s="13"/>
      <c r="Z775" s="13"/>
      <c r="AA775" s="13"/>
      <c r="AB775" s="13"/>
      <c r="AC775" s="13"/>
      <c r="AD775" s="13"/>
      <c r="AE775" s="13"/>
      <c r="AT775" s="272" t="s">
        <v>436</v>
      </c>
      <c r="AU775" s="272" t="s">
        <v>92</v>
      </c>
      <c r="AV775" s="13" t="s">
        <v>92</v>
      </c>
      <c r="AW775" s="13" t="s">
        <v>4</v>
      </c>
      <c r="AX775" s="13" t="s">
        <v>90</v>
      </c>
      <c r="AY775" s="272" t="s">
        <v>244</v>
      </c>
    </row>
    <row r="776" s="2" customFormat="1" ht="16.5" customHeight="1">
      <c r="A776" s="40"/>
      <c r="B776" s="41"/>
      <c r="C776" s="222" t="s">
        <v>1147</v>
      </c>
      <c r="D776" s="222" t="s">
        <v>245</v>
      </c>
      <c r="E776" s="223" t="s">
        <v>2475</v>
      </c>
      <c r="F776" s="224" t="s">
        <v>2476</v>
      </c>
      <c r="G776" s="225" t="s">
        <v>248</v>
      </c>
      <c r="H776" s="226">
        <v>14.85</v>
      </c>
      <c r="I776" s="227"/>
      <c r="J776" s="228">
        <f>ROUND(I776*H776,2)</f>
        <v>0</v>
      </c>
      <c r="K776" s="224" t="s">
        <v>434</v>
      </c>
      <c r="L776" s="46"/>
      <c r="M776" s="229" t="s">
        <v>1</v>
      </c>
      <c r="N776" s="230" t="s">
        <v>48</v>
      </c>
      <c r="O776" s="93"/>
      <c r="P776" s="231">
        <f>O776*H776</f>
        <v>0</v>
      </c>
      <c r="Q776" s="231">
        <v>0.0060000000000000001</v>
      </c>
      <c r="R776" s="231">
        <f>Q776*H776</f>
        <v>0.089099999999999999</v>
      </c>
      <c r="S776" s="231">
        <v>0</v>
      </c>
      <c r="T776" s="232">
        <f>S776*H776</f>
        <v>0</v>
      </c>
      <c r="U776" s="40"/>
      <c r="V776" s="40"/>
      <c r="W776" s="40"/>
      <c r="X776" s="40"/>
      <c r="Y776" s="40"/>
      <c r="Z776" s="40"/>
      <c r="AA776" s="40"/>
      <c r="AB776" s="40"/>
      <c r="AC776" s="40"/>
      <c r="AD776" s="40"/>
      <c r="AE776" s="40"/>
      <c r="AR776" s="233" t="s">
        <v>276</v>
      </c>
      <c r="AT776" s="233" t="s">
        <v>245</v>
      </c>
      <c r="AU776" s="233" t="s">
        <v>92</v>
      </c>
      <c r="AY776" s="18" t="s">
        <v>244</v>
      </c>
      <c r="BE776" s="234">
        <f>IF(N776="základní",J776,0)</f>
        <v>0</v>
      </c>
      <c r="BF776" s="234">
        <f>IF(N776="snížená",J776,0)</f>
        <v>0</v>
      </c>
      <c r="BG776" s="234">
        <f>IF(N776="zákl. přenesená",J776,0)</f>
        <v>0</v>
      </c>
      <c r="BH776" s="234">
        <f>IF(N776="sníž. přenesená",J776,0)</f>
        <v>0</v>
      </c>
      <c r="BI776" s="234">
        <f>IF(N776="nulová",J776,0)</f>
        <v>0</v>
      </c>
      <c r="BJ776" s="18" t="s">
        <v>90</v>
      </c>
      <c r="BK776" s="234">
        <f>ROUND(I776*H776,2)</f>
        <v>0</v>
      </c>
      <c r="BL776" s="18" t="s">
        <v>276</v>
      </c>
      <c r="BM776" s="233" t="s">
        <v>2477</v>
      </c>
    </row>
    <row r="777" s="2" customFormat="1" ht="16.5" customHeight="1">
      <c r="A777" s="40"/>
      <c r="B777" s="41"/>
      <c r="C777" s="240" t="s">
        <v>2478</v>
      </c>
      <c r="D777" s="240" t="s">
        <v>397</v>
      </c>
      <c r="E777" s="241" t="s">
        <v>2479</v>
      </c>
      <c r="F777" s="242" t="s">
        <v>2480</v>
      </c>
      <c r="G777" s="243" t="s">
        <v>301</v>
      </c>
      <c r="H777" s="244">
        <v>3.2669999999999999</v>
      </c>
      <c r="I777" s="245"/>
      <c r="J777" s="246">
        <f>ROUND(I777*H777,2)</f>
        <v>0</v>
      </c>
      <c r="K777" s="242" t="s">
        <v>249</v>
      </c>
      <c r="L777" s="247"/>
      <c r="M777" s="248" t="s">
        <v>1</v>
      </c>
      <c r="N777" s="249" t="s">
        <v>48</v>
      </c>
      <c r="O777" s="93"/>
      <c r="P777" s="231">
        <f>O777*H777</f>
        <v>0</v>
      </c>
      <c r="Q777" s="231">
        <v>0.029999999999999999</v>
      </c>
      <c r="R777" s="231">
        <f>Q777*H777</f>
        <v>0.09801</v>
      </c>
      <c r="S777" s="231">
        <v>0</v>
      </c>
      <c r="T777" s="232">
        <f>S777*H777</f>
        <v>0</v>
      </c>
      <c r="U777" s="40"/>
      <c r="V777" s="40"/>
      <c r="W777" s="40"/>
      <c r="X777" s="40"/>
      <c r="Y777" s="40"/>
      <c r="Z777" s="40"/>
      <c r="AA777" s="40"/>
      <c r="AB777" s="40"/>
      <c r="AC777" s="40"/>
      <c r="AD777" s="40"/>
      <c r="AE777" s="40"/>
      <c r="AR777" s="233" t="s">
        <v>306</v>
      </c>
      <c r="AT777" s="233" t="s">
        <v>397</v>
      </c>
      <c r="AU777" s="233" t="s">
        <v>92</v>
      </c>
      <c r="AY777" s="18" t="s">
        <v>244</v>
      </c>
      <c r="BE777" s="234">
        <f>IF(N777="základní",J777,0)</f>
        <v>0</v>
      </c>
      <c r="BF777" s="234">
        <f>IF(N777="snížená",J777,0)</f>
        <v>0</v>
      </c>
      <c r="BG777" s="234">
        <f>IF(N777="zákl. přenesená",J777,0)</f>
        <v>0</v>
      </c>
      <c r="BH777" s="234">
        <f>IF(N777="sníž. přenesená",J777,0)</f>
        <v>0</v>
      </c>
      <c r="BI777" s="234">
        <f>IF(N777="nulová",J777,0)</f>
        <v>0</v>
      </c>
      <c r="BJ777" s="18" t="s">
        <v>90</v>
      </c>
      <c r="BK777" s="234">
        <f>ROUND(I777*H777,2)</f>
        <v>0</v>
      </c>
      <c r="BL777" s="18" t="s">
        <v>276</v>
      </c>
      <c r="BM777" s="233" t="s">
        <v>2481</v>
      </c>
    </row>
    <row r="778" s="13" customFormat="1">
      <c r="A778" s="13"/>
      <c r="B778" s="262"/>
      <c r="C778" s="263"/>
      <c r="D778" s="235" t="s">
        <v>436</v>
      </c>
      <c r="E778" s="263"/>
      <c r="F778" s="265" t="s">
        <v>2482</v>
      </c>
      <c r="G778" s="263"/>
      <c r="H778" s="266">
        <v>3.2669999999999999</v>
      </c>
      <c r="I778" s="267"/>
      <c r="J778" s="263"/>
      <c r="K778" s="263"/>
      <c r="L778" s="268"/>
      <c r="M778" s="269"/>
      <c r="N778" s="270"/>
      <c r="O778" s="270"/>
      <c r="P778" s="270"/>
      <c r="Q778" s="270"/>
      <c r="R778" s="270"/>
      <c r="S778" s="270"/>
      <c r="T778" s="271"/>
      <c r="U778" s="13"/>
      <c r="V778" s="13"/>
      <c r="W778" s="13"/>
      <c r="X778" s="13"/>
      <c r="Y778" s="13"/>
      <c r="Z778" s="13"/>
      <c r="AA778" s="13"/>
      <c r="AB778" s="13"/>
      <c r="AC778" s="13"/>
      <c r="AD778" s="13"/>
      <c r="AE778" s="13"/>
      <c r="AT778" s="272" t="s">
        <v>436</v>
      </c>
      <c r="AU778" s="272" t="s">
        <v>92</v>
      </c>
      <c r="AV778" s="13" t="s">
        <v>92</v>
      </c>
      <c r="AW778" s="13" t="s">
        <v>4</v>
      </c>
      <c r="AX778" s="13" t="s">
        <v>90</v>
      </c>
      <c r="AY778" s="272" t="s">
        <v>244</v>
      </c>
    </row>
    <row r="779" s="2" customFormat="1" ht="21.75" customHeight="1">
      <c r="A779" s="40"/>
      <c r="B779" s="41"/>
      <c r="C779" s="222" t="s">
        <v>2483</v>
      </c>
      <c r="D779" s="222" t="s">
        <v>245</v>
      </c>
      <c r="E779" s="223" t="s">
        <v>2484</v>
      </c>
      <c r="F779" s="224" t="s">
        <v>2485</v>
      </c>
      <c r="G779" s="225" t="s">
        <v>248</v>
      </c>
      <c r="H779" s="226">
        <v>128.19999999999999</v>
      </c>
      <c r="I779" s="227"/>
      <c r="J779" s="228">
        <f>ROUND(I779*H779,2)</f>
        <v>0</v>
      </c>
      <c r="K779" s="224" t="s">
        <v>434</v>
      </c>
      <c r="L779" s="46"/>
      <c r="M779" s="229" t="s">
        <v>1</v>
      </c>
      <c r="N779" s="230" t="s">
        <v>48</v>
      </c>
      <c r="O779" s="93"/>
      <c r="P779" s="231">
        <f>O779*H779</f>
        <v>0</v>
      </c>
      <c r="Q779" s="231">
        <v>0.00012</v>
      </c>
      <c r="R779" s="231">
        <f>Q779*H779</f>
        <v>0.015383999999999998</v>
      </c>
      <c r="S779" s="231">
        <v>0</v>
      </c>
      <c r="T779" s="232">
        <f>S779*H779</f>
        <v>0</v>
      </c>
      <c r="U779" s="40"/>
      <c r="V779" s="40"/>
      <c r="W779" s="40"/>
      <c r="X779" s="40"/>
      <c r="Y779" s="40"/>
      <c r="Z779" s="40"/>
      <c r="AA779" s="40"/>
      <c r="AB779" s="40"/>
      <c r="AC779" s="40"/>
      <c r="AD779" s="40"/>
      <c r="AE779" s="40"/>
      <c r="AR779" s="233" t="s">
        <v>276</v>
      </c>
      <c r="AT779" s="233" t="s">
        <v>245</v>
      </c>
      <c r="AU779" s="233" t="s">
        <v>92</v>
      </c>
      <c r="AY779" s="18" t="s">
        <v>244</v>
      </c>
      <c r="BE779" s="234">
        <f>IF(N779="základní",J779,0)</f>
        <v>0</v>
      </c>
      <c r="BF779" s="234">
        <f>IF(N779="snížená",J779,0)</f>
        <v>0</v>
      </c>
      <c r="BG779" s="234">
        <f>IF(N779="zákl. přenesená",J779,0)</f>
        <v>0</v>
      </c>
      <c r="BH779" s="234">
        <f>IF(N779="sníž. přenesená",J779,0)</f>
        <v>0</v>
      </c>
      <c r="BI779" s="234">
        <f>IF(N779="nulová",J779,0)</f>
        <v>0</v>
      </c>
      <c r="BJ779" s="18" t="s">
        <v>90</v>
      </c>
      <c r="BK779" s="234">
        <f>ROUND(I779*H779,2)</f>
        <v>0</v>
      </c>
      <c r="BL779" s="18" t="s">
        <v>276</v>
      </c>
      <c r="BM779" s="233" t="s">
        <v>2486</v>
      </c>
    </row>
    <row r="780" s="13" customFormat="1">
      <c r="A780" s="13"/>
      <c r="B780" s="262"/>
      <c r="C780" s="263"/>
      <c r="D780" s="235" t="s">
        <v>436</v>
      </c>
      <c r="E780" s="264" t="s">
        <v>1</v>
      </c>
      <c r="F780" s="265" t="s">
        <v>2487</v>
      </c>
      <c r="G780" s="263"/>
      <c r="H780" s="266">
        <v>128.19999999999999</v>
      </c>
      <c r="I780" s="267"/>
      <c r="J780" s="263"/>
      <c r="K780" s="263"/>
      <c r="L780" s="268"/>
      <c r="M780" s="269"/>
      <c r="N780" s="270"/>
      <c r="O780" s="270"/>
      <c r="P780" s="270"/>
      <c r="Q780" s="270"/>
      <c r="R780" s="270"/>
      <c r="S780" s="270"/>
      <c r="T780" s="271"/>
      <c r="U780" s="13"/>
      <c r="V780" s="13"/>
      <c r="W780" s="13"/>
      <c r="X780" s="13"/>
      <c r="Y780" s="13"/>
      <c r="Z780" s="13"/>
      <c r="AA780" s="13"/>
      <c r="AB780" s="13"/>
      <c r="AC780" s="13"/>
      <c r="AD780" s="13"/>
      <c r="AE780" s="13"/>
      <c r="AT780" s="272" t="s">
        <v>436</v>
      </c>
      <c r="AU780" s="272" t="s">
        <v>92</v>
      </c>
      <c r="AV780" s="13" t="s">
        <v>92</v>
      </c>
      <c r="AW780" s="13" t="s">
        <v>38</v>
      </c>
      <c r="AX780" s="13" t="s">
        <v>83</v>
      </c>
      <c r="AY780" s="272" t="s">
        <v>244</v>
      </c>
    </row>
    <row r="781" s="14" customFormat="1">
      <c r="A781" s="14"/>
      <c r="B781" s="273"/>
      <c r="C781" s="274"/>
      <c r="D781" s="235" t="s">
        <v>436</v>
      </c>
      <c r="E781" s="275" t="s">
        <v>1</v>
      </c>
      <c r="F781" s="276" t="s">
        <v>438</v>
      </c>
      <c r="G781" s="274"/>
      <c r="H781" s="277">
        <v>128.19999999999999</v>
      </c>
      <c r="I781" s="278"/>
      <c r="J781" s="274"/>
      <c r="K781" s="274"/>
      <c r="L781" s="279"/>
      <c r="M781" s="280"/>
      <c r="N781" s="281"/>
      <c r="O781" s="281"/>
      <c r="P781" s="281"/>
      <c r="Q781" s="281"/>
      <c r="R781" s="281"/>
      <c r="S781" s="281"/>
      <c r="T781" s="282"/>
      <c r="U781" s="14"/>
      <c r="V781" s="14"/>
      <c r="W781" s="14"/>
      <c r="X781" s="14"/>
      <c r="Y781" s="14"/>
      <c r="Z781" s="14"/>
      <c r="AA781" s="14"/>
      <c r="AB781" s="14"/>
      <c r="AC781" s="14"/>
      <c r="AD781" s="14"/>
      <c r="AE781" s="14"/>
      <c r="AT781" s="283" t="s">
        <v>436</v>
      </c>
      <c r="AU781" s="283" t="s">
        <v>92</v>
      </c>
      <c r="AV781" s="14" t="s">
        <v>123</v>
      </c>
      <c r="AW781" s="14" t="s">
        <v>38</v>
      </c>
      <c r="AX781" s="14" t="s">
        <v>90</v>
      </c>
      <c r="AY781" s="283" t="s">
        <v>244</v>
      </c>
    </row>
    <row r="782" s="2" customFormat="1" ht="16.5" customHeight="1">
      <c r="A782" s="40"/>
      <c r="B782" s="41"/>
      <c r="C782" s="240" t="s">
        <v>2488</v>
      </c>
      <c r="D782" s="240" t="s">
        <v>397</v>
      </c>
      <c r="E782" s="241" t="s">
        <v>2489</v>
      </c>
      <c r="F782" s="242" t="s">
        <v>2490</v>
      </c>
      <c r="G782" s="243" t="s">
        <v>248</v>
      </c>
      <c r="H782" s="244">
        <v>141.02000000000001</v>
      </c>
      <c r="I782" s="245"/>
      <c r="J782" s="246">
        <f>ROUND(I782*H782,2)</f>
        <v>0</v>
      </c>
      <c r="K782" s="242" t="s">
        <v>249</v>
      </c>
      <c r="L782" s="247"/>
      <c r="M782" s="248" t="s">
        <v>1</v>
      </c>
      <c r="N782" s="249" t="s">
        <v>48</v>
      </c>
      <c r="O782" s="93"/>
      <c r="P782" s="231">
        <f>O782*H782</f>
        <v>0</v>
      </c>
      <c r="Q782" s="231">
        <v>0.0066499999999999997</v>
      </c>
      <c r="R782" s="231">
        <f>Q782*H782</f>
        <v>0.93778300000000003</v>
      </c>
      <c r="S782" s="231">
        <v>0</v>
      </c>
      <c r="T782" s="232">
        <f>S782*H782</f>
        <v>0</v>
      </c>
      <c r="U782" s="40"/>
      <c r="V782" s="40"/>
      <c r="W782" s="40"/>
      <c r="X782" s="40"/>
      <c r="Y782" s="40"/>
      <c r="Z782" s="40"/>
      <c r="AA782" s="40"/>
      <c r="AB782" s="40"/>
      <c r="AC782" s="40"/>
      <c r="AD782" s="40"/>
      <c r="AE782" s="40"/>
      <c r="AR782" s="233" t="s">
        <v>306</v>
      </c>
      <c r="AT782" s="233" t="s">
        <v>397</v>
      </c>
      <c r="AU782" s="233" t="s">
        <v>92</v>
      </c>
      <c r="AY782" s="18" t="s">
        <v>244</v>
      </c>
      <c r="BE782" s="234">
        <f>IF(N782="základní",J782,0)</f>
        <v>0</v>
      </c>
      <c r="BF782" s="234">
        <f>IF(N782="snížená",J782,0)</f>
        <v>0</v>
      </c>
      <c r="BG782" s="234">
        <f>IF(N782="zákl. přenesená",J782,0)</f>
        <v>0</v>
      </c>
      <c r="BH782" s="234">
        <f>IF(N782="sníž. přenesená",J782,0)</f>
        <v>0</v>
      </c>
      <c r="BI782" s="234">
        <f>IF(N782="nulová",J782,0)</f>
        <v>0</v>
      </c>
      <c r="BJ782" s="18" t="s">
        <v>90</v>
      </c>
      <c r="BK782" s="234">
        <f>ROUND(I782*H782,2)</f>
        <v>0</v>
      </c>
      <c r="BL782" s="18" t="s">
        <v>276</v>
      </c>
      <c r="BM782" s="233" t="s">
        <v>2491</v>
      </c>
    </row>
    <row r="783" s="13" customFormat="1">
      <c r="A783" s="13"/>
      <c r="B783" s="262"/>
      <c r="C783" s="263"/>
      <c r="D783" s="235" t="s">
        <v>436</v>
      </c>
      <c r="E783" s="263"/>
      <c r="F783" s="265" t="s">
        <v>2492</v>
      </c>
      <c r="G783" s="263"/>
      <c r="H783" s="266">
        <v>141.02000000000001</v>
      </c>
      <c r="I783" s="267"/>
      <c r="J783" s="263"/>
      <c r="K783" s="263"/>
      <c r="L783" s="268"/>
      <c r="M783" s="269"/>
      <c r="N783" s="270"/>
      <c r="O783" s="270"/>
      <c r="P783" s="270"/>
      <c r="Q783" s="270"/>
      <c r="R783" s="270"/>
      <c r="S783" s="270"/>
      <c r="T783" s="271"/>
      <c r="U783" s="13"/>
      <c r="V783" s="13"/>
      <c r="W783" s="13"/>
      <c r="X783" s="13"/>
      <c r="Y783" s="13"/>
      <c r="Z783" s="13"/>
      <c r="AA783" s="13"/>
      <c r="AB783" s="13"/>
      <c r="AC783" s="13"/>
      <c r="AD783" s="13"/>
      <c r="AE783" s="13"/>
      <c r="AT783" s="272" t="s">
        <v>436</v>
      </c>
      <c r="AU783" s="272" t="s">
        <v>92</v>
      </c>
      <c r="AV783" s="13" t="s">
        <v>92</v>
      </c>
      <c r="AW783" s="13" t="s">
        <v>4</v>
      </c>
      <c r="AX783" s="13" t="s">
        <v>90</v>
      </c>
      <c r="AY783" s="272" t="s">
        <v>244</v>
      </c>
    </row>
    <row r="784" s="2" customFormat="1" ht="21.75" customHeight="1">
      <c r="A784" s="40"/>
      <c r="B784" s="41"/>
      <c r="C784" s="222" t="s">
        <v>2493</v>
      </c>
      <c r="D784" s="222" t="s">
        <v>245</v>
      </c>
      <c r="E784" s="223" t="s">
        <v>2484</v>
      </c>
      <c r="F784" s="224" t="s">
        <v>2485</v>
      </c>
      <c r="G784" s="225" t="s">
        <v>248</v>
      </c>
      <c r="H784" s="226">
        <v>64.099999999999994</v>
      </c>
      <c r="I784" s="227"/>
      <c r="J784" s="228">
        <f>ROUND(I784*H784,2)</f>
        <v>0</v>
      </c>
      <c r="K784" s="224" t="s">
        <v>434</v>
      </c>
      <c r="L784" s="46"/>
      <c r="M784" s="229" t="s">
        <v>1</v>
      </c>
      <c r="N784" s="230" t="s">
        <v>48</v>
      </c>
      <c r="O784" s="93"/>
      <c r="P784" s="231">
        <f>O784*H784</f>
        <v>0</v>
      </c>
      <c r="Q784" s="231">
        <v>0.00012</v>
      </c>
      <c r="R784" s="231">
        <f>Q784*H784</f>
        <v>0.0076919999999999992</v>
      </c>
      <c r="S784" s="231">
        <v>0</v>
      </c>
      <c r="T784" s="232">
        <f>S784*H784</f>
        <v>0</v>
      </c>
      <c r="U784" s="40"/>
      <c r="V784" s="40"/>
      <c r="W784" s="40"/>
      <c r="X784" s="40"/>
      <c r="Y784" s="40"/>
      <c r="Z784" s="40"/>
      <c r="AA784" s="40"/>
      <c r="AB784" s="40"/>
      <c r="AC784" s="40"/>
      <c r="AD784" s="40"/>
      <c r="AE784" s="40"/>
      <c r="AR784" s="233" t="s">
        <v>276</v>
      </c>
      <c r="AT784" s="233" t="s">
        <v>245</v>
      </c>
      <c r="AU784" s="233" t="s">
        <v>92</v>
      </c>
      <c r="AY784" s="18" t="s">
        <v>244</v>
      </c>
      <c r="BE784" s="234">
        <f>IF(N784="základní",J784,0)</f>
        <v>0</v>
      </c>
      <c r="BF784" s="234">
        <f>IF(N784="snížená",J784,0)</f>
        <v>0</v>
      </c>
      <c r="BG784" s="234">
        <f>IF(N784="zákl. přenesená",J784,0)</f>
        <v>0</v>
      </c>
      <c r="BH784" s="234">
        <f>IF(N784="sníž. přenesená",J784,0)</f>
        <v>0</v>
      </c>
      <c r="BI784" s="234">
        <f>IF(N784="nulová",J784,0)</f>
        <v>0</v>
      </c>
      <c r="BJ784" s="18" t="s">
        <v>90</v>
      </c>
      <c r="BK784" s="234">
        <f>ROUND(I784*H784,2)</f>
        <v>0</v>
      </c>
      <c r="BL784" s="18" t="s">
        <v>276</v>
      </c>
      <c r="BM784" s="233" t="s">
        <v>2494</v>
      </c>
    </row>
    <row r="785" s="13" customFormat="1">
      <c r="A785" s="13"/>
      <c r="B785" s="262"/>
      <c r="C785" s="263"/>
      <c r="D785" s="235" t="s">
        <v>436</v>
      </c>
      <c r="E785" s="264" t="s">
        <v>1</v>
      </c>
      <c r="F785" s="265" t="s">
        <v>2495</v>
      </c>
      <c r="G785" s="263"/>
      <c r="H785" s="266">
        <v>64.099999999999994</v>
      </c>
      <c r="I785" s="267"/>
      <c r="J785" s="263"/>
      <c r="K785" s="263"/>
      <c r="L785" s="268"/>
      <c r="M785" s="269"/>
      <c r="N785" s="270"/>
      <c r="O785" s="270"/>
      <c r="P785" s="270"/>
      <c r="Q785" s="270"/>
      <c r="R785" s="270"/>
      <c r="S785" s="270"/>
      <c r="T785" s="271"/>
      <c r="U785" s="13"/>
      <c r="V785" s="13"/>
      <c r="W785" s="13"/>
      <c r="X785" s="13"/>
      <c r="Y785" s="13"/>
      <c r="Z785" s="13"/>
      <c r="AA785" s="13"/>
      <c r="AB785" s="13"/>
      <c r="AC785" s="13"/>
      <c r="AD785" s="13"/>
      <c r="AE785" s="13"/>
      <c r="AT785" s="272" t="s">
        <v>436</v>
      </c>
      <c r="AU785" s="272" t="s">
        <v>92</v>
      </c>
      <c r="AV785" s="13" t="s">
        <v>92</v>
      </c>
      <c r="AW785" s="13" t="s">
        <v>38</v>
      </c>
      <c r="AX785" s="13" t="s">
        <v>83</v>
      </c>
      <c r="AY785" s="272" t="s">
        <v>244</v>
      </c>
    </row>
    <row r="786" s="14" customFormat="1">
      <c r="A786" s="14"/>
      <c r="B786" s="273"/>
      <c r="C786" s="274"/>
      <c r="D786" s="235" t="s">
        <v>436</v>
      </c>
      <c r="E786" s="275" t="s">
        <v>1</v>
      </c>
      <c r="F786" s="276" t="s">
        <v>438</v>
      </c>
      <c r="G786" s="274"/>
      <c r="H786" s="277">
        <v>64.099999999999994</v>
      </c>
      <c r="I786" s="278"/>
      <c r="J786" s="274"/>
      <c r="K786" s="274"/>
      <c r="L786" s="279"/>
      <c r="M786" s="280"/>
      <c r="N786" s="281"/>
      <c r="O786" s="281"/>
      <c r="P786" s="281"/>
      <c r="Q786" s="281"/>
      <c r="R786" s="281"/>
      <c r="S786" s="281"/>
      <c r="T786" s="282"/>
      <c r="U786" s="14"/>
      <c r="V786" s="14"/>
      <c r="W786" s="14"/>
      <c r="X786" s="14"/>
      <c r="Y786" s="14"/>
      <c r="Z786" s="14"/>
      <c r="AA786" s="14"/>
      <c r="AB786" s="14"/>
      <c r="AC786" s="14"/>
      <c r="AD786" s="14"/>
      <c r="AE786" s="14"/>
      <c r="AT786" s="283" t="s">
        <v>436</v>
      </c>
      <c r="AU786" s="283" t="s">
        <v>92</v>
      </c>
      <c r="AV786" s="14" t="s">
        <v>123</v>
      </c>
      <c r="AW786" s="14" t="s">
        <v>38</v>
      </c>
      <c r="AX786" s="14" t="s">
        <v>90</v>
      </c>
      <c r="AY786" s="283" t="s">
        <v>244</v>
      </c>
    </row>
    <row r="787" s="2" customFormat="1" ht="16.5" customHeight="1">
      <c r="A787" s="40"/>
      <c r="B787" s="41"/>
      <c r="C787" s="240" t="s">
        <v>2496</v>
      </c>
      <c r="D787" s="240" t="s">
        <v>397</v>
      </c>
      <c r="E787" s="241" t="s">
        <v>2497</v>
      </c>
      <c r="F787" s="242" t="s">
        <v>2498</v>
      </c>
      <c r="G787" s="243" t="s">
        <v>248</v>
      </c>
      <c r="H787" s="244">
        <v>70.510000000000005</v>
      </c>
      <c r="I787" s="245"/>
      <c r="J787" s="246">
        <f>ROUND(I787*H787,2)</f>
        <v>0</v>
      </c>
      <c r="K787" s="242" t="s">
        <v>249</v>
      </c>
      <c r="L787" s="247"/>
      <c r="M787" s="248" t="s">
        <v>1</v>
      </c>
      <c r="N787" s="249" t="s">
        <v>48</v>
      </c>
      <c r="O787" s="93"/>
      <c r="P787" s="231">
        <f>O787*H787</f>
        <v>0</v>
      </c>
      <c r="Q787" s="231">
        <v>0.0050000000000000001</v>
      </c>
      <c r="R787" s="231">
        <f>Q787*H787</f>
        <v>0.35255000000000003</v>
      </c>
      <c r="S787" s="231">
        <v>0</v>
      </c>
      <c r="T787" s="232">
        <f>S787*H787</f>
        <v>0</v>
      </c>
      <c r="U787" s="40"/>
      <c r="V787" s="40"/>
      <c r="W787" s="40"/>
      <c r="X787" s="40"/>
      <c r="Y787" s="40"/>
      <c r="Z787" s="40"/>
      <c r="AA787" s="40"/>
      <c r="AB787" s="40"/>
      <c r="AC787" s="40"/>
      <c r="AD787" s="40"/>
      <c r="AE787" s="40"/>
      <c r="AR787" s="233" t="s">
        <v>306</v>
      </c>
      <c r="AT787" s="233" t="s">
        <v>397</v>
      </c>
      <c r="AU787" s="233" t="s">
        <v>92</v>
      </c>
      <c r="AY787" s="18" t="s">
        <v>244</v>
      </c>
      <c r="BE787" s="234">
        <f>IF(N787="základní",J787,0)</f>
        <v>0</v>
      </c>
      <c r="BF787" s="234">
        <f>IF(N787="snížená",J787,0)</f>
        <v>0</v>
      </c>
      <c r="BG787" s="234">
        <f>IF(N787="zákl. přenesená",J787,0)</f>
        <v>0</v>
      </c>
      <c r="BH787" s="234">
        <f>IF(N787="sníž. přenesená",J787,0)</f>
        <v>0</v>
      </c>
      <c r="BI787" s="234">
        <f>IF(N787="nulová",J787,0)</f>
        <v>0</v>
      </c>
      <c r="BJ787" s="18" t="s">
        <v>90</v>
      </c>
      <c r="BK787" s="234">
        <f>ROUND(I787*H787,2)</f>
        <v>0</v>
      </c>
      <c r="BL787" s="18" t="s">
        <v>276</v>
      </c>
      <c r="BM787" s="233" t="s">
        <v>2499</v>
      </c>
    </row>
    <row r="788" s="13" customFormat="1">
      <c r="A788" s="13"/>
      <c r="B788" s="262"/>
      <c r="C788" s="263"/>
      <c r="D788" s="235" t="s">
        <v>436</v>
      </c>
      <c r="E788" s="263"/>
      <c r="F788" s="265" t="s">
        <v>2500</v>
      </c>
      <c r="G788" s="263"/>
      <c r="H788" s="266">
        <v>70.510000000000005</v>
      </c>
      <c r="I788" s="267"/>
      <c r="J788" s="263"/>
      <c r="K788" s="263"/>
      <c r="L788" s="268"/>
      <c r="M788" s="269"/>
      <c r="N788" s="270"/>
      <c r="O788" s="270"/>
      <c r="P788" s="270"/>
      <c r="Q788" s="270"/>
      <c r="R788" s="270"/>
      <c r="S788" s="270"/>
      <c r="T788" s="271"/>
      <c r="U788" s="13"/>
      <c r="V788" s="13"/>
      <c r="W788" s="13"/>
      <c r="X788" s="13"/>
      <c r="Y788" s="13"/>
      <c r="Z788" s="13"/>
      <c r="AA788" s="13"/>
      <c r="AB788" s="13"/>
      <c r="AC788" s="13"/>
      <c r="AD788" s="13"/>
      <c r="AE788" s="13"/>
      <c r="AT788" s="272" t="s">
        <v>436</v>
      </c>
      <c r="AU788" s="272" t="s">
        <v>92</v>
      </c>
      <c r="AV788" s="13" t="s">
        <v>92</v>
      </c>
      <c r="AW788" s="13" t="s">
        <v>4</v>
      </c>
      <c r="AX788" s="13" t="s">
        <v>90</v>
      </c>
      <c r="AY788" s="272" t="s">
        <v>244</v>
      </c>
    </row>
    <row r="789" s="2" customFormat="1" ht="21.75" customHeight="1">
      <c r="A789" s="40"/>
      <c r="B789" s="41"/>
      <c r="C789" s="222" t="s">
        <v>2501</v>
      </c>
      <c r="D789" s="222" t="s">
        <v>245</v>
      </c>
      <c r="E789" s="223" t="s">
        <v>2502</v>
      </c>
      <c r="F789" s="224" t="s">
        <v>2503</v>
      </c>
      <c r="G789" s="225" t="s">
        <v>248</v>
      </c>
      <c r="H789" s="226">
        <v>64.099999999999994</v>
      </c>
      <c r="I789" s="227"/>
      <c r="J789" s="228">
        <f>ROUND(I789*H789,2)</f>
        <v>0</v>
      </c>
      <c r="K789" s="224" t="s">
        <v>434</v>
      </c>
      <c r="L789" s="46"/>
      <c r="M789" s="229" t="s">
        <v>1</v>
      </c>
      <c r="N789" s="230" t="s">
        <v>48</v>
      </c>
      <c r="O789" s="93"/>
      <c r="P789" s="231">
        <f>O789*H789</f>
        <v>0</v>
      </c>
      <c r="Q789" s="231">
        <v>0.00012</v>
      </c>
      <c r="R789" s="231">
        <f>Q789*H789</f>
        <v>0.0076919999999999992</v>
      </c>
      <c r="S789" s="231">
        <v>0</v>
      </c>
      <c r="T789" s="232">
        <f>S789*H789</f>
        <v>0</v>
      </c>
      <c r="U789" s="40"/>
      <c r="V789" s="40"/>
      <c r="W789" s="40"/>
      <c r="X789" s="40"/>
      <c r="Y789" s="40"/>
      <c r="Z789" s="40"/>
      <c r="AA789" s="40"/>
      <c r="AB789" s="40"/>
      <c r="AC789" s="40"/>
      <c r="AD789" s="40"/>
      <c r="AE789" s="40"/>
      <c r="AR789" s="233" t="s">
        <v>276</v>
      </c>
      <c r="AT789" s="233" t="s">
        <v>245</v>
      </c>
      <c r="AU789" s="233" t="s">
        <v>92</v>
      </c>
      <c r="AY789" s="18" t="s">
        <v>244</v>
      </c>
      <c r="BE789" s="234">
        <f>IF(N789="základní",J789,0)</f>
        <v>0</v>
      </c>
      <c r="BF789" s="234">
        <f>IF(N789="snížená",J789,0)</f>
        <v>0</v>
      </c>
      <c r="BG789" s="234">
        <f>IF(N789="zákl. přenesená",J789,0)</f>
        <v>0</v>
      </c>
      <c r="BH789" s="234">
        <f>IF(N789="sníž. přenesená",J789,0)</f>
        <v>0</v>
      </c>
      <c r="BI789" s="234">
        <f>IF(N789="nulová",J789,0)</f>
        <v>0</v>
      </c>
      <c r="BJ789" s="18" t="s">
        <v>90</v>
      </c>
      <c r="BK789" s="234">
        <f>ROUND(I789*H789,2)</f>
        <v>0</v>
      </c>
      <c r="BL789" s="18" t="s">
        <v>276</v>
      </c>
      <c r="BM789" s="233" t="s">
        <v>2504</v>
      </c>
    </row>
    <row r="790" s="13" customFormat="1">
      <c r="A790" s="13"/>
      <c r="B790" s="262"/>
      <c r="C790" s="263"/>
      <c r="D790" s="235" t="s">
        <v>436</v>
      </c>
      <c r="E790" s="264" t="s">
        <v>1</v>
      </c>
      <c r="F790" s="265" t="s">
        <v>2495</v>
      </c>
      <c r="G790" s="263"/>
      <c r="H790" s="266">
        <v>64.099999999999994</v>
      </c>
      <c r="I790" s="267"/>
      <c r="J790" s="263"/>
      <c r="K790" s="263"/>
      <c r="L790" s="268"/>
      <c r="M790" s="269"/>
      <c r="N790" s="270"/>
      <c r="O790" s="270"/>
      <c r="P790" s="270"/>
      <c r="Q790" s="270"/>
      <c r="R790" s="270"/>
      <c r="S790" s="270"/>
      <c r="T790" s="271"/>
      <c r="U790" s="13"/>
      <c r="V790" s="13"/>
      <c r="W790" s="13"/>
      <c r="X790" s="13"/>
      <c r="Y790" s="13"/>
      <c r="Z790" s="13"/>
      <c r="AA790" s="13"/>
      <c r="AB790" s="13"/>
      <c r="AC790" s="13"/>
      <c r="AD790" s="13"/>
      <c r="AE790" s="13"/>
      <c r="AT790" s="272" t="s">
        <v>436</v>
      </c>
      <c r="AU790" s="272" t="s">
        <v>92</v>
      </c>
      <c r="AV790" s="13" t="s">
        <v>92</v>
      </c>
      <c r="AW790" s="13" t="s">
        <v>38</v>
      </c>
      <c r="AX790" s="13" t="s">
        <v>83</v>
      </c>
      <c r="AY790" s="272" t="s">
        <v>244</v>
      </c>
    </row>
    <row r="791" s="14" customFormat="1">
      <c r="A791" s="14"/>
      <c r="B791" s="273"/>
      <c r="C791" s="274"/>
      <c r="D791" s="235" t="s">
        <v>436</v>
      </c>
      <c r="E791" s="275" t="s">
        <v>1</v>
      </c>
      <c r="F791" s="276" t="s">
        <v>438</v>
      </c>
      <c r="G791" s="274"/>
      <c r="H791" s="277">
        <v>64.099999999999994</v>
      </c>
      <c r="I791" s="278"/>
      <c r="J791" s="274"/>
      <c r="K791" s="274"/>
      <c r="L791" s="279"/>
      <c r="M791" s="280"/>
      <c r="N791" s="281"/>
      <c r="O791" s="281"/>
      <c r="P791" s="281"/>
      <c r="Q791" s="281"/>
      <c r="R791" s="281"/>
      <c r="S791" s="281"/>
      <c r="T791" s="282"/>
      <c r="U791" s="14"/>
      <c r="V791" s="14"/>
      <c r="W791" s="14"/>
      <c r="X791" s="14"/>
      <c r="Y791" s="14"/>
      <c r="Z791" s="14"/>
      <c r="AA791" s="14"/>
      <c r="AB791" s="14"/>
      <c r="AC791" s="14"/>
      <c r="AD791" s="14"/>
      <c r="AE791" s="14"/>
      <c r="AT791" s="283" t="s">
        <v>436</v>
      </c>
      <c r="AU791" s="283" t="s">
        <v>92</v>
      </c>
      <c r="AV791" s="14" t="s">
        <v>123</v>
      </c>
      <c r="AW791" s="14" t="s">
        <v>38</v>
      </c>
      <c r="AX791" s="14" t="s">
        <v>90</v>
      </c>
      <c r="AY791" s="283" t="s">
        <v>244</v>
      </c>
    </row>
    <row r="792" s="2" customFormat="1" ht="16.5" customHeight="1">
      <c r="A792" s="40"/>
      <c r="B792" s="41"/>
      <c r="C792" s="240" t="s">
        <v>2505</v>
      </c>
      <c r="D792" s="240" t="s">
        <v>397</v>
      </c>
      <c r="E792" s="241" t="s">
        <v>2506</v>
      </c>
      <c r="F792" s="242" t="s">
        <v>2507</v>
      </c>
      <c r="G792" s="243" t="s">
        <v>301</v>
      </c>
      <c r="H792" s="244">
        <v>7.0510000000000002</v>
      </c>
      <c r="I792" s="245"/>
      <c r="J792" s="246">
        <f>ROUND(I792*H792,2)</f>
        <v>0</v>
      </c>
      <c r="K792" s="242" t="s">
        <v>249</v>
      </c>
      <c r="L792" s="247"/>
      <c r="M792" s="248" t="s">
        <v>1</v>
      </c>
      <c r="N792" s="249" t="s">
        <v>48</v>
      </c>
      <c r="O792" s="93"/>
      <c r="P792" s="231">
        <f>O792*H792</f>
        <v>0</v>
      </c>
      <c r="Q792" s="231">
        <v>0.02</v>
      </c>
      <c r="R792" s="231">
        <f>Q792*H792</f>
        <v>0.14102000000000001</v>
      </c>
      <c r="S792" s="231">
        <v>0</v>
      </c>
      <c r="T792" s="232">
        <f>S792*H792</f>
        <v>0</v>
      </c>
      <c r="U792" s="40"/>
      <c r="V792" s="40"/>
      <c r="W792" s="40"/>
      <c r="X792" s="40"/>
      <c r="Y792" s="40"/>
      <c r="Z792" s="40"/>
      <c r="AA792" s="40"/>
      <c r="AB792" s="40"/>
      <c r="AC792" s="40"/>
      <c r="AD792" s="40"/>
      <c r="AE792" s="40"/>
      <c r="AR792" s="233" t="s">
        <v>306</v>
      </c>
      <c r="AT792" s="233" t="s">
        <v>397</v>
      </c>
      <c r="AU792" s="233" t="s">
        <v>92</v>
      </c>
      <c r="AY792" s="18" t="s">
        <v>244</v>
      </c>
      <c r="BE792" s="234">
        <f>IF(N792="základní",J792,0)</f>
        <v>0</v>
      </c>
      <c r="BF792" s="234">
        <f>IF(N792="snížená",J792,0)</f>
        <v>0</v>
      </c>
      <c r="BG792" s="234">
        <f>IF(N792="zákl. přenesená",J792,0)</f>
        <v>0</v>
      </c>
      <c r="BH792" s="234">
        <f>IF(N792="sníž. přenesená",J792,0)</f>
        <v>0</v>
      </c>
      <c r="BI792" s="234">
        <f>IF(N792="nulová",J792,0)</f>
        <v>0</v>
      </c>
      <c r="BJ792" s="18" t="s">
        <v>90</v>
      </c>
      <c r="BK792" s="234">
        <f>ROUND(I792*H792,2)</f>
        <v>0</v>
      </c>
      <c r="BL792" s="18" t="s">
        <v>276</v>
      </c>
      <c r="BM792" s="233" t="s">
        <v>2508</v>
      </c>
    </row>
    <row r="793" s="13" customFormat="1">
      <c r="A793" s="13"/>
      <c r="B793" s="262"/>
      <c r="C793" s="263"/>
      <c r="D793" s="235" t="s">
        <v>436</v>
      </c>
      <c r="E793" s="263"/>
      <c r="F793" s="265" t="s">
        <v>2509</v>
      </c>
      <c r="G793" s="263"/>
      <c r="H793" s="266">
        <v>7.0510000000000002</v>
      </c>
      <c r="I793" s="267"/>
      <c r="J793" s="263"/>
      <c r="K793" s="263"/>
      <c r="L793" s="268"/>
      <c r="M793" s="269"/>
      <c r="N793" s="270"/>
      <c r="O793" s="270"/>
      <c r="P793" s="270"/>
      <c r="Q793" s="270"/>
      <c r="R793" s="270"/>
      <c r="S793" s="270"/>
      <c r="T793" s="271"/>
      <c r="U793" s="13"/>
      <c r="V793" s="13"/>
      <c r="W793" s="13"/>
      <c r="X793" s="13"/>
      <c r="Y793" s="13"/>
      <c r="Z793" s="13"/>
      <c r="AA793" s="13"/>
      <c r="AB793" s="13"/>
      <c r="AC793" s="13"/>
      <c r="AD793" s="13"/>
      <c r="AE793" s="13"/>
      <c r="AT793" s="272" t="s">
        <v>436</v>
      </c>
      <c r="AU793" s="272" t="s">
        <v>92</v>
      </c>
      <c r="AV793" s="13" t="s">
        <v>92</v>
      </c>
      <c r="AW793" s="13" t="s">
        <v>4</v>
      </c>
      <c r="AX793" s="13" t="s">
        <v>90</v>
      </c>
      <c r="AY793" s="272" t="s">
        <v>244</v>
      </c>
    </row>
    <row r="794" s="2" customFormat="1" ht="24.15" customHeight="1">
      <c r="A794" s="40"/>
      <c r="B794" s="41"/>
      <c r="C794" s="222" t="s">
        <v>2510</v>
      </c>
      <c r="D794" s="222" t="s">
        <v>245</v>
      </c>
      <c r="E794" s="223" t="s">
        <v>2511</v>
      </c>
      <c r="F794" s="224" t="s">
        <v>2512</v>
      </c>
      <c r="G794" s="225" t="s">
        <v>248</v>
      </c>
      <c r="H794" s="226">
        <v>1063.9449999999999</v>
      </c>
      <c r="I794" s="227"/>
      <c r="J794" s="228">
        <f>ROUND(I794*H794,2)</f>
        <v>0</v>
      </c>
      <c r="K794" s="224" t="s">
        <v>249</v>
      </c>
      <c r="L794" s="46"/>
      <c r="M794" s="229" t="s">
        <v>1</v>
      </c>
      <c r="N794" s="230" t="s">
        <v>48</v>
      </c>
      <c r="O794" s="93"/>
      <c r="P794" s="231">
        <f>O794*H794</f>
        <v>0</v>
      </c>
      <c r="Q794" s="231">
        <v>0.00012</v>
      </c>
      <c r="R794" s="231">
        <f>Q794*H794</f>
        <v>0.12767339999999999</v>
      </c>
      <c r="S794" s="231">
        <v>0</v>
      </c>
      <c r="T794" s="232">
        <f>S794*H794</f>
        <v>0</v>
      </c>
      <c r="U794" s="40"/>
      <c r="V794" s="40"/>
      <c r="W794" s="40"/>
      <c r="X794" s="40"/>
      <c r="Y794" s="40"/>
      <c r="Z794" s="40"/>
      <c r="AA794" s="40"/>
      <c r="AB794" s="40"/>
      <c r="AC794" s="40"/>
      <c r="AD794" s="40"/>
      <c r="AE794" s="40"/>
      <c r="AR794" s="233" t="s">
        <v>276</v>
      </c>
      <c r="AT794" s="233" t="s">
        <v>245</v>
      </c>
      <c r="AU794" s="233" t="s">
        <v>92</v>
      </c>
      <c r="AY794" s="18" t="s">
        <v>244</v>
      </c>
      <c r="BE794" s="234">
        <f>IF(N794="základní",J794,0)</f>
        <v>0</v>
      </c>
      <c r="BF794" s="234">
        <f>IF(N794="snížená",J794,0)</f>
        <v>0</v>
      </c>
      <c r="BG794" s="234">
        <f>IF(N794="zákl. přenesená",J794,0)</f>
        <v>0</v>
      </c>
      <c r="BH794" s="234">
        <f>IF(N794="sníž. přenesená",J794,0)</f>
        <v>0</v>
      </c>
      <c r="BI794" s="234">
        <f>IF(N794="nulová",J794,0)</f>
        <v>0</v>
      </c>
      <c r="BJ794" s="18" t="s">
        <v>90</v>
      </c>
      <c r="BK794" s="234">
        <f>ROUND(I794*H794,2)</f>
        <v>0</v>
      </c>
      <c r="BL794" s="18" t="s">
        <v>276</v>
      </c>
      <c r="BM794" s="233" t="s">
        <v>2513</v>
      </c>
    </row>
    <row r="795" s="15" customFormat="1">
      <c r="A795" s="15"/>
      <c r="B795" s="287"/>
      <c r="C795" s="288"/>
      <c r="D795" s="235" t="s">
        <v>436</v>
      </c>
      <c r="E795" s="289" t="s">
        <v>1</v>
      </c>
      <c r="F795" s="290" t="s">
        <v>2187</v>
      </c>
      <c r="G795" s="288"/>
      <c r="H795" s="289" t="s">
        <v>1</v>
      </c>
      <c r="I795" s="291"/>
      <c r="J795" s="288"/>
      <c r="K795" s="288"/>
      <c r="L795" s="292"/>
      <c r="M795" s="293"/>
      <c r="N795" s="294"/>
      <c r="O795" s="294"/>
      <c r="P795" s="294"/>
      <c r="Q795" s="294"/>
      <c r="R795" s="294"/>
      <c r="S795" s="294"/>
      <c r="T795" s="295"/>
      <c r="U795" s="15"/>
      <c r="V795" s="15"/>
      <c r="W795" s="15"/>
      <c r="X795" s="15"/>
      <c r="Y795" s="15"/>
      <c r="Z795" s="15"/>
      <c r="AA795" s="15"/>
      <c r="AB795" s="15"/>
      <c r="AC795" s="15"/>
      <c r="AD795" s="15"/>
      <c r="AE795" s="15"/>
      <c r="AT795" s="296" t="s">
        <v>436</v>
      </c>
      <c r="AU795" s="296" t="s">
        <v>92</v>
      </c>
      <c r="AV795" s="15" t="s">
        <v>90</v>
      </c>
      <c r="AW795" s="15" t="s">
        <v>38</v>
      </c>
      <c r="AX795" s="15" t="s">
        <v>83</v>
      </c>
      <c r="AY795" s="296" t="s">
        <v>244</v>
      </c>
    </row>
    <row r="796" s="15" customFormat="1">
      <c r="A796" s="15"/>
      <c r="B796" s="287"/>
      <c r="C796" s="288"/>
      <c r="D796" s="235" t="s">
        <v>436</v>
      </c>
      <c r="E796" s="289" t="s">
        <v>1</v>
      </c>
      <c r="F796" s="290" t="s">
        <v>2514</v>
      </c>
      <c r="G796" s="288"/>
      <c r="H796" s="289" t="s">
        <v>1</v>
      </c>
      <c r="I796" s="291"/>
      <c r="J796" s="288"/>
      <c r="K796" s="288"/>
      <c r="L796" s="292"/>
      <c r="M796" s="293"/>
      <c r="N796" s="294"/>
      <c r="O796" s="294"/>
      <c r="P796" s="294"/>
      <c r="Q796" s="294"/>
      <c r="R796" s="294"/>
      <c r="S796" s="294"/>
      <c r="T796" s="295"/>
      <c r="U796" s="15"/>
      <c r="V796" s="15"/>
      <c r="W796" s="15"/>
      <c r="X796" s="15"/>
      <c r="Y796" s="15"/>
      <c r="Z796" s="15"/>
      <c r="AA796" s="15"/>
      <c r="AB796" s="15"/>
      <c r="AC796" s="15"/>
      <c r="AD796" s="15"/>
      <c r="AE796" s="15"/>
      <c r="AT796" s="296" t="s">
        <v>436</v>
      </c>
      <c r="AU796" s="296" t="s">
        <v>92</v>
      </c>
      <c r="AV796" s="15" t="s">
        <v>90</v>
      </c>
      <c r="AW796" s="15" t="s">
        <v>38</v>
      </c>
      <c r="AX796" s="15" t="s">
        <v>83</v>
      </c>
      <c r="AY796" s="296" t="s">
        <v>244</v>
      </c>
    </row>
    <row r="797" s="13" customFormat="1">
      <c r="A797" s="13"/>
      <c r="B797" s="262"/>
      <c r="C797" s="263"/>
      <c r="D797" s="235" t="s">
        <v>436</v>
      </c>
      <c r="E797" s="264" t="s">
        <v>1</v>
      </c>
      <c r="F797" s="265" t="s">
        <v>2515</v>
      </c>
      <c r="G797" s="263"/>
      <c r="H797" s="266">
        <v>1038.634</v>
      </c>
      <c r="I797" s="267"/>
      <c r="J797" s="263"/>
      <c r="K797" s="263"/>
      <c r="L797" s="268"/>
      <c r="M797" s="269"/>
      <c r="N797" s="270"/>
      <c r="O797" s="270"/>
      <c r="P797" s="270"/>
      <c r="Q797" s="270"/>
      <c r="R797" s="270"/>
      <c r="S797" s="270"/>
      <c r="T797" s="271"/>
      <c r="U797" s="13"/>
      <c r="V797" s="13"/>
      <c r="W797" s="13"/>
      <c r="X797" s="13"/>
      <c r="Y797" s="13"/>
      <c r="Z797" s="13"/>
      <c r="AA797" s="13"/>
      <c r="AB797" s="13"/>
      <c r="AC797" s="13"/>
      <c r="AD797" s="13"/>
      <c r="AE797" s="13"/>
      <c r="AT797" s="272" t="s">
        <v>436</v>
      </c>
      <c r="AU797" s="272" t="s">
        <v>92</v>
      </c>
      <c r="AV797" s="13" t="s">
        <v>92</v>
      </c>
      <c r="AW797" s="13" t="s">
        <v>38</v>
      </c>
      <c r="AX797" s="13" t="s">
        <v>83</v>
      </c>
      <c r="AY797" s="272" t="s">
        <v>244</v>
      </c>
    </row>
    <row r="798" s="13" customFormat="1">
      <c r="A798" s="13"/>
      <c r="B798" s="262"/>
      <c r="C798" s="263"/>
      <c r="D798" s="235" t="s">
        <v>436</v>
      </c>
      <c r="E798" s="264" t="s">
        <v>1</v>
      </c>
      <c r="F798" s="265" t="s">
        <v>2516</v>
      </c>
      <c r="G798" s="263"/>
      <c r="H798" s="266">
        <v>1.944</v>
      </c>
      <c r="I798" s="267"/>
      <c r="J798" s="263"/>
      <c r="K798" s="263"/>
      <c r="L798" s="268"/>
      <c r="M798" s="269"/>
      <c r="N798" s="270"/>
      <c r="O798" s="270"/>
      <c r="P798" s="270"/>
      <c r="Q798" s="270"/>
      <c r="R798" s="270"/>
      <c r="S798" s="270"/>
      <c r="T798" s="271"/>
      <c r="U798" s="13"/>
      <c r="V798" s="13"/>
      <c r="W798" s="13"/>
      <c r="X798" s="13"/>
      <c r="Y798" s="13"/>
      <c r="Z798" s="13"/>
      <c r="AA798" s="13"/>
      <c r="AB798" s="13"/>
      <c r="AC798" s="13"/>
      <c r="AD798" s="13"/>
      <c r="AE798" s="13"/>
      <c r="AT798" s="272" t="s">
        <v>436</v>
      </c>
      <c r="AU798" s="272" t="s">
        <v>92</v>
      </c>
      <c r="AV798" s="13" t="s">
        <v>92</v>
      </c>
      <c r="AW798" s="13" t="s">
        <v>38</v>
      </c>
      <c r="AX798" s="13" t="s">
        <v>83</v>
      </c>
      <c r="AY798" s="272" t="s">
        <v>244</v>
      </c>
    </row>
    <row r="799" s="13" customFormat="1">
      <c r="A799" s="13"/>
      <c r="B799" s="262"/>
      <c r="C799" s="263"/>
      <c r="D799" s="235" t="s">
        <v>436</v>
      </c>
      <c r="E799" s="264" t="s">
        <v>1</v>
      </c>
      <c r="F799" s="265" t="s">
        <v>2517</v>
      </c>
      <c r="G799" s="263"/>
      <c r="H799" s="266">
        <v>22.286999999999999</v>
      </c>
      <c r="I799" s="267"/>
      <c r="J799" s="263"/>
      <c r="K799" s="263"/>
      <c r="L799" s="268"/>
      <c r="M799" s="269"/>
      <c r="N799" s="270"/>
      <c r="O799" s="270"/>
      <c r="P799" s="270"/>
      <c r="Q799" s="270"/>
      <c r="R799" s="270"/>
      <c r="S799" s="270"/>
      <c r="T799" s="271"/>
      <c r="U799" s="13"/>
      <c r="V799" s="13"/>
      <c r="W799" s="13"/>
      <c r="X799" s="13"/>
      <c r="Y799" s="13"/>
      <c r="Z799" s="13"/>
      <c r="AA799" s="13"/>
      <c r="AB799" s="13"/>
      <c r="AC799" s="13"/>
      <c r="AD799" s="13"/>
      <c r="AE799" s="13"/>
      <c r="AT799" s="272" t="s">
        <v>436</v>
      </c>
      <c r="AU799" s="272" t="s">
        <v>92</v>
      </c>
      <c r="AV799" s="13" t="s">
        <v>92</v>
      </c>
      <c r="AW799" s="13" t="s">
        <v>38</v>
      </c>
      <c r="AX799" s="13" t="s">
        <v>83</v>
      </c>
      <c r="AY799" s="272" t="s">
        <v>244</v>
      </c>
    </row>
    <row r="800" s="13" customFormat="1">
      <c r="A800" s="13"/>
      <c r="B800" s="262"/>
      <c r="C800" s="263"/>
      <c r="D800" s="235" t="s">
        <v>436</v>
      </c>
      <c r="E800" s="264" t="s">
        <v>1</v>
      </c>
      <c r="F800" s="265" t="s">
        <v>2518</v>
      </c>
      <c r="G800" s="263"/>
      <c r="H800" s="266">
        <v>1.0800000000000001</v>
      </c>
      <c r="I800" s="267"/>
      <c r="J800" s="263"/>
      <c r="K800" s="263"/>
      <c r="L800" s="268"/>
      <c r="M800" s="269"/>
      <c r="N800" s="270"/>
      <c r="O800" s="270"/>
      <c r="P800" s="270"/>
      <c r="Q800" s="270"/>
      <c r="R800" s="270"/>
      <c r="S800" s="270"/>
      <c r="T800" s="271"/>
      <c r="U800" s="13"/>
      <c r="V800" s="13"/>
      <c r="W800" s="13"/>
      <c r="X800" s="13"/>
      <c r="Y800" s="13"/>
      <c r="Z800" s="13"/>
      <c r="AA800" s="13"/>
      <c r="AB800" s="13"/>
      <c r="AC800" s="13"/>
      <c r="AD800" s="13"/>
      <c r="AE800" s="13"/>
      <c r="AT800" s="272" t="s">
        <v>436</v>
      </c>
      <c r="AU800" s="272" t="s">
        <v>92</v>
      </c>
      <c r="AV800" s="13" t="s">
        <v>92</v>
      </c>
      <c r="AW800" s="13" t="s">
        <v>38</v>
      </c>
      <c r="AX800" s="13" t="s">
        <v>83</v>
      </c>
      <c r="AY800" s="272" t="s">
        <v>244</v>
      </c>
    </row>
    <row r="801" s="14" customFormat="1">
      <c r="A801" s="14"/>
      <c r="B801" s="273"/>
      <c r="C801" s="274"/>
      <c r="D801" s="235" t="s">
        <v>436</v>
      </c>
      <c r="E801" s="275" t="s">
        <v>1</v>
      </c>
      <c r="F801" s="276" t="s">
        <v>438</v>
      </c>
      <c r="G801" s="274"/>
      <c r="H801" s="277">
        <v>1063.9449999999999</v>
      </c>
      <c r="I801" s="278"/>
      <c r="J801" s="274"/>
      <c r="K801" s="274"/>
      <c r="L801" s="279"/>
      <c r="M801" s="280"/>
      <c r="N801" s="281"/>
      <c r="O801" s="281"/>
      <c r="P801" s="281"/>
      <c r="Q801" s="281"/>
      <c r="R801" s="281"/>
      <c r="S801" s="281"/>
      <c r="T801" s="282"/>
      <c r="U801" s="14"/>
      <c r="V801" s="14"/>
      <c r="W801" s="14"/>
      <c r="X801" s="14"/>
      <c r="Y801" s="14"/>
      <c r="Z801" s="14"/>
      <c r="AA801" s="14"/>
      <c r="AB801" s="14"/>
      <c r="AC801" s="14"/>
      <c r="AD801" s="14"/>
      <c r="AE801" s="14"/>
      <c r="AT801" s="283" t="s">
        <v>436</v>
      </c>
      <c r="AU801" s="283" t="s">
        <v>92</v>
      </c>
      <c r="AV801" s="14" t="s">
        <v>123</v>
      </c>
      <c r="AW801" s="14" t="s">
        <v>38</v>
      </c>
      <c r="AX801" s="14" t="s">
        <v>90</v>
      </c>
      <c r="AY801" s="283" t="s">
        <v>244</v>
      </c>
    </row>
    <row r="802" s="2" customFormat="1" ht="16.5" customHeight="1">
      <c r="A802" s="40"/>
      <c r="B802" s="41"/>
      <c r="C802" s="222" t="s">
        <v>2519</v>
      </c>
      <c r="D802" s="222" t="s">
        <v>245</v>
      </c>
      <c r="E802" s="223" t="s">
        <v>2520</v>
      </c>
      <c r="F802" s="224" t="s">
        <v>2521</v>
      </c>
      <c r="G802" s="225" t="s">
        <v>2428</v>
      </c>
      <c r="H802" s="312"/>
      <c r="I802" s="227"/>
      <c r="J802" s="228">
        <f>ROUND(I802*H802,2)</f>
        <v>0</v>
      </c>
      <c r="K802" s="224" t="s">
        <v>434</v>
      </c>
      <c r="L802" s="46"/>
      <c r="M802" s="229" t="s">
        <v>1</v>
      </c>
      <c r="N802" s="230" t="s">
        <v>48</v>
      </c>
      <c r="O802" s="93"/>
      <c r="P802" s="231">
        <f>O802*H802</f>
        <v>0</v>
      </c>
      <c r="Q802" s="231">
        <v>0</v>
      </c>
      <c r="R802" s="231">
        <f>Q802*H802</f>
        <v>0</v>
      </c>
      <c r="S802" s="231">
        <v>0</v>
      </c>
      <c r="T802" s="232">
        <f>S802*H802</f>
        <v>0</v>
      </c>
      <c r="U802" s="40"/>
      <c r="V802" s="40"/>
      <c r="W802" s="40"/>
      <c r="X802" s="40"/>
      <c r="Y802" s="40"/>
      <c r="Z802" s="40"/>
      <c r="AA802" s="40"/>
      <c r="AB802" s="40"/>
      <c r="AC802" s="40"/>
      <c r="AD802" s="40"/>
      <c r="AE802" s="40"/>
      <c r="AR802" s="233" t="s">
        <v>276</v>
      </c>
      <c r="AT802" s="233" t="s">
        <v>245</v>
      </c>
      <c r="AU802" s="233" t="s">
        <v>92</v>
      </c>
      <c r="AY802" s="18" t="s">
        <v>244</v>
      </c>
      <c r="BE802" s="234">
        <f>IF(N802="základní",J802,0)</f>
        <v>0</v>
      </c>
      <c r="BF802" s="234">
        <f>IF(N802="snížená",J802,0)</f>
        <v>0</v>
      </c>
      <c r="BG802" s="234">
        <f>IF(N802="zákl. přenesená",J802,0)</f>
        <v>0</v>
      </c>
      <c r="BH802" s="234">
        <f>IF(N802="sníž. přenesená",J802,0)</f>
        <v>0</v>
      </c>
      <c r="BI802" s="234">
        <f>IF(N802="nulová",J802,0)</f>
        <v>0</v>
      </c>
      <c r="BJ802" s="18" t="s">
        <v>90</v>
      </c>
      <c r="BK802" s="234">
        <f>ROUND(I802*H802,2)</f>
        <v>0</v>
      </c>
      <c r="BL802" s="18" t="s">
        <v>276</v>
      </c>
      <c r="BM802" s="233" t="s">
        <v>2522</v>
      </c>
    </row>
    <row r="803" s="11" customFormat="1" ht="22.8" customHeight="1">
      <c r="A803" s="11"/>
      <c r="B803" s="208"/>
      <c r="C803" s="209"/>
      <c r="D803" s="210" t="s">
        <v>82</v>
      </c>
      <c r="E803" s="260" t="s">
        <v>2523</v>
      </c>
      <c r="F803" s="260" t="s">
        <v>2524</v>
      </c>
      <c r="G803" s="209"/>
      <c r="H803" s="209"/>
      <c r="I803" s="212"/>
      <c r="J803" s="261">
        <f>BK803</f>
        <v>0</v>
      </c>
      <c r="K803" s="209"/>
      <c r="L803" s="214"/>
      <c r="M803" s="215"/>
      <c r="N803" s="216"/>
      <c r="O803" s="216"/>
      <c r="P803" s="217">
        <f>SUM(P804:P807)</f>
        <v>0</v>
      </c>
      <c r="Q803" s="216"/>
      <c r="R803" s="217">
        <f>SUM(R804:R807)</f>
        <v>0.0059199999999999999</v>
      </c>
      <c r="S803" s="216"/>
      <c r="T803" s="218">
        <f>SUM(T804:T807)</f>
        <v>0</v>
      </c>
      <c r="U803" s="11"/>
      <c r="V803" s="11"/>
      <c r="W803" s="11"/>
      <c r="X803" s="11"/>
      <c r="Y803" s="11"/>
      <c r="Z803" s="11"/>
      <c r="AA803" s="11"/>
      <c r="AB803" s="11"/>
      <c r="AC803" s="11"/>
      <c r="AD803" s="11"/>
      <c r="AE803" s="11"/>
      <c r="AR803" s="219" t="s">
        <v>92</v>
      </c>
      <c r="AT803" s="220" t="s">
        <v>82</v>
      </c>
      <c r="AU803" s="220" t="s">
        <v>90</v>
      </c>
      <c r="AY803" s="219" t="s">
        <v>244</v>
      </c>
      <c r="BK803" s="221">
        <f>SUM(BK804:BK807)</f>
        <v>0</v>
      </c>
    </row>
    <row r="804" s="2" customFormat="1" ht="16.5" customHeight="1">
      <c r="A804" s="40"/>
      <c r="B804" s="41"/>
      <c r="C804" s="222" t="s">
        <v>2525</v>
      </c>
      <c r="D804" s="222" t="s">
        <v>245</v>
      </c>
      <c r="E804" s="223" t="s">
        <v>2526</v>
      </c>
      <c r="F804" s="224" t="s">
        <v>2527</v>
      </c>
      <c r="G804" s="225" t="s">
        <v>257</v>
      </c>
      <c r="H804" s="226">
        <v>2</v>
      </c>
      <c r="I804" s="227"/>
      <c r="J804" s="228">
        <f>ROUND(I804*H804,2)</f>
        <v>0</v>
      </c>
      <c r="K804" s="224" t="s">
        <v>249</v>
      </c>
      <c r="L804" s="46"/>
      <c r="M804" s="229" t="s">
        <v>1</v>
      </c>
      <c r="N804" s="230" t="s">
        <v>48</v>
      </c>
      <c r="O804" s="93"/>
      <c r="P804" s="231">
        <f>O804*H804</f>
        <v>0</v>
      </c>
      <c r="Q804" s="231">
        <v>0.00296</v>
      </c>
      <c r="R804" s="231">
        <f>Q804*H804</f>
        <v>0.0059199999999999999</v>
      </c>
      <c r="S804" s="231">
        <v>0</v>
      </c>
      <c r="T804" s="232">
        <f>S804*H804</f>
        <v>0</v>
      </c>
      <c r="U804" s="40"/>
      <c r="V804" s="40"/>
      <c r="W804" s="40"/>
      <c r="X804" s="40"/>
      <c r="Y804" s="40"/>
      <c r="Z804" s="40"/>
      <c r="AA804" s="40"/>
      <c r="AB804" s="40"/>
      <c r="AC804" s="40"/>
      <c r="AD804" s="40"/>
      <c r="AE804" s="40"/>
      <c r="AR804" s="233" t="s">
        <v>276</v>
      </c>
      <c r="AT804" s="233" t="s">
        <v>245</v>
      </c>
      <c r="AU804" s="233" t="s">
        <v>92</v>
      </c>
      <c r="AY804" s="18" t="s">
        <v>244</v>
      </c>
      <c r="BE804" s="234">
        <f>IF(N804="základní",J804,0)</f>
        <v>0</v>
      </c>
      <c r="BF804" s="234">
        <f>IF(N804="snížená",J804,0)</f>
        <v>0</v>
      </c>
      <c r="BG804" s="234">
        <f>IF(N804="zákl. přenesená",J804,0)</f>
        <v>0</v>
      </c>
      <c r="BH804" s="234">
        <f>IF(N804="sníž. přenesená",J804,0)</f>
        <v>0</v>
      </c>
      <c r="BI804" s="234">
        <f>IF(N804="nulová",J804,0)</f>
        <v>0</v>
      </c>
      <c r="BJ804" s="18" t="s">
        <v>90</v>
      </c>
      <c r="BK804" s="234">
        <f>ROUND(I804*H804,2)</f>
        <v>0</v>
      </c>
      <c r="BL804" s="18" t="s">
        <v>276</v>
      </c>
      <c r="BM804" s="233" t="s">
        <v>2528</v>
      </c>
    </row>
    <row r="805" s="2" customFormat="1">
      <c r="A805" s="40"/>
      <c r="B805" s="41"/>
      <c r="C805" s="42"/>
      <c r="D805" s="235" t="s">
        <v>250</v>
      </c>
      <c r="E805" s="42"/>
      <c r="F805" s="236" t="s">
        <v>2529</v>
      </c>
      <c r="G805" s="42"/>
      <c r="H805" s="42"/>
      <c r="I805" s="237"/>
      <c r="J805" s="42"/>
      <c r="K805" s="42"/>
      <c r="L805" s="46"/>
      <c r="M805" s="238"/>
      <c r="N805" s="239"/>
      <c r="O805" s="93"/>
      <c r="P805" s="93"/>
      <c r="Q805" s="93"/>
      <c r="R805" s="93"/>
      <c r="S805" s="93"/>
      <c r="T805" s="94"/>
      <c r="U805" s="40"/>
      <c r="V805" s="40"/>
      <c r="W805" s="40"/>
      <c r="X805" s="40"/>
      <c r="Y805" s="40"/>
      <c r="Z805" s="40"/>
      <c r="AA805" s="40"/>
      <c r="AB805" s="40"/>
      <c r="AC805" s="40"/>
      <c r="AD805" s="40"/>
      <c r="AE805" s="40"/>
      <c r="AT805" s="18" t="s">
        <v>250</v>
      </c>
      <c r="AU805" s="18" t="s">
        <v>92</v>
      </c>
    </row>
    <row r="806" s="13" customFormat="1">
      <c r="A806" s="13"/>
      <c r="B806" s="262"/>
      <c r="C806" s="263"/>
      <c r="D806" s="235" t="s">
        <v>436</v>
      </c>
      <c r="E806" s="264" t="s">
        <v>1</v>
      </c>
      <c r="F806" s="265" t="s">
        <v>2530</v>
      </c>
      <c r="G806" s="263"/>
      <c r="H806" s="266">
        <v>2</v>
      </c>
      <c r="I806" s="267"/>
      <c r="J806" s="263"/>
      <c r="K806" s="263"/>
      <c r="L806" s="268"/>
      <c r="M806" s="269"/>
      <c r="N806" s="270"/>
      <c r="O806" s="270"/>
      <c r="P806" s="270"/>
      <c r="Q806" s="270"/>
      <c r="R806" s="270"/>
      <c r="S806" s="270"/>
      <c r="T806" s="271"/>
      <c r="U806" s="13"/>
      <c r="V806" s="13"/>
      <c r="W806" s="13"/>
      <c r="X806" s="13"/>
      <c r="Y806" s="13"/>
      <c r="Z806" s="13"/>
      <c r="AA806" s="13"/>
      <c r="AB806" s="13"/>
      <c r="AC806" s="13"/>
      <c r="AD806" s="13"/>
      <c r="AE806" s="13"/>
      <c r="AT806" s="272" t="s">
        <v>436</v>
      </c>
      <c r="AU806" s="272" t="s">
        <v>92</v>
      </c>
      <c r="AV806" s="13" t="s">
        <v>92</v>
      </c>
      <c r="AW806" s="13" t="s">
        <v>38</v>
      </c>
      <c r="AX806" s="13" t="s">
        <v>83</v>
      </c>
      <c r="AY806" s="272" t="s">
        <v>244</v>
      </c>
    </row>
    <row r="807" s="14" customFormat="1">
      <c r="A807" s="14"/>
      <c r="B807" s="273"/>
      <c r="C807" s="274"/>
      <c r="D807" s="235" t="s">
        <v>436</v>
      </c>
      <c r="E807" s="275" t="s">
        <v>1</v>
      </c>
      <c r="F807" s="276" t="s">
        <v>438</v>
      </c>
      <c r="G807" s="274"/>
      <c r="H807" s="277">
        <v>2</v>
      </c>
      <c r="I807" s="278"/>
      <c r="J807" s="274"/>
      <c r="K807" s="274"/>
      <c r="L807" s="279"/>
      <c r="M807" s="280"/>
      <c r="N807" s="281"/>
      <c r="O807" s="281"/>
      <c r="P807" s="281"/>
      <c r="Q807" s="281"/>
      <c r="R807" s="281"/>
      <c r="S807" s="281"/>
      <c r="T807" s="282"/>
      <c r="U807" s="14"/>
      <c r="V807" s="14"/>
      <c r="W807" s="14"/>
      <c r="X807" s="14"/>
      <c r="Y807" s="14"/>
      <c r="Z807" s="14"/>
      <c r="AA807" s="14"/>
      <c r="AB807" s="14"/>
      <c r="AC807" s="14"/>
      <c r="AD807" s="14"/>
      <c r="AE807" s="14"/>
      <c r="AT807" s="283" t="s">
        <v>436</v>
      </c>
      <c r="AU807" s="283" t="s">
        <v>92</v>
      </c>
      <c r="AV807" s="14" t="s">
        <v>123</v>
      </c>
      <c r="AW807" s="14" t="s">
        <v>38</v>
      </c>
      <c r="AX807" s="14" t="s">
        <v>90</v>
      </c>
      <c r="AY807" s="283" t="s">
        <v>244</v>
      </c>
    </row>
    <row r="808" s="11" customFormat="1" ht="22.8" customHeight="1">
      <c r="A808" s="11"/>
      <c r="B808" s="208"/>
      <c r="C808" s="209"/>
      <c r="D808" s="210" t="s">
        <v>82</v>
      </c>
      <c r="E808" s="260" t="s">
        <v>2531</v>
      </c>
      <c r="F808" s="260" t="s">
        <v>2532</v>
      </c>
      <c r="G808" s="209"/>
      <c r="H808" s="209"/>
      <c r="I808" s="212"/>
      <c r="J808" s="261">
        <f>BK808</f>
        <v>0</v>
      </c>
      <c r="K808" s="209"/>
      <c r="L808" s="214"/>
      <c r="M808" s="215"/>
      <c r="N808" s="216"/>
      <c r="O808" s="216"/>
      <c r="P808" s="217">
        <f>P809</f>
        <v>0</v>
      </c>
      <c r="Q808" s="216"/>
      <c r="R808" s="217">
        <f>R809</f>
        <v>0.00016000000000000001</v>
      </c>
      <c r="S808" s="216"/>
      <c r="T808" s="218">
        <f>T809</f>
        <v>0.049860000000000002</v>
      </c>
      <c r="U808" s="11"/>
      <c r="V808" s="11"/>
      <c r="W808" s="11"/>
      <c r="X808" s="11"/>
      <c r="Y808" s="11"/>
      <c r="Z808" s="11"/>
      <c r="AA808" s="11"/>
      <c r="AB808" s="11"/>
      <c r="AC808" s="11"/>
      <c r="AD808" s="11"/>
      <c r="AE808" s="11"/>
      <c r="AR808" s="219" t="s">
        <v>92</v>
      </c>
      <c r="AT808" s="220" t="s">
        <v>82</v>
      </c>
      <c r="AU808" s="220" t="s">
        <v>90</v>
      </c>
      <c r="AY808" s="219" t="s">
        <v>244</v>
      </c>
      <c r="BK808" s="221">
        <f>BK809</f>
        <v>0</v>
      </c>
    </row>
    <row r="809" s="2" customFormat="1" ht="16.5" customHeight="1">
      <c r="A809" s="40"/>
      <c r="B809" s="41"/>
      <c r="C809" s="222" t="s">
        <v>2533</v>
      </c>
      <c r="D809" s="222" t="s">
        <v>245</v>
      </c>
      <c r="E809" s="223" t="s">
        <v>2534</v>
      </c>
      <c r="F809" s="224" t="s">
        <v>2535</v>
      </c>
      <c r="G809" s="225" t="s">
        <v>257</v>
      </c>
      <c r="H809" s="226">
        <v>2</v>
      </c>
      <c r="I809" s="227"/>
      <c r="J809" s="228">
        <f>ROUND(I809*H809,2)</f>
        <v>0</v>
      </c>
      <c r="K809" s="224" t="s">
        <v>434</v>
      </c>
      <c r="L809" s="46"/>
      <c r="M809" s="229" t="s">
        <v>1</v>
      </c>
      <c r="N809" s="230" t="s">
        <v>48</v>
      </c>
      <c r="O809" s="93"/>
      <c r="P809" s="231">
        <f>O809*H809</f>
        <v>0</v>
      </c>
      <c r="Q809" s="231">
        <v>8.0000000000000007E-05</v>
      </c>
      <c r="R809" s="231">
        <f>Q809*H809</f>
        <v>0.00016000000000000001</v>
      </c>
      <c r="S809" s="231">
        <v>0.024930000000000001</v>
      </c>
      <c r="T809" s="232">
        <f>S809*H809</f>
        <v>0.049860000000000002</v>
      </c>
      <c r="U809" s="40"/>
      <c r="V809" s="40"/>
      <c r="W809" s="40"/>
      <c r="X809" s="40"/>
      <c r="Y809" s="40"/>
      <c r="Z809" s="40"/>
      <c r="AA809" s="40"/>
      <c r="AB809" s="40"/>
      <c r="AC809" s="40"/>
      <c r="AD809" s="40"/>
      <c r="AE809" s="40"/>
      <c r="AR809" s="233" t="s">
        <v>276</v>
      </c>
      <c r="AT809" s="233" t="s">
        <v>245</v>
      </c>
      <c r="AU809" s="233" t="s">
        <v>92</v>
      </c>
      <c r="AY809" s="18" t="s">
        <v>244</v>
      </c>
      <c r="BE809" s="234">
        <f>IF(N809="základní",J809,0)</f>
        <v>0</v>
      </c>
      <c r="BF809" s="234">
        <f>IF(N809="snížená",J809,0)</f>
        <v>0</v>
      </c>
      <c r="BG809" s="234">
        <f>IF(N809="zákl. přenesená",J809,0)</f>
        <v>0</v>
      </c>
      <c r="BH809" s="234">
        <f>IF(N809="sníž. přenesená",J809,0)</f>
        <v>0</v>
      </c>
      <c r="BI809" s="234">
        <f>IF(N809="nulová",J809,0)</f>
        <v>0</v>
      </c>
      <c r="BJ809" s="18" t="s">
        <v>90</v>
      </c>
      <c r="BK809" s="234">
        <f>ROUND(I809*H809,2)</f>
        <v>0</v>
      </c>
      <c r="BL809" s="18" t="s">
        <v>276</v>
      </c>
      <c r="BM809" s="233" t="s">
        <v>2536</v>
      </c>
    </row>
    <row r="810" s="11" customFormat="1" ht="22.8" customHeight="1">
      <c r="A810" s="11"/>
      <c r="B810" s="208"/>
      <c r="C810" s="209"/>
      <c r="D810" s="210" t="s">
        <v>82</v>
      </c>
      <c r="E810" s="260" t="s">
        <v>2537</v>
      </c>
      <c r="F810" s="260" t="s">
        <v>2538</v>
      </c>
      <c r="G810" s="209"/>
      <c r="H810" s="209"/>
      <c r="I810" s="212"/>
      <c r="J810" s="261">
        <f>BK810</f>
        <v>0</v>
      </c>
      <c r="K810" s="209"/>
      <c r="L810" s="214"/>
      <c r="M810" s="215"/>
      <c r="N810" s="216"/>
      <c r="O810" s="216"/>
      <c r="P810" s="217">
        <f>SUM(P811:P812)</f>
        <v>0</v>
      </c>
      <c r="Q810" s="216"/>
      <c r="R810" s="217">
        <f>SUM(R811:R812)</f>
        <v>0.14762699999999998</v>
      </c>
      <c r="S810" s="216"/>
      <c r="T810" s="218">
        <f>SUM(T811:T812)</f>
        <v>0</v>
      </c>
      <c r="U810" s="11"/>
      <c r="V810" s="11"/>
      <c r="W810" s="11"/>
      <c r="X810" s="11"/>
      <c r="Y810" s="11"/>
      <c r="Z810" s="11"/>
      <c r="AA810" s="11"/>
      <c r="AB810" s="11"/>
      <c r="AC810" s="11"/>
      <c r="AD810" s="11"/>
      <c r="AE810" s="11"/>
      <c r="AR810" s="219" t="s">
        <v>92</v>
      </c>
      <c r="AT810" s="220" t="s">
        <v>82</v>
      </c>
      <c r="AU810" s="220" t="s">
        <v>90</v>
      </c>
      <c r="AY810" s="219" t="s">
        <v>244</v>
      </c>
      <c r="BK810" s="221">
        <f>SUM(BK811:BK812)</f>
        <v>0</v>
      </c>
    </row>
    <row r="811" s="2" customFormat="1" ht="16.5" customHeight="1">
      <c r="A811" s="40"/>
      <c r="B811" s="41"/>
      <c r="C811" s="222" t="s">
        <v>2539</v>
      </c>
      <c r="D811" s="222" t="s">
        <v>245</v>
      </c>
      <c r="E811" s="223" t="s">
        <v>2540</v>
      </c>
      <c r="F811" s="224" t="s">
        <v>2541</v>
      </c>
      <c r="G811" s="225" t="s">
        <v>248</v>
      </c>
      <c r="H811" s="226">
        <v>10.574999999999999</v>
      </c>
      <c r="I811" s="227"/>
      <c r="J811" s="228">
        <f>ROUND(I811*H811,2)</f>
        <v>0</v>
      </c>
      <c r="K811" s="224" t="s">
        <v>434</v>
      </c>
      <c r="L811" s="46"/>
      <c r="M811" s="229" t="s">
        <v>1</v>
      </c>
      <c r="N811" s="230" t="s">
        <v>48</v>
      </c>
      <c r="O811" s="93"/>
      <c r="P811" s="231">
        <f>O811*H811</f>
        <v>0</v>
      </c>
      <c r="Q811" s="231">
        <v>0.01396</v>
      </c>
      <c r="R811" s="231">
        <f>Q811*H811</f>
        <v>0.14762699999999998</v>
      </c>
      <c r="S811" s="231">
        <v>0</v>
      </c>
      <c r="T811" s="232">
        <f>S811*H811</f>
        <v>0</v>
      </c>
      <c r="U811" s="40"/>
      <c r="V811" s="40"/>
      <c r="W811" s="40"/>
      <c r="X811" s="40"/>
      <c r="Y811" s="40"/>
      <c r="Z811" s="40"/>
      <c r="AA811" s="40"/>
      <c r="AB811" s="40"/>
      <c r="AC811" s="40"/>
      <c r="AD811" s="40"/>
      <c r="AE811" s="40"/>
      <c r="AR811" s="233" t="s">
        <v>276</v>
      </c>
      <c r="AT811" s="233" t="s">
        <v>245</v>
      </c>
      <c r="AU811" s="233" t="s">
        <v>92</v>
      </c>
      <c r="AY811" s="18" t="s">
        <v>244</v>
      </c>
      <c r="BE811" s="234">
        <f>IF(N811="základní",J811,0)</f>
        <v>0</v>
      </c>
      <c r="BF811" s="234">
        <f>IF(N811="snížená",J811,0)</f>
        <v>0</v>
      </c>
      <c r="BG811" s="234">
        <f>IF(N811="zákl. přenesená",J811,0)</f>
        <v>0</v>
      </c>
      <c r="BH811" s="234">
        <f>IF(N811="sníž. přenesená",J811,0)</f>
        <v>0</v>
      </c>
      <c r="BI811" s="234">
        <f>IF(N811="nulová",J811,0)</f>
        <v>0</v>
      </c>
      <c r="BJ811" s="18" t="s">
        <v>90</v>
      </c>
      <c r="BK811" s="234">
        <f>ROUND(I811*H811,2)</f>
        <v>0</v>
      </c>
      <c r="BL811" s="18" t="s">
        <v>276</v>
      </c>
      <c r="BM811" s="233" t="s">
        <v>2542</v>
      </c>
    </row>
    <row r="812" s="2" customFormat="1" ht="16.5" customHeight="1">
      <c r="A812" s="40"/>
      <c r="B812" s="41"/>
      <c r="C812" s="222" t="s">
        <v>2543</v>
      </c>
      <c r="D812" s="222" t="s">
        <v>245</v>
      </c>
      <c r="E812" s="223" t="s">
        <v>2544</v>
      </c>
      <c r="F812" s="224" t="s">
        <v>2545</v>
      </c>
      <c r="G812" s="225" t="s">
        <v>2428</v>
      </c>
      <c r="H812" s="312"/>
      <c r="I812" s="227"/>
      <c r="J812" s="228">
        <f>ROUND(I812*H812,2)</f>
        <v>0</v>
      </c>
      <c r="K812" s="224" t="s">
        <v>434</v>
      </c>
      <c r="L812" s="46"/>
      <c r="M812" s="229" t="s">
        <v>1</v>
      </c>
      <c r="N812" s="230" t="s">
        <v>48</v>
      </c>
      <c r="O812" s="93"/>
      <c r="P812" s="231">
        <f>O812*H812</f>
        <v>0</v>
      </c>
      <c r="Q812" s="231">
        <v>0</v>
      </c>
      <c r="R812" s="231">
        <f>Q812*H812</f>
        <v>0</v>
      </c>
      <c r="S812" s="231">
        <v>0</v>
      </c>
      <c r="T812" s="232">
        <f>S812*H812</f>
        <v>0</v>
      </c>
      <c r="U812" s="40"/>
      <c r="V812" s="40"/>
      <c r="W812" s="40"/>
      <c r="X812" s="40"/>
      <c r="Y812" s="40"/>
      <c r="Z812" s="40"/>
      <c r="AA812" s="40"/>
      <c r="AB812" s="40"/>
      <c r="AC812" s="40"/>
      <c r="AD812" s="40"/>
      <c r="AE812" s="40"/>
      <c r="AR812" s="233" t="s">
        <v>276</v>
      </c>
      <c r="AT812" s="233" t="s">
        <v>245</v>
      </c>
      <c r="AU812" s="233" t="s">
        <v>92</v>
      </c>
      <c r="AY812" s="18" t="s">
        <v>244</v>
      </c>
      <c r="BE812" s="234">
        <f>IF(N812="základní",J812,0)</f>
        <v>0</v>
      </c>
      <c r="BF812" s="234">
        <f>IF(N812="snížená",J812,0)</f>
        <v>0</v>
      </c>
      <c r="BG812" s="234">
        <f>IF(N812="zákl. přenesená",J812,0)</f>
        <v>0</v>
      </c>
      <c r="BH812" s="234">
        <f>IF(N812="sníž. přenesená",J812,0)</f>
        <v>0</v>
      </c>
      <c r="BI812" s="234">
        <f>IF(N812="nulová",J812,0)</f>
        <v>0</v>
      </c>
      <c r="BJ812" s="18" t="s">
        <v>90</v>
      </c>
      <c r="BK812" s="234">
        <f>ROUND(I812*H812,2)</f>
        <v>0</v>
      </c>
      <c r="BL812" s="18" t="s">
        <v>276</v>
      </c>
      <c r="BM812" s="233" t="s">
        <v>2546</v>
      </c>
    </row>
    <row r="813" s="11" customFormat="1" ht="22.8" customHeight="1">
      <c r="A813" s="11"/>
      <c r="B813" s="208"/>
      <c r="C813" s="209"/>
      <c r="D813" s="210" t="s">
        <v>82</v>
      </c>
      <c r="E813" s="260" t="s">
        <v>2547</v>
      </c>
      <c r="F813" s="260" t="s">
        <v>2548</v>
      </c>
      <c r="G813" s="209"/>
      <c r="H813" s="209"/>
      <c r="I813" s="212"/>
      <c r="J813" s="261">
        <f>BK813</f>
        <v>0</v>
      </c>
      <c r="K813" s="209"/>
      <c r="L813" s="214"/>
      <c r="M813" s="215"/>
      <c r="N813" s="216"/>
      <c r="O813" s="216"/>
      <c r="P813" s="217">
        <f>SUM(P814:P860)</f>
        <v>0</v>
      </c>
      <c r="Q813" s="216"/>
      <c r="R813" s="217">
        <f>SUM(R814:R860)</f>
        <v>3.4231383400000004</v>
      </c>
      <c r="S813" s="216"/>
      <c r="T813" s="218">
        <f>SUM(T814:T860)</f>
        <v>0.72801800000000005</v>
      </c>
      <c r="U813" s="11"/>
      <c r="V813" s="11"/>
      <c r="W813" s="11"/>
      <c r="X813" s="11"/>
      <c r="Y813" s="11"/>
      <c r="Z813" s="11"/>
      <c r="AA813" s="11"/>
      <c r="AB813" s="11"/>
      <c r="AC813" s="11"/>
      <c r="AD813" s="11"/>
      <c r="AE813" s="11"/>
      <c r="AR813" s="219" t="s">
        <v>92</v>
      </c>
      <c r="AT813" s="220" t="s">
        <v>82</v>
      </c>
      <c r="AU813" s="220" t="s">
        <v>90</v>
      </c>
      <c r="AY813" s="219" t="s">
        <v>244</v>
      </c>
      <c r="BK813" s="221">
        <f>SUM(BK814:BK860)</f>
        <v>0</v>
      </c>
    </row>
    <row r="814" s="2" customFormat="1" ht="24.15" customHeight="1">
      <c r="A814" s="40"/>
      <c r="B814" s="41"/>
      <c r="C814" s="222" t="s">
        <v>2549</v>
      </c>
      <c r="D814" s="222" t="s">
        <v>245</v>
      </c>
      <c r="E814" s="223" t="s">
        <v>2550</v>
      </c>
      <c r="F814" s="224" t="s">
        <v>2551</v>
      </c>
      <c r="G814" s="225" t="s">
        <v>248</v>
      </c>
      <c r="H814" s="226">
        <v>9.798</v>
      </c>
      <c r="I814" s="227"/>
      <c r="J814" s="228">
        <f>ROUND(I814*H814,2)</f>
        <v>0</v>
      </c>
      <c r="K814" s="224" t="s">
        <v>434</v>
      </c>
      <c r="L814" s="46"/>
      <c r="M814" s="229" t="s">
        <v>1</v>
      </c>
      <c r="N814" s="230" t="s">
        <v>48</v>
      </c>
      <c r="O814" s="93"/>
      <c r="P814" s="231">
        <f>O814*H814</f>
        <v>0</v>
      </c>
      <c r="Q814" s="231">
        <v>0.060229999999999999</v>
      </c>
      <c r="R814" s="231">
        <f>Q814*H814</f>
        <v>0.59013353999999996</v>
      </c>
      <c r="S814" s="231">
        <v>0</v>
      </c>
      <c r="T814" s="232">
        <f>S814*H814</f>
        <v>0</v>
      </c>
      <c r="U814" s="40"/>
      <c r="V814" s="40"/>
      <c r="W814" s="40"/>
      <c r="X814" s="40"/>
      <c r="Y814" s="40"/>
      <c r="Z814" s="40"/>
      <c r="AA814" s="40"/>
      <c r="AB814" s="40"/>
      <c r="AC814" s="40"/>
      <c r="AD814" s="40"/>
      <c r="AE814" s="40"/>
      <c r="AR814" s="233" t="s">
        <v>276</v>
      </c>
      <c r="AT814" s="233" t="s">
        <v>245</v>
      </c>
      <c r="AU814" s="233" t="s">
        <v>92</v>
      </c>
      <c r="AY814" s="18" t="s">
        <v>244</v>
      </c>
      <c r="BE814" s="234">
        <f>IF(N814="základní",J814,0)</f>
        <v>0</v>
      </c>
      <c r="BF814" s="234">
        <f>IF(N814="snížená",J814,0)</f>
        <v>0</v>
      </c>
      <c r="BG814" s="234">
        <f>IF(N814="zákl. přenesená",J814,0)</f>
        <v>0</v>
      </c>
      <c r="BH814" s="234">
        <f>IF(N814="sníž. přenesená",J814,0)</f>
        <v>0</v>
      </c>
      <c r="BI814" s="234">
        <f>IF(N814="nulová",J814,0)</f>
        <v>0</v>
      </c>
      <c r="BJ814" s="18" t="s">
        <v>90</v>
      </c>
      <c r="BK814" s="234">
        <f>ROUND(I814*H814,2)</f>
        <v>0</v>
      </c>
      <c r="BL814" s="18" t="s">
        <v>276</v>
      </c>
      <c r="BM814" s="233" t="s">
        <v>2552</v>
      </c>
    </row>
    <row r="815" s="13" customFormat="1">
      <c r="A815" s="13"/>
      <c r="B815" s="262"/>
      <c r="C815" s="263"/>
      <c r="D815" s="235" t="s">
        <v>436</v>
      </c>
      <c r="E815" s="264" t="s">
        <v>1</v>
      </c>
      <c r="F815" s="265" t="s">
        <v>2553</v>
      </c>
      <c r="G815" s="263"/>
      <c r="H815" s="266">
        <v>9.798</v>
      </c>
      <c r="I815" s="267"/>
      <c r="J815" s="263"/>
      <c r="K815" s="263"/>
      <c r="L815" s="268"/>
      <c r="M815" s="269"/>
      <c r="N815" s="270"/>
      <c r="O815" s="270"/>
      <c r="P815" s="270"/>
      <c r="Q815" s="270"/>
      <c r="R815" s="270"/>
      <c r="S815" s="270"/>
      <c r="T815" s="271"/>
      <c r="U815" s="13"/>
      <c r="V815" s="13"/>
      <c r="W815" s="13"/>
      <c r="X815" s="13"/>
      <c r="Y815" s="13"/>
      <c r="Z815" s="13"/>
      <c r="AA815" s="13"/>
      <c r="AB815" s="13"/>
      <c r="AC815" s="13"/>
      <c r="AD815" s="13"/>
      <c r="AE815" s="13"/>
      <c r="AT815" s="272" t="s">
        <v>436</v>
      </c>
      <c r="AU815" s="272" t="s">
        <v>92</v>
      </c>
      <c r="AV815" s="13" t="s">
        <v>92</v>
      </c>
      <c r="AW815" s="13" t="s">
        <v>38</v>
      </c>
      <c r="AX815" s="13" t="s">
        <v>83</v>
      </c>
      <c r="AY815" s="272" t="s">
        <v>244</v>
      </c>
    </row>
    <row r="816" s="14" customFormat="1">
      <c r="A816" s="14"/>
      <c r="B816" s="273"/>
      <c r="C816" s="274"/>
      <c r="D816" s="235" t="s">
        <v>436</v>
      </c>
      <c r="E816" s="275" t="s">
        <v>1</v>
      </c>
      <c r="F816" s="276" t="s">
        <v>438</v>
      </c>
      <c r="G816" s="274"/>
      <c r="H816" s="277">
        <v>9.798</v>
      </c>
      <c r="I816" s="278"/>
      <c r="J816" s="274"/>
      <c r="K816" s="274"/>
      <c r="L816" s="279"/>
      <c r="M816" s="280"/>
      <c r="N816" s="281"/>
      <c r="O816" s="281"/>
      <c r="P816" s="281"/>
      <c r="Q816" s="281"/>
      <c r="R816" s="281"/>
      <c r="S816" s="281"/>
      <c r="T816" s="282"/>
      <c r="U816" s="14"/>
      <c r="V816" s="14"/>
      <c r="W816" s="14"/>
      <c r="X816" s="14"/>
      <c r="Y816" s="14"/>
      <c r="Z816" s="14"/>
      <c r="AA816" s="14"/>
      <c r="AB816" s="14"/>
      <c r="AC816" s="14"/>
      <c r="AD816" s="14"/>
      <c r="AE816" s="14"/>
      <c r="AT816" s="283" t="s">
        <v>436</v>
      </c>
      <c r="AU816" s="283" t="s">
        <v>92</v>
      </c>
      <c r="AV816" s="14" t="s">
        <v>123</v>
      </c>
      <c r="AW816" s="14" t="s">
        <v>38</v>
      </c>
      <c r="AX816" s="14" t="s">
        <v>90</v>
      </c>
      <c r="AY816" s="283" t="s">
        <v>244</v>
      </c>
    </row>
    <row r="817" s="2" customFormat="1" ht="16.5" customHeight="1">
      <c r="A817" s="40"/>
      <c r="B817" s="41"/>
      <c r="C817" s="222" t="s">
        <v>2554</v>
      </c>
      <c r="D817" s="222" t="s">
        <v>245</v>
      </c>
      <c r="E817" s="223" t="s">
        <v>2555</v>
      </c>
      <c r="F817" s="224" t="s">
        <v>2556</v>
      </c>
      <c r="G817" s="225" t="s">
        <v>248</v>
      </c>
      <c r="H817" s="226">
        <v>9.798</v>
      </c>
      <c r="I817" s="227"/>
      <c r="J817" s="228">
        <f>ROUND(I817*H817,2)</f>
        <v>0</v>
      </c>
      <c r="K817" s="224" t="s">
        <v>434</v>
      </c>
      <c r="L817" s="46"/>
      <c r="M817" s="229" t="s">
        <v>1</v>
      </c>
      <c r="N817" s="230" t="s">
        <v>48</v>
      </c>
      <c r="O817" s="93"/>
      <c r="P817" s="231">
        <f>O817*H817</f>
        <v>0</v>
      </c>
      <c r="Q817" s="231">
        <v>0.00020000000000000001</v>
      </c>
      <c r="R817" s="231">
        <f>Q817*H817</f>
        <v>0.0019596000000000001</v>
      </c>
      <c r="S817" s="231">
        <v>0</v>
      </c>
      <c r="T817" s="232">
        <f>S817*H817</f>
        <v>0</v>
      </c>
      <c r="U817" s="40"/>
      <c r="V817" s="40"/>
      <c r="W817" s="40"/>
      <c r="X817" s="40"/>
      <c r="Y817" s="40"/>
      <c r="Z817" s="40"/>
      <c r="AA817" s="40"/>
      <c r="AB817" s="40"/>
      <c r="AC817" s="40"/>
      <c r="AD817" s="40"/>
      <c r="AE817" s="40"/>
      <c r="AR817" s="233" t="s">
        <v>276</v>
      </c>
      <c r="AT817" s="233" t="s">
        <v>245</v>
      </c>
      <c r="AU817" s="233" t="s">
        <v>92</v>
      </c>
      <c r="AY817" s="18" t="s">
        <v>244</v>
      </c>
      <c r="BE817" s="234">
        <f>IF(N817="základní",J817,0)</f>
        <v>0</v>
      </c>
      <c r="BF817" s="234">
        <f>IF(N817="snížená",J817,0)</f>
        <v>0</v>
      </c>
      <c r="BG817" s="234">
        <f>IF(N817="zákl. přenesená",J817,0)</f>
        <v>0</v>
      </c>
      <c r="BH817" s="234">
        <f>IF(N817="sníž. přenesená",J817,0)</f>
        <v>0</v>
      </c>
      <c r="BI817" s="234">
        <f>IF(N817="nulová",J817,0)</f>
        <v>0</v>
      </c>
      <c r="BJ817" s="18" t="s">
        <v>90</v>
      </c>
      <c r="BK817" s="234">
        <f>ROUND(I817*H817,2)</f>
        <v>0</v>
      </c>
      <c r="BL817" s="18" t="s">
        <v>276</v>
      </c>
      <c r="BM817" s="233" t="s">
        <v>2557</v>
      </c>
    </row>
    <row r="818" s="13" customFormat="1">
      <c r="A818" s="13"/>
      <c r="B818" s="262"/>
      <c r="C818" s="263"/>
      <c r="D818" s="235" t="s">
        <v>436</v>
      </c>
      <c r="E818" s="264" t="s">
        <v>1</v>
      </c>
      <c r="F818" s="265" t="s">
        <v>2553</v>
      </c>
      <c r="G818" s="263"/>
      <c r="H818" s="266">
        <v>9.798</v>
      </c>
      <c r="I818" s="267"/>
      <c r="J818" s="263"/>
      <c r="K818" s="263"/>
      <c r="L818" s="268"/>
      <c r="M818" s="269"/>
      <c r="N818" s="270"/>
      <c r="O818" s="270"/>
      <c r="P818" s="270"/>
      <c r="Q818" s="270"/>
      <c r="R818" s="270"/>
      <c r="S818" s="270"/>
      <c r="T818" s="271"/>
      <c r="U818" s="13"/>
      <c r="V818" s="13"/>
      <c r="W818" s="13"/>
      <c r="X818" s="13"/>
      <c r="Y818" s="13"/>
      <c r="Z818" s="13"/>
      <c r="AA818" s="13"/>
      <c r="AB818" s="13"/>
      <c r="AC818" s="13"/>
      <c r="AD818" s="13"/>
      <c r="AE818" s="13"/>
      <c r="AT818" s="272" t="s">
        <v>436</v>
      </c>
      <c r="AU818" s="272" t="s">
        <v>92</v>
      </c>
      <c r="AV818" s="13" t="s">
        <v>92</v>
      </c>
      <c r="AW818" s="13" t="s">
        <v>38</v>
      </c>
      <c r="AX818" s="13" t="s">
        <v>83</v>
      </c>
      <c r="AY818" s="272" t="s">
        <v>244</v>
      </c>
    </row>
    <row r="819" s="14" customFormat="1">
      <c r="A819" s="14"/>
      <c r="B819" s="273"/>
      <c r="C819" s="274"/>
      <c r="D819" s="235" t="s">
        <v>436</v>
      </c>
      <c r="E819" s="275" t="s">
        <v>1</v>
      </c>
      <c r="F819" s="276" t="s">
        <v>438</v>
      </c>
      <c r="G819" s="274"/>
      <c r="H819" s="277">
        <v>9.798</v>
      </c>
      <c r="I819" s="278"/>
      <c r="J819" s="274"/>
      <c r="K819" s="274"/>
      <c r="L819" s="279"/>
      <c r="M819" s="280"/>
      <c r="N819" s="281"/>
      <c r="O819" s="281"/>
      <c r="P819" s="281"/>
      <c r="Q819" s="281"/>
      <c r="R819" s="281"/>
      <c r="S819" s="281"/>
      <c r="T819" s="282"/>
      <c r="U819" s="14"/>
      <c r="V819" s="14"/>
      <c r="W819" s="14"/>
      <c r="X819" s="14"/>
      <c r="Y819" s="14"/>
      <c r="Z819" s="14"/>
      <c r="AA819" s="14"/>
      <c r="AB819" s="14"/>
      <c r="AC819" s="14"/>
      <c r="AD819" s="14"/>
      <c r="AE819" s="14"/>
      <c r="AT819" s="283" t="s">
        <v>436</v>
      </c>
      <c r="AU819" s="283" t="s">
        <v>92</v>
      </c>
      <c r="AV819" s="14" t="s">
        <v>123</v>
      </c>
      <c r="AW819" s="14" t="s">
        <v>38</v>
      </c>
      <c r="AX819" s="14" t="s">
        <v>90</v>
      </c>
      <c r="AY819" s="283" t="s">
        <v>244</v>
      </c>
    </row>
    <row r="820" s="2" customFormat="1" ht="16.5" customHeight="1">
      <c r="A820" s="40"/>
      <c r="B820" s="41"/>
      <c r="C820" s="222" t="s">
        <v>2558</v>
      </c>
      <c r="D820" s="222" t="s">
        <v>245</v>
      </c>
      <c r="E820" s="223" t="s">
        <v>2559</v>
      </c>
      <c r="F820" s="224" t="s">
        <v>2560</v>
      </c>
      <c r="G820" s="225" t="s">
        <v>248</v>
      </c>
      <c r="H820" s="226">
        <v>19.596</v>
      </c>
      <c r="I820" s="227"/>
      <c r="J820" s="228">
        <f>ROUND(I820*H820,2)</f>
        <v>0</v>
      </c>
      <c r="K820" s="224" t="s">
        <v>434</v>
      </c>
      <c r="L820" s="46"/>
      <c r="M820" s="229" t="s">
        <v>1</v>
      </c>
      <c r="N820" s="230" t="s">
        <v>48</v>
      </c>
      <c r="O820" s="93"/>
      <c r="P820" s="231">
        <f>O820*H820</f>
        <v>0</v>
      </c>
      <c r="Q820" s="231">
        <v>0.0014</v>
      </c>
      <c r="R820" s="231">
        <f>Q820*H820</f>
        <v>0.027434400000000001</v>
      </c>
      <c r="S820" s="231">
        <v>0</v>
      </c>
      <c r="T820" s="232">
        <f>S820*H820</f>
        <v>0</v>
      </c>
      <c r="U820" s="40"/>
      <c r="V820" s="40"/>
      <c r="W820" s="40"/>
      <c r="X820" s="40"/>
      <c r="Y820" s="40"/>
      <c r="Z820" s="40"/>
      <c r="AA820" s="40"/>
      <c r="AB820" s="40"/>
      <c r="AC820" s="40"/>
      <c r="AD820" s="40"/>
      <c r="AE820" s="40"/>
      <c r="AR820" s="233" t="s">
        <v>276</v>
      </c>
      <c r="AT820" s="233" t="s">
        <v>245</v>
      </c>
      <c r="AU820" s="233" t="s">
        <v>92</v>
      </c>
      <c r="AY820" s="18" t="s">
        <v>244</v>
      </c>
      <c r="BE820" s="234">
        <f>IF(N820="základní",J820,0)</f>
        <v>0</v>
      </c>
      <c r="BF820" s="234">
        <f>IF(N820="snížená",J820,0)</f>
        <v>0</v>
      </c>
      <c r="BG820" s="234">
        <f>IF(N820="zákl. přenesená",J820,0)</f>
        <v>0</v>
      </c>
      <c r="BH820" s="234">
        <f>IF(N820="sníž. přenesená",J820,0)</f>
        <v>0</v>
      </c>
      <c r="BI820" s="234">
        <f>IF(N820="nulová",J820,0)</f>
        <v>0</v>
      </c>
      <c r="BJ820" s="18" t="s">
        <v>90</v>
      </c>
      <c r="BK820" s="234">
        <f>ROUND(I820*H820,2)</f>
        <v>0</v>
      </c>
      <c r="BL820" s="18" t="s">
        <v>276</v>
      </c>
      <c r="BM820" s="233" t="s">
        <v>2561</v>
      </c>
    </row>
    <row r="821" s="13" customFormat="1">
      <c r="A821" s="13"/>
      <c r="B821" s="262"/>
      <c r="C821" s="263"/>
      <c r="D821" s="235" t="s">
        <v>436</v>
      </c>
      <c r="E821" s="263"/>
      <c r="F821" s="265" t="s">
        <v>2562</v>
      </c>
      <c r="G821" s="263"/>
      <c r="H821" s="266">
        <v>19.596</v>
      </c>
      <c r="I821" s="267"/>
      <c r="J821" s="263"/>
      <c r="K821" s="263"/>
      <c r="L821" s="268"/>
      <c r="M821" s="269"/>
      <c r="N821" s="270"/>
      <c r="O821" s="270"/>
      <c r="P821" s="270"/>
      <c r="Q821" s="270"/>
      <c r="R821" s="270"/>
      <c r="S821" s="270"/>
      <c r="T821" s="271"/>
      <c r="U821" s="13"/>
      <c r="V821" s="13"/>
      <c r="W821" s="13"/>
      <c r="X821" s="13"/>
      <c r="Y821" s="13"/>
      <c r="Z821" s="13"/>
      <c r="AA821" s="13"/>
      <c r="AB821" s="13"/>
      <c r="AC821" s="13"/>
      <c r="AD821" s="13"/>
      <c r="AE821" s="13"/>
      <c r="AT821" s="272" t="s">
        <v>436</v>
      </c>
      <c r="AU821" s="272" t="s">
        <v>92</v>
      </c>
      <c r="AV821" s="13" t="s">
        <v>92</v>
      </c>
      <c r="AW821" s="13" t="s">
        <v>4</v>
      </c>
      <c r="AX821" s="13" t="s">
        <v>90</v>
      </c>
      <c r="AY821" s="272" t="s">
        <v>244</v>
      </c>
    </row>
    <row r="822" s="2" customFormat="1" ht="16.5" customHeight="1">
      <c r="A822" s="40"/>
      <c r="B822" s="41"/>
      <c r="C822" s="222" t="s">
        <v>2563</v>
      </c>
      <c r="D822" s="222" t="s">
        <v>245</v>
      </c>
      <c r="E822" s="223" t="s">
        <v>2564</v>
      </c>
      <c r="F822" s="224" t="s">
        <v>2565</v>
      </c>
      <c r="G822" s="225" t="s">
        <v>248</v>
      </c>
      <c r="H822" s="226">
        <v>9.5999999999999996</v>
      </c>
      <c r="I822" s="227"/>
      <c r="J822" s="228">
        <f>ROUND(I822*H822,2)</f>
        <v>0</v>
      </c>
      <c r="K822" s="224" t="s">
        <v>434</v>
      </c>
      <c r="L822" s="46"/>
      <c r="M822" s="229" t="s">
        <v>1</v>
      </c>
      <c r="N822" s="230" t="s">
        <v>48</v>
      </c>
      <c r="O822" s="93"/>
      <c r="P822" s="231">
        <f>O822*H822</f>
        <v>0</v>
      </c>
      <c r="Q822" s="231">
        <v>0.01217</v>
      </c>
      <c r="R822" s="231">
        <f>Q822*H822</f>
        <v>0.11683199999999999</v>
      </c>
      <c r="S822" s="231">
        <v>0</v>
      </c>
      <c r="T822" s="232">
        <f>S822*H822</f>
        <v>0</v>
      </c>
      <c r="U822" s="40"/>
      <c r="V822" s="40"/>
      <c r="W822" s="40"/>
      <c r="X822" s="40"/>
      <c r="Y822" s="40"/>
      <c r="Z822" s="40"/>
      <c r="AA822" s="40"/>
      <c r="AB822" s="40"/>
      <c r="AC822" s="40"/>
      <c r="AD822" s="40"/>
      <c r="AE822" s="40"/>
      <c r="AR822" s="233" t="s">
        <v>276</v>
      </c>
      <c r="AT822" s="233" t="s">
        <v>245</v>
      </c>
      <c r="AU822" s="233" t="s">
        <v>92</v>
      </c>
      <c r="AY822" s="18" t="s">
        <v>244</v>
      </c>
      <c r="BE822" s="234">
        <f>IF(N822="základní",J822,0)</f>
        <v>0</v>
      </c>
      <c r="BF822" s="234">
        <f>IF(N822="snížená",J822,0)</f>
        <v>0</v>
      </c>
      <c r="BG822" s="234">
        <f>IF(N822="zákl. přenesená",J822,0)</f>
        <v>0</v>
      </c>
      <c r="BH822" s="234">
        <f>IF(N822="sníž. přenesená",J822,0)</f>
        <v>0</v>
      </c>
      <c r="BI822" s="234">
        <f>IF(N822="nulová",J822,0)</f>
        <v>0</v>
      </c>
      <c r="BJ822" s="18" t="s">
        <v>90</v>
      </c>
      <c r="BK822" s="234">
        <f>ROUND(I822*H822,2)</f>
        <v>0</v>
      </c>
      <c r="BL822" s="18" t="s">
        <v>276</v>
      </c>
      <c r="BM822" s="233" t="s">
        <v>2566</v>
      </c>
    </row>
    <row r="823" s="15" customFormat="1">
      <c r="A823" s="15"/>
      <c r="B823" s="287"/>
      <c r="C823" s="288"/>
      <c r="D823" s="235" t="s">
        <v>436</v>
      </c>
      <c r="E823" s="289" t="s">
        <v>1</v>
      </c>
      <c r="F823" s="290" t="s">
        <v>2567</v>
      </c>
      <c r="G823" s="288"/>
      <c r="H823" s="289" t="s">
        <v>1</v>
      </c>
      <c r="I823" s="291"/>
      <c r="J823" s="288"/>
      <c r="K823" s="288"/>
      <c r="L823" s="292"/>
      <c r="M823" s="293"/>
      <c r="N823" s="294"/>
      <c r="O823" s="294"/>
      <c r="P823" s="294"/>
      <c r="Q823" s="294"/>
      <c r="R823" s="294"/>
      <c r="S823" s="294"/>
      <c r="T823" s="295"/>
      <c r="U823" s="15"/>
      <c r="V823" s="15"/>
      <c r="W823" s="15"/>
      <c r="X823" s="15"/>
      <c r="Y823" s="15"/>
      <c r="Z823" s="15"/>
      <c r="AA823" s="15"/>
      <c r="AB823" s="15"/>
      <c r="AC823" s="15"/>
      <c r="AD823" s="15"/>
      <c r="AE823" s="15"/>
      <c r="AT823" s="296" t="s">
        <v>436</v>
      </c>
      <c r="AU823" s="296" t="s">
        <v>92</v>
      </c>
      <c r="AV823" s="15" t="s">
        <v>90</v>
      </c>
      <c r="AW823" s="15" t="s">
        <v>38</v>
      </c>
      <c r="AX823" s="15" t="s">
        <v>83</v>
      </c>
      <c r="AY823" s="296" t="s">
        <v>244</v>
      </c>
    </row>
    <row r="824" s="13" customFormat="1">
      <c r="A824" s="13"/>
      <c r="B824" s="262"/>
      <c r="C824" s="263"/>
      <c r="D824" s="235" t="s">
        <v>436</v>
      </c>
      <c r="E824" s="264" t="s">
        <v>1</v>
      </c>
      <c r="F824" s="265" t="s">
        <v>2568</v>
      </c>
      <c r="G824" s="263"/>
      <c r="H824" s="266">
        <v>9.5999999999999996</v>
      </c>
      <c r="I824" s="267"/>
      <c r="J824" s="263"/>
      <c r="K824" s="263"/>
      <c r="L824" s="268"/>
      <c r="M824" s="269"/>
      <c r="N824" s="270"/>
      <c r="O824" s="270"/>
      <c r="P824" s="270"/>
      <c r="Q824" s="270"/>
      <c r="R824" s="270"/>
      <c r="S824" s="270"/>
      <c r="T824" s="271"/>
      <c r="U824" s="13"/>
      <c r="V824" s="13"/>
      <c r="W824" s="13"/>
      <c r="X824" s="13"/>
      <c r="Y824" s="13"/>
      <c r="Z824" s="13"/>
      <c r="AA824" s="13"/>
      <c r="AB824" s="13"/>
      <c r="AC824" s="13"/>
      <c r="AD824" s="13"/>
      <c r="AE824" s="13"/>
      <c r="AT824" s="272" t="s">
        <v>436</v>
      </c>
      <c r="AU824" s="272" t="s">
        <v>92</v>
      </c>
      <c r="AV824" s="13" t="s">
        <v>92</v>
      </c>
      <c r="AW824" s="13" t="s">
        <v>38</v>
      </c>
      <c r="AX824" s="13" t="s">
        <v>83</v>
      </c>
      <c r="AY824" s="272" t="s">
        <v>244</v>
      </c>
    </row>
    <row r="825" s="14" customFormat="1">
      <c r="A825" s="14"/>
      <c r="B825" s="273"/>
      <c r="C825" s="274"/>
      <c r="D825" s="235" t="s">
        <v>436</v>
      </c>
      <c r="E825" s="275" t="s">
        <v>1</v>
      </c>
      <c r="F825" s="276" t="s">
        <v>438</v>
      </c>
      <c r="G825" s="274"/>
      <c r="H825" s="277">
        <v>9.5999999999999996</v>
      </c>
      <c r="I825" s="278"/>
      <c r="J825" s="274"/>
      <c r="K825" s="274"/>
      <c r="L825" s="279"/>
      <c r="M825" s="280"/>
      <c r="N825" s="281"/>
      <c r="O825" s="281"/>
      <c r="P825" s="281"/>
      <c r="Q825" s="281"/>
      <c r="R825" s="281"/>
      <c r="S825" s="281"/>
      <c r="T825" s="282"/>
      <c r="U825" s="14"/>
      <c r="V825" s="14"/>
      <c r="W825" s="14"/>
      <c r="X825" s="14"/>
      <c r="Y825" s="14"/>
      <c r="Z825" s="14"/>
      <c r="AA825" s="14"/>
      <c r="AB825" s="14"/>
      <c r="AC825" s="14"/>
      <c r="AD825" s="14"/>
      <c r="AE825" s="14"/>
      <c r="AT825" s="283" t="s">
        <v>436</v>
      </c>
      <c r="AU825" s="283" t="s">
        <v>92</v>
      </c>
      <c r="AV825" s="14" t="s">
        <v>123</v>
      </c>
      <c r="AW825" s="14" t="s">
        <v>38</v>
      </c>
      <c r="AX825" s="14" t="s">
        <v>90</v>
      </c>
      <c r="AY825" s="283" t="s">
        <v>244</v>
      </c>
    </row>
    <row r="826" s="2" customFormat="1" ht="16.5" customHeight="1">
      <c r="A826" s="40"/>
      <c r="B826" s="41"/>
      <c r="C826" s="222" t="s">
        <v>2569</v>
      </c>
      <c r="D826" s="222" t="s">
        <v>245</v>
      </c>
      <c r="E826" s="223" t="s">
        <v>2570</v>
      </c>
      <c r="F826" s="224" t="s">
        <v>2571</v>
      </c>
      <c r="G826" s="225" t="s">
        <v>248</v>
      </c>
      <c r="H826" s="226">
        <v>44.604999999999997</v>
      </c>
      <c r="I826" s="227"/>
      <c r="J826" s="228">
        <f>ROUND(I826*H826,2)</f>
        <v>0</v>
      </c>
      <c r="K826" s="224" t="s">
        <v>434</v>
      </c>
      <c r="L826" s="46"/>
      <c r="M826" s="229" t="s">
        <v>1</v>
      </c>
      <c r="N826" s="230" t="s">
        <v>48</v>
      </c>
      <c r="O826" s="93"/>
      <c r="P826" s="231">
        <f>O826*H826</f>
        <v>0</v>
      </c>
      <c r="Q826" s="231">
        <v>0.031359999999999999</v>
      </c>
      <c r="R826" s="231">
        <f>Q826*H826</f>
        <v>1.3988128</v>
      </c>
      <c r="S826" s="231">
        <v>0</v>
      </c>
      <c r="T826" s="232">
        <f>S826*H826</f>
        <v>0</v>
      </c>
      <c r="U826" s="40"/>
      <c r="V826" s="40"/>
      <c r="W826" s="40"/>
      <c r="X826" s="40"/>
      <c r="Y826" s="40"/>
      <c r="Z826" s="40"/>
      <c r="AA826" s="40"/>
      <c r="AB826" s="40"/>
      <c r="AC826" s="40"/>
      <c r="AD826" s="40"/>
      <c r="AE826" s="40"/>
      <c r="AR826" s="233" t="s">
        <v>276</v>
      </c>
      <c r="AT826" s="233" t="s">
        <v>245</v>
      </c>
      <c r="AU826" s="233" t="s">
        <v>92</v>
      </c>
      <c r="AY826" s="18" t="s">
        <v>244</v>
      </c>
      <c r="BE826" s="234">
        <f>IF(N826="základní",J826,0)</f>
        <v>0</v>
      </c>
      <c r="BF826" s="234">
        <f>IF(N826="snížená",J826,0)</f>
        <v>0</v>
      </c>
      <c r="BG826" s="234">
        <f>IF(N826="zákl. přenesená",J826,0)</f>
        <v>0</v>
      </c>
      <c r="BH826" s="234">
        <f>IF(N826="sníž. přenesená",J826,0)</f>
        <v>0</v>
      </c>
      <c r="BI826" s="234">
        <f>IF(N826="nulová",J826,0)</f>
        <v>0</v>
      </c>
      <c r="BJ826" s="18" t="s">
        <v>90</v>
      </c>
      <c r="BK826" s="234">
        <f>ROUND(I826*H826,2)</f>
        <v>0</v>
      </c>
      <c r="BL826" s="18" t="s">
        <v>276</v>
      </c>
      <c r="BM826" s="233" t="s">
        <v>2572</v>
      </c>
    </row>
    <row r="827" s="15" customFormat="1">
      <c r="A827" s="15"/>
      <c r="B827" s="287"/>
      <c r="C827" s="288"/>
      <c r="D827" s="235" t="s">
        <v>436</v>
      </c>
      <c r="E827" s="289" t="s">
        <v>1</v>
      </c>
      <c r="F827" s="290" t="s">
        <v>2567</v>
      </c>
      <c r="G827" s="288"/>
      <c r="H827" s="289" t="s">
        <v>1</v>
      </c>
      <c r="I827" s="291"/>
      <c r="J827" s="288"/>
      <c r="K827" s="288"/>
      <c r="L827" s="292"/>
      <c r="M827" s="293"/>
      <c r="N827" s="294"/>
      <c r="O827" s="294"/>
      <c r="P827" s="294"/>
      <c r="Q827" s="294"/>
      <c r="R827" s="294"/>
      <c r="S827" s="294"/>
      <c r="T827" s="295"/>
      <c r="U827" s="15"/>
      <c r="V827" s="15"/>
      <c r="W827" s="15"/>
      <c r="X827" s="15"/>
      <c r="Y827" s="15"/>
      <c r="Z827" s="15"/>
      <c r="AA827" s="15"/>
      <c r="AB827" s="15"/>
      <c r="AC827" s="15"/>
      <c r="AD827" s="15"/>
      <c r="AE827" s="15"/>
      <c r="AT827" s="296" t="s">
        <v>436</v>
      </c>
      <c r="AU827" s="296" t="s">
        <v>92</v>
      </c>
      <c r="AV827" s="15" t="s">
        <v>90</v>
      </c>
      <c r="AW827" s="15" t="s">
        <v>38</v>
      </c>
      <c r="AX827" s="15" t="s">
        <v>83</v>
      </c>
      <c r="AY827" s="296" t="s">
        <v>244</v>
      </c>
    </row>
    <row r="828" s="13" customFormat="1">
      <c r="A828" s="13"/>
      <c r="B828" s="262"/>
      <c r="C828" s="263"/>
      <c r="D828" s="235" t="s">
        <v>436</v>
      </c>
      <c r="E828" s="264" t="s">
        <v>1</v>
      </c>
      <c r="F828" s="265" t="s">
        <v>2573</v>
      </c>
      <c r="G828" s="263"/>
      <c r="H828" s="266">
        <v>16.5</v>
      </c>
      <c r="I828" s="267"/>
      <c r="J828" s="263"/>
      <c r="K828" s="263"/>
      <c r="L828" s="268"/>
      <c r="M828" s="269"/>
      <c r="N828" s="270"/>
      <c r="O828" s="270"/>
      <c r="P828" s="270"/>
      <c r="Q828" s="270"/>
      <c r="R828" s="270"/>
      <c r="S828" s="270"/>
      <c r="T828" s="271"/>
      <c r="U828" s="13"/>
      <c r="V828" s="13"/>
      <c r="W828" s="13"/>
      <c r="X828" s="13"/>
      <c r="Y828" s="13"/>
      <c r="Z828" s="13"/>
      <c r="AA828" s="13"/>
      <c r="AB828" s="13"/>
      <c r="AC828" s="13"/>
      <c r="AD828" s="13"/>
      <c r="AE828" s="13"/>
      <c r="AT828" s="272" t="s">
        <v>436</v>
      </c>
      <c r="AU828" s="272" t="s">
        <v>92</v>
      </c>
      <c r="AV828" s="13" t="s">
        <v>92</v>
      </c>
      <c r="AW828" s="13" t="s">
        <v>38</v>
      </c>
      <c r="AX828" s="13" t="s">
        <v>83</v>
      </c>
      <c r="AY828" s="272" t="s">
        <v>244</v>
      </c>
    </row>
    <row r="829" s="13" customFormat="1">
      <c r="A829" s="13"/>
      <c r="B829" s="262"/>
      <c r="C829" s="263"/>
      <c r="D829" s="235" t="s">
        <v>436</v>
      </c>
      <c r="E829" s="264" t="s">
        <v>1</v>
      </c>
      <c r="F829" s="265" t="s">
        <v>2574</v>
      </c>
      <c r="G829" s="263"/>
      <c r="H829" s="266">
        <v>28.105</v>
      </c>
      <c r="I829" s="267"/>
      <c r="J829" s="263"/>
      <c r="K829" s="263"/>
      <c r="L829" s="268"/>
      <c r="M829" s="269"/>
      <c r="N829" s="270"/>
      <c r="O829" s="270"/>
      <c r="P829" s="270"/>
      <c r="Q829" s="270"/>
      <c r="R829" s="270"/>
      <c r="S829" s="270"/>
      <c r="T829" s="271"/>
      <c r="U829" s="13"/>
      <c r="V829" s="13"/>
      <c r="W829" s="13"/>
      <c r="X829" s="13"/>
      <c r="Y829" s="13"/>
      <c r="Z829" s="13"/>
      <c r="AA829" s="13"/>
      <c r="AB829" s="13"/>
      <c r="AC829" s="13"/>
      <c r="AD829" s="13"/>
      <c r="AE829" s="13"/>
      <c r="AT829" s="272" t="s">
        <v>436</v>
      </c>
      <c r="AU829" s="272" t="s">
        <v>92</v>
      </c>
      <c r="AV829" s="13" t="s">
        <v>92</v>
      </c>
      <c r="AW829" s="13" t="s">
        <v>38</v>
      </c>
      <c r="AX829" s="13" t="s">
        <v>83</v>
      </c>
      <c r="AY829" s="272" t="s">
        <v>244</v>
      </c>
    </row>
    <row r="830" s="14" customFormat="1">
      <c r="A830" s="14"/>
      <c r="B830" s="273"/>
      <c r="C830" s="274"/>
      <c r="D830" s="235" t="s">
        <v>436</v>
      </c>
      <c r="E830" s="275" t="s">
        <v>1</v>
      </c>
      <c r="F830" s="276" t="s">
        <v>438</v>
      </c>
      <c r="G830" s="274"/>
      <c r="H830" s="277">
        <v>44.604999999999997</v>
      </c>
      <c r="I830" s="278"/>
      <c r="J830" s="274"/>
      <c r="K830" s="274"/>
      <c r="L830" s="279"/>
      <c r="M830" s="280"/>
      <c r="N830" s="281"/>
      <c r="O830" s="281"/>
      <c r="P830" s="281"/>
      <c r="Q830" s="281"/>
      <c r="R830" s="281"/>
      <c r="S830" s="281"/>
      <c r="T830" s="282"/>
      <c r="U830" s="14"/>
      <c r="V830" s="14"/>
      <c r="W830" s="14"/>
      <c r="X830" s="14"/>
      <c r="Y830" s="14"/>
      <c r="Z830" s="14"/>
      <c r="AA830" s="14"/>
      <c r="AB830" s="14"/>
      <c r="AC830" s="14"/>
      <c r="AD830" s="14"/>
      <c r="AE830" s="14"/>
      <c r="AT830" s="283" t="s">
        <v>436</v>
      </c>
      <c r="AU830" s="283" t="s">
        <v>92</v>
      </c>
      <c r="AV830" s="14" t="s">
        <v>123</v>
      </c>
      <c r="AW830" s="14" t="s">
        <v>38</v>
      </c>
      <c r="AX830" s="14" t="s">
        <v>90</v>
      </c>
      <c r="AY830" s="283" t="s">
        <v>244</v>
      </c>
    </row>
    <row r="831" s="2" customFormat="1" ht="16.5" customHeight="1">
      <c r="A831" s="40"/>
      <c r="B831" s="41"/>
      <c r="C831" s="222" t="s">
        <v>2575</v>
      </c>
      <c r="D831" s="222" t="s">
        <v>245</v>
      </c>
      <c r="E831" s="223" t="s">
        <v>2576</v>
      </c>
      <c r="F831" s="224" t="s">
        <v>2577</v>
      </c>
      <c r="G831" s="225" t="s">
        <v>248</v>
      </c>
      <c r="H831" s="226">
        <v>331.505</v>
      </c>
      <c r="I831" s="227"/>
      <c r="J831" s="228">
        <f>ROUND(I831*H831,2)</f>
        <v>0</v>
      </c>
      <c r="K831" s="224" t="s">
        <v>434</v>
      </c>
      <c r="L831" s="46"/>
      <c r="M831" s="229" t="s">
        <v>1</v>
      </c>
      <c r="N831" s="230" t="s">
        <v>48</v>
      </c>
      <c r="O831" s="93"/>
      <c r="P831" s="231">
        <f>O831*H831</f>
        <v>0</v>
      </c>
      <c r="Q831" s="231">
        <v>0.00010000000000000001</v>
      </c>
      <c r="R831" s="231">
        <f>Q831*H831</f>
        <v>0.033150499999999999</v>
      </c>
      <c r="S831" s="231">
        <v>0</v>
      </c>
      <c r="T831" s="232">
        <f>S831*H831</f>
        <v>0</v>
      </c>
      <c r="U831" s="40"/>
      <c r="V831" s="40"/>
      <c r="W831" s="40"/>
      <c r="X831" s="40"/>
      <c r="Y831" s="40"/>
      <c r="Z831" s="40"/>
      <c r="AA831" s="40"/>
      <c r="AB831" s="40"/>
      <c r="AC831" s="40"/>
      <c r="AD831" s="40"/>
      <c r="AE831" s="40"/>
      <c r="AR831" s="233" t="s">
        <v>276</v>
      </c>
      <c r="AT831" s="233" t="s">
        <v>245</v>
      </c>
      <c r="AU831" s="233" t="s">
        <v>92</v>
      </c>
      <c r="AY831" s="18" t="s">
        <v>244</v>
      </c>
      <c r="BE831" s="234">
        <f>IF(N831="základní",J831,0)</f>
        <v>0</v>
      </c>
      <c r="BF831" s="234">
        <f>IF(N831="snížená",J831,0)</f>
        <v>0</v>
      </c>
      <c r="BG831" s="234">
        <f>IF(N831="zákl. přenesená",J831,0)</f>
        <v>0</v>
      </c>
      <c r="BH831" s="234">
        <f>IF(N831="sníž. přenesená",J831,0)</f>
        <v>0</v>
      </c>
      <c r="BI831" s="234">
        <f>IF(N831="nulová",J831,0)</f>
        <v>0</v>
      </c>
      <c r="BJ831" s="18" t="s">
        <v>90</v>
      </c>
      <c r="BK831" s="234">
        <f>ROUND(I831*H831,2)</f>
        <v>0</v>
      </c>
      <c r="BL831" s="18" t="s">
        <v>276</v>
      </c>
      <c r="BM831" s="233" t="s">
        <v>2578</v>
      </c>
    </row>
    <row r="832" s="13" customFormat="1">
      <c r="A832" s="13"/>
      <c r="B832" s="262"/>
      <c r="C832" s="263"/>
      <c r="D832" s="235" t="s">
        <v>436</v>
      </c>
      <c r="E832" s="264" t="s">
        <v>1</v>
      </c>
      <c r="F832" s="265" t="s">
        <v>2579</v>
      </c>
      <c r="G832" s="263"/>
      <c r="H832" s="266">
        <v>331.505</v>
      </c>
      <c r="I832" s="267"/>
      <c r="J832" s="263"/>
      <c r="K832" s="263"/>
      <c r="L832" s="268"/>
      <c r="M832" s="269"/>
      <c r="N832" s="270"/>
      <c r="O832" s="270"/>
      <c r="P832" s="270"/>
      <c r="Q832" s="270"/>
      <c r="R832" s="270"/>
      <c r="S832" s="270"/>
      <c r="T832" s="271"/>
      <c r="U832" s="13"/>
      <c r="V832" s="13"/>
      <c r="W832" s="13"/>
      <c r="X832" s="13"/>
      <c r="Y832" s="13"/>
      <c r="Z832" s="13"/>
      <c r="AA832" s="13"/>
      <c r="AB832" s="13"/>
      <c r="AC832" s="13"/>
      <c r="AD832" s="13"/>
      <c r="AE832" s="13"/>
      <c r="AT832" s="272" t="s">
        <v>436</v>
      </c>
      <c r="AU832" s="272" t="s">
        <v>92</v>
      </c>
      <c r="AV832" s="13" t="s">
        <v>92</v>
      </c>
      <c r="AW832" s="13" t="s">
        <v>38</v>
      </c>
      <c r="AX832" s="13" t="s">
        <v>83</v>
      </c>
      <c r="AY832" s="272" t="s">
        <v>244</v>
      </c>
    </row>
    <row r="833" s="14" customFormat="1">
      <c r="A833" s="14"/>
      <c r="B833" s="273"/>
      <c r="C833" s="274"/>
      <c r="D833" s="235" t="s">
        <v>436</v>
      </c>
      <c r="E833" s="275" t="s">
        <v>1</v>
      </c>
      <c r="F833" s="276" t="s">
        <v>438</v>
      </c>
      <c r="G833" s="274"/>
      <c r="H833" s="277">
        <v>331.505</v>
      </c>
      <c r="I833" s="278"/>
      <c r="J833" s="274"/>
      <c r="K833" s="274"/>
      <c r="L833" s="279"/>
      <c r="M833" s="280"/>
      <c r="N833" s="281"/>
      <c r="O833" s="281"/>
      <c r="P833" s="281"/>
      <c r="Q833" s="281"/>
      <c r="R833" s="281"/>
      <c r="S833" s="281"/>
      <c r="T833" s="282"/>
      <c r="U833" s="14"/>
      <c r="V833" s="14"/>
      <c r="W833" s="14"/>
      <c r="X833" s="14"/>
      <c r="Y833" s="14"/>
      <c r="Z833" s="14"/>
      <c r="AA833" s="14"/>
      <c r="AB833" s="14"/>
      <c r="AC833" s="14"/>
      <c r="AD833" s="14"/>
      <c r="AE833" s="14"/>
      <c r="AT833" s="283" t="s">
        <v>436</v>
      </c>
      <c r="AU833" s="283" t="s">
        <v>92</v>
      </c>
      <c r="AV833" s="14" t="s">
        <v>123</v>
      </c>
      <c r="AW833" s="14" t="s">
        <v>38</v>
      </c>
      <c r="AX833" s="14" t="s">
        <v>90</v>
      </c>
      <c r="AY833" s="283" t="s">
        <v>244</v>
      </c>
    </row>
    <row r="834" s="2" customFormat="1" ht="16.5" customHeight="1">
      <c r="A834" s="40"/>
      <c r="B834" s="41"/>
      <c r="C834" s="222" t="s">
        <v>2580</v>
      </c>
      <c r="D834" s="222" t="s">
        <v>245</v>
      </c>
      <c r="E834" s="223" t="s">
        <v>2581</v>
      </c>
      <c r="F834" s="224" t="s">
        <v>2582</v>
      </c>
      <c r="G834" s="225" t="s">
        <v>490</v>
      </c>
      <c r="H834" s="226">
        <v>14.300000000000001</v>
      </c>
      <c r="I834" s="227"/>
      <c r="J834" s="228">
        <f>ROUND(I834*H834,2)</f>
        <v>0</v>
      </c>
      <c r="K834" s="224" t="s">
        <v>434</v>
      </c>
      <c r="L834" s="46"/>
      <c r="M834" s="229" t="s">
        <v>1</v>
      </c>
      <c r="N834" s="230" t="s">
        <v>48</v>
      </c>
      <c r="O834" s="93"/>
      <c r="P834" s="231">
        <f>O834*H834</f>
        <v>0</v>
      </c>
      <c r="Q834" s="231">
        <v>0.0066299999999999996</v>
      </c>
      <c r="R834" s="231">
        <f>Q834*H834</f>
        <v>0.094809000000000004</v>
      </c>
      <c r="S834" s="231">
        <v>0</v>
      </c>
      <c r="T834" s="232">
        <f>S834*H834</f>
        <v>0</v>
      </c>
      <c r="U834" s="40"/>
      <c r="V834" s="40"/>
      <c r="W834" s="40"/>
      <c r="X834" s="40"/>
      <c r="Y834" s="40"/>
      <c r="Z834" s="40"/>
      <c r="AA834" s="40"/>
      <c r="AB834" s="40"/>
      <c r="AC834" s="40"/>
      <c r="AD834" s="40"/>
      <c r="AE834" s="40"/>
      <c r="AR834" s="233" t="s">
        <v>276</v>
      </c>
      <c r="AT834" s="233" t="s">
        <v>245</v>
      </c>
      <c r="AU834" s="233" t="s">
        <v>92</v>
      </c>
      <c r="AY834" s="18" t="s">
        <v>244</v>
      </c>
      <c r="BE834" s="234">
        <f>IF(N834="základní",J834,0)</f>
        <v>0</v>
      </c>
      <c r="BF834" s="234">
        <f>IF(N834="snížená",J834,0)</f>
        <v>0</v>
      </c>
      <c r="BG834" s="234">
        <f>IF(N834="zákl. přenesená",J834,0)</f>
        <v>0</v>
      </c>
      <c r="BH834" s="234">
        <f>IF(N834="sníž. přenesená",J834,0)</f>
        <v>0</v>
      </c>
      <c r="BI834" s="234">
        <f>IF(N834="nulová",J834,0)</f>
        <v>0</v>
      </c>
      <c r="BJ834" s="18" t="s">
        <v>90</v>
      </c>
      <c r="BK834" s="234">
        <f>ROUND(I834*H834,2)</f>
        <v>0</v>
      </c>
      <c r="BL834" s="18" t="s">
        <v>276</v>
      </c>
      <c r="BM834" s="233" t="s">
        <v>2583</v>
      </c>
    </row>
    <row r="835" s="2" customFormat="1" ht="16.5" customHeight="1">
      <c r="A835" s="40"/>
      <c r="B835" s="41"/>
      <c r="C835" s="222" t="s">
        <v>2584</v>
      </c>
      <c r="D835" s="222" t="s">
        <v>245</v>
      </c>
      <c r="E835" s="223" t="s">
        <v>2585</v>
      </c>
      <c r="F835" s="224" t="s">
        <v>2586</v>
      </c>
      <c r="G835" s="225" t="s">
        <v>490</v>
      </c>
      <c r="H835" s="226">
        <v>14.300000000000001</v>
      </c>
      <c r="I835" s="227"/>
      <c r="J835" s="228">
        <f>ROUND(I835*H835,2)</f>
        <v>0</v>
      </c>
      <c r="K835" s="224" t="s">
        <v>434</v>
      </c>
      <c r="L835" s="46"/>
      <c r="M835" s="229" t="s">
        <v>1</v>
      </c>
      <c r="N835" s="230" t="s">
        <v>48</v>
      </c>
      <c r="O835" s="93"/>
      <c r="P835" s="231">
        <f>O835*H835</f>
        <v>0</v>
      </c>
      <c r="Q835" s="231">
        <v>1.0000000000000001E-05</v>
      </c>
      <c r="R835" s="231">
        <f>Q835*H835</f>
        <v>0.00014300000000000001</v>
      </c>
      <c r="S835" s="231">
        <v>0</v>
      </c>
      <c r="T835" s="232">
        <f>S835*H835</f>
        <v>0</v>
      </c>
      <c r="U835" s="40"/>
      <c r="V835" s="40"/>
      <c r="W835" s="40"/>
      <c r="X835" s="40"/>
      <c r="Y835" s="40"/>
      <c r="Z835" s="40"/>
      <c r="AA835" s="40"/>
      <c r="AB835" s="40"/>
      <c r="AC835" s="40"/>
      <c r="AD835" s="40"/>
      <c r="AE835" s="40"/>
      <c r="AR835" s="233" t="s">
        <v>276</v>
      </c>
      <c r="AT835" s="233" t="s">
        <v>245</v>
      </c>
      <c r="AU835" s="233" t="s">
        <v>92</v>
      </c>
      <c r="AY835" s="18" t="s">
        <v>244</v>
      </c>
      <c r="BE835" s="234">
        <f>IF(N835="základní",J835,0)</f>
        <v>0</v>
      </c>
      <c r="BF835" s="234">
        <f>IF(N835="snížená",J835,0)</f>
        <v>0</v>
      </c>
      <c r="BG835" s="234">
        <f>IF(N835="zákl. přenesená",J835,0)</f>
        <v>0</v>
      </c>
      <c r="BH835" s="234">
        <f>IF(N835="sníž. přenesená",J835,0)</f>
        <v>0</v>
      </c>
      <c r="BI835" s="234">
        <f>IF(N835="nulová",J835,0)</f>
        <v>0</v>
      </c>
      <c r="BJ835" s="18" t="s">
        <v>90</v>
      </c>
      <c r="BK835" s="234">
        <f>ROUND(I835*H835,2)</f>
        <v>0</v>
      </c>
      <c r="BL835" s="18" t="s">
        <v>276</v>
      </c>
      <c r="BM835" s="233" t="s">
        <v>2587</v>
      </c>
    </row>
    <row r="836" s="2" customFormat="1" ht="16.5" customHeight="1">
      <c r="A836" s="40"/>
      <c r="B836" s="41"/>
      <c r="C836" s="222" t="s">
        <v>2588</v>
      </c>
      <c r="D836" s="222" t="s">
        <v>245</v>
      </c>
      <c r="E836" s="223" t="s">
        <v>2589</v>
      </c>
      <c r="F836" s="224" t="s">
        <v>2590</v>
      </c>
      <c r="G836" s="225" t="s">
        <v>248</v>
      </c>
      <c r="H836" s="226">
        <v>331.505</v>
      </c>
      <c r="I836" s="227"/>
      <c r="J836" s="228">
        <f>ROUND(I836*H836,2)</f>
        <v>0</v>
      </c>
      <c r="K836" s="224" t="s">
        <v>434</v>
      </c>
      <c r="L836" s="46"/>
      <c r="M836" s="229" t="s">
        <v>1</v>
      </c>
      <c r="N836" s="230" t="s">
        <v>48</v>
      </c>
      <c r="O836" s="93"/>
      <c r="P836" s="231">
        <f>O836*H836</f>
        <v>0</v>
      </c>
      <c r="Q836" s="231">
        <v>0.00069999999999999999</v>
      </c>
      <c r="R836" s="231">
        <f>Q836*H836</f>
        <v>0.2320535</v>
      </c>
      <c r="S836" s="231">
        <v>0</v>
      </c>
      <c r="T836" s="232">
        <f>S836*H836</f>
        <v>0</v>
      </c>
      <c r="U836" s="40"/>
      <c r="V836" s="40"/>
      <c r="W836" s="40"/>
      <c r="X836" s="40"/>
      <c r="Y836" s="40"/>
      <c r="Z836" s="40"/>
      <c r="AA836" s="40"/>
      <c r="AB836" s="40"/>
      <c r="AC836" s="40"/>
      <c r="AD836" s="40"/>
      <c r="AE836" s="40"/>
      <c r="AR836" s="233" t="s">
        <v>276</v>
      </c>
      <c r="AT836" s="233" t="s">
        <v>245</v>
      </c>
      <c r="AU836" s="233" t="s">
        <v>92</v>
      </c>
      <c r="AY836" s="18" t="s">
        <v>244</v>
      </c>
      <c r="BE836" s="234">
        <f>IF(N836="základní",J836,0)</f>
        <v>0</v>
      </c>
      <c r="BF836" s="234">
        <f>IF(N836="snížená",J836,0)</f>
        <v>0</v>
      </c>
      <c r="BG836" s="234">
        <f>IF(N836="zákl. přenesená",J836,0)</f>
        <v>0</v>
      </c>
      <c r="BH836" s="234">
        <f>IF(N836="sníž. přenesená",J836,0)</f>
        <v>0</v>
      </c>
      <c r="BI836" s="234">
        <f>IF(N836="nulová",J836,0)</f>
        <v>0</v>
      </c>
      <c r="BJ836" s="18" t="s">
        <v>90</v>
      </c>
      <c r="BK836" s="234">
        <f>ROUND(I836*H836,2)</f>
        <v>0</v>
      </c>
      <c r="BL836" s="18" t="s">
        <v>276</v>
      </c>
      <c r="BM836" s="233" t="s">
        <v>2591</v>
      </c>
    </row>
    <row r="837" s="2" customFormat="1" ht="16.5" customHeight="1">
      <c r="A837" s="40"/>
      <c r="B837" s="41"/>
      <c r="C837" s="222" t="s">
        <v>2592</v>
      </c>
      <c r="D837" s="222" t="s">
        <v>245</v>
      </c>
      <c r="E837" s="223" t="s">
        <v>2593</v>
      </c>
      <c r="F837" s="224" t="s">
        <v>2594</v>
      </c>
      <c r="G837" s="225" t="s">
        <v>248</v>
      </c>
      <c r="H837" s="226">
        <v>19</v>
      </c>
      <c r="I837" s="227"/>
      <c r="J837" s="228">
        <f>ROUND(I837*H837,2)</f>
        <v>0</v>
      </c>
      <c r="K837" s="224" t="s">
        <v>434</v>
      </c>
      <c r="L837" s="46"/>
      <c r="M837" s="229" t="s">
        <v>1</v>
      </c>
      <c r="N837" s="230" t="s">
        <v>48</v>
      </c>
      <c r="O837" s="93"/>
      <c r="P837" s="231">
        <f>O837*H837</f>
        <v>0</v>
      </c>
      <c r="Q837" s="231">
        <v>0</v>
      </c>
      <c r="R837" s="231">
        <f>Q837*H837</f>
        <v>0</v>
      </c>
      <c r="S837" s="231">
        <v>0.01721</v>
      </c>
      <c r="T837" s="232">
        <f>S837*H837</f>
        <v>0.32699</v>
      </c>
      <c r="U837" s="40"/>
      <c r="V837" s="40"/>
      <c r="W837" s="40"/>
      <c r="X837" s="40"/>
      <c r="Y837" s="40"/>
      <c r="Z837" s="40"/>
      <c r="AA837" s="40"/>
      <c r="AB837" s="40"/>
      <c r="AC837" s="40"/>
      <c r="AD837" s="40"/>
      <c r="AE837" s="40"/>
      <c r="AR837" s="233" t="s">
        <v>276</v>
      </c>
      <c r="AT837" s="233" t="s">
        <v>245</v>
      </c>
      <c r="AU837" s="233" t="s">
        <v>92</v>
      </c>
      <c r="AY837" s="18" t="s">
        <v>244</v>
      </c>
      <c r="BE837" s="234">
        <f>IF(N837="základní",J837,0)</f>
        <v>0</v>
      </c>
      <c r="BF837" s="234">
        <f>IF(N837="snížená",J837,0)</f>
        <v>0</v>
      </c>
      <c r="BG837" s="234">
        <f>IF(N837="zákl. přenesená",J837,0)</f>
        <v>0</v>
      </c>
      <c r="BH837" s="234">
        <f>IF(N837="sníž. přenesená",J837,0)</f>
        <v>0</v>
      </c>
      <c r="BI837" s="234">
        <f>IF(N837="nulová",J837,0)</f>
        <v>0</v>
      </c>
      <c r="BJ837" s="18" t="s">
        <v>90</v>
      </c>
      <c r="BK837" s="234">
        <f>ROUND(I837*H837,2)</f>
        <v>0</v>
      </c>
      <c r="BL837" s="18" t="s">
        <v>276</v>
      </c>
      <c r="BM837" s="233" t="s">
        <v>2595</v>
      </c>
    </row>
    <row r="838" s="13" customFormat="1">
      <c r="A838" s="13"/>
      <c r="B838" s="262"/>
      <c r="C838" s="263"/>
      <c r="D838" s="235" t="s">
        <v>436</v>
      </c>
      <c r="E838" s="264" t="s">
        <v>1</v>
      </c>
      <c r="F838" s="265" t="s">
        <v>2596</v>
      </c>
      <c r="G838" s="263"/>
      <c r="H838" s="266">
        <v>19</v>
      </c>
      <c r="I838" s="267"/>
      <c r="J838" s="263"/>
      <c r="K838" s="263"/>
      <c r="L838" s="268"/>
      <c r="M838" s="269"/>
      <c r="N838" s="270"/>
      <c r="O838" s="270"/>
      <c r="P838" s="270"/>
      <c r="Q838" s="270"/>
      <c r="R838" s="270"/>
      <c r="S838" s="270"/>
      <c r="T838" s="271"/>
      <c r="U838" s="13"/>
      <c r="V838" s="13"/>
      <c r="W838" s="13"/>
      <c r="X838" s="13"/>
      <c r="Y838" s="13"/>
      <c r="Z838" s="13"/>
      <c r="AA838" s="13"/>
      <c r="AB838" s="13"/>
      <c r="AC838" s="13"/>
      <c r="AD838" s="13"/>
      <c r="AE838" s="13"/>
      <c r="AT838" s="272" t="s">
        <v>436</v>
      </c>
      <c r="AU838" s="272" t="s">
        <v>92</v>
      </c>
      <c r="AV838" s="13" t="s">
        <v>92</v>
      </c>
      <c r="AW838" s="13" t="s">
        <v>38</v>
      </c>
      <c r="AX838" s="13" t="s">
        <v>83</v>
      </c>
      <c r="AY838" s="272" t="s">
        <v>244</v>
      </c>
    </row>
    <row r="839" s="14" customFormat="1">
      <c r="A839" s="14"/>
      <c r="B839" s="273"/>
      <c r="C839" s="274"/>
      <c r="D839" s="235" t="s">
        <v>436</v>
      </c>
      <c r="E839" s="275" t="s">
        <v>1</v>
      </c>
      <c r="F839" s="276" t="s">
        <v>438</v>
      </c>
      <c r="G839" s="274"/>
      <c r="H839" s="277">
        <v>19</v>
      </c>
      <c r="I839" s="278"/>
      <c r="J839" s="274"/>
      <c r="K839" s="274"/>
      <c r="L839" s="279"/>
      <c r="M839" s="280"/>
      <c r="N839" s="281"/>
      <c r="O839" s="281"/>
      <c r="P839" s="281"/>
      <c r="Q839" s="281"/>
      <c r="R839" s="281"/>
      <c r="S839" s="281"/>
      <c r="T839" s="282"/>
      <c r="U839" s="14"/>
      <c r="V839" s="14"/>
      <c r="W839" s="14"/>
      <c r="X839" s="14"/>
      <c r="Y839" s="14"/>
      <c r="Z839" s="14"/>
      <c r="AA839" s="14"/>
      <c r="AB839" s="14"/>
      <c r="AC839" s="14"/>
      <c r="AD839" s="14"/>
      <c r="AE839" s="14"/>
      <c r="AT839" s="283" t="s">
        <v>436</v>
      </c>
      <c r="AU839" s="283" t="s">
        <v>92</v>
      </c>
      <c r="AV839" s="14" t="s">
        <v>123</v>
      </c>
      <c r="AW839" s="14" t="s">
        <v>38</v>
      </c>
      <c r="AX839" s="14" t="s">
        <v>90</v>
      </c>
      <c r="AY839" s="283" t="s">
        <v>244</v>
      </c>
    </row>
    <row r="840" s="2" customFormat="1" ht="16.5" customHeight="1">
      <c r="A840" s="40"/>
      <c r="B840" s="41"/>
      <c r="C840" s="222" t="s">
        <v>2597</v>
      </c>
      <c r="D840" s="222" t="s">
        <v>245</v>
      </c>
      <c r="E840" s="223" t="s">
        <v>2598</v>
      </c>
      <c r="F840" s="224" t="s">
        <v>2599</v>
      </c>
      <c r="G840" s="225" t="s">
        <v>248</v>
      </c>
      <c r="H840" s="226">
        <v>23.248000000000001</v>
      </c>
      <c r="I840" s="227"/>
      <c r="J840" s="228">
        <f>ROUND(I840*H840,2)</f>
        <v>0</v>
      </c>
      <c r="K840" s="224" t="s">
        <v>434</v>
      </c>
      <c r="L840" s="46"/>
      <c r="M840" s="229" t="s">
        <v>1</v>
      </c>
      <c r="N840" s="230" t="s">
        <v>48</v>
      </c>
      <c r="O840" s="93"/>
      <c r="P840" s="231">
        <f>O840*H840</f>
        <v>0</v>
      </c>
      <c r="Q840" s="231">
        <v>0</v>
      </c>
      <c r="R840" s="231">
        <f>Q840*H840</f>
        <v>0</v>
      </c>
      <c r="S840" s="231">
        <v>0.017250000000000001</v>
      </c>
      <c r="T840" s="232">
        <f>S840*H840</f>
        <v>0.40102800000000005</v>
      </c>
      <c r="U840" s="40"/>
      <c r="V840" s="40"/>
      <c r="W840" s="40"/>
      <c r="X840" s="40"/>
      <c r="Y840" s="40"/>
      <c r="Z840" s="40"/>
      <c r="AA840" s="40"/>
      <c r="AB840" s="40"/>
      <c r="AC840" s="40"/>
      <c r="AD840" s="40"/>
      <c r="AE840" s="40"/>
      <c r="AR840" s="233" t="s">
        <v>276</v>
      </c>
      <c r="AT840" s="233" t="s">
        <v>245</v>
      </c>
      <c r="AU840" s="233" t="s">
        <v>92</v>
      </c>
      <c r="AY840" s="18" t="s">
        <v>244</v>
      </c>
      <c r="BE840" s="234">
        <f>IF(N840="základní",J840,0)</f>
        <v>0</v>
      </c>
      <c r="BF840" s="234">
        <f>IF(N840="snížená",J840,0)</f>
        <v>0</v>
      </c>
      <c r="BG840" s="234">
        <f>IF(N840="zákl. přenesená",J840,0)</f>
        <v>0</v>
      </c>
      <c r="BH840" s="234">
        <f>IF(N840="sníž. přenesená",J840,0)</f>
        <v>0</v>
      </c>
      <c r="BI840" s="234">
        <f>IF(N840="nulová",J840,0)</f>
        <v>0</v>
      </c>
      <c r="BJ840" s="18" t="s">
        <v>90</v>
      </c>
      <c r="BK840" s="234">
        <f>ROUND(I840*H840,2)</f>
        <v>0</v>
      </c>
      <c r="BL840" s="18" t="s">
        <v>276</v>
      </c>
      <c r="BM840" s="233" t="s">
        <v>2600</v>
      </c>
    </row>
    <row r="841" s="13" customFormat="1">
      <c r="A841" s="13"/>
      <c r="B841" s="262"/>
      <c r="C841" s="263"/>
      <c r="D841" s="235" t="s">
        <v>436</v>
      </c>
      <c r="E841" s="264" t="s">
        <v>1</v>
      </c>
      <c r="F841" s="265" t="s">
        <v>2601</v>
      </c>
      <c r="G841" s="263"/>
      <c r="H841" s="266">
        <v>23.248000000000001</v>
      </c>
      <c r="I841" s="267"/>
      <c r="J841" s="263"/>
      <c r="K841" s="263"/>
      <c r="L841" s="268"/>
      <c r="M841" s="269"/>
      <c r="N841" s="270"/>
      <c r="O841" s="270"/>
      <c r="P841" s="270"/>
      <c r="Q841" s="270"/>
      <c r="R841" s="270"/>
      <c r="S841" s="270"/>
      <c r="T841" s="271"/>
      <c r="U841" s="13"/>
      <c r="V841" s="13"/>
      <c r="W841" s="13"/>
      <c r="X841" s="13"/>
      <c r="Y841" s="13"/>
      <c r="Z841" s="13"/>
      <c r="AA841" s="13"/>
      <c r="AB841" s="13"/>
      <c r="AC841" s="13"/>
      <c r="AD841" s="13"/>
      <c r="AE841" s="13"/>
      <c r="AT841" s="272" t="s">
        <v>436</v>
      </c>
      <c r="AU841" s="272" t="s">
        <v>92</v>
      </c>
      <c r="AV841" s="13" t="s">
        <v>92</v>
      </c>
      <c r="AW841" s="13" t="s">
        <v>38</v>
      </c>
      <c r="AX841" s="13" t="s">
        <v>83</v>
      </c>
      <c r="AY841" s="272" t="s">
        <v>244</v>
      </c>
    </row>
    <row r="842" s="14" customFormat="1">
      <c r="A842" s="14"/>
      <c r="B842" s="273"/>
      <c r="C842" s="274"/>
      <c r="D842" s="235" t="s">
        <v>436</v>
      </c>
      <c r="E842" s="275" t="s">
        <v>1</v>
      </c>
      <c r="F842" s="276" t="s">
        <v>438</v>
      </c>
      <c r="G842" s="274"/>
      <c r="H842" s="277">
        <v>23.248000000000001</v>
      </c>
      <c r="I842" s="278"/>
      <c r="J842" s="274"/>
      <c r="K842" s="274"/>
      <c r="L842" s="279"/>
      <c r="M842" s="280"/>
      <c r="N842" s="281"/>
      <c r="O842" s="281"/>
      <c r="P842" s="281"/>
      <c r="Q842" s="281"/>
      <c r="R842" s="281"/>
      <c r="S842" s="281"/>
      <c r="T842" s="282"/>
      <c r="U842" s="14"/>
      <c r="V842" s="14"/>
      <c r="W842" s="14"/>
      <c r="X842" s="14"/>
      <c r="Y842" s="14"/>
      <c r="Z842" s="14"/>
      <c r="AA842" s="14"/>
      <c r="AB842" s="14"/>
      <c r="AC842" s="14"/>
      <c r="AD842" s="14"/>
      <c r="AE842" s="14"/>
      <c r="AT842" s="283" t="s">
        <v>436</v>
      </c>
      <c r="AU842" s="283" t="s">
        <v>92</v>
      </c>
      <c r="AV842" s="14" t="s">
        <v>123</v>
      </c>
      <c r="AW842" s="14" t="s">
        <v>38</v>
      </c>
      <c r="AX842" s="14" t="s">
        <v>90</v>
      </c>
      <c r="AY842" s="283" t="s">
        <v>244</v>
      </c>
    </row>
    <row r="843" s="2" customFormat="1" ht="24.15" customHeight="1">
      <c r="A843" s="40"/>
      <c r="B843" s="41"/>
      <c r="C843" s="222" t="s">
        <v>2602</v>
      </c>
      <c r="D843" s="222" t="s">
        <v>245</v>
      </c>
      <c r="E843" s="223" t="s">
        <v>2603</v>
      </c>
      <c r="F843" s="224" t="s">
        <v>2604</v>
      </c>
      <c r="G843" s="225" t="s">
        <v>248</v>
      </c>
      <c r="H843" s="226">
        <v>530</v>
      </c>
      <c r="I843" s="227"/>
      <c r="J843" s="228">
        <f>ROUND(I843*H843,2)</f>
        <v>0</v>
      </c>
      <c r="K843" s="224" t="s">
        <v>249</v>
      </c>
      <c r="L843" s="46"/>
      <c r="M843" s="229" t="s">
        <v>1</v>
      </c>
      <c r="N843" s="230" t="s">
        <v>48</v>
      </c>
      <c r="O843" s="93"/>
      <c r="P843" s="231">
        <f>O843*H843</f>
        <v>0</v>
      </c>
      <c r="Q843" s="231">
        <v>0.00117</v>
      </c>
      <c r="R843" s="231">
        <f>Q843*H843</f>
        <v>0.62009999999999998</v>
      </c>
      <c r="S843" s="231">
        <v>0</v>
      </c>
      <c r="T843" s="232">
        <f>S843*H843</f>
        <v>0</v>
      </c>
      <c r="U843" s="40"/>
      <c r="V843" s="40"/>
      <c r="W843" s="40"/>
      <c r="X843" s="40"/>
      <c r="Y843" s="40"/>
      <c r="Z843" s="40"/>
      <c r="AA843" s="40"/>
      <c r="AB843" s="40"/>
      <c r="AC843" s="40"/>
      <c r="AD843" s="40"/>
      <c r="AE843" s="40"/>
      <c r="AR843" s="233" t="s">
        <v>276</v>
      </c>
      <c r="AT843" s="233" t="s">
        <v>245</v>
      </c>
      <c r="AU843" s="233" t="s">
        <v>92</v>
      </c>
      <c r="AY843" s="18" t="s">
        <v>244</v>
      </c>
      <c r="BE843" s="234">
        <f>IF(N843="základní",J843,0)</f>
        <v>0</v>
      </c>
      <c r="BF843" s="234">
        <f>IF(N843="snížená",J843,0)</f>
        <v>0</v>
      </c>
      <c r="BG843" s="234">
        <f>IF(N843="zákl. přenesená",J843,0)</f>
        <v>0</v>
      </c>
      <c r="BH843" s="234">
        <f>IF(N843="sníž. přenesená",J843,0)</f>
        <v>0</v>
      </c>
      <c r="BI843" s="234">
        <f>IF(N843="nulová",J843,0)</f>
        <v>0</v>
      </c>
      <c r="BJ843" s="18" t="s">
        <v>90</v>
      </c>
      <c r="BK843" s="234">
        <f>ROUND(I843*H843,2)</f>
        <v>0</v>
      </c>
      <c r="BL843" s="18" t="s">
        <v>276</v>
      </c>
      <c r="BM843" s="233" t="s">
        <v>2605</v>
      </c>
    </row>
    <row r="844" s="2" customFormat="1">
      <c r="A844" s="40"/>
      <c r="B844" s="41"/>
      <c r="C844" s="42"/>
      <c r="D844" s="235" t="s">
        <v>250</v>
      </c>
      <c r="E844" s="42"/>
      <c r="F844" s="236" t="s">
        <v>2606</v>
      </c>
      <c r="G844" s="42"/>
      <c r="H844" s="42"/>
      <c r="I844" s="237"/>
      <c r="J844" s="42"/>
      <c r="K844" s="42"/>
      <c r="L844" s="46"/>
      <c r="M844" s="238"/>
      <c r="N844" s="239"/>
      <c r="O844" s="93"/>
      <c r="P844" s="93"/>
      <c r="Q844" s="93"/>
      <c r="R844" s="93"/>
      <c r="S844" s="93"/>
      <c r="T844" s="94"/>
      <c r="U844" s="40"/>
      <c r="V844" s="40"/>
      <c r="W844" s="40"/>
      <c r="X844" s="40"/>
      <c r="Y844" s="40"/>
      <c r="Z844" s="40"/>
      <c r="AA844" s="40"/>
      <c r="AB844" s="40"/>
      <c r="AC844" s="40"/>
      <c r="AD844" s="40"/>
      <c r="AE844" s="40"/>
      <c r="AT844" s="18" t="s">
        <v>250</v>
      </c>
      <c r="AU844" s="18" t="s">
        <v>92</v>
      </c>
    </row>
    <row r="845" s="13" customFormat="1">
      <c r="A845" s="13"/>
      <c r="B845" s="262"/>
      <c r="C845" s="263"/>
      <c r="D845" s="235" t="s">
        <v>436</v>
      </c>
      <c r="E845" s="264" t="s">
        <v>1</v>
      </c>
      <c r="F845" s="265" t="s">
        <v>2607</v>
      </c>
      <c r="G845" s="263"/>
      <c r="H845" s="266">
        <v>530</v>
      </c>
      <c r="I845" s="267"/>
      <c r="J845" s="263"/>
      <c r="K845" s="263"/>
      <c r="L845" s="268"/>
      <c r="M845" s="269"/>
      <c r="N845" s="270"/>
      <c r="O845" s="270"/>
      <c r="P845" s="270"/>
      <c r="Q845" s="270"/>
      <c r="R845" s="270"/>
      <c r="S845" s="270"/>
      <c r="T845" s="271"/>
      <c r="U845" s="13"/>
      <c r="V845" s="13"/>
      <c r="W845" s="13"/>
      <c r="X845" s="13"/>
      <c r="Y845" s="13"/>
      <c r="Z845" s="13"/>
      <c r="AA845" s="13"/>
      <c r="AB845" s="13"/>
      <c r="AC845" s="13"/>
      <c r="AD845" s="13"/>
      <c r="AE845" s="13"/>
      <c r="AT845" s="272" t="s">
        <v>436</v>
      </c>
      <c r="AU845" s="272" t="s">
        <v>92</v>
      </c>
      <c r="AV845" s="13" t="s">
        <v>92</v>
      </c>
      <c r="AW845" s="13" t="s">
        <v>38</v>
      </c>
      <c r="AX845" s="13" t="s">
        <v>83</v>
      </c>
      <c r="AY845" s="272" t="s">
        <v>244</v>
      </c>
    </row>
    <row r="846" s="14" customFormat="1">
      <c r="A846" s="14"/>
      <c r="B846" s="273"/>
      <c r="C846" s="274"/>
      <c r="D846" s="235" t="s">
        <v>436</v>
      </c>
      <c r="E846" s="275" t="s">
        <v>1</v>
      </c>
      <c r="F846" s="276" t="s">
        <v>438</v>
      </c>
      <c r="G846" s="274"/>
      <c r="H846" s="277">
        <v>530</v>
      </c>
      <c r="I846" s="278"/>
      <c r="J846" s="274"/>
      <c r="K846" s="274"/>
      <c r="L846" s="279"/>
      <c r="M846" s="280"/>
      <c r="N846" s="281"/>
      <c r="O846" s="281"/>
      <c r="P846" s="281"/>
      <c r="Q846" s="281"/>
      <c r="R846" s="281"/>
      <c r="S846" s="281"/>
      <c r="T846" s="282"/>
      <c r="U846" s="14"/>
      <c r="V846" s="14"/>
      <c r="W846" s="14"/>
      <c r="X846" s="14"/>
      <c r="Y846" s="14"/>
      <c r="Z846" s="14"/>
      <c r="AA846" s="14"/>
      <c r="AB846" s="14"/>
      <c r="AC846" s="14"/>
      <c r="AD846" s="14"/>
      <c r="AE846" s="14"/>
      <c r="AT846" s="283" t="s">
        <v>436</v>
      </c>
      <c r="AU846" s="283" t="s">
        <v>92</v>
      </c>
      <c r="AV846" s="14" t="s">
        <v>123</v>
      </c>
      <c r="AW846" s="14" t="s">
        <v>38</v>
      </c>
      <c r="AX846" s="14" t="s">
        <v>90</v>
      </c>
      <c r="AY846" s="283" t="s">
        <v>244</v>
      </c>
    </row>
    <row r="847" s="2" customFormat="1" ht="24.15" customHeight="1">
      <c r="A847" s="40"/>
      <c r="B847" s="41"/>
      <c r="C847" s="222" t="s">
        <v>2608</v>
      </c>
      <c r="D847" s="222" t="s">
        <v>245</v>
      </c>
      <c r="E847" s="223" t="s">
        <v>2609</v>
      </c>
      <c r="F847" s="224" t="s">
        <v>2610</v>
      </c>
      <c r="G847" s="225" t="s">
        <v>248</v>
      </c>
      <c r="H847" s="226">
        <v>261.5</v>
      </c>
      <c r="I847" s="227"/>
      <c r="J847" s="228">
        <f>ROUND(I847*H847,2)</f>
        <v>0</v>
      </c>
      <c r="K847" s="224" t="s">
        <v>249</v>
      </c>
      <c r="L847" s="46"/>
      <c r="M847" s="229" t="s">
        <v>1</v>
      </c>
      <c r="N847" s="230" t="s">
        <v>48</v>
      </c>
      <c r="O847" s="93"/>
      <c r="P847" s="231">
        <f>O847*H847</f>
        <v>0</v>
      </c>
      <c r="Q847" s="231">
        <v>0.00117</v>
      </c>
      <c r="R847" s="231">
        <f>Q847*H847</f>
        <v>0.30595500000000003</v>
      </c>
      <c r="S847" s="231">
        <v>0</v>
      </c>
      <c r="T847" s="232">
        <f>S847*H847</f>
        <v>0</v>
      </c>
      <c r="U847" s="40"/>
      <c r="V847" s="40"/>
      <c r="W847" s="40"/>
      <c r="X847" s="40"/>
      <c r="Y847" s="40"/>
      <c r="Z847" s="40"/>
      <c r="AA847" s="40"/>
      <c r="AB847" s="40"/>
      <c r="AC847" s="40"/>
      <c r="AD847" s="40"/>
      <c r="AE847" s="40"/>
      <c r="AR847" s="233" t="s">
        <v>276</v>
      </c>
      <c r="AT847" s="233" t="s">
        <v>245</v>
      </c>
      <c r="AU847" s="233" t="s">
        <v>92</v>
      </c>
      <c r="AY847" s="18" t="s">
        <v>244</v>
      </c>
      <c r="BE847" s="234">
        <f>IF(N847="základní",J847,0)</f>
        <v>0</v>
      </c>
      <c r="BF847" s="234">
        <f>IF(N847="snížená",J847,0)</f>
        <v>0</v>
      </c>
      <c r="BG847" s="234">
        <f>IF(N847="zákl. přenesená",J847,0)</f>
        <v>0</v>
      </c>
      <c r="BH847" s="234">
        <f>IF(N847="sníž. přenesená",J847,0)</f>
        <v>0</v>
      </c>
      <c r="BI847" s="234">
        <f>IF(N847="nulová",J847,0)</f>
        <v>0</v>
      </c>
      <c r="BJ847" s="18" t="s">
        <v>90</v>
      </c>
      <c r="BK847" s="234">
        <f>ROUND(I847*H847,2)</f>
        <v>0</v>
      </c>
      <c r="BL847" s="18" t="s">
        <v>276</v>
      </c>
      <c r="BM847" s="233" t="s">
        <v>2611</v>
      </c>
    </row>
    <row r="848" s="2" customFormat="1">
      <c r="A848" s="40"/>
      <c r="B848" s="41"/>
      <c r="C848" s="42"/>
      <c r="D848" s="235" t="s">
        <v>250</v>
      </c>
      <c r="E848" s="42"/>
      <c r="F848" s="236" t="s">
        <v>2606</v>
      </c>
      <c r="G848" s="42"/>
      <c r="H848" s="42"/>
      <c r="I848" s="237"/>
      <c r="J848" s="42"/>
      <c r="K848" s="42"/>
      <c r="L848" s="46"/>
      <c r="M848" s="238"/>
      <c r="N848" s="239"/>
      <c r="O848" s="93"/>
      <c r="P848" s="93"/>
      <c r="Q848" s="93"/>
      <c r="R848" s="93"/>
      <c r="S848" s="93"/>
      <c r="T848" s="94"/>
      <c r="U848" s="40"/>
      <c r="V848" s="40"/>
      <c r="W848" s="40"/>
      <c r="X848" s="40"/>
      <c r="Y848" s="40"/>
      <c r="Z848" s="40"/>
      <c r="AA848" s="40"/>
      <c r="AB848" s="40"/>
      <c r="AC848" s="40"/>
      <c r="AD848" s="40"/>
      <c r="AE848" s="40"/>
      <c r="AT848" s="18" t="s">
        <v>250</v>
      </c>
      <c r="AU848" s="18" t="s">
        <v>92</v>
      </c>
    </row>
    <row r="849" s="13" customFormat="1">
      <c r="A849" s="13"/>
      <c r="B849" s="262"/>
      <c r="C849" s="263"/>
      <c r="D849" s="235" t="s">
        <v>436</v>
      </c>
      <c r="E849" s="264" t="s">
        <v>1</v>
      </c>
      <c r="F849" s="265" t="s">
        <v>2612</v>
      </c>
      <c r="G849" s="263"/>
      <c r="H849" s="266">
        <v>261.5</v>
      </c>
      <c r="I849" s="267"/>
      <c r="J849" s="263"/>
      <c r="K849" s="263"/>
      <c r="L849" s="268"/>
      <c r="M849" s="269"/>
      <c r="N849" s="270"/>
      <c r="O849" s="270"/>
      <c r="P849" s="270"/>
      <c r="Q849" s="270"/>
      <c r="R849" s="270"/>
      <c r="S849" s="270"/>
      <c r="T849" s="271"/>
      <c r="U849" s="13"/>
      <c r="V849" s="13"/>
      <c r="W849" s="13"/>
      <c r="X849" s="13"/>
      <c r="Y849" s="13"/>
      <c r="Z849" s="13"/>
      <c r="AA849" s="13"/>
      <c r="AB849" s="13"/>
      <c r="AC849" s="13"/>
      <c r="AD849" s="13"/>
      <c r="AE849" s="13"/>
      <c r="AT849" s="272" t="s">
        <v>436</v>
      </c>
      <c r="AU849" s="272" t="s">
        <v>92</v>
      </c>
      <c r="AV849" s="13" t="s">
        <v>92</v>
      </c>
      <c r="AW849" s="13" t="s">
        <v>38</v>
      </c>
      <c r="AX849" s="13" t="s">
        <v>83</v>
      </c>
      <c r="AY849" s="272" t="s">
        <v>244</v>
      </c>
    </row>
    <row r="850" s="14" customFormat="1">
      <c r="A850" s="14"/>
      <c r="B850" s="273"/>
      <c r="C850" s="274"/>
      <c r="D850" s="235" t="s">
        <v>436</v>
      </c>
      <c r="E850" s="275" t="s">
        <v>1</v>
      </c>
      <c r="F850" s="276" t="s">
        <v>438</v>
      </c>
      <c r="G850" s="274"/>
      <c r="H850" s="277">
        <v>261.5</v>
      </c>
      <c r="I850" s="278"/>
      <c r="J850" s="274"/>
      <c r="K850" s="274"/>
      <c r="L850" s="279"/>
      <c r="M850" s="280"/>
      <c r="N850" s="281"/>
      <c r="O850" s="281"/>
      <c r="P850" s="281"/>
      <c r="Q850" s="281"/>
      <c r="R850" s="281"/>
      <c r="S850" s="281"/>
      <c r="T850" s="282"/>
      <c r="U850" s="14"/>
      <c r="V850" s="14"/>
      <c r="W850" s="14"/>
      <c r="X850" s="14"/>
      <c r="Y850" s="14"/>
      <c r="Z850" s="14"/>
      <c r="AA850" s="14"/>
      <c r="AB850" s="14"/>
      <c r="AC850" s="14"/>
      <c r="AD850" s="14"/>
      <c r="AE850" s="14"/>
      <c r="AT850" s="283" t="s">
        <v>436</v>
      </c>
      <c r="AU850" s="283" t="s">
        <v>92</v>
      </c>
      <c r="AV850" s="14" t="s">
        <v>123</v>
      </c>
      <c r="AW850" s="14" t="s">
        <v>38</v>
      </c>
      <c r="AX850" s="14" t="s">
        <v>90</v>
      </c>
      <c r="AY850" s="283" t="s">
        <v>244</v>
      </c>
    </row>
    <row r="851" s="2" customFormat="1" ht="24.15" customHeight="1">
      <c r="A851" s="40"/>
      <c r="B851" s="41"/>
      <c r="C851" s="222" t="s">
        <v>2613</v>
      </c>
      <c r="D851" s="222" t="s">
        <v>245</v>
      </c>
      <c r="E851" s="223" t="s">
        <v>2614</v>
      </c>
      <c r="F851" s="224" t="s">
        <v>2615</v>
      </c>
      <c r="G851" s="225" t="s">
        <v>248</v>
      </c>
      <c r="H851" s="226">
        <v>1.5</v>
      </c>
      <c r="I851" s="227"/>
      <c r="J851" s="228">
        <f>ROUND(I851*H851,2)</f>
        <v>0</v>
      </c>
      <c r="K851" s="224" t="s">
        <v>249</v>
      </c>
      <c r="L851" s="46"/>
      <c r="M851" s="229" t="s">
        <v>1</v>
      </c>
      <c r="N851" s="230" t="s">
        <v>48</v>
      </c>
      <c r="O851" s="93"/>
      <c r="P851" s="231">
        <f>O851*H851</f>
        <v>0</v>
      </c>
      <c r="Q851" s="231">
        <v>0.00117</v>
      </c>
      <c r="R851" s="231">
        <f>Q851*H851</f>
        <v>0.0017550000000000001</v>
      </c>
      <c r="S851" s="231">
        <v>0</v>
      </c>
      <c r="T851" s="232">
        <f>S851*H851</f>
        <v>0</v>
      </c>
      <c r="U851" s="40"/>
      <c r="V851" s="40"/>
      <c r="W851" s="40"/>
      <c r="X851" s="40"/>
      <c r="Y851" s="40"/>
      <c r="Z851" s="40"/>
      <c r="AA851" s="40"/>
      <c r="AB851" s="40"/>
      <c r="AC851" s="40"/>
      <c r="AD851" s="40"/>
      <c r="AE851" s="40"/>
      <c r="AR851" s="233" t="s">
        <v>276</v>
      </c>
      <c r="AT851" s="233" t="s">
        <v>245</v>
      </c>
      <c r="AU851" s="233" t="s">
        <v>92</v>
      </c>
      <c r="AY851" s="18" t="s">
        <v>244</v>
      </c>
      <c r="BE851" s="234">
        <f>IF(N851="základní",J851,0)</f>
        <v>0</v>
      </c>
      <c r="BF851" s="234">
        <f>IF(N851="snížená",J851,0)</f>
        <v>0</v>
      </c>
      <c r="BG851" s="234">
        <f>IF(N851="zákl. přenesená",J851,0)</f>
        <v>0</v>
      </c>
      <c r="BH851" s="234">
        <f>IF(N851="sníž. přenesená",J851,0)</f>
        <v>0</v>
      </c>
      <c r="BI851" s="234">
        <f>IF(N851="nulová",J851,0)</f>
        <v>0</v>
      </c>
      <c r="BJ851" s="18" t="s">
        <v>90</v>
      </c>
      <c r="BK851" s="234">
        <f>ROUND(I851*H851,2)</f>
        <v>0</v>
      </c>
      <c r="BL851" s="18" t="s">
        <v>276</v>
      </c>
      <c r="BM851" s="233" t="s">
        <v>2616</v>
      </c>
    </row>
    <row r="852" s="2" customFormat="1">
      <c r="A852" s="40"/>
      <c r="B852" s="41"/>
      <c r="C852" s="42"/>
      <c r="D852" s="235" t="s">
        <v>250</v>
      </c>
      <c r="E852" s="42"/>
      <c r="F852" s="236" t="s">
        <v>2606</v>
      </c>
      <c r="G852" s="42"/>
      <c r="H852" s="42"/>
      <c r="I852" s="237"/>
      <c r="J852" s="42"/>
      <c r="K852" s="42"/>
      <c r="L852" s="46"/>
      <c r="M852" s="238"/>
      <c r="N852" s="239"/>
      <c r="O852" s="93"/>
      <c r="P852" s="93"/>
      <c r="Q852" s="93"/>
      <c r="R852" s="93"/>
      <c r="S852" s="93"/>
      <c r="T852" s="94"/>
      <c r="U852" s="40"/>
      <c r="V852" s="40"/>
      <c r="W852" s="40"/>
      <c r="X852" s="40"/>
      <c r="Y852" s="40"/>
      <c r="Z852" s="40"/>
      <c r="AA852" s="40"/>
      <c r="AB852" s="40"/>
      <c r="AC852" s="40"/>
      <c r="AD852" s="40"/>
      <c r="AE852" s="40"/>
      <c r="AT852" s="18" t="s">
        <v>250</v>
      </c>
      <c r="AU852" s="18" t="s">
        <v>92</v>
      </c>
    </row>
    <row r="853" s="13" customFormat="1">
      <c r="A853" s="13"/>
      <c r="B853" s="262"/>
      <c r="C853" s="263"/>
      <c r="D853" s="235" t="s">
        <v>436</v>
      </c>
      <c r="E853" s="264" t="s">
        <v>1</v>
      </c>
      <c r="F853" s="265" t="s">
        <v>2617</v>
      </c>
      <c r="G853" s="263"/>
      <c r="H853" s="266">
        <v>1.5</v>
      </c>
      <c r="I853" s="267"/>
      <c r="J853" s="263"/>
      <c r="K853" s="263"/>
      <c r="L853" s="268"/>
      <c r="M853" s="269"/>
      <c r="N853" s="270"/>
      <c r="O853" s="270"/>
      <c r="P853" s="270"/>
      <c r="Q853" s="270"/>
      <c r="R853" s="270"/>
      <c r="S853" s="270"/>
      <c r="T853" s="271"/>
      <c r="U853" s="13"/>
      <c r="V853" s="13"/>
      <c r="W853" s="13"/>
      <c r="X853" s="13"/>
      <c r="Y853" s="13"/>
      <c r="Z853" s="13"/>
      <c r="AA853" s="13"/>
      <c r="AB853" s="13"/>
      <c r="AC853" s="13"/>
      <c r="AD853" s="13"/>
      <c r="AE853" s="13"/>
      <c r="AT853" s="272" t="s">
        <v>436</v>
      </c>
      <c r="AU853" s="272" t="s">
        <v>92</v>
      </c>
      <c r="AV853" s="13" t="s">
        <v>92</v>
      </c>
      <c r="AW853" s="13" t="s">
        <v>38</v>
      </c>
      <c r="AX853" s="13" t="s">
        <v>83</v>
      </c>
      <c r="AY853" s="272" t="s">
        <v>244</v>
      </c>
    </row>
    <row r="854" s="14" customFormat="1">
      <c r="A854" s="14"/>
      <c r="B854" s="273"/>
      <c r="C854" s="274"/>
      <c r="D854" s="235" t="s">
        <v>436</v>
      </c>
      <c r="E854" s="275" t="s">
        <v>1</v>
      </c>
      <c r="F854" s="276" t="s">
        <v>438</v>
      </c>
      <c r="G854" s="274"/>
      <c r="H854" s="277">
        <v>1.5</v>
      </c>
      <c r="I854" s="278"/>
      <c r="J854" s="274"/>
      <c r="K854" s="274"/>
      <c r="L854" s="279"/>
      <c r="M854" s="280"/>
      <c r="N854" s="281"/>
      <c r="O854" s="281"/>
      <c r="P854" s="281"/>
      <c r="Q854" s="281"/>
      <c r="R854" s="281"/>
      <c r="S854" s="281"/>
      <c r="T854" s="282"/>
      <c r="U854" s="14"/>
      <c r="V854" s="14"/>
      <c r="W854" s="14"/>
      <c r="X854" s="14"/>
      <c r="Y854" s="14"/>
      <c r="Z854" s="14"/>
      <c r="AA854" s="14"/>
      <c r="AB854" s="14"/>
      <c r="AC854" s="14"/>
      <c r="AD854" s="14"/>
      <c r="AE854" s="14"/>
      <c r="AT854" s="283" t="s">
        <v>436</v>
      </c>
      <c r="AU854" s="283" t="s">
        <v>92</v>
      </c>
      <c r="AV854" s="14" t="s">
        <v>123</v>
      </c>
      <c r="AW854" s="14" t="s">
        <v>38</v>
      </c>
      <c r="AX854" s="14" t="s">
        <v>90</v>
      </c>
      <c r="AY854" s="283" t="s">
        <v>244</v>
      </c>
    </row>
    <row r="855" s="2" customFormat="1" ht="33" customHeight="1">
      <c r="A855" s="40"/>
      <c r="B855" s="41"/>
      <c r="C855" s="222" t="s">
        <v>2618</v>
      </c>
      <c r="D855" s="222" t="s">
        <v>245</v>
      </c>
      <c r="E855" s="223" t="s">
        <v>2619</v>
      </c>
      <c r="F855" s="224" t="s">
        <v>2620</v>
      </c>
      <c r="G855" s="225" t="s">
        <v>248</v>
      </c>
      <c r="H855" s="226">
        <v>1158.4010000000001</v>
      </c>
      <c r="I855" s="227"/>
      <c r="J855" s="228">
        <f>ROUND(I855*H855,2)</f>
        <v>0</v>
      </c>
      <c r="K855" s="224" t="s">
        <v>249</v>
      </c>
      <c r="L855" s="46"/>
      <c r="M855" s="229" t="s">
        <v>1</v>
      </c>
      <c r="N855" s="230" t="s">
        <v>48</v>
      </c>
      <c r="O855" s="93"/>
      <c r="P855" s="231">
        <f>O855*H855</f>
        <v>0</v>
      </c>
      <c r="Q855" s="231">
        <v>0</v>
      </c>
      <c r="R855" s="231">
        <f>Q855*H855</f>
        <v>0</v>
      </c>
      <c r="S855" s="231">
        <v>0</v>
      </c>
      <c r="T855" s="232">
        <f>S855*H855</f>
        <v>0</v>
      </c>
      <c r="U855" s="40"/>
      <c r="V855" s="40"/>
      <c r="W855" s="40"/>
      <c r="X855" s="40"/>
      <c r="Y855" s="40"/>
      <c r="Z855" s="40"/>
      <c r="AA855" s="40"/>
      <c r="AB855" s="40"/>
      <c r="AC855" s="40"/>
      <c r="AD855" s="40"/>
      <c r="AE855" s="40"/>
      <c r="AR855" s="233" t="s">
        <v>276</v>
      </c>
      <c r="AT855" s="233" t="s">
        <v>245</v>
      </c>
      <c r="AU855" s="233" t="s">
        <v>92</v>
      </c>
      <c r="AY855" s="18" t="s">
        <v>244</v>
      </c>
      <c r="BE855" s="234">
        <f>IF(N855="základní",J855,0)</f>
        <v>0</v>
      </c>
      <c r="BF855" s="234">
        <f>IF(N855="snížená",J855,0)</f>
        <v>0</v>
      </c>
      <c r="BG855" s="234">
        <f>IF(N855="zákl. přenesená",J855,0)</f>
        <v>0</v>
      </c>
      <c r="BH855" s="234">
        <f>IF(N855="sníž. přenesená",J855,0)</f>
        <v>0</v>
      </c>
      <c r="BI855" s="234">
        <f>IF(N855="nulová",J855,0)</f>
        <v>0</v>
      </c>
      <c r="BJ855" s="18" t="s">
        <v>90</v>
      </c>
      <c r="BK855" s="234">
        <f>ROUND(I855*H855,2)</f>
        <v>0</v>
      </c>
      <c r="BL855" s="18" t="s">
        <v>276</v>
      </c>
      <c r="BM855" s="233" t="s">
        <v>2621</v>
      </c>
    </row>
    <row r="856" s="2" customFormat="1">
      <c r="A856" s="40"/>
      <c r="B856" s="41"/>
      <c r="C856" s="42"/>
      <c r="D856" s="235" t="s">
        <v>250</v>
      </c>
      <c r="E856" s="42"/>
      <c r="F856" s="236" t="s">
        <v>2622</v>
      </c>
      <c r="G856" s="42"/>
      <c r="H856" s="42"/>
      <c r="I856" s="237"/>
      <c r="J856" s="42"/>
      <c r="K856" s="42"/>
      <c r="L856" s="46"/>
      <c r="M856" s="238"/>
      <c r="N856" s="239"/>
      <c r="O856" s="93"/>
      <c r="P856" s="93"/>
      <c r="Q856" s="93"/>
      <c r="R856" s="93"/>
      <c r="S856" s="93"/>
      <c r="T856" s="94"/>
      <c r="U856" s="40"/>
      <c r="V856" s="40"/>
      <c r="W856" s="40"/>
      <c r="X856" s="40"/>
      <c r="Y856" s="40"/>
      <c r="Z856" s="40"/>
      <c r="AA856" s="40"/>
      <c r="AB856" s="40"/>
      <c r="AC856" s="40"/>
      <c r="AD856" s="40"/>
      <c r="AE856" s="40"/>
      <c r="AT856" s="18" t="s">
        <v>250</v>
      </c>
      <c r="AU856" s="18" t="s">
        <v>92</v>
      </c>
    </row>
    <row r="857" s="15" customFormat="1">
      <c r="A857" s="15"/>
      <c r="B857" s="287"/>
      <c r="C857" s="288"/>
      <c r="D857" s="235" t="s">
        <v>436</v>
      </c>
      <c r="E857" s="289" t="s">
        <v>1</v>
      </c>
      <c r="F857" s="290" t="s">
        <v>2623</v>
      </c>
      <c r="G857" s="288"/>
      <c r="H857" s="289" t="s">
        <v>1</v>
      </c>
      <c r="I857" s="291"/>
      <c r="J857" s="288"/>
      <c r="K857" s="288"/>
      <c r="L857" s="292"/>
      <c r="M857" s="293"/>
      <c r="N857" s="294"/>
      <c r="O857" s="294"/>
      <c r="P857" s="294"/>
      <c r="Q857" s="294"/>
      <c r="R857" s="294"/>
      <c r="S857" s="294"/>
      <c r="T857" s="295"/>
      <c r="U857" s="15"/>
      <c r="V857" s="15"/>
      <c r="W857" s="15"/>
      <c r="X857" s="15"/>
      <c r="Y857" s="15"/>
      <c r="Z857" s="15"/>
      <c r="AA857" s="15"/>
      <c r="AB857" s="15"/>
      <c r="AC857" s="15"/>
      <c r="AD857" s="15"/>
      <c r="AE857" s="15"/>
      <c r="AT857" s="296" t="s">
        <v>436</v>
      </c>
      <c r="AU857" s="296" t="s">
        <v>92</v>
      </c>
      <c r="AV857" s="15" t="s">
        <v>90</v>
      </c>
      <c r="AW857" s="15" t="s">
        <v>38</v>
      </c>
      <c r="AX857" s="15" t="s">
        <v>83</v>
      </c>
      <c r="AY857" s="296" t="s">
        <v>244</v>
      </c>
    </row>
    <row r="858" s="13" customFormat="1">
      <c r="A858" s="13"/>
      <c r="B858" s="262"/>
      <c r="C858" s="263"/>
      <c r="D858" s="235" t="s">
        <v>436</v>
      </c>
      <c r="E858" s="264" t="s">
        <v>1</v>
      </c>
      <c r="F858" s="265" t="s">
        <v>2624</v>
      </c>
      <c r="G858" s="263"/>
      <c r="H858" s="266">
        <v>1158.4010000000001</v>
      </c>
      <c r="I858" s="267"/>
      <c r="J858" s="263"/>
      <c r="K858" s="263"/>
      <c r="L858" s="268"/>
      <c r="M858" s="269"/>
      <c r="N858" s="270"/>
      <c r="O858" s="270"/>
      <c r="P858" s="270"/>
      <c r="Q858" s="270"/>
      <c r="R858" s="270"/>
      <c r="S858" s="270"/>
      <c r="T858" s="271"/>
      <c r="U858" s="13"/>
      <c r="V858" s="13"/>
      <c r="W858" s="13"/>
      <c r="X858" s="13"/>
      <c r="Y858" s="13"/>
      <c r="Z858" s="13"/>
      <c r="AA858" s="13"/>
      <c r="AB858" s="13"/>
      <c r="AC858" s="13"/>
      <c r="AD858" s="13"/>
      <c r="AE858" s="13"/>
      <c r="AT858" s="272" t="s">
        <v>436</v>
      </c>
      <c r="AU858" s="272" t="s">
        <v>92</v>
      </c>
      <c r="AV858" s="13" t="s">
        <v>92</v>
      </c>
      <c r="AW858" s="13" t="s">
        <v>38</v>
      </c>
      <c r="AX858" s="13" t="s">
        <v>83</v>
      </c>
      <c r="AY858" s="272" t="s">
        <v>244</v>
      </c>
    </row>
    <row r="859" s="14" customFormat="1">
      <c r="A859" s="14"/>
      <c r="B859" s="273"/>
      <c r="C859" s="274"/>
      <c r="D859" s="235" t="s">
        <v>436</v>
      </c>
      <c r="E859" s="275" t="s">
        <v>1</v>
      </c>
      <c r="F859" s="276" t="s">
        <v>438</v>
      </c>
      <c r="G859" s="274"/>
      <c r="H859" s="277">
        <v>1158.4010000000001</v>
      </c>
      <c r="I859" s="278"/>
      <c r="J859" s="274"/>
      <c r="K859" s="274"/>
      <c r="L859" s="279"/>
      <c r="M859" s="280"/>
      <c r="N859" s="281"/>
      <c r="O859" s="281"/>
      <c r="P859" s="281"/>
      <c r="Q859" s="281"/>
      <c r="R859" s="281"/>
      <c r="S859" s="281"/>
      <c r="T859" s="282"/>
      <c r="U859" s="14"/>
      <c r="V859" s="14"/>
      <c r="W859" s="14"/>
      <c r="X859" s="14"/>
      <c r="Y859" s="14"/>
      <c r="Z859" s="14"/>
      <c r="AA859" s="14"/>
      <c r="AB859" s="14"/>
      <c r="AC859" s="14"/>
      <c r="AD859" s="14"/>
      <c r="AE859" s="14"/>
      <c r="AT859" s="283" t="s">
        <v>436</v>
      </c>
      <c r="AU859" s="283" t="s">
        <v>92</v>
      </c>
      <c r="AV859" s="14" t="s">
        <v>123</v>
      </c>
      <c r="AW859" s="14" t="s">
        <v>38</v>
      </c>
      <c r="AX859" s="14" t="s">
        <v>90</v>
      </c>
      <c r="AY859" s="283" t="s">
        <v>244</v>
      </c>
    </row>
    <row r="860" s="2" customFormat="1" ht="16.5" customHeight="1">
      <c r="A860" s="40"/>
      <c r="B860" s="41"/>
      <c r="C860" s="222" t="s">
        <v>2625</v>
      </c>
      <c r="D860" s="222" t="s">
        <v>245</v>
      </c>
      <c r="E860" s="223" t="s">
        <v>2626</v>
      </c>
      <c r="F860" s="224" t="s">
        <v>2627</v>
      </c>
      <c r="G860" s="225" t="s">
        <v>2428</v>
      </c>
      <c r="H860" s="312"/>
      <c r="I860" s="227"/>
      <c r="J860" s="228">
        <f>ROUND(I860*H860,2)</f>
        <v>0</v>
      </c>
      <c r="K860" s="224" t="s">
        <v>434</v>
      </c>
      <c r="L860" s="46"/>
      <c r="M860" s="229" t="s">
        <v>1</v>
      </c>
      <c r="N860" s="230" t="s">
        <v>48</v>
      </c>
      <c r="O860" s="93"/>
      <c r="P860" s="231">
        <f>O860*H860</f>
        <v>0</v>
      </c>
      <c r="Q860" s="231">
        <v>0</v>
      </c>
      <c r="R860" s="231">
        <f>Q860*H860</f>
        <v>0</v>
      </c>
      <c r="S860" s="231">
        <v>0</v>
      </c>
      <c r="T860" s="232">
        <f>S860*H860</f>
        <v>0</v>
      </c>
      <c r="U860" s="40"/>
      <c r="V860" s="40"/>
      <c r="W860" s="40"/>
      <c r="X860" s="40"/>
      <c r="Y860" s="40"/>
      <c r="Z860" s="40"/>
      <c r="AA860" s="40"/>
      <c r="AB860" s="40"/>
      <c r="AC860" s="40"/>
      <c r="AD860" s="40"/>
      <c r="AE860" s="40"/>
      <c r="AR860" s="233" t="s">
        <v>276</v>
      </c>
      <c r="AT860" s="233" t="s">
        <v>245</v>
      </c>
      <c r="AU860" s="233" t="s">
        <v>92</v>
      </c>
      <c r="AY860" s="18" t="s">
        <v>244</v>
      </c>
      <c r="BE860" s="234">
        <f>IF(N860="základní",J860,0)</f>
        <v>0</v>
      </c>
      <c r="BF860" s="234">
        <f>IF(N860="snížená",J860,0)</f>
        <v>0</v>
      </c>
      <c r="BG860" s="234">
        <f>IF(N860="zákl. přenesená",J860,0)</f>
        <v>0</v>
      </c>
      <c r="BH860" s="234">
        <f>IF(N860="sníž. přenesená",J860,0)</f>
        <v>0</v>
      </c>
      <c r="BI860" s="234">
        <f>IF(N860="nulová",J860,0)</f>
        <v>0</v>
      </c>
      <c r="BJ860" s="18" t="s">
        <v>90</v>
      </c>
      <c r="BK860" s="234">
        <f>ROUND(I860*H860,2)</f>
        <v>0</v>
      </c>
      <c r="BL860" s="18" t="s">
        <v>276</v>
      </c>
      <c r="BM860" s="233" t="s">
        <v>2628</v>
      </c>
    </row>
    <row r="861" s="11" customFormat="1" ht="22.8" customHeight="1">
      <c r="A861" s="11"/>
      <c r="B861" s="208"/>
      <c r="C861" s="209"/>
      <c r="D861" s="210" t="s">
        <v>82</v>
      </c>
      <c r="E861" s="260" t="s">
        <v>2629</v>
      </c>
      <c r="F861" s="260" t="s">
        <v>2630</v>
      </c>
      <c r="G861" s="209"/>
      <c r="H861" s="209"/>
      <c r="I861" s="212"/>
      <c r="J861" s="261">
        <f>BK861</f>
        <v>0</v>
      </c>
      <c r="K861" s="209"/>
      <c r="L861" s="214"/>
      <c r="M861" s="215"/>
      <c r="N861" s="216"/>
      <c r="O861" s="216"/>
      <c r="P861" s="217">
        <f>SUM(P862:P903)</f>
        <v>0</v>
      </c>
      <c r="Q861" s="216"/>
      <c r="R861" s="217">
        <f>SUM(R862:R903)</f>
        <v>0</v>
      </c>
      <c r="S861" s="216"/>
      <c r="T861" s="218">
        <f>SUM(T862:T903)</f>
        <v>0.030836940000000004</v>
      </c>
      <c r="U861" s="11"/>
      <c r="V861" s="11"/>
      <c r="W861" s="11"/>
      <c r="X861" s="11"/>
      <c r="Y861" s="11"/>
      <c r="Z861" s="11"/>
      <c r="AA861" s="11"/>
      <c r="AB861" s="11"/>
      <c r="AC861" s="11"/>
      <c r="AD861" s="11"/>
      <c r="AE861" s="11"/>
      <c r="AR861" s="219" t="s">
        <v>92</v>
      </c>
      <c r="AT861" s="220" t="s">
        <v>82</v>
      </c>
      <c r="AU861" s="220" t="s">
        <v>90</v>
      </c>
      <c r="AY861" s="219" t="s">
        <v>244</v>
      </c>
      <c r="BK861" s="221">
        <f>SUM(BK862:BK903)</f>
        <v>0</v>
      </c>
    </row>
    <row r="862" s="2" customFormat="1" ht="16.5" customHeight="1">
      <c r="A862" s="40"/>
      <c r="B862" s="41"/>
      <c r="C862" s="222" t="s">
        <v>2631</v>
      </c>
      <c r="D862" s="222" t="s">
        <v>245</v>
      </c>
      <c r="E862" s="223" t="s">
        <v>2632</v>
      </c>
      <c r="F862" s="224" t="s">
        <v>2633</v>
      </c>
      <c r="G862" s="225" t="s">
        <v>490</v>
      </c>
      <c r="H862" s="226">
        <v>17.422000000000001</v>
      </c>
      <c r="I862" s="227"/>
      <c r="J862" s="228">
        <f>ROUND(I862*H862,2)</f>
        <v>0</v>
      </c>
      <c r="K862" s="224" t="s">
        <v>434</v>
      </c>
      <c r="L862" s="46"/>
      <c r="M862" s="229" t="s">
        <v>1</v>
      </c>
      <c r="N862" s="230" t="s">
        <v>48</v>
      </c>
      <c r="O862" s="93"/>
      <c r="P862" s="231">
        <f>O862*H862</f>
        <v>0</v>
      </c>
      <c r="Q862" s="231">
        <v>0</v>
      </c>
      <c r="R862" s="231">
        <f>Q862*H862</f>
        <v>0</v>
      </c>
      <c r="S862" s="231">
        <v>0.0017700000000000001</v>
      </c>
      <c r="T862" s="232">
        <f>S862*H862</f>
        <v>0.030836940000000004</v>
      </c>
      <c r="U862" s="40"/>
      <c r="V862" s="40"/>
      <c r="W862" s="40"/>
      <c r="X862" s="40"/>
      <c r="Y862" s="40"/>
      <c r="Z862" s="40"/>
      <c r="AA862" s="40"/>
      <c r="AB862" s="40"/>
      <c r="AC862" s="40"/>
      <c r="AD862" s="40"/>
      <c r="AE862" s="40"/>
      <c r="AR862" s="233" t="s">
        <v>276</v>
      </c>
      <c r="AT862" s="233" t="s">
        <v>245</v>
      </c>
      <c r="AU862" s="233" t="s">
        <v>92</v>
      </c>
      <c r="AY862" s="18" t="s">
        <v>244</v>
      </c>
      <c r="BE862" s="234">
        <f>IF(N862="základní",J862,0)</f>
        <v>0</v>
      </c>
      <c r="BF862" s="234">
        <f>IF(N862="snížená",J862,0)</f>
        <v>0</v>
      </c>
      <c r="BG862" s="234">
        <f>IF(N862="zákl. přenesená",J862,0)</f>
        <v>0</v>
      </c>
      <c r="BH862" s="234">
        <f>IF(N862="sníž. přenesená",J862,0)</f>
        <v>0</v>
      </c>
      <c r="BI862" s="234">
        <f>IF(N862="nulová",J862,0)</f>
        <v>0</v>
      </c>
      <c r="BJ862" s="18" t="s">
        <v>90</v>
      </c>
      <c r="BK862" s="234">
        <f>ROUND(I862*H862,2)</f>
        <v>0</v>
      </c>
      <c r="BL862" s="18" t="s">
        <v>276</v>
      </c>
      <c r="BM862" s="233" t="s">
        <v>2634</v>
      </c>
    </row>
    <row r="863" s="13" customFormat="1">
      <c r="A863" s="13"/>
      <c r="B863" s="262"/>
      <c r="C863" s="263"/>
      <c r="D863" s="235" t="s">
        <v>436</v>
      </c>
      <c r="E863" s="264" t="s">
        <v>1</v>
      </c>
      <c r="F863" s="265" t="s">
        <v>2635</v>
      </c>
      <c r="G863" s="263"/>
      <c r="H863" s="266">
        <v>17.422000000000001</v>
      </c>
      <c r="I863" s="267"/>
      <c r="J863" s="263"/>
      <c r="K863" s="263"/>
      <c r="L863" s="268"/>
      <c r="M863" s="269"/>
      <c r="N863" s="270"/>
      <c r="O863" s="270"/>
      <c r="P863" s="270"/>
      <c r="Q863" s="270"/>
      <c r="R863" s="270"/>
      <c r="S863" s="270"/>
      <c r="T863" s="271"/>
      <c r="U863" s="13"/>
      <c r="V863" s="13"/>
      <c r="W863" s="13"/>
      <c r="X863" s="13"/>
      <c r="Y863" s="13"/>
      <c r="Z863" s="13"/>
      <c r="AA863" s="13"/>
      <c r="AB863" s="13"/>
      <c r="AC863" s="13"/>
      <c r="AD863" s="13"/>
      <c r="AE863" s="13"/>
      <c r="AT863" s="272" t="s">
        <v>436</v>
      </c>
      <c r="AU863" s="272" t="s">
        <v>92</v>
      </c>
      <c r="AV863" s="13" t="s">
        <v>92</v>
      </c>
      <c r="AW863" s="13" t="s">
        <v>38</v>
      </c>
      <c r="AX863" s="13" t="s">
        <v>83</v>
      </c>
      <c r="AY863" s="272" t="s">
        <v>244</v>
      </c>
    </row>
    <row r="864" s="14" customFormat="1">
      <c r="A864" s="14"/>
      <c r="B864" s="273"/>
      <c r="C864" s="274"/>
      <c r="D864" s="235" t="s">
        <v>436</v>
      </c>
      <c r="E864" s="275" t="s">
        <v>1</v>
      </c>
      <c r="F864" s="276" t="s">
        <v>438</v>
      </c>
      <c r="G864" s="274"/>
      <c r="H864" s="277">
        <v>17.422000000000001</v>
      </c>
      <c r="I864" s="278"/>
      <c r="J864" s="274"/>
      <c r="K864" s="274"/>
      <c r="L864" s="279"/>
      <c r="M864" s="280"/>
      <c r="N864" s="281"/>
      <c r="O864" s="281"/>
      <c r="P864" s="281"/>
      <c r="Q864" s="281"/>
      <c r="R864" s="281"/>
      <c r="S864" s="281"/>
      <c r="T864" s="282"/>
      <c r="U864" s="14"/>
      <c r="V864" s="14"/>
      <c r="W864" s="14"/>
      <c r="X864" s="14"/>
      <c r="Y864" s="14"/>
      <c r="Z864" s="14"/>
      <c r="AA864" s="14"/>
      <c r="AB864" s="14"/>
      <c r="AC864" s="14"/>
      <c r="AD864" s="14"/>
      <c r="AE864" s="14"/>
      <c r="AT864" s="283" t="s">
        <v>436</v>
      </c>
      <c r="AU864" s="283" t="s">
        <v>92</v>
      </c>
      <c r="AV864" s="14" t="s">
        <v>123</v>
      </c>
      <c r="AW864" s="14" t="s">
        <v>38</v>
      </c>
      <c r="AX864" s="14" t="s">
        <v>90</v>
      </c>
      <c r="AY864" s="283" t="s">
        <v>244</v>
      </c>
    </row>
    <row r="865" s="2" customFormat="1" ht="21.75" customHeight="1">
      <c r="A865" s="40"/>
      <c r="B865" s="41"/>
      <c r="C865" s="222" t="s">
        <v>2636</v>
      </c>
      <c r="D865" s="222" t="s">
        <v>245</v>
      </c>
      <c r="E865" s="223" t="s">
        <v>2637</v>
      </c>
      <c r="F865" s="224" t="s">
        <v>2638</v>
      </c>
      <c r="G865" s="225" t="s">
        <v>2639</v>
      </c>
      <c r="H865" s="226">
        <v>375</v>
      </c>
      <c r="I865" s="227"/>
      <c r="J865" s="228">
        <f>ROUND(I865*H865,2)</f>
        <v>0</v>
      </c>
      <c r="K865" s="224" t="s">
        <v>249</v>
      </c>
      <c r="L865" s="46"/>
      <c r="M865" s="229" t="s">
        <v>1</v>
      </c>
      <c r="N865" s="230" t="s">
        <v>48</v>
      </c>
      <c r="O865" s="93"/>
      <c r="P865" s="231">
        <f>O865*H865</f>
        <v>0</v>
      </c>
      <c r="Q865" s="231">
        <v>0</v>
      </c>
      <c r="R865" s="231">
        <f>Q865*H865</f>
        <v>0</v>
      </c>
      <c r="S865" s="231">
        <v>0</v>
      </c>
      <c r="T865" s="232">
        <f>S865*H865</f>
        <v>0</v>
      </c>
      <c r="U865" s="40"/>
      <c r="V865" s="40"/>
      <c r="W865" s="40"/>
      <c r="X865" s="40"/>
      <c r="Y865" s="40"/>
      <c r="Z865" s="40"/>
      <c r="AA865" s="40"/>
      <c r="AB865" s="40"/>
      <c r="AC865" s="40"/>
      <c r="AD865" s="40"/>
      <c r="AE865" s="40"/>
      <c r="AR865" s="233" t="s">
        <v>276</v>
      </c>
      <c r="AT865" s="233" t="s">
        <v>245</v>
      </c>
      <c r="AU865" s="233" t="s">
        <v>92</v>
      </c>
      <c r="AY865" s="18" t="s">
        <v>244</v>
      </c>
      <c r="BE865" s="234">
        <f>IF(N865="základní",J865,0)</f>
        <v>0</v>
      </c>
      <c r="BF865" s="234">
        <f>IF(N865="snížená",J865,0)</f>
        <v>0</v>
      </c>
      <c r="BG865" s="234">
        <f>IF(N865="zákl. přenesená",J865,0)</f>
        <v>0</v>
      </c>
      <c r="BH865" s="234">
        <f>IF(N865="sníž. přenesená",J865,0)</f>
        <v>0</v>
      </c>
      <c r="BI865" s="234">
        <f>IF(N865="nulová",J865,0)</f>
        <v>0</v>
      </c>
      <c r="BJ865" s="18" t="s">
        <v>90</v>
      </c>
      <c r="BK865" s="234">
        <f>ROUND(I865*H865,2)</f>
        <v>0</v>
      </c>
      <c r="BL865" s="18" t="s">
        <v>276</v>
      </c>
      <c r="BM865" s="233" t="s">
        <v>2640</v>
      </c>
    </row>
    <row r="866" s="2" customFormat="1">
      <c r="A866" s="40"/>
      <c r="B866" s="41"/>
      <c r="C866" s="42"/>
      <c r="D866" s="235" t="s">
        <v>250</v>
      </c>
      <c r="E866" s="42"/>
      <c r="F866" s="236" t="s">
        <v>2641</v>
      </c>
      <c r="G866" s="42"/>
      <c r="H866" s="42"/>
      <c r="I866" s="237"/>
      <c r="J866" s="42"/>
      <c r="K866" s="42"/>
      <c r="L866" s="46"/>
      <c r="M866" s="238"/>
      <c r="N866" s="239"/>
      <c r="O866" s="93"/>
      <c r="P866" s="93"/>
      <c r="Q866" s="93"/>
      <c r="R866" s="93"/>
      <c r="S866" s="93"/>
      <c r="T866" s="94"/>
      <c r="U866" s="40"/>
      <c r="V866" s="40"/>
      <c r="W866" s="40"/>
      <c r="X866" s="40"/>
      <c r="Y866" s="40"/>
      <c r="Z866" s="40"/>
      <c r="AA866" s="40"/>
      <c r="AB866" s="40"/>
      <c r="AC866" s="40"/>
      <c r="AD866" s="40"/>
      <c r="AE866" s="40"/>
      <c r="AT866" s="18" t="s">
        <v>250</v>
      </c>
      <c r="AU866" s="18" t="s">
        <v>92</v>
      </c>
    </row>
    <row r="867" s="2" customFormat="1" ht="16.5" customHeight="1">
      <c r="A867" s="40"/>
      <c r="B867" s="41"/>
      <c r="C867" s="222" t="s">
        <v>2642</v>
      </c>
      <c r="D867" s="222" t="s">
        <v>245</v>
      </c>
      <c r="E867" s="223" t="s">
        <v>2643</v>
      </c>
      <c r="F867" s="224" t="s">
        <v>2644</v>
      </c>
      <c r="G867" s="225" t="s">
        <v>2639</v>
      </c>
      <c r="H867" s="226">
        <v>484.10000000000002</v>
      </c>
      <c r="I867" s="227"/>
      <c r="J867" s="228">
        <f>ROUND(I867*H867,2)</f>
        <v>0</v>
      </c>
      <c r="K867" s="224" t="s">
        <v>249</v>
      </c>
      <c r="L867" s="46"/>
      <c r="M867" s="229" t="s">
        <v>1</v>
      </c>
      <c r="N867" s="230" t="s">
        <v>48</v>
      </c>
      <c r="O867" s="93"/>
      <c r="P867" s="231">
        <f>O867*H867</f>
        <v>0</v>
      </c>
      <c r="Q867" s="231">
        <v>0</v>
      </c>
      <c r="R867" s="231">
        <f>Q867*H867</f>
        <v>0</v>
      </c>
      <c r="S867" s="231">
        <v>0</v>
      </c>
      <c r="T867" s="232">
        <f>S867*H867</f>
        <v>0</v>
      </c>
      <c r="U867" s="40"/>
      <c r="V867" s="40"/>
      <c r="W867" s="40"/>
      <c r="X867" s="40"/>
      <c r="Y867" s="40"/>
      <c r="Z867" s="40"/>
      <c r="AA867" s="40"/>
      <c r="AB867" s="40"/>
      <c r="AC867" s="40"/>
      <c r="AD867" s="40"/>
      <c r="AE867" s="40"/>
      <c r="AR867" s="233" t="s">
        <v>276</v>
      </c>
      <c r="AT867" s="233" t="s">
        <v>245</v>
      </c>
      <c r="AU867" s="233" t="s">
        <v>92</v>
      </c>
      <c r="AY867" s="18" t="s">
        <v>244</v>
      </c>
      <c r="BE867" s="234">
        <f>IF(N867="základní",J867,0)</f>
        <v>0</v>
      </c>
      <c r="BF867" s="234">
        <f>IF(N867="snížená",J867,0)</f>
        <v>0</v>
      </c>
      <c r="BG867" s="234">
        <f>IF(N867="zákl. přenesená",J867,0)</f>
        <v>0</v>
      </c>
      <c r="BH867" s="234">
        <f>IF(N867="sníž. přenesená",J867,0)</f>
        <v>0</v>
      </c>
      <c r="BI867" s="234">
        <f>IF(N867="nulová",J867,0)</f>
        <v>0</v>
      </c>
      <c r="BJ867" s="18" t="s">
        <v>90</v>
      </c>
      <c r="BK867" s="234">
        <f>ROUND(I867*H867,2)</f>
        <v>0</v>
      </c>
      <c r="BL867" s="18" t="s">
        <v>276</v>
      </c>
      <c r="BM867" s="233" t="s">
        <v>2645</v>
      </c>
    </row>
    <row r="868" s="2" customFormat="1">
      <c r="A868" s="40"/>
      <c r="B868" s="41"/>
      <c r="C868" s="42"/>
      <c r="D868" s="235" t="s">
        <v>250</v>
      </c>
      <c r="E868" s="42"/>
      <c r="F868" s="236" t="s">
        <v>2641</v>
      </c>
      <c r="G868" s="42"/>
      <c r="H868" s="42"/>
      <c r="I868" s="237"/>
      <c r="J868" s="42"/>
      <c r="K868" s="42"/>
      <c r="L868" s="46"/>
      <c r="M868" s="238"/>
      <c r="N868" s="239"/>
      <c r="O868" s="93"/>
      <c r="P868" s="93"/>
      <c r="Q868" s="93"/>
      <c r="R868" s="93"/>
      <c r="S868" s="93"/>
      <c r="T868" s="94"/>
      <c r="U868" s="40"/>
      <c r="V868" s="40"/>
      <c r="W868" s="40"/>
      <c r="X868" s="40"/>
      <c r="Y868" s="40"/>
      <c r="Z868" s="40"/>
      <c r="AA868" s="40"/>
      <c r="AB868" s="40"/>
      <c r="AC868" s="40"/>
      <c r="AD868" s="40"/>
      <c r="AE868" s="40"/>
      <c r="AT868" s="18" t="s">
        <v>250</v>
      </c>
      <c r="AU868" s="18" t="s">
        <v>92</v>
      </c>
    </row>
    <row r="869" s="2" customFormat="1" ht="16.5" customHeight="1">
      <c r="A869" s="40"/>
      <c r="B869" s="41"/>
      <c r="C869" s="222" t="s">
        <v>2646</v>
      </c>
      <c r="D869" s="222" t="s">
        <v>245</v>
      </c>
      <c r="E869" s="223" t="s">
        <v>2647</v>
      </c>
      <c r="F869" s="224" t="s">
        <v>2648</v>
      </c>
      <c r="G869" s="225" t="s">
        <v>2639</v>
      </c>
      <c r="H869" s="226">
        <v>17.600000000000001</v>
      </c>
      <c r="I869" s="227"/>
      <c r="J869" s="228">
        <f>ROUND(I869*H869,2)</f>
        <v>0</v>
      </c>
      <c r="K869" s="224" t="s">
        <v>249</v>
      </c>
      <c r="L869" s="46"/>
      <c r="M869" s="229" t="s">
        <v>1</v>
      </c>
      <c r="N869" s="230" t="s">
        <v>48</v>
      </c>
      <c r="O869" s="93"/>
      <c r="P869" s="231">
        <f>O869*H869</f>
        <v>0</v>
      </c>
      <c r="Q869" s="231">
        <v>0</v>
      </c>
      <c r="R869" s="231">
        <f>Q869*H869</f>
        <v>0</v>
      </c>
      <c r="S869" s="231">
        <v>0</v>
      </c>
      <c r="T869" s="232">
        <f>S869*H869</f>
        <v>0</v>
      </c>
      <c r="U869" s="40"/>
      <c r="V869" s="40"/>
      <c r="W869" s="40"/>
      <c r="X869" s="40"/>
      <c r="Y869" s="40"/>
      <c r="Z869" s="40"/>
      <c r="AA869" s="40"/>
      <c r="AB869" s="40"/>
      <c r="AC869" s="40"/>
      <c r="AD869" s="40"/>
      <c r="AE869" s="40"/>
      <c r="AR869" s="233" t="s">
        <v>276</v>
      </c>
      <c r="AT869" s="233" t="s">
        <v>245</v>
      </c>
      <c r="AU869" s="233" t="s">
        <v>92</v>
      </c>
      <c r="AY869" s="18" t="s">
        <v>244</v>
      </c>
      <c r="BE869" s="234">
        <f>IF(N869="základní",J869,0)</f>
        <v>0</v>
      </c>
      <c r="BF869" s="234">
        <f>IF(N869="snížená",J869,0)</f>
        <v>0</v>
      </c>
      <c r="BG869" s="234">
        <f>IF(N869="zákl. přenesená",J869,0)</f>
        <v>0</v>
      </c>
      <c r="BH869" s="234">
        <f>IF(N869="sníž. přenesená",J869,0)</f>
        <v>0</v>
      </c>
      <c r="BI869" s="234">
        <f>IF(N869="nulová",J869,0)</f>
        <v>0</v>
      </c>
      <c r="BJ869" s="18" t="s">
        <v>90</v>
      </c>
      <c r="BK869" s="234">
        <f>ROUND(I869*H869,2)</f>
        <v>0</v>
      </c>
      <c r="BL869" s="18" t="s">
        <v>276</v>
      </c>
      <c r="BM869" s="233" t="s">
        <v>2649</v>
      </c>
    </row>
    <row r="870" s="2" customFormat="1">
      <c r="A870" s="40"/>
      <c r="B870" s="41"/>
      <c r="C870" s="42"/>
      <c r="D870" s="235" t="s">
        <v>250</v>
      </c>
      <c r="E870" s="42"/>
      <c r="F870" s="236" t="s">
        <v>2641</v>
      </c>
      <c r="G870" s="42"/>
      <c r="H870" s="42"/>
      <c r="I870" s="237"/>
      <c r="J870" s="42"/>
      <c r="K870" s="42"/>
      <c r="L870" s="46"/>
      <c r="M870" s="238"/>
      <c r="N870" s="239"/>
      <c r="O870" s="93"/>
      <c r="P870" s="93"/>
      <c r="Q870" s="93"/>
      <c r="R870" s="93"/>
      <c r="S870" s="93"/>
      <c r="T870" s="94"/>
      <c r="U870" s="40"/>
      <c r="V870" s="40"/>
      <c r="W870" s="40"/>
      <c r="X870" s="40"/>
      <c r="Y870" s="40"/>
      <c r="Z870" s="40"/>
      <c r="AA870" s="40"/>
      <c r="AB870" s="40"/>
      <c r="AC870" s="40"/>
      <c r="AD870" s="40"/>
      <c r="AE870" s="40"/>
      <c r="AT870" s="18" t="s">
        <v>250</v>
      </c>
      <c r="AU870" s="18" t="s">
        <v>92</v>
      </c>
    </row>
    <row r="871" s="2" customFormat="1" ht="16.5" customHeight="1">
      <c r="A871" s="40"/>
      <c r="B871" s="41"/>
      <c r="C871" s="222" t="s">
        <v>2650</v>
      </c>
      <c r="D871" s="222" t="s">
        <v>245</v>
      </c>
      <c r="E871" s="223" t="s">
        <v>2651</v>
      </c>
      <c r="F871" s="224" t="s">
        <v>2652</v>
      </c>
      <c r="G871" s="225" t="s">
        <v>2639</v>
      </c>
      <c r="H871" s="226">
        <v>17.600000000000001</v>
      </c>
      <c r="I871" s="227"/>
      <c r="J871" s="228">
        <f>ROUND(I871*H871,2)</f>
        <v>0</v>
      </c>
      <c r="K871" s="224" t="s">
        <v>249</v>
      </c>
      <c r="L871" s="46"/>
      <c r="M871" s="229" t="s">
        <v>1</v>
      </c>
      <c r="N871" s="230" t="s">
        <v>48</v>
      </c>
      <c r="O871" s="93"/>
      <c r="P871" s="231">
        <f>O871*H871</f>
        <v>0</v>
      </c>
      <c r="Q871" s="231">
        <v>0</v>
      </c>
      <c r="R871" s="231">
        <f>Q871*H871</f>
        <v>0</v>
      </c>
      <c r="S871" s="231">
        <v>0</v>
      </c>
      <c r="T871" s="232">
        <f>S871*H871</f>
        <v>0</v>
      </c>
      <c r="U871" s="40"/>
      <c r="V871" s="40"/>
      <c r="W871" s="40"/>
      <c r="X871" s="40"/>
      <c r="Y871" s="40"/>
      <c r="Z871" s="40"/>
      <c r="AA871" s="40"/>
      <c r="AB871" s="40"/>
      <c r="AC871" s="40"/>
      <c r="AD871" s="40"/>
      <c r="AE871" s="40"/>
      <c r="AR871" s="233" t="s">
        <v>276</v>
      </c>
      <c r="AT871" s="233" t="s">
        <v>245</v>
      </c>
      <c r="AU871" s="233" t="s">
        <v>92</v>
      </c>
      <c r="AY871" s="18" t="s">
        <v>244</v>
      </c>
      <c r="BE871" s="234">
        <f>IF(N871="základní",J871,0)</f>
        <v>0</v>
      </c>
      <c r="BF871" s="234">
        <f>IF(N871="snížená",J871,0)</f>
        <v>0</v>
      </c>
      <c r="BG871" s="234">
        <f>IF(N871="zákl. přenesená",J871,0)</f>
        <v>0</v>
      </c>
      <c r="BH871" s="234">
        <f>IF(N871="sníž. přenesená",J871,0)</f>
        <v>0</v>
      </c>
      <c r="BI871" s="234">
        <f>IF(N871="nulová",J871,0)</f>
        <v>0</v>
      </c>
      <c r="BJ871" s="18" t="s">
        <v>90</v>
      </c>
      <c r="BK871" s="234">
        <f>ROUND(I871*H871,2)</f>
        <v>0</v>
      </c>
      <c r="BL871" s="18" t="s">
        <v>276</v>
      </c>
      <c r="BM871" s="233" t="s">
        <v>2653</v>
      </c>
    </row>
    <row r="872" s="2" customFormat="1">
      <c r="A872" s="40"/>
      <c r="B872" s="41"/>
      <c r="C872" s="42"/>
      <c r="D872" s="235" t="s">
        <v>250</v>
      </c>
      <c r="E872" s="42"/>
      <c r="F872" s="236" t="s">
        <v>2641</v>
      </c>
      <c r="G872" s="42"/>
      <c r="H872" s="42"/>
      <c r="I872" s="237"/>
      <c r="J872" s="42"/>
      <c r="K872" s="42"/>
      <c r="L872" s="46"/>
      <c r="M872" s="238"/>
      <c r="N872" s="239"/>
      <c r="O872" s="93"/>
      <c r="P872" s="93"/>
      <c r="Q872" s="93"/>
      <c r="R872" s="93"/>
      <c r="S872" s="93"/>
      <c r="T872" s="94"/>
      <c r="U872" s="40"/>
      <c r="V872" s="40"/>
      <c r="W872" s="40"/>
      <c r="X872" s="40"/>
      <c r="Y872" s="40"/>
      <c r="Z872" s="40"/>
      <c r="AA872" s="40"/>
      <c r="AB872" s="40"/>
      <c r="AC872" s="40"/>
      <c r="AD872" s="40"/>
      <c r="AE872" s="40"/>
      <c r="AT872" s="18" t="s">
        <v>250</v>
      </c>
      <c r="AU872" s="18" t="s">
        <v>92</v>
      </c>
    </row>
    <row r="873" s="2" customFormat="1" ht="16.5" customHeight="1">
      <c r="A873" s="40"/>
      <c r="B873" s="41"/>
      <c r="C873" s="222" t="s">
        <v>2654</v>
      </c>
      <c r="D873" s="222" t="s">
        <v>245</v>
      </c>
      <c r="E873" s="223" t="s">
        <v>2655</v>
      </c>
      <c r="F873" s="224" t="s">
        <v>2656</v>
      </c>
      <c r="G873" s="225" t="s">
        <v>2639</v>
      </c>
      <c r="H873" s="226">
        <v>4.2999999999999998</v>
      </c>
      <c r="I873" s="227"/>
      <c r="J873" s="228">
        <f>ROUND(I873*H873,2)</f>
        <v>0</v>
      </c>
      <c r="K873" s="224" t="s">
        <v>249</v>
      </c>
      <c r="L873" s="46"/>
      <c r="M873" s="229" t="s">
        <v>1</v>
      </c>
      <c r="N873" s="230" t="s">
        <v>48</v>
      </c>
      <c r="O873" s="93"/>
      <c r="P873" s="231">
        <f>O873*H873</f>
        <v>0</v>
      </c>
      <c r="Q873" s="231">
        <v>0</v>
      </c>
      <c r="R873" s="231">
        <f>Q873*H873</f>
        <v>0</v>
      </c>
      <c r="S873" s="231">
        <v>0</v>
      </c>
      <c r="T873" s="232">
        <f>S873*H873</f>
        <v>0</v>
      </c>
      <c r="U873" s="40"/>
      <c r="V873" s="40"/>
      <c r="W873" s="40"/>
      <c r="X873" s="40"/>
      <c r="Y873" s="40"/>
      <c r="Z873" s="40"/>
      <c r="AA873" s="40"/>
      <c r="AB873" s="40"/>
      <c r="AC873" s="40"/>
      <c r="AD873" s="40"/>
      <c r="AE873" s="40"/>
      <c r="AR873" s="233" t="s">
        <v>276</v>
      </c>
      <c r="AT873" s="233" t="s">
        <v>245</v>
      </c>
      <c r="AU873" s="233" t="s">
        <v>92</v>
      </c>
      <c r="AY873" s="18" t="s">
        <v>244</v>
      </c>
      <c r="BE873" s="234">
        <f>IF(N873="základní",J873,0)</f>
        <v>0</v>
      </c>
      <c r="BF873" s="234">
        <f>IF(N873="snížená",J873,0)</f>
        <v>0</v>
      </c>
      <c r="BG873" s="234">
        <f>IF(N873="zákl. přenesená",J873,0)</f>
        <v>0</v>
      </c>
      <c r="BH873" s="234">
        <f>IF(N873="sníž. přenesená",J873,0)</f>
        <v>0</v>
      </c>
      <c r="BI873" s="234">
        <f>IF(N873="nulová",J873,0)</f>
        <v>0</v>
      </c>
      <c r="BJ873" s="18" t="s">
        <v>90</v>
      </c>
      <c r="BK873" s="234">
        <f>ROUND(I873*H873,2)</f>
        <v>0</v>
      </c>
      <c r="BL873" s="18" t="s">
        <v>276</v>
      </c>
      <c r="BM873" s="233" t="s">
        <v>2657</v>
      </c>
    </row>
    <row r="874" s="2" customFormat="1">
      <c r="A874" s="40"/>
      <c r="B874" s="41"/>
      <c r="C874" s="42"/>
      <c r="D874" s="235" t="s">
        <v>250</v>
      </c>
      <c r="E874" s="42"/>
      <c r="F874" s="236" t="s">
        <v>2641</v>
      </c>
      <c r="G874" s="42"/>
      <c r="H874" s="42"/>
      <c r="I874" s="237"/>
      <c r="J874" s="42"/>
      <c r="K874" s="42"/>
      <c r="L874" s="46"/>
      <c r="M874" s="238"/>
      <c r="N874" s="239"/>
      <c r="O874" s="93"/>
      <c r="P874" s="93"/>
      <c r="Q874" s="93"/>
      <c r="R874" s="93"/>
      <c r="S874" s="93"/>
      <c r="T874" s="94"/>
      <c r="U874" s="40"/>
      <c r="V874" s="40"/>
      <c r="W874" s="40"/>
      <c r="X874" s="40"/>
      <c r="Y874" s="40"/>
      <c r="Z874" s="40"/>
      <c r="AA874" s="40"/>
      <c r="AB874" s="40"/>
      <c r="AC874" s="40"/>
      <c r="AD874" s="40"/>
      <c r="AE874" s="40"/>
      <c r="AT874" s="18" t="s">
        <v>250</v>
      </c>
      <c r="AU874" s="18" t="s">
        <v>92</v>
      </c>
    </row>
    <row r="875" s="2" customFormat="1" ht="16.5" customHeight="1">
      <c r="A875" s="40"/>
      <c r="B875" s="41"/>
      <c r="C875" s="222" t="s">
        <v>2658</v>
      </c>
      <c r="D875" s="222" t="s">
        <v>245</v>
      </c>
      <c r="E875" s="223" t="s">
        <v>2659</v>
      </c>
      <c r="F875" s="224" t="s">
        <v>2660</v>
      </c>
      <c r="G875" s="225" t="s">
        <v>2639</v>
      </c>
      <c r="H875" s="226">
        <v>3.6000000000000001</v>
      </c>
      <c r="I875" s="227"/>
      <c r="J875" s="228">
        <f>ROUND(I875*H875,2)</f>
        <v>0</v>
      </c>
      <c r="K875" s="224" t="s">
        <v>249</v>
      </c>
      <c r="L875" s="46"/>
      <c r="M875" s="229" t="s">
        <v>1</v>
      </c>
      <c r="N875" s="230" t="s">
        <v>48</v>
      </c>
      <c r="O875" s="93"/>
      <c r="P875" s="231">
        <f>O875*H875</f>
        <v>0</v>
      </c>
      <c r="Q875" s="231">
        <v>0</v>
      </c>
      <c r="R875" s="231">
        <f>Q875*H875</f>
        <v>0</v>
      </c>
      <c r="S875" s="231">
        <v>0</v>
      </c>
      <c r="T875" s="232">
        <f>S875*H875</f>
        <v>0</v>
      </c>
      <c r="U875" s="40"/>
      <c r="V875" s="40"/>
      <c r="W875" s="40"/>
      <c r="X875" s="40"/>
      <c r="Y875" s="40"/>
      <c r="Z875" s="40"/>
      <c r="AA875" s="40"/>
      <c r="AB875" s="40"/>
      <c r="AC875" s="40"/>
      <c r="AD875" s="40"/>
      <c r="AE875" s="40"/>
      <c r="AR875" s="233" t="s">
        <v>276</v>
      </c>
      <c r="AT875" s="233" t="s">
        <v>245</v>
      </c>
      <c r="AU875" s="233" t="s">
        <v>92</v>
      </c>
      <c r="AY875" s="18" t="s">
        <v>244</v>
      </c>
      <c r="BE875" s="234">
        <f>IF(N875="základní",J875,0)</f>
        <v>0</v>
      </c>
      <c r="BF875" s="234">
        <f>IF(N875="snížená",J875,0)</f>
        <v>0</v>
      </c>
      <c r="BG875" s="234">
        <f>IF(N875="zákl. přenesená",J875,0)</f>
        <v>0</v>
      </c>
      <c r="BH875" s="234">
        <f>IF(N875="sníž. přenesená",J875,0)</f>
        <v>0</v>
      </c>
      <c r="BI875" s="234">
        <f>IF(N875="nulová",J875,0)</f>
        <v>0</v>
      </c>
      <c r="BJ875" s="18" t="s">
        <v>90</v>
      </c>
      <c r="BK875" s="234">
        <f>ROUND(I875*H875,2)</f>
        <v>0</v>
      </c>
      <c r="BL875" s="18" t="s">
        <v>276</v>
      </c>
      <c r="BM875" s="233" t="s">
        <v>2661</v>
      </c>
    </row>
    <row r="876" s="2" customFormat="1">
      <c r="A876" s="40"/>
      <c r="B876" s="41"/>
      <c r="C876" s="42"/>
      <c r="D876" s="235" t="s">
        <v>250</v>
      </c>
      <c r="E876" s="42"/>
      <c r="F876" s="236" t="s">
        <v>2641</v>
      </c>
      <c r="G876" s="42"/>
      <c r="H876" s="42"/>
      <c r="I876" s="237"/>
      <c r="J876" s="42"/>
      <c r="K876" s="42"/>
      <c r="L876" s="46"/>
      <c r="M876" s="238"/>
      <c r="N876" s="239"/>
      <c r="O876" s="93"/>
      <c r="P876" s="93"/>
      <c r="Q876" s="93"/>
      <c r="R876" s="93"/>
      <c r="S876" s="93"/>
      <c r="T876" s="94"/>
      <c r="U876" s="40"/>
      <c r="V876" s="40"/>
      <c r="W876" s="40"/>
      <c r="X876" s="40"/>
      <c r="Y876" s="40"/>
      <c r="Z876" s="40"/>
      <c r="AA876" s="40"/>
      <c r="AB876" s="40"/>
      <c r="AC876" s="40"/>
      <c r="AD876" s="40"/>
      <c r="AE876" s="40"/>
      <c r="AT876" s="18" t="s">
        <v>250</v>
      </c>
      <c r="AU876" s="18" t="s">
        <v>92</v>
      </c>
    </row>
    <row r="877" s="2" customFormat="1" ht="16.5" customHeight="1">
      <c r="A877" s="40"/>
      <c r="B877" s="41"/>
      <c r="C877" s="222" t="s">
        <v>2662</v>
      </c>
      <c r="D877" s="222" t="s">
        <v>245</v>
      </c>
      <c r="E877" s="223" t="s">
        <v>2663</v>
      </c>
      <c r="F877" s="224" t="s">
        <v>2664</v>
      </c>
      <c r="G877" s="225" t="s">
        <v>2639</v>
      </c>
      <c r="H877" s="226">
        <v>4.2999999999999998</v>
      </c>
      <c r="I877" s="227"/>
      <c r="J877" s="228">
        <f>ROUND(I877*H877,2)</f>
        <v>0</v>
      </c>
      <c r="K877" s="224" t="s">
        <v>249</v>
      </c>
      <c r="L877" s="46"/>
      <c r="M877" s="229" t="s">
        <v>1</v>
      </c>
      <c r="N877" s="230" t="s">
        <v>48</v>
      </c>
      <c r="O877" s="93"/>
      <c r="P877" s="231">
        <f>O877*H877</f>
        <v>0</v>
      </c>
      <c r="Q877" s="231">
        <v>0</v>
      </c>
      <c r="R877" s="231">
        <f>Q877*H877</f>
        <v>0</v>
      </c>
      <c r="S877" s="231">
        <v>0</v>
      </c>
      <c r="T877" s="232">
        <f>S877*H877</f>
        <v>0</v>
      </c>
      <c r="U877" s="40"/>
      <c r="V877" s="40"/>
      <c r="W877" s="40"/>
      <c r="X877" s="40"/>
      <c r="Y877" s="40"/>
      <c r="Z877" s="40"/>
      <c r="AA877" s="40"/>
      <c r="AB877" s="40"/>
      <c r="AC877" s="40"/>
      <c r="AD877" s="40"/>
      <c r="AE877" s="40"/>
      <c r="AR877" s="233" t="s">
        <v>276</v>
      </c>
      <c r="AT877" s="233" t="s">
        <v>245</v>
      </c>
      <c r="AU877" s="233" t="s">
        <v>92</v>
      </c>
      <c r="AY877" s="18" t="s">
        <v>244</v>
      </c>
      <c r="BE877" s="234">
        <f>IF(N877="základní",J877,0)</f>
        <v>0</v>
      </c>
      <c r="BF877" s="234">
        <f>IF(N877="snížená",J877,0)</f>
        <v>0</v>
      </c>
      <c r="BG877" s="234">
        <f>IF(N877="zákl. přenesená",J877,0)</f>
        <v>0</v>
      </c>
      <c r="BH877" s="234">
        <f>IF(N877="sníž. přenesená",J877,0)</f>
        <v>0</v>
      </c>
      <c r="BI877" s="234">
        <f>IF(N877="nulová",J877,0)</f>
        <v>0</v>
      </c>
      <c r="BJ877" s="18" t="s">
        <v>90</v>
      </c>
      <c r="BK877" s="234">
        <f>ROUND(I877*H877,2)</f>
        <v>0</v>
      </c>
      <c r="BL877" s="18" t="s">
        <v>276</v>
      </c>
      <c r="BM877" s="233" t="s">
        <v>2665</v>
      </c>
    </row>
    <row r="878" s="2" customFormat="1">
      <c r="A878" s="40"/>
      <c r="B878" s="41"/>
      <c r="C878" s="42"/>
      <c r="D878" s="235" t="s">
        <v>250</v>
      </c>
      <c r="E878" s="42"/>
      <c r="F878" s="236" t="s">
        <v>2641</v>
      </c>
      <c r="G878" s="42"/>
      <c r="H878" s="42"/>
      <c r="I878" s="237"/>
      <c r="J878" s="42"/>
      <c r="K878" s="42"/>
      <c r="L878" s="46"/>
      <c r="M878" s="238"/>
      <c r="N878" s="239"/>
      <c r="O878" s="93"/>
      <c r="P878" s="93"/>
      <c r="Q878" s="93"/>
      <c r="R878" s="93"/>
      <c r="S878" s="93"/>
      <c r="T878" s="94"/>
      <c r="U878" s="40"/>
      <c r="V878" s="40"/>
      <c r="W878" s="40"/>
      <c r="X878" s="40"/>
      <c r="Y878" s="40"/>
      <c r="Z878" s="40"/>
      <c r="AA878" s="40"/>
      <c r="AB878" s="40"/>
      <c r="AC878" s="40"/>
      <c r="AD878" s="40"/>
      <c r="AE878" s="40"/>
      <c r="AT878" s="18" t="s">
        <v>250</v>
      </c>
      <c r="AU878" s="18" t="s">
        <v>92</v>
      </c>
    </row>
    <row r="879" s="2" customFormat="1" ht="16.5" customHeight="1">
      <c r="A879" s="40"/>
      <c r="B879" s="41"/>
      <c r="C879" s="222" t="s">
        <v>2666</v>
      </c>
      <c r="D879" s="222" t="s">
        <v>245</v>
      </c>
      <c r="E879" s="223" t="s">
        <v>2667</v>
      </c>
      <c r="F879" s="224" t="s">
        <v>2668</v>
      </c>
      <c r="G879" s="225" t="s">
        <v>2639</v>
      </c>
      <c r="H879" s="226">
        <v>24.899999999999999</v>
      </c>
      <c r="I879" s="227"/>
      <c r="J879" s="228">
        <f>ROUND(I879*H879,2)</f>
        <v>0</v>
      </c>
      <c r="K879" s="224" t="s">
        <v>249</v>
      </c>
      <c r="L879" s="46"/>
      <c r="M879" s="229" t="s">
        <v>1</v>
      </c>
      <c r="N879" s="230" t="s">
        <v>48</v>
      </c>
      <c r="O879" s="93"/>
      <c r="P879" s="231">
        <f>O879*H879</f>
        <v>0</v>
      </c>
      <c r="Q879" s="231">
        <v>0</v>
      </c>
      <c r="R879" s="231">
        <f>Q879*H879</f>
        <v>0</v>
      </c>
      <c r="S879" s="231">
        <v>0</v>
      </c>
      <c r="T879" s="232">
        <f>S879*H879</f>
        <v>0</v>
      </c>
      <c r="U879" s="40"/>
      <c r="V879" s="40"/>
      <c r="W879" s="40"/>
      <c r="X879" s="40"/>
      <c r="Y879" s="40"/>
      <c r="Z879" s="40"/>
      <c r="AA879" s="40"/>
      <c r="AB879" s="40"/>
      <c r="AC879" s="40"/>
      <c r="AD879" s="40"/>
      <c r="AE879" s="40"/>
      <c r="AR879" s="233" t="s">
        <v>276</v>
      </c>
      <c r="AT879" s="233" t="s">
        <v>245</v>
      </c>
      <c r="AU879" s="233" t="s">
        <v>92</v>
      </c>
      <c r="AY879" s="18" t="s">
        <v>244</v>
      </c>
      <c r="BE879" s="234">
        <f>IF(N879="základní",J879,0)</f>
        <v>0</v>
      </c>
      <c r="BF879" s="234">
        <f>IF(N879="snížená",J879,0)</f>
        <v>0</v>
      </c>
      <c r="BG879" s="234">
        <f>IF(N879="zákl. přenesená",J879,0)</f>
        <v>0</v>
      </c>
      <c r="BH879" s="234">
        <f>IF(N879="sníž. přenesená",J879,0)</f>
        <v>0</v>
      </c>
      <c r="BI879" s="234">
        <f>IF(N879="nulová",J879,0)</f>
        <v>0</v>
      </c>
      <c r="BJ879" s="18" t="s">
        <v>90</v>
      </c>
      <c r="BK879" s="234">
        <f>ROUND(I879*H879,2)</f>
        <v>0</v>
      </c>
      <c r="BL879" s="18" t="s">
        <v>276</v>
      </c>
      <c r="BM879" s="233" t="s">
        <v>2669</v>
      </c>
    </row>
    <row r="880" s="2" customFormat="1">
      <c r="A880" s="40"/>
      <c r="B880" s="41"/>
      <c r="C880" s="42"/>
      <c r="D880" s="235" t="s">
        <v>250</v>
      </c>
      <c r="E880" s="42"/>
      <c r="F880" s="236" t="s">
        <v>2641</v>
      </c>
      <c r="G880" s="42"/>
      <c r="H880" s="42"/>
      <c r="I880" s="237"/>
      <c r="J880" s="42"/>
      <c r="K880" s="42"/>
      <c r="L880" s="46"/>
      <c r="M880" s="238"/>
      <c r="N880" s="239"/>
      <c r="O880" s="93"/>
      <c r="P880" s="93"/>
      <c r="Q880" s="93"/>
      <c r="R880" s="93"/>
      <c r="S880" s="93"/>
      <c r="T880" s="94"/>
      <c r="U880" s="40"/>
      <c r="V880" s="40"/>
      <c r="W880" s="40"/>
      <c r="X880" s="40"/>
      <c r="Y880" s="40"/>
      <c r="Z880" s="40"/>
      <c r="AA880" s="40"/>
      <c r="AB880" s="40"/>
      <c r="AC880" s="40"/>
      <c r="AD880" s="40"/>
      <c r="AE880" s="40"/>
      <c r="AT880" s="18" t="s">
        <v>250</v>
      </c>
      <c r="AU880" s="18" t="s">
        <v>92</v>
      </c>
    </row>
    <row r="881" s="2" customFormat="1" ht="16.5" customHeight="1">
      <c r="A881" s="40"/>
      <c r="B881" s="41"/>
      <c r="C881" s="222" t="s">
        <v>2670</v>
      </c>
      <c r="D881" s="222" t="s">
        <v>245</v>
      </c>
      <c r="E881" s="223" t="s">
        <v>2671</v>
      </c>
      <c r="F881" s="224" t="s">
        <v>2672</v>
      </c>
      <c r="G881" s="225" t="s">
        <v>2639</v>
      </c>
      <c r="H881" s="226">
        <v>13.4</v>
      </c>
      <c r="I881" s="227"/>
      <c r="J881" s="228">
        <f>ROUND(I881*H881,2)</f>
        <v>0</v>
      </c>
      <c r="K881" s="224" t="s">
        <v>249</v>
      </c>
      <c r="L881" s="46"/>
      <c r="M881" s="229" t="s">
        <v>1</v>
      </c>
      <c r="N881" s="230" t="s">
        <v>48</v>
      </c>
      <c r="O881" s="93"/>
      <c r="P881" s="231">
        <f>O881*H881</f>
        <v>0</v>
      </c>
      <c r="Q881" s="231">
        <v>0</v>
      </c>
      <c r="R881" s="231">
        <f>Q881*H881</f>
        <v>0</v>
      </c>
      <c r="S881" s="231">
        <v>0</v>
      </c>
      <c r="T881" s="232">
        <f>S881*H881</f>
        <v>0</v>
      </c>
      <c r="U881" s="40"/>
      <c r="V881" s="40"/>
      <c r="W881" s="40"/>
      <c r="X881" s="40"/>
      <c r="Y881" s="40"/>
      <c r="Z881" s="40"/>
      <c r="AA881" s="40"/>
      <c r="AB881" s="40"/>
      <c r="AC881" s="40"/>
      <c r="AD881" s="40"/>
      <c r="AE881" s="40"/>
      <c r="AR881" s="233" t="s">
        <v>276</v>
      </c>
      <c r="AT881" s="233" t="s">
        <v>245</v>
      </c>
      <c r="AU881" s="233" t="s">
        <v>92</v>
      </c>
      <c r="AY881" s="18" t="s">
        <v>244</v>
      </c>
      <c r="BE881" s="234">
        <f>IF(N881="základní",J881,0)</f>
        <v>0</v>
      </c>
      <c r="BF881" s="234">
        <f>IF(N881="snížená",J881,0)</f>
        <v>0</v>
      </c>
      <c r="BG881" s="234">
        <f>IF(N881="zákl. přenesená",J881,0)</f>
        <v>0</v>
      </c>
      <c r="BH881" s="234">
        <f>IF(N881="sníž. přenesená",J881,0)</f>
        <v>0</v>
      </c>
      <c r="BI881" s="234">
        <f>IF(N881="nulová",J881,0)</f>
        <v>0</v>
      </c>
      <c r="BJ881" s="18" t="s">
        <v>90</v>
      </c>
      <c r="BK881" s="234">
        <f>ROUND(I881*H881,2)</f>
        <v>0</v>
      </c>
      <c r="BL881" s="18" t="s">
        <v>276</v>
      </c>
      <c r="BM881" s="233" t="s">
        <v>2673</v>
      </c>
    </row>
    <row r="882" s="2" customFormat="1">
      <c r="A882" s="40"/>
      <c r="B882" s="41"/>
      <c r="C882" s="42"/>
      <c r="D882" s="235" t="s">
        <v>250</v>
      </c>
      <c r="E882" s="42"/>
      <c r="F882" s="236" t="s">
        <v>2641</v>
      </c>
      <c r="G882" s="42"/>
      <c r="H882" s="42"/>
      <c r="I882" s="237"/>
      <c r="J882" s="42"/>
      <c r="K882" s="42"/>
      <c r="L882" s="46"/>
      <c r="M882" s="238"/>
      <c r="N882" s="239"/>
      <c r="O882" s="93"/>
      <c r="P882" s="93"/>
      <c r="Q882" s="93"/>
      <c r="R882" s="93"/>
      <c r="S882" s="93"/>
      <c r="T882" s="94"/>
      <c r="U882" s="40"/>
      <c r="V882" s="40"/>
      <c r="W882" s="40"/>
      <c r="X882" s="40"/>
      <c r="Y882" s="40"/>
      <c r="Z882" s="40"/>
      <c r="AA882" s="40"/>
      <c r="AB882" s="40"/>
      <c r="AC882" s="40"/>
      <c r="AD882" s="40"/>
      <c r="AE882" s="40"/>
      <c r="AT882" s="18" t="s">
        <v>250</v>
      </c>
      <c r="AU882" s="18" t="s">
        <v>92</v>
      </c>
    </row>
    <row r="883" s="2" customFormat="1" ht="16.5" customHeight="1">
      <c r="A883" s="40"/>
      <c r="B883" s="41"/>
      <c r="C883" s="222" t="s">
        <v>2674</v>
      </c>
      <c r="D883" s="222" t="s">
        <v>245</v>
      </c>
      <c r="E883" s="223" t="s">
        <v>2675</v>
      </c>
      <c r="F883" s="224" t="s">
        <v>2676</v>
      </c>
      <c r="G883" s="225" t="s">
        <v>2639</v>
      </c>
      <c r="H883" s="226">
        <v>8</v>
      </c>
      <c r="I883" s="227"/>
      <c r="J883" s="228">
        <f>ROUND(I883*H883,2)</f>
        <v>0</v>
      </c>
      <c r="K883" s="224" t="s">
        <v>249</v>
      </c>
      <c r="L883" s="46"/>
      <c r="M883" s="229" t="s">
        <v>1</v>
      </c>
      <c r="N883" s="230" t="s">
        <v>48</v>
      </c>
      <c r="O883" s="93"/>
      <c r="P883" s="231">
        <f>O883*H883</f>
        <v>0</v>
      </c>
      <c r="Q883" s="231">
        <v>0</v>
      </c>
      <c r="R883" s="231">
        <f>Q883*H883</f>
        <v>0</v>
      </c>
      <c r="S883" s="231">
        <v>0</v>
      </c>
      <c r="T883" s="232">
        <f>S883*H883</f>
        <v>0</v>
      </c>
      <c r="U883" s="40"/>
      <c r="V883" s="40"/>
      <c r="W883" s="40"/>
      <c r="X883" s="40"/>
      <c r="Y883" s="40"/>
      <c r="Z883" s="40"/>
      <c r="AA883" s="40"/>
      <c r="AB883" s="40"/>
      <c r="AC883" s="40"/>
      <c r="AD883" s="40"/>
      <c r="AE883" s="40"/>
      <c r="AR883" s="233" t="s">
        <v>276</v>
      </c>
      <c r="AT883" s="233" t="s">
        <v>245</v>
      </c>
      <c r="AU883" s="233" t="s">
        <v>92</v>
      </c>
      <c r="AY883" s="18" t="s">
        <v>244</v>
      </c>
      <c r="BE883" s="234">
        <f>IF(N883="základní",J883,0)</f>
        <v>0</v>
      </c>
      <c r="BF883" s="234">
        <f>IF(N883="snížená",J883,0)</f>
        <v>0</v>
      </c>
      <c r="BG883" s="234">
        <f>IF(N883="zákl. přenesená",J883,0)</f>
        <v>0</v>
      </c>
      <c r="BH883" s="234">
        <f>IF(N883="sníž. přenesená",J883,0)</f>
        <v>0</v>
      </c>
      <c r="BI883" s="234">
        <f>IF(N883="nulová",J883,0)</f>
        <v>0</v>
      </c>
      <c r="BJ883" s="18" t="s">
        <v>90</v>
      </c>
      <c r="BK883" s="234">
        <f>ROUND(I883*H883,2)</f>
        <v>0</v>
      </c>
      <c r="BL883" s="18" t="s">
        <v>276</v>
      </c>
      <c r="BM883" s="233" t="s">
        <v>2677</v>
      </c>
    </row>
    <row r="884" s="2" customFormat="1">
      <c r="A884" s="40"/>
      <c r="B884" s="41"/>
      <c r="C884" s="42"/>
      <c r="D884" s="235" t="s">
        <v>250</v>
      </c>
      <c r="E884" s="42"/>
      <c r="F884" s="236" t="s">
        <v>2641</v>
      </c>
      <c r="G884" s="42"/>
      <c r="H884" s="42"/>
      <c r="I884" s="237"/>
      <c r="J884" s="42"/>
      <c r="K884" s="42"/>
      <c r="L884" s="46"/>
      <c r="M884" s="238"/>
      <c r="N884" s="239"/>
      <c r="O884" s="93"/>
      <c r="P884" s="93"/>
      <c r="Q884" s="93"/>
      <c r="R884" s="93"/>
      <c r="S884" s="93"/>
      <c r="T884" s="94"/>
      <c r="U884" s="40"/>
      <c r="V884" s="40"/>
      <c r="W884" s="40"/>
      <c r="X884" s="40"/>
      <c r="Y884" s="40"/>
      <c r="Z884" s="40"/>
      <c r="AA884" s="40"/>
      <c r="AB884" s="40"/>
      <c r="AC884" s="40"/>
      <c r="AD884" s="40"/>
      <c r="AE884" s="40"/>
      <c r="AT884" s="18" t="s">
        <v>250</v>
      </c>
      <c r="AU884" s="18" t="s">
        <v>92</v>
      </c>
    </row>
    <row r="885" s="2" customFormat="1" ht="16.5" customHeight="1">
      <c r="A885" s="40"/>
      <c r="B885" s="41"/>
      <c r="C885" s="222" t="s">
        <v>2678</v>
      </c>
      <c r="D885" s="222" t="s">
        <v>245</v>
      </c>
      <c r="E885" s="223" t="s">
        <v>2679</v>
      </c>
      <c r="F885" s="224" t="s">
        <v>2680</v>
      </c>
      <c r="G885" s="225" t="s">
        <v>2639</v>
      </c>
      <c r="H885" s="226">
        <v>4.5</v>
      </c>
      <c r="I885" s="227"/>
      <c r="J885" s="228">
        <f>ROUND(I885*H885,2)</f>
        <v>0</v>
      </c>
      <c r="K885" s="224" t="s">
        <v>249</v>
      </c>
      <c r="L885" s="46"/>
      <c r="M885" s="229" t="s">
        <v>1</v>
      </c>
      <c r="N885" s="230" t="s">
        <v>48</v>
      </c>
      <c r="O885" s="93"/>
      <c r="P885" s="231">
        <f>O885*H885</f>
        <v>0</v>
      </c>
      <c r="Q885" s="231">
        <v>0</v>
      </c>
      <c r="R885" s="231">
        <f>Q885*H885</f>
        <v>0</v>
      </c>
      <c r="S885" s="231">
        <v>0</v>
      </c>
      <c r="T885" s="232">
        <f>S885*H885</f>
        <v>0</v>
      </c>
      <c r="U885" s="40"/>
      <c r="V885" s="40"/>
      <c r="W885" s="40"/>
      <c r="X885" s="40"/>
      <c r="Y885" s="40"/>
      <c r="Z885" s="40"/>
      <c r="AA885" s="40"/>
      <c r="AB885" s="40"/>
      <c r="AC885" s="40"/>
      <c r="AD885" s="40"/>
      <c r="AE885" s="40"/>
      <c r="AR885" s="233" t="s">
        <v>276</v>
      </c>
      <c r="AT885" s="233" t="s">
        <v>245</v>
      </c>
      <c r="AU885" s="233" t="s">
        <v>92</v>
      </c>
      <c r="AY885" s="18" t="s">
        <v>244</v>
      </c>
      <c r="BE885" s="234">
        <f>IF(N885="základní",J885,0)</f>
        <v>0</v>
      </c>
      <c r="BF885" s="234">
        <f>IF(N885="snížená",J885,0)</f>
        <v>0</v>
      </c>
      <c r="BG885" s="234">
        <f>IF(N885="zákl. přenesená",J885,0)</f>
        <v>0</v>
      </c>
      <c r="BH885" s="234">
        <f>IF(N885="sníž. přenesená",J885,0)</f>
        <v>0</v>
      </c>
      <c r="BI885" s="234">
        <f>IF(N885="nulová",J885,0)</f>
        <v>0</v>
      </c>
      <c r="BJ885" s="18" t="s">
        <v>90</v>
      </c>
      <c r="BK885" s="234">
        <f>ROUND(I885*H885,2)</f>
        <v>0</v>
      </c>
      <c r="BL885" s="18" t="s">
        <v>276</v>
      </c>
      <c r="BM885" s="233" t="s">
        <v>2681</v>
      </c>
    </row>
    <row r="886" s="2" customFormat="1">
      <c r="A886" s="40"/>
      <c r="B886" s="41"/>
      <c r="C886" s="42"/>
      <c r="D886" s="235" t="s">
        <v>250</v>
      </c>
      <c r="E886" s="42"/>
      <c r="F886" s="236" t="s">
        <v>2641</v>
      </c>
      <c r="G886" s="42"/>
      <c r="H886" s="42"/>
      <c r="I886" s="237"/>
      <c r="J886" s="42"/>
      <c r="K886" s="42"/>
      <c r="L886" s="46"/>
      <c r="M886" s="238"/>
      <c r="N886" s="239"/>
      <c r="O886" s="93"/>
      <c r="P886" s="93"/>
      <c r="Q886" s="93"/>
      <c r="R886" s="93"/>
      <c r="S886" s="93"/>
      <c r="T886" s="94"/>
      <c r="U886" s="40"/>
      <c r="V886" s="40"/>
      <c r="W886" s="40"/>
      <c r="X886" s="40"/>
      <c r="Y886" s="40"/>
      <c r="Z886" s="40"/>
      <c r="AA886" s="40"/>
      <c r="AB886" s="40"/>
      <c r="AC886" s="40"/>
      <c r="AD886" s="40"/>
      <c r="AE886" s="40"/>
      <c r="AT886" s="18" t="s">
        <v>250</v>
      </c>
      <c r="AU886" s="18" t="s">
        <v>92</v>
      </c>
    </row>
    <row r="887" s="2" customFormat="1" ht="16.5" customHeight="1">
      <c r="A887" s="40"/>
      <c r="B887" s="41"/>
      <c r="C887" s="222" t="s">
        <v>2682</v>
      </c>
      <c r="D887" s="222" t="s">
        <v>245</v>
      </c>
      <c r="E887" s="223" t="s">
        <v>2683</v>
      </c>
      <c r="F887" s="224" t="s">
        <v>2684</v>
      </c>
      <c r="G887" s="225" t="s">
        <v>2639</v>
      </c>
      <c r="H887" s="226">
        <v>3.6000000000000001</v>
      </c>
      <c r="I887" s="227"/>
      <c r="J887" s="228">
        <f>ROUND(I887*H887,2)</f>
        <v>0</v>
      </c>
      <c r="K887" s="224" t="s">
        <v>249</v>
      </c>
      <c r="L887" s="46"/>
      <c r="M887" s="229" t="s">
        <v>1</v>
      </c>
      <c r="N887" s="230" t="s">
        <v>48</v>
      </c>
      <c r="O887" s="93"/>
      <c r="P887" s="231">
        <f>O887*H887</f>
        <v>0</v>
      </c>
      <c r="Q887" s="231">
        <v>0</v>
      </c>
      <c r="R887" s="231">
        <f>Q887*H887</f>
        <v>0</v>
      </c>
      <c r="S887" s="231">
        <v>0</v>
      </c>
      <c r="T887" s="232">
        <f>S887*H887</f>
        <v>0</v>
      </c>
      <c r="U887" s="40"/>
      <c r="V887" s="40"/>
      <c r="W887" s="40"/>
      <c r="X887" s="40"/>
      <c r="Y887" s="40"/>
      <c r="Z887" s="40"/>
      <c r="AA887" s="40"/>
      <c r="AB887" s="40"/>
      <c r="AC887" s="40"/>
      <c r="AD887" s="40"/>
      <c r="AE887" s="40"/>
      <c r="AR887" s="233" t="s">
        <v>276</v>
      </c>
      <c r="AT887" s="233" t="s">
        <v>245</v>
      </c>
      <c r="AU887" s="233" t="s">
        <v>92</v>
      </c>
      <c r="AY887" s="18" t="s">
        <v>244</v>
      </c>
      <c r="BE887" s="234">
        <f>IF(N887="základní",J887,0)</f>
        <v>0</v>
      </c>
      <c r="BF887" s="234">
        <f>IF(N887="snížená",J887,0)</f>
        <v>0</v>
      </c>
      <c r="BG887" s="234">
        <f>IF(N887="zákl. přenesená",J887,0)</f>
        <v>0</v>
      </c>
      <c r="BH887" s="234">
        <f>IF(N887="sníž. přenesená",J887,0)</f>
        <v>0</v>
      </c>
      <c r="BI887" s="234">
        <f>IF(N887="nulová",J887,0)</f>
        <v>0</v>
      </c>
      <c r="BJ887" s="18" t="s">
        <v>90</v>
      </c>
      <c r="BK887" s="234">
        <f>ROUND(I887*H887,2)</f>
        <v>0</v>
      </c>
      <c r="BL887" s="18" t="s">
        <v>276</v>
      </c>
      <c r="BM887" s="233" t="s">
        <v>2685</v>
      </c>
    </row>
    <row r="888" s="2" customFormat="1">
      <c r="A888" s="40"/>
      <c r="B888" s="41"/>
      <c r="C888" s="42"/>
      <c r="D888" s="235" t="s">
        <v>250</v>
      </c>
      <c r="E888" s="42"/>
      <c r="F888" s="236" t="s">
        <v>2641</v>
      </c>
      <c r="G888" s="42"/>
      <c r="H888" s="42"/>
      <c r="I888" s="237"/>
      <c r="J888" s="42"/>
      <c r="K888" s="42"/>
      <c r="L888" s="46"/>
      <c r="M888" s="238"/>
      <c r="N888" s="239"/>
      <c r="O888" s="93"/>
      <c r="P888" s="93"/>
      <c r="Q888" s="93"/>
      <c r="R888" s="93"/>
      <c r="S888" s="93"/>
      <c r="T888" s="94"/>
      <c r="U888" s="40"/>
      <c r="V888" s="40"/>
      <c r="W888" s="40"/>
      <c r="X888" s="40"/>
      <c r="Y888" s="40"/>
      <c r="Z888" s="40"/>
      <c r="AA888" s="40"/>
      <c r="AB888" s="40"/>
      <c r="AC888" s="40"/>
      <c r="AD888" s="40"/>
      <c r="AE888" s="40"/>
      <c r="AT888" s="18" t="s">
        <v>250</v>
      </c>
      <c r="AU888" s="18" t="s">
        <v>92</v>
      </c>
    </row>
    <row r="889" s="2" customFormat="1" ht="21.75" customHeight="1">
      <c r="A889" s="40"/>
      <c r="B889" s="41"/>
      <c r="C889" s="222" t="s">
        <v>2686</v>
      </c>
      <c r="D889" s="222" t="s">
        <v>245</v>
      </c>
      <c r="E889" s="223" t="s">
        <v>2687</v>
      </c>
      <c r="F889" s="224" t="s">
        <v>2688</v>
      </c>
      <c r="G889" s="225" t="s">
        <v>2639</v>
      </c>
      <c r="H889" s="226">
        <v>9</v>
      </c>
      <c r="I889" s="227"/>
      <c r="J889" s="228">
        <f>ROUND(I889*H889,2)</f>
        <v>0</v>
      </c>
      <c r="K889" s="224" t="s">
        <v>249</v>
      </c>
      <c r="L889" s="46"/>
      <c r="M889" s="229" t="s">
        <v>1</v>
      </c>
      <c r="N889" s="230" t="s">
        <v>48</v>
      </c>
      <c r="O889" s="93"/>
      <c r="P889" s="231">
        <f>O889*H889</f>
        <v>0</v>
      </c>
      <c r="Q889" s="231">
        <v>0</v>
      </c>
      <c r="R889" s="231">
        <f>Q889*H889</f>
        <v>0</v>
      </c>
      <c r="S889" s="231">
        <v>0</v>
      </c>
      <c r="T889" s="232">
        <f>S889*H889</f>
        <v>0</v>
      </c>
      <c r="U889" s="40"/>
      <c r="V889" s="40"/>
      <c r="W889" s="40"/>
      <c r="X889" s="40"/>
      <c r="Y889" s="40"/>
      <c r="Z889" s="40"/>
      <c r="AA889" s="40"/>
      <c r="AB889" s="40"/>
      <c r="AC889" s="40"/>
      <c r="AD889" s="40"/>
      <c r="AE889" s="40"/>
      <c r="AR889" s="233" t="s">
        <v>276</v>
      </c>
      <c r="AT889" s="233" t="s">
        <v>245</v>
      </c>
      <c r="AU889" s="233" t="s">
        <v>92</v>
      </c>
      <c r="AY889" s="18" t="s">
        <v>244</v>
      </c>
      <c r="BE889" s="234">
        <f>IF(N889="základní",J889,0)</f>
        <v>0</v>
      </c>
      <c r="BF889" s="234">
        <f>IF(N889="snížená",J889,0)</f>
        <v>0</v>
      </c>
      <c r="BG889" s="234">
        <f>IF(N889="zákl. přenesená",J889,0)</f>
        <v>0</v>
      </c>
      <c r="BH889" s="234">
        <f>IF(N889="sníž. přenesená",J889,0)</f>
        <v>0</v>
      </c>
      <c r="BI889" s="234">
        <f>IF(N889="nulová",J889,0)</f>
        <v>0</v>
      </c>
      <c r="BJ889" s="18" t="s">
        <v>90</v>
      </c>
      <c r="BK889" s="234">
        <f>ROUND(I889*H889,2)</f>
        <v>0</v>
      </c>
      <c r="BL889" s="18" t="s">
        <v>276</v>
      </c>
      <c r="BM889" s="233" t="s">
        <v>2689</v>
      </c>
    </row>
    <row r="890" s="2" customFormat="1">
      <c r="A890" s="40"/>
      <c r="B890" s="41"/>
      <c r="C890" s="42"/>
      <c r="D890" s="235" t="s">
        <v>250</v>
      </c>
      <c r="E890" s="42"/>
      <c r="F890" s="236" t="s">
        <v>2641</v>
      </c>
      <c r="G890" s="42"/>
      <c r="H890" s="42"/>
      <c r="I890" s="237"/>
      <c r="J890" s="42"/>
      <c r="K890" s="42"/>
      <c r="L890" s="46"/>
      <c r="M890" s="238"/>
      <c r="N890" s="239"/>
      <c r="O890" s="93"/>
      <c r="P890" s="93"/>
      <c r="Q890" s="93"/>
      <c r="R890" s="93"/>
      <c r="S890" s="93"/>
      <c r="T890" s="94"/>
      <c r="U890" s="40"/>
      <c r="V890" s="40"/>
      <c r="W890" s="40"/>
      <c r="X890" s="40"/>
      <c r="Y890" s="40"/>
      <c r="Z890" s="40"/>
      <c r="AA890" s="40"/>
      <c r="AB890" s="40"/>
      <c r="AC890" s="40"/>
      <c r="AD890" s="40"/>
      <c r="AE890" s="40"/>
      <c r="AT890" s="18" t="s">
        <v>250</v>
      </c>
      <c r="AU890" s="18" t="s">
        <v>92</v>
      </c>
    </row>
    <row r="891" s="2" customFormat="1" ht="16.5" customHeight="1">
      <c r="A891" s="40"/>
      <c r="B891" s="41"/>
      <c r="C891" s="222" t="s">
        <v>2690</v>
      </c>
      <c r="D891" s="222" t="s">
        <v>245</v>
      </c>
      <c r="E891" s="223" t="s">
        <v>2691</v>
      </c>
      <c r="F891" s="224" t="s">
        <v>2692</v>
      </c>
      <c r="G891" s="225" t="s">
        <v>2639</v>
      </c>
      <c r="H891" s="226">
        <v>14.4</v>
      </c>
      <c r="I891" s="227"/>
      <c r="J891" s="228">
        <f>ROUND(I891*H891,2)</f>
        <v>0</v>
      </c>
      <c r="K891" s="224" t="s">
        <v>249</v>
      </c>
      <c r="L891" s="46"/>
      <c r="M891" s="229" t="s">
        <v>1</v>
      </c>
      <c r="N891" s="230" t="s">
        <v>48</v>
      </c>
      <c r="O891" s="93"/>
      <c r="P891" s="231">
        <f>O891*H891</f>
        <v>0</v>
      </c>
      <c r="Q891" s="231">
        <v>0</v>
      </c>
      <c r="R891" s="231">
        <f>Q891*H891</f>
        <v>0</v>
      </c>
      <c r="S891" s="231">
        <v>0</v>
      </c>
      <c r="T891" s="232">
        <f>S891*H891</f>
        <v>0</v>
      </c>
      <c r="U891" s="40"/>
      <c r="V891" s="40"/>
      <c r="W891" s="40"/>
      <c r="X891" s="40"/>
      <c r="Y891" s="40"/>
      <c r="Z891" s="40"/>
      <c r="AA891" s="40"/>
      <c r="AB891" s="40"/>
      <c r="AC891" s="40"/>
      <c r="AD891" s="40"/>
      <c r="AE891" s="40"/>
      <c r="AR891" s="233" t="s">
        <v>276</v>
      </c>
      <c r="AT891" s="233" t="s">
        <v>245</v>
      </c>
      <c r="AU891" s="233" t="s">
        <v>92</v>
      </c>
      <c r="AY891" s="18" t="s">
        <v>244</v>
      </c>
      <c r="BE891" s="234">
        <f>IF(N891="základní",J891,0)</f>
        <v>0</v>
      </c>
      <c r="BF891" s="234">
        <f>IF(N891="snížená",J891,0)</f>
        <v>0</v>
      </c>
      <c r="BG891" s="234">
        <f>IF(N891="zákl. přenesená",J891,0)</f>
        <v>0</v>
      </c>
      <c r="BH891" s="234">
        <f>IF(N891="sníž. přenesená",J891,0)</f>
        <v>0</v>
      </c>
      <c r="BI891" s="234">
        <f>IF(N891="nulová",J891,0)</f>
        <v>0</v>
      </c>
      <c r="BJ891" s="18" t="s">
        <v>90</v>
      </c>
      <c r="BK891" s="234">
        <f>ROUND(I891*H891,2)</f>
        <v>0</v>
      </c>
      <c r="BL891" s="18" t="s">
        <v>276</v>
      </c>
      <c r="BM891" s="233" t="s">
        <v>2693</v>
      </c>
    </row>
    <row r="892" s="2" customFormat="1">
      <c r="A892" s="40"/>
      <c r="B892" s="41"/>
      <c r="C892" s="42"/>
      <c r="D892" s="235" t="s">
        <v>250</v>
      </c>
      <c r="E892" s="42"/>
      <c r="F892" s="236" t="s">
        <v>2641</v>
      </c>
      <c r="G892" s="42"/>
      <c r="H892" s="42"/>
      <c r="I892" s="237"/>
      <c r="J892" s="42"/>
      <c r="K892" s="42"/>
      <c r="L892" s="46"/>
      <c r="M892" s="238"/>
      <c r="N892" s="239"/>
      <c r="O892" s="93"/>
      <c r="P892" s="93"/>
      <c r="Q892" s="93"/>
      <c r="R892" s="93"/>
      <c r="S892" s="93"/>
      <c r="T892" s="94"/>
      <c r="U892" s="40"/>
      <c r="V892" s="40"/>
      <c r="W892" s="40"/>
      <c r="X892" s="40"/>
      <c r="Y892" s="40"/>
      <c r="Z892" s="40"/>
      <c r="AA892" s="40"/>
      <c r="AB892" s="40"/>
      <c r="AC892" s="40"/>
      <c r="AD892" s="40"/>
      <c r="AE892" s="40"/>
      <c r="AT892" s="18" t="s">
        <v>250</v>
      </c>
      <c r="AU892" s="18" t="s">
        <v>92</v>
      </c>
    </row>
    <row r="893" s="2" customFormat="1" ht="21.75" customHeight="1">
      <c r="A893" s="40"/>
      <c r="B893" s="41"/>
      <c r="C893" s="222" t="s">
        <v>2694</v>
      </c>
      <c r="D893" s="222" t="s">
        <v>245</v>
      </c>
      <c r="E893" s="223" t="s">
        <v>2695</v>
      </c>
      <c r="F893" s="224" t="s">
        <v>2696</v>
      </c>
      <c r="G893" s="225" t="s">
        <v>2639</v>
      </c>
      <c r="H893" s="226">
        <v>9.9000000000000004</v>
      </c>
      <c r="I893" s="227"/>
      <c r="J893" s="228">
        <f>ROUND(I893*H893,2)</f>
        <v>0</v>
      </c>
      <c r="K893" s="224" t="s">
        <v>249</v>
      </c>
      <c r="L893" s="46"/>
      <c r="M893" s="229" t="s">
        <v>1</v>
      </c>
      <c r="N893" s="230" t="s">
        <v>48</v>
      </c>
      <c r="O893" s="93"/>
      <c r="P893" s="231">
        <f>O893*H893</f>
        <v>0</v>
      </c>
      <c r="Q893" s="231">
        <v>0</v>
      </c>
      <c r="R893" s="231">
        <f>Q893*H893</f>
        <v>0</v>
      </c>
      <c r="S893" s="231">
        <v>0</v>
      </c>
      <c r="T893" s="232">
        <f>S893*H893</f>
        <v>0</v>
      </c>
      <c r="U893" s="40"/>
      <c r="V893" s="40"/>
      <c r="W893" s="40"/>
      <c r="X893" s="40"/>
      <c r="Y893" s="40"/>
      <c r="Z893" s="40"/>
      <c r="AA893" s="40"/>
      <c r="AB893" s="40"/>
      <c r="AC893" s="40"/>
      <c r="AD893" s="40"/>
      <c r="AE893" s="40"/>
      <c r="AR893" s="233" t="s">
        <v>276</v>
      </c>
      <c r="AT893" s="233" t="s">
        <v>245</v>
      </c>
      <c r="AU893" s="233" t="s">
        <v>92</v>
      </c>
      <c r="AY893" s="18" t="s">
        <v>244</v>
      </c>
      <c r="BE893" s="234">
        <f>IF(N893="základní",J893,0)</f>
        <v>0</v>
      </c>
      <c r="BF893" s="234">
        <f>IF(N893="snížená",J893,0)</f>
        <v>0</v>
      </c>
      <c r="BG893" s="234">
        <f>IF(N893="zákl. přenesená",J893,0)</f>
        <v>0</v>
      </c>
      <c r="BH893" s="234">
        <f>IF(N893="sníž. přenesená",J893,0)</f>
        <v>0</v>
      </c>
      <c r="BI893" s="234">
        <f>IF(N893="nulová",J893,0)</f>
        <v>0</v>
      </c>
      <c r="BJ893" s="18" t="s">
        <v>90</v>
      </c>
      <c r="BK893" s="234">
        <f>ROUND(I893*H893,2)</f>
        <v>0</v>
      </c>
      <c r="BL893" s="18" t="s">
        <v>276</v>
      </c>
      <c r="BM893" s="233" t="s">
        <v>2697</v>
      </c>
    </row>
    <row r="894" s="2" customFormat="1">
      <c r="A894" s="40"/>
      <c r="B894" s="41"/>
      <c r="C894" s="42"/>
      <c r="D894" s="235" t="s">
        <v>250</v>
      </c>
      <c r="E894" s="42"/>
      <c r="F894" s="236" t="s">
        <v>2641</v>
      </c>
      <c r="G894" s="42"/>
      <c r="H894" s="42"/>
      <c r="I894" s="237"/>
      <c r="J894" s="42"/>
      <c r="K894" s="42"/>
      <c r="L894" s="46"/>
      <c r="M894" s="238"/>
      <c r="N894" s="239"/>
      <c r="O894" s="93"/>
      <c r="P894" s="93"/>
      <c r="Q894" s="93"/>
      <c r="R894" s="93"/>
      <c r="S894" s="93"/>
      <c r="T894" s="94"/>
      <c r="U894" s="40"/>
      <c r="V894" s="40"/>
      <c r="W894" s="40"/>
      <c r="X894" s="40"/>
      <c r="Y894" s="40"/>
      <c r="Z894" s="40"/>
      <c r="AA894" s="40"/>
      <c r="AB894" s="40"/>
      <c r="AC894" s="40"/>
      <c r="AD894" s="40"/>
      <c r="AE894" s="40"/>
      <c r="AT894" s="18" t="s">
        <v>250</v>
      </c>
      <c r="AU894" s="18" t="s">
        <v>92</v>
      </c>
    </row>
    <row r="895" s="2" customFormat="1" ht="16.5" customHeight="1">
      <c r="A895" s="40"/>
      <c r="B895" s="41"/>
      <c r="C895" s="222" t="s">
        <v>2698</v>
      </c>
      <c r="D895" s="222" t="s">
        <v>245</v>
      </c>
      <c r="E895" s="223" t="s">
        <v>2699</v>
      </c>
      <c r="F895" s="224" t="s">
        <v>2700</v>
      </c>
      <c r="G895" s="225" t="s">
        <v>2639</v>
      </c>
      <c r="H895" s="226">
        <v>13.199999999999999</v>
      </c>
      <c r="I895" s="227"/>
      <c r="J895" s="228">
        <f>ROUND(I895*H895,2)</f>
        <v>0</v>
      </c>
      <c r="K895" s="224" t="s">
        <v>249</v>
      </c>
      <c r="L895" s="46"/>
      <c r="M895" s="229" t="s">
        <v>1</v>
      </c>
      <c r="N895" s="230" t="s">
        <v>48</v>
      </c>
      <c r="O895" s="93"/>
      <c r="P895" s="231">
        <f>O895*H895</f>
        <v>0</v>
      </c>
      <c r="Q895" s="231">
        <v>0</v>
      </c>
      <c r="R895" s="231">
        <f>Q895*H895</f>
        <v>0</v>
      </c>
      <c r="S895" s="231">
        <v>0</v>
      </c>
      <c r="T895" s="232">
        <f>S895*H895</f>
        <v>0</v>
      </c>
      <c r="U895" s="40"/>
      <c r="V895" s="40"/>
      <c r="W895" s="40"/>
      <c r="X895" s="40"/>
      <c r="Y895" s="40"/>
      <c r="Z895" s="40"/>
      <c r="AA895" s="40"/>
      <c r="AB895" s="40"/>
      <c r="AC895" s="40"/>
      <c r="AD895" s="40"/>
      <c r="AE895" s="40"/>
      <c r="AR895" s="233" t="s">
        <v>276</v>
      </c>
      <c r="AT895" s="233" t="s">
        <v>245</v>
      </c>
      <c r="AU895" s="233" t="s">
        <v>92</v>
      </c>
      <c r="AY895" s="18" t="s">
        <v>244</v>
      </c>
      <c r="BE895" s="234">
        <f>IF(N895="základní",J895,0)</f>
        <v>0</v>
      </c>
      <c r="BF895" s="234">
        <f>IF(N895="snížená",J895,0)</f>
        <v>0</v>
      </c>
      <c r="BG895" s="234">
        <f>IF(N895="zákl. přenesená",J895,0)</f>
        <v>0</v>
      </c>
      <c r="BH895" s="234">
        <f>IF(N895="sníž. přenesená",J895,0)</f>
        <v>0</v>
      </c>
      <c r="BI895" s="234">
        <f>IF(N895="nulová",J895,0)</f>
        <v>0</v>
      </c>
      <c r="BJ895" s="18" t="s">
        <v>90</v>
      </c>
      <c r="BK895" s="234">
        <f>ROUND(I895*H895,2)</f>
        <v>0</v>
      </c>
      <c r="BL895" s="18" t="s">
        <v>276</v>
      </c>
      <c r="BM895" s="233" t="s">
        <v>2701</v>
      </c>
    </row>
    <row r="896" s="2" customFormat="1">
      <c r="A896" s="40"/>
      <c r="B896" s="41"/>
      <c r="C896" s="42"/>
      <c r="D896" s="235" t="s">
        <v>250</v>
      </c>
      <c r="E896" s="42"/>
      <c r="F896" s="236" t="s">
        <v>2641</v>
      </c>
      <c r="G896" s="42"/>
      <c r="H896" s="42"/>
      <c r="I896" s="237"/>
      <c r="J896" s="42"/>
      <c r="K896" s="42"/>
      <c r="L896" s="46"/>
      <c r="M896" s="238"/>
      <c r="N896" s="239"/>
      <c r="O896" s="93"/>
      <c r="P896" s="93"/>
      <c r="Q896" s="93"/>
      <c r="R896" s="93"/>
      <c r="S896" s="93"/>
      <c r="T896" s="94"/>
      <c r="U896" s="40"/>
      <c r="V896" s="40"/>
      <c r="W896" s="40"/>
      <c r="X896" s="40"/>
      <c r="Y896" s="40"/>
      <c r="Z896" s="40"/>
      <c r="AA896" s="40"/>
      <c r="AB896" s="40"/>
      <c r="AC896" s="40"/>
      <c r="AD896" s="40"/>
      <c r="AE896" s="40"/>
      <c r="AT896" s="18" t="s">
        <v>250</v>
      </c>
      <c r="AU896" s="18" t="s">
        <v>92</v>
      </c>
    </row>
    <row r="897" s="2" customFormat="1" ht="16.5" customHeight="1">
      <c r="A897" s="40"/>
      <c r="B897" s="41"/>
      <c r="C897" s="222" t="s">
        <v>2702</v>
      </c>
      <c r="D897" s="222" t="s">
        <v>245</v>
      </c>
      <c r="E897" s="223" t="s">
        <v>2703</v>
      </c>
      <c r="F897" s="224" t="s">
        <v>2704</v>
      </c>
      <c r="G897" s="225" t="s">
        <v>2639</v>
      </c>
      <c r="H897" s="226">
        <v>5.2000000000000002</v>
      </c>
      <c r="I897" s="227"/>
      <c r="J897" s="228">
        <f>ROUND(I897*H897,2)</f>
        <v>0</v>
      </c>
      <c r="K897" s="224" t="s">
        <v>249</v>
      </c>
      <c r="L897" s="46"/>
      <c r="M897" s="229" t="s">
        <v>1</v>
      </c>
      <c r="N897" s="230" t="s">
        <v>48</v>
      </c>
      <c r="O897" s="93"/>
      <c r="P897" s="231">
        <f>O897*H897</f>
        <v>0</v>
      </c>
      <c r="Q897" s="231">
        <v>0</v>
      </c>
      <c r="R897" s="231">
        <f>Q897*H897</f>
        <v>0</v>
      </c>
      <c r="S897" s="231">
        <v>0</v>
      </c>
      <c r="T897" s="232">
        <f>S897*H897</f>
        <v>0</v>
      </c>
      <c r="U897" s="40"/>
      <c r="V897" s="40"/>
      <c r="W897" s="40"/>
      <c r="X897" s="40"/>
      <c r="Y897" s="40"/>
      <c r="Z897" s="40"/>
      <c r="AA897" s="40"/>
      <c r="AB897" s="40"/>
      <c r="AC897" s="40"/>
      <c r="AD897" s="40"/>
      <c r="AE897" s="40"/>
      <c r="AR897" s="233" t="s">
        <v>276</v>
      </c>
      <c r="AT897" s="233" t="s">
        <v>245</v>
      </c>
      <c r="AU897" s="233" t="s">
        <v>92</v>
      </c>
      <c r="AY897" s="18" t="s">
        <v>244</v>
      </c>
      <c r="BE897" s="234">
        <f>IF(N897="základní",J897,0)</f>
        <v>0</v>
      </c>
      <c r="BF897" s="234">
        <f>IF(N897="snížená",J897,0)</f>
        <v>0</v>
      </c>
      <c r="BG897" s="234">
        <f>IF(N897="zákl. přenesená",J897,0)</f>
        <v>0</v>
      </c>
      <c r="BH897" s="234">
        <f>IF(N897="sníž. přenesená",J897,0)</f>
        <v>0</v>
      </c>
      <c r="BI897" s="234">
        <f>IF(N897="nulová",J897,0)</f>
        <v>0</v>
      </c>
      <c r="BJ897" s="18" t="s">
        <v>90</v>
      </c>
      <c r="BK897" s="234">
        <f>ROUND(I897*H897,2)</f>
        <v>0</v>
      </c>
      <c r="BL897" s="18" t="s">
        <v>276</v>
      </c>
      <c r="BM897" s="233" t="s">
        <v>2705</v>
      </c>
    </row>
    <row r="898" s="2" customFormat="1">
      <c r="A898" s="40"/>
      <c r="B898" s="41"/>
      <c r="C898" s="42"/>
      <c r="D898" s="235" t="s">
        <v>250</v>
      </c>
      <c r="E898" s="42"/>
      <c r="F898" s="236" t="s">
        <v>2641</v>
      </c>
      <c r="G898" s="42"/>
      <c r="H898" s="42"/>
      <c r="I898" s="237"/>
      <c r="J898" s="42"/>
      <c r="K898" s="42"/>
      <c r="L898" s="46"/>
      <c r="M898" s="238"/>
      <c r="N898" s="239"/>
      <c r="O898" s="93"/>
      <c r="P898" s="93"/>
      <c r="Q898" s="93"/>
      <c r="R898" s="93"/>
      <c r="S898" s="93"/>
      <c r="T898" s="94"/>
      <c r="U898" s="40"/>
      <c r="V898" s="40"/>
      <c r="W898" s="40"/>
      <c r="X898" s="40"/>
      <c r="Y898" s="40"/>
      <c r="Z898" s="40"/>
      <c r="AA898" s="40"/>
      <c r="AB898" s="40"/>
      <c r="AC898" s="40"/>
      <c r="AD898" s="40"/>
      <c r="AE898" s="40"/>
      <c r="AT898" s="18" t="s">
        <v>250</v>
      </c>
      <c r="AU898" s="18" t="s">
        <v>92</v>
      </c>
    </row>
    <row r="899" s="2" customFormat="1" ht="24.15" customHeight="1">
      <c r="A899" s="40"/>
      <c r="B899" s="41"/>
      <c r="C899" s="222" t="s">
        <v>2706</v>
      </c>
      <c r="D899" s="222" t="s">
        <v>245</v>
      </c>
      <c r="E899" s="223" t="s">
        <v>2707</v>
      </c>
      <c r="F899" s="224" t="s">
        <v>2708</v>
      </c>
      <c r="G899" s="225" t="s">
        <v>2639</v>
      </c>
      <c r="H899" s="226">
        <v>484.10000000000002</v>
      </c>
      <c r="I899" s="227"/>
      <c r="J899" s="228">
        <f>ROUND(I899*H899,2)</f>
        <v>0</v>
      </c>
      <c r="K899" s="224" t="s">
        <v>249</v>
      </c>
      <c r="L899" s="46"/>
      <c r="M899" s="229" t="s">
        <v>1</v>
      </c>
      <c r="N899" s="230" t="s">
        <v>48</v>
      </c>
      <c r="O899" s="93"/>
      <c r="P899" s="231">
        <f>O899*H899</f>
        <v>0</v>
      </c>
      <c r="Q899" s="231">
        <v>0</v>
      </c>
      <c r="R899" s="231">
        <f>Q899*H899</f>
        <v>0</v>
      </c>
      <c r="S899" s="231">
        <v>0</v>
      </c>
      <c r="T899" s="232">
        <f>S899*H899</f>
        <v>0</v>
      </c>
      <c r="U899" s="40"/>
      <c r="V899" s="40"/>
      <c r="W899" s="40"/>
      <c r="X899" s="40"/>
      <c r="Y899" s="40"/>
      <c r="Z899" s="40"/>
      <c r="AA899" s="40"/>
      <c r="AB899" s="40"/>
      <c r="AC899" s="40"/>
      <c r="AD899" s="40"/>
      <c r="AE899" s="40"/>
      <c r="AR899" s="233" t="s">
        <v>276</v>
      </c>
      <c r="AT899" s="233" t="s">
        <v>245</v>
      </c>
      <c r="AU899" s="233" t="s">
        <v>92</v>
      </c>
      <c r="AY899" s="18" t="s">
        <v>244</v>
      </c>
      <c r="BE899" s="234">
        <f>IF(N899="základní",J899,0)</f>
        <v>0</v>
      </c>
      <c r="BF899" s="234">
        <f>IF(N899="snížená",J899,0)</f>
        <v>0</v>
      </c>
      <c r="BG899" s="234">
        <f>IF(N899="zákl. přenesená",J899,0)</f>
        <v>0</v>
      </c>
      <c r="BH899" s="234">
        <f>IF(N899="sníž. přenesená",J899,0)</f>
        <v>0</v>
      </c>
      <c r="BI899" s="234">
        <f>IF(N899="nulová",J899,0)</f>
        <v>0</v>
      </c>
      <c r="BJ899" s="18" t="s">
        <v>90</v>
      </c>
      <c r="BK899" s="234">
        <f>ROUND(I899*H899,2)</f>
        <v>0</v>
      </c>
      <c r="BL899" s="18" t="s">
        <v>276</v>
      </c>
      <c r="BM899" s="233" t="s">
        <v>2709</v>
      </c>
    </row>
    <row r="900" s="2" customFormat="1">
      <c r="A900" s="40"/>
      <c r="B900" s="41"/>
      <c r="C900" s="42"/>
      <c r="D900" s="235" t="s">
        <v>250</v>
      </c>
      <c r="E900" s="42"/>
      <c r="F900" s="236" t="s">
        <v>2641</v>
      </c>
      <c r="G900" s="42"/>
      <c r="H900" s="42"/>
      <c r="I900" s="237"/>
      <c r="J900" s="42"/>
      <c r="K900" s="42"/>
      <c r="L900" s="46"/>
      <c r="M900" s="238"/>
      <c r="N900" s="239"/>
      <c r="O900" s="93"/>
      <c r="P900" s="93"/>
      <c r="Q900" s="93"/>
      <c r="R900" s="93"/>
      <c r="S900" s="93"/>
      <c r="T900" s="94"/>
      <c r="U900" s="40"/>
      <c r="V900" s="40"/>
      <c r="W900" s="40"/>
      <c r="X900" s="40"/>
      <c r="Y900" s="40"/>
      <c r="Z900" s="40"/>
      <c r="AA900" s="40"/>
      <c r="AB900" s="40"/>
      <c r="AC900" s="40"/>
      <c r="AD900" s="40"/>
      <c r="AE900" s="40"/>
      <c r="AT900" s="18" t="s">
        <v>250</v>
      </c>
      <c r="AU900" s="18" t="s">
        <v>92</v>
      </c>
    </row>
    <row r="901" s="2" customFormat="1" ht="16.5" customHeight="1">
      <c r="A901" s="40"/>
      <c r="B901" s="41"/>
      <c r="C901" s="222" t="s">
        <v>2710</v>
      </c>
      <c r="D901" s="222" t="s">
        <v>245</v>
      </c>
      <c r="E901" s="223" t="s">
        <v>2711</v>
      </c>
      <c r="F901" s="224" t="s">
        <v>2712</v>
      </c>
      <c r="G901" s="225" t="s">
        <v>2639</v>
      </c>
      <c r="H901" s="226">
        <v>250.5</v>
      </c>
      <c r="I901" s="227"/>
      <c r="J901" s="228">
        <f>ROUND(I901*H901,2)</f>
        <v>0</v>
      </c>
      <c r="K901" s="224" t="s">
        <v>249</v>
      </c>
      <c r="L901" s="46"/>
      <c r="M901" s="229" t="s">
        <v>1</v>
      </c>
      <c r="N901" s="230" t="s">
        <v>48</v>
      </c>
      <c r="O901" s="93"/>
      <c r="P901" s="231">
        <f>O901*H901</f>
        <v>0</v>
      </c>
      <c r="Q901" s="231">
        <v>0</v>
      </c>
      <c r="R901" s="231">
        <f>Q901*H901</f>
        <v>0</v>
      </c>
      <c r="S901" s="231">
        <v>0</v>
      </c>
      <c r="T901" s="232">
        <f>S901*H901</f>
        <v>0</v>
      </c>
      <c r="U901" s="40"/>
      <c r="V901" s="40"/>
      <c r="W901" s="40"/>
      <c r="X901" s="40"/>
      <c r="Y901" s="40"/>
      <c r="Z901" s="40"/>
      <c r="AA901" s="40"/>
      <c r="AB901" s="40"/>
      <c r="AC901" s="40"/>
      <c r="AD901" s="40"/>
      <c r="AE901" s="40"/>
      <c r="AR901" s="233" t="s">
        <v>276</v>
      </c>
      <c r="AT901" s="233" t="s">
        <v>245</v>
      </c>
      <c r="AU901" s="233" t="s">
        <v>92</v>
      </c>
      <c r="AY901" s="18" t="s">
        <v>244</v>
      </c>
      <c r="BE901" s="234">
        <f>IF(N901="základní",J901,0)</f>
        <v>0</v>
      </c>
      <c r="BF901" s="234">
        <f>IF(N901="snížená",J901,0)</f>
        <v>0</v>
      </c>
      <c r="BG901" s="234">
        <f>IF(N901="zákl. přenesená",J901,0)</f>
        <v>0</v>
      </c>
      <c r="BH901" s="234">
        <f>IF(N901="sníž. přenesená",J901,0)</f>
        <v>0</v>
      </c>
      <c r="BI901" s="234">
        <f>IF(N901="nulová",J901,0)</f>
        <v>0</v>
      </c>
      <c r="BJ901" s="18" t="s">
        <v>90</v>
      </c>
      <c r="BK901" s="234">
        <f>ROUND(I901*H901,2)</f>
        <v>0</v>
      </c>
      <c r="BL901" s="18" t="s">
        <v>276</v>
      </c>
      <c r="BM901" s="233" t="s">
        <v>2713</v>
      </c>
    </row>
    <row r="902" s="2" customFormat="1">
      <c r="A902" s="40"/>
      <c r="B902" s="41"/>
      <c r="C902" s="42"/>
      <c r="D902" s="235" t="s">
        <v>250</v>
      </c>
      <c r="E902" s="42"/>
      <c r="F902" s="236" t="s">
        <v>2641</v>
      </c>
      <c r="G902" s="42"/>
      <c r="H902" s="42"/>
      <c r="I902" s="237"/>
      <c r="J902" s="42"/>
      <c r="K902" s="42"/>
      <c r="L902" s="46"/>
      <c r="M902" s="238"/>
      <c r="N902" s="239"/>
      <c r="O902" s="93"/>
      <c r="P902" s="93"/>
      <c r="Q902" s="93"/>
      <c r="R902" s="93"/>
      <c r="S902" s="93"/>
      <c r="T902" s="94"/>
      <c r="U902" s="40"/>
      <c r="V902" s="40"/>
      <c r="W902" s="40"/>
      <c r="X902" s="40"/>
      <c r="Y902" s="40"/>
      <c r="Z902" s="40"/>
      <c r="AA902" s="40"/>
      <c r="AB902" s="40"/>
      <c r="AC902" s="40"/>
      <c r="AD902" s="40"/>
      <c r="AE902" s="40"/>
      <c r="AT902" s="18" t="s">
        <v>250</v>
      </c>
      <c r="AU902" s="18" t="s">
        <v>92</v>
      </c>
    </row>
    <row r="903" s="2" customFormat="1" ht="16.5" customHeight="1">
      <c r="A903" s="40"/>
      <c r="B903" s="41"/>
      <c r="C903" s="222" t="s">
        <v>2714</v>
      </c>
      <c r="D903" s="222" t="s">
        <v>245</v>
      </c>
      <c r="E903" s="223" t="s">
        <v>2715</v>
      </c>
      <c r="F903" s="224" t="s">
        <v>2716</v>
      </c>
      <c r="G903" s="225" t="s">
        <v>2428</v>
      </c>
      <c r="H903" s="312"/>
      <c r="I903" s="227"/>
      <c r="J903" s="228">
        <f>ROUND(I903*H903,2)</f>
        <v>0</v>
      </c>
      <c r="K903" s="224" t="s">
        <v>434</v>
      </c>
      <c r="L903" s="46"/>
      <c r="M903" s="229" t="s">
        <v>1</v>
      </c>
      <c r="N903" s="230" t="s">
        <v>48</v>
      </c>
      <c r="O903" s="93"/>
      <c r="P903" s="231">
        <f>O903*H903</f>
        <v>0</v>
      </c>
      <c r="Q903" s="231">
        <v>0</v>
      </c>
      <c r="R903" s="231">
        <f>Q903*H903</f>
        <v>0</v>
      </c>
      <c r="S903" s="231">
        <v>0</v>
      </c>
      <c r="T903" s="232">
        <f>S903*H903</f>
        <v>0</v>
      </c>
      <c r="U903" s="40"/>
      <c r="V903" s="40"/>
      <c r="W903" s="40"/>
      <c r="X903" s="40"/>
      <c r="Y903" s="40"/>
      <c r="Z903" s="40"/>
      <c r="AA903" s="40"/>
      <c r="AB903" s="40"/>
      <c r="AC903" s="40"/>
      <c r="AD903" s="40"/>
      <c r="AE903" s="40"/>
      <c r="AR903" s="233" t="s">
        <v>276</v>
      </c>
      <c r="AT903" s="233" t="s">
        <v>245</v>
      </c>
      <c r="AU903" s="233" t="s">
        <v>92</v>
      </c>
      <c r="AY903" s="18" t="s">
        <v>244</v>
      </c>
      <c r="BE903" s="234">
        <f>IF(N903="základní",J903,0)</f>
        <v>0</v>
      </c>
      <c r="BF903" s="234">
        <f>IF(N903="snížená",J903,0)</f>
        <v>0</v>
      </c>
      <c r="BG903" s="234">
        <f>IF(N903="zákl. přenesená",J903,0)</f>
        <v>0</v>
      </c>
      <c r="BH903" s="234">
        <f>IF(N903="sníž. přenesená",J903,0)</f>
        <v>0</v>
      </c>
      <c r="BI903" s="234">
        <f>IF(N903="nulová",J903,0)</f>
        <v>0</v>
      </c>
      <c r="BJ903" s="18" t="s">
        <v>90</v>
      </c>
      <c r="BK903" s="234">
        <f>ROUND(I903*H903,2)</f>
        <v>0</v>
      </c>
      <c r="BL903" s="18" t="s">
        <v>276</v>
      </c>
      <c r="BM903" s="233" t="s">
        <v>2717</v>
      </c>
    </row>
    <row r="904" s="11" customFormat="1" ht="22.8" customHeight="1">
      <c r="A904" s="11"/>
      <c r="B904" s="208"/>
      <c r="C904" s="209"/>
      <c r="D904" s="210" t="s">
        <v>82</v>
      </c>
      <c r="E904" s="260" t="s">
        <v>2718</v>
      </c>
      <c r="F904" s="260" t="s">
        <v>2719</v>
      </c>
      <c r="G904" s="209"/>
      <c r="H904" s="209"/>
      <c r="I904" s="212"/>
      <c r="J904" s="261">
        <f>BK904</f>
        <v>0</v>
      </c>
      <c r="K904" s="209"/>
      <c r="L904" s="214"/>
      <c r="M904" s="215"/>
      <c r="N904" s="216"/>
      <c r="O904" s="216"/>
      <c r="P904" s="217">
        <f>SUM(P905:P913)</f>
        <v>0</v>
      </c>
      <c r="Q904" s="216"/>
      <c r="R904" s="217">
        <f>SUM(R905:R913)</f>
        <v>0.042473199999999996</v>
      </c>
      <c r="S904" s="216"/>
      <c r="T904" s="218">
        <f>SUM(T905:T913)</f>
        <v>0.26572000000000001</v>
      </c>
      <c r="U904" s="11"/>
      <c r="V904" s="11"/>
      <c r="W904" s="11"/>
      <c r="X904" s="11"/>
      <c r="Y904" s="11"/>
      <c r="Z904" s="11"/>
      <c r="AA904" s="11"/>
      <c r="AB904" s="11"/>
      <c r="AC904" s="11"/>
      <c r="AD904" s="11"/>
      <c r="AE904" s="11"/>
      <c r="AR904" s="219" t="s">
        <v>92</v>
      </c>
      <c r="AT904" s="220" t="s">
        <v>82</v>
      </c>
      <c r="AU904" s="220" t="s">
        <v>90</v>
      </c>
      <c r="AY904" s="219" t="s">
        <v>244</v>
      </c>
      <c r="BK904" s="221">
        <f>SUM(BK905:BK913)</f>
        <v>0</v>
      </c>
    </row>
    <row r="905" s="2" customFormat="1" ht="16.5" customHeight="1">
      <c r="A905" s="40"/>
      <c r="B905" s="41"/>
      <c r="C905" s="222" t="s">
        <v>2720</v>
      </c>
      <c r="D905" s="222" t="s">
        <v>245</v>
      </c>
      <c r="E905" s="223" t="s">
        <v>2721</v>
      </c>
      <c r="F905" s="224" t="s">
        <v>2722</v>
      </c>
      <c r="G905" s="225" t="s">
        <v>979</v>
      </c>
      <c r="H905" s="226">
        <v>1</v>
      </c>
      <c r="I905" s="227"/>
      <c r="J905" s="228">
        <f>ROUND(I905*H905,2)</f>
        <v>0</v>
      </c>
      <c r="K905" s="224" t="s">
        <v>249</v>
      </c>
      <c r="L905" s="46"/>
      <c r="M905" s="229" t="s">
        <v>1</v>
      </c>
      <c r="N905" s="230" t="s">
        <v>48</v>
      </c>
      <c r="O905" s="93"/>
      <c r="P905" s="231">
        <f>O905*H905</f>
        <v>0</v>
      </c>
      <c r="Q905" s="231">
        <v>0</v>
      </c>
      <c r="R905" s="231">
        <f>Q905*H905</f>
        <v>0</v>
      </c>
      <c r="S905" s="231">
        <v>0</v>
      </c>
      <c r="T905" s="232">
        <f>S905*H905</f>
        <v>0</v>
      </c>
      <c r="U905" s="40"/>
      <c r="V905" s="40"/>
      <c r="W905" s="40"/>
      <c r="X905" s="40"/>
      <c r="Y905" s="40"/>
      <c r="Z905" s="40"/>
      <c r="AA905" s="40"/>
      <c r="AB905" s="40"/>
      <c r="AC905" s="40"/>
      <c r="AD905" s="40"/>
      <c r="AE905" s="40"/>
      <c r="AR905" s="233" t="s">
        <v>276</v>
      </c>
      <c r="AT905" s="233" t="s">
        <v>245</v>
      </c>
      <c r="AU905" s="233" t="s">
        <v>92</v>
      </c>
      <c r="AY905" s="18" t="s">
        <v>244</v>
      </c>
      <c r="BE905" s="234">
        <f>IF(N905="základní",J905,0)</f>
        <v>0</v>
      </c>
      <c r="BF905" s="234">
        <f>IF(N905="snížená",J905,0)</f>
        <v>0</v>
      </c>
      <c r="BG905" s="234">
        <f>IF(N905="zákl. přenesená",J905,0)</f>
        <v>0</v>
      </c>
      <c r="BH905" s="234">
        <f>IF(N905="sníž. přenesená",J905,0)</f>
        <v>0</v>
      </c>
      <c r="BI905" s="234">
        <f>IF(N905="nulová",J905,0)</f>
        <v>0</v>
      </c>
      <c r="BJ905" s="18" t="s">
        <v>90</v>
      </c>
      <c r="BK905" s="234">
        <f>ROUND(I905*H905,2)</f>
        <v>0</v>
      </c>
      <c r="BL905" s="18" t="s">
        <v>276</v>
      </c>
      <c r="BM905" s="233" t="s">
        <v>2723</v>
      </c>
    </row>
    <row r="906" s="2" customFormat="1">
      <c r="A906" s="40"/>
      <c r="B906" s="41"/>
      <c r="C906" s="42"/>
      <c r="D906" s="235" t="s">
        <v>250</v>
      </c>
      <c r="E906" s="42"/>
      <c r="F906" s="236" t="s">
        <v>2724</v>
      </c>
      <c r="G906" s="42"/>
      <c r="H906" s="42"/>
      <c r="I906" s="237"/>
      <c r="J906" s="42"/>
      <c r="K906" s="42"/>
      <c r="L906" s="46"/>
      <c r="M906" s="238"/>
      <c r="N906" s="239"/>
      <c r="O906" s="93"/>
      <c r="P906" s="93"/>
      <c r="Q906" s="93"/>
      <c r="R906" s="93"/>
      <c r="S906" s="93"/>
      <c r="T906" s="94"/>
      <c r="U906" s="40"/>
      <c r="V906" s="40"/>
      <c r="W906" s="40"/>
      <c r="X906" s="40"/>
      <c r="Y906" s="40"/>
      <c r="Z906" s="40"/>
      <c r="AA906" s="40"/>
      <c r="AB906" s="40"/>
      <c r="AC906" s="40"/>
      <c r="AD906" s="40"/>
      <c r="AE906" s="40"/>
      <c r="AT906" s="18" t="s">
        <v>250</v>
      </c>
      <c r="AU906" s="18" t="s">
        <v>92</v>
      </c>
    </row>
    <row r="907" s="2" customFormat="1" ht="16.5" customHeight="1">
      <c r="A907" s="40"/>
      <c r="B907" s="41"/>
      <c r="C907" s="222" t="s">
        <v>2725</v>
      </c>
      <c r="D907" s="222" t="s">
        <v>245</v>
      </c>
      <c r="E907" s="223" t="s">
        <v>2726</v>
      </c>
      <c r="F907" s="224" t="s">
        <v>2727</v>
      </c>
      <c r="G907" s="225" t="s">
        <v>248</v>
      </c>
      <c r="H907" s="226">
        <v>14</v>
      </c>
      <c r="I907" s="227"/>
      <c r="J907" s="228">
        <f>ROUND(I907*H907,2)</f>
        <v>0</v>
      </c>
      <c r="K907" s="224" t="s">
        <v>434</v>
      </c>
      <c r="L907" s="46"/>
      <c r="M907" s="229" t="s">
        <v>1</v>
      </c>
      <c r="N907" s="230" t="s">
        <v>48</v>
      </c>
      <c r="O907" s="93"/>
      <c r="P907" s="231">
        <f>O907*H907</f>
        <v>0</v>
      </c>
      <c r="Q907" s="231">
        <v>0</v>
      </c>
      <c r="R907" s="231">
        <f>Q907*H907</f>
        <v>0</v>
      </c>
      <c r="S907" s="231">
        <v>0.01098</v>
      </c>
      <c r="T907" s="232">
        <f>S907*H907</f>
        <v>0.15372</v>
      </c>
      <c r="U907" s="40"/>
      <c r="V907" s="40"/>
      <c r="W907" s="40"/>
      <c r="X907" s="40"/>
      <c r="Y907" s="40"/>
      <c r="Z907" s="40"/>
      <c r="AA907" s="40"/>
      <c r="AB907" s="40"/>
      <c r="AC907" s="40"/>
      <c r="AD907" s="40"/>
      <c r="AE907" s="40"/>
      <c r="AR907" s="233" t="s">
        <v>276</v>
      </c>
      <c r="AT907" s="233" t="s">
        <v>245</v>
      </c>
      <c r="AU907" s="233" t="s">
        <v>92</v>
      </c>
      <c r="AY907" s="18" t="s">
        <v>244</v>
      </c>
      <c r="BE907" s="234">
        <f>IF(N907="základní",J907,0)</f>
        <v>0</v>
      </c>
      <c r="BF907" s="234">
        <f>IF(N907="snížená",J907,0)</f>
        <v>0</v>
      </c>
      <c r="BG907" s="234">
        <f>IF(N907="zákl. přenesená",J907,0)</f>
        <v>0</v>
      </c>
      <c r="BH907" s="234">
        <f>IF(N907="sníž. přenesená",J907,0)</f>
        <v>0</v>
      </c>
      <c r="BI907" s="234">
        <f>IF(N907="nulová",J907,0)</f>
        <v>0</v>
      </c>
      <c r="BJ907" s="18" t="s">
        <v>90</v>
      </c>
      <c r="BK907" s="234">
        <f>ROUND(I907*H907,2)</f>
        <v>0</v>
      </c>
      <c r="BL907" s="18" t="s">
        <v>276</v>
      </c>
      <c r="BM907" s="233" t="s">
        <v>2728</v>
      </c>
    </row>
    <row r="908" s="13" customFormat="1">
      <c r="A908" s="13"/>
      <c r="B908" s="262"/>
      <c r="C908" s="263"/>
      <c r="D908" s="235" t="s">
        <v>436</v>
      </c>
      <c r="E908" s="264" t="s">
        <v>1</v>
      </c>
      <c r="F908" s="265" t="s">
        <v>2729</v>
      </c>
      <c r="G908" s="263"/>
      <c r="H908" s="266">
        <v>14</v>
      </c>
      <c r="I908" s="267"/>
      <c r="J908" s="263"/>
      <c r="K908" s="263"/>
      <c r="L908" s="268"/>
      <c r="M908" s="269"/>
      <c r="N908" s="270"/>
      <c r="O908" s="270"/>
      <c r="P908" s="270"/>
      <c r="Q908" s="270"/>
      <c r="R908" s="270"/>
      <c r="S908" s="270"/>
      <c r="T908" s="271"/>
      <c r="U908" s="13"/>
      <c r="V908" s="13"/>
      <c r="W908" s="13"/>
      <c r="X908" s="13"/>
      <c r="Y908" s="13"/>
      <c r="Z908" s="13"/>
      <c r="AA908" s="13"/>
      <c r="AB908" s="13"/>
      <c r="AC908" s="13"/>
      <c r="AD908" s="13"/>
      <c r="AE908" s="13"/>
      <c r="AT908" s="272" t="s">
        <v>436</v>
      </c>
      <c r="AU908" s="272" t="s">
        <v>92</v>
      </c>
      <c r="AV908" s="13" t="s">
        <v>92</v>
      </c>
      <c r="AW908" s="13" t="s">
        <v>38</v>
      </c>
      <c r="AX908" s="13" t="s">
        <v>83</v>
      </c>
      <c r="AY908" s="272" t="s">
        <v>244</v>
      </c>
    </row>
    <row r="909" s="14" customFormat="1">
      <c r="A909" s="14"/>
      <c r="B909" s="273"/>
      <c r="C909" s="274"/>
      <c r="D909" s="235" t="s">
        <v>436</v>
      </c>
      <c r="E909" s="275" t="s">
        <v>1</v>
      </c>
      <c r="F909" s="276" t="s">
        <v>438</v>
      </c>
      <c r="G909" s="274"/>
      <c r="H909" s="277">
        <v>14</v>
      </c>
      <c r="I909" s="278"/>
      <c r="J909" s="274"/>
      <c r="K909" s="274"/>
      <c r="L909" s="279"/>
      <c r="M909" s="280"/>
      <c r="N909" s="281"/>
      <c r="O909" s="281"/>
      <c r="P909" s="281"/>
      <c r="Q909" s="281"/>
      <c r="R909" s="281"/>
      <c r="S909" s="281"/>
      <c r="T909" s="282"/>
      <c r="U909" s="14"/>
      <c r="V909" s="14"/>
      <c r="W909" s="14"/>
      <c r="X909" s="14"/>
      <c r="Y909" s="14"/>
      <c r="Z909" s="14"/>
      <c r="AA909" s="14"/>
      <c r="AB909" s="14"/>
      <c r="AC909" s="14"/>
      <c r="AD909" s="14"/>
      <c r="AE909" s="14"/>
      <c r="AT909" s="283" t="s">
        <v>436</v>
      </c>
      <c r="AU909" s="283" t="s">
        <v>92</v>
      </c>
      <c r="AV909" s="14" t="s">
        <v>123</v>
      </c>
      <c r="AW909" s="14" t="s">
        <v>38</v>
      </c>
      <c r="AX909" s="14" t="s">
        <v>90</v>
      </c>
      <c r="AY909" s="283" t="s">
        <v>244</v>
      </c>
    </row>
    <row r="910" s="2" customFormat="1" ht="16.5" customHeight="1">
      <c r="A910" s="40"/>
      <c r="B910" s="41"/>
      <c r="C910" s="222" t="s">
        <v>2730</v>
      </c>
      <c r="D910" s="222" t="s">
        <v>245</v>
      </c>
      <c r="E910" s="223" t="s">
        <v>2731</v>
      </c>
      <c r="F910" s="224" t="s">
        <v>2732</v>
      </c>
      <c r="G910" s="225" t="s">
        <v>248</v>
      </c>
      <c r="H910" s="226">
        <v>14</v>
      </c>
      <c r="I910" s="227"/>
      <c r="J910" s="228">
        <f>ROUND(I910*H910,2)</f>
        <v>0</v>
      </c>
      <c r="K910" s="224" t="s">
        <v>434</v>
      </c>
      <c r="L910" s="46"/>
      <c r="M910" s="229" t="s">
        <v>1</v>
      </c>
      <c r="N910" s="230" t="s">
        <v>48</v>
      </c>
      <c r="O910" s="93"/>
      <c r="P910" s="231">
        <f>O910*H910</f>
        <v>0</v>
      </c>
      <c r="Q910" s="231">
        <v>0</v>
      </c>
      <c r="R910" s="231">
        <f>Q910*H910</f>
        <v>0</v>
      </c>
      <c r="S910" s="231">
        <v>0.0080000000000000002</v>
      </c>
      <c r="T910" s="232">
        <f>S910*H910</f>
        <v>0.112</v>
      </c>
      <c r="U910" s="40"/>
      <c r="V910" s="40"/>
      <c r="W910" s="40"/>
      <c r="X910" s="40"/>
      <c r="Y910" s="40"/>
      <c r="Z910" s="40"/>
      <c r="AA910" s="40"/>
      <c r="AB910" s="40"/>
      <c r="AC910" s="40"/>
      <c r="AD910" s="40"/>
      <c r="AE910" s="40"/>
      <c r="AR910" s="233" t="s">
        <v>276</v>
      </c>
      <c r="AT910" s="233" t="s">
        <v>245</v>
      </c>
      <c r="AU910" s="233" t="s">
        <v>92</v>
      </c>
      <c r="AY910" s="18" t="s">
        <v>244</v>
      </c>
      <c r="BE910" s="234">
        <f>IF(N910="základní",J910,0)</f>
        <v>0</v>
      </c>
      <c r="BF910" s="234">
        <f>IF(N910="snížená",J910,0)</f>
        <v>0</v>
      </c>
      <c r="BG910" s="234">
        <f>IF(N910="zákl. přenesená",J910,0)</f>
        <v>0</v>
      </c>
      <c r="BH910" s="234">
        <f>IF(N910="sníž. přenesená",J910,0)</f>
        <v>0</v>
      </c>
      <c r="BI910" s="234">
        <f>IF(N910="nulová",J910,0)</f>
        <v>0</v>
      </c>
      <c r="BJ910" s="18" t="s">
        <v>90</v>
      </c>
      <c r="BK910" s="234">
        <f>ROUND(I910*H910,2)</f>
        <v>0</v>
      </c>
      <c r="BL910" s="18" t="s">
        <v>276</v>
      </c>
      <c r="BM910" s="233" t="s">
        <v>2733</v>
      </c>
    </row>
    <row r="911" s="2" customFormat="1" ht="16.5" customHeight="1">
      <c r="A911" s="40"/>
      <c r="B911" s="41"/>
      <c r="C911" s="222" t="s">
        <v>2734</v>
      </c>
      <c r="D911" s="222" t="s">
        <v>245</v>
      </c>
      <c r="E911" s="223" t="s">
        <v>2735</v>
      </c>
      <c r="F911" s="224" t="s">
        <v>2736</v>
      </c>
      <c r="G911" s="225" t="s">
        <v>490</v>
      </c>
      <c r="H911" s="226">
        <v>151.69</v>
      </c>
      <c r="I911" s="227"/>
      <c r="J911" s="228">
        <f>ROUND(I911*H911,2)</f>
        <v>0</v>
      </c>
      <c r="K911" s="224" t="s">
        <v>434</v>
      </c>
      <c r="L911" s="46"/>
      <c r="M911" s="229" t="s">
        <v>1</v>
      </c>
      <c r="N911" s="230" t="s">
        <v>48</v>
      </c>
      <c r="O911" s="93"/>
      <c r="P911" s="231">
        <f>O911*H911</f>
        <v>0</v>
      </c>
      <c r="Q911" s="231">
        <v>0.00027999999999999998</v>
      </c>
      <c r="R911" s="231">
        <f>Q911*H911</f>
        <v>0.042473199999999996</v>
      </c>
      <c r="S911" s="231">
        <v>0</v>
      </c>
      <c r="T911" s="232">
        <f>S911*H911</f>
        <v>0</v>
      </c>
      <c r="U911" s="40"/>
      <c r="V911" s="40"/>
      <c r="W911" s="40"/>
      <c r="X911" s="40"/>
      <c r="Y911" s="40"/>
      <c r="Z911" s="40"/>
      <c r="AA911" s="40"/>
      <c r="AB911" s="40"/>
      <c r="AC911" s="40"/>
      <c r="AD911" s="40"/>
      <c r="AE911" s="40"/>
      <c r="AR911" s="233" t="s">
        <v>276</v>
      </c>
      <c r="AT911" s="233" t="s">
        <v>245</v>
      </c>
      <c r="AU911" s="233" t="s">
        <v>92</v>
      </c>
      <c r="AY911" s="18" t="s">
        <v>244</v>
      </c>
      <c r="BE911" s="234">
        <f>IF(N911="základní",J911,0)</f>
        <v>0</v>
      </c>
      <c r="BF911" s="234">
        <f>IF(N911="snížená",J911,0)</f>
        <v>0</v>
      </c>
      <c r="BG911" s="234">
        <f>IF(N911="zákl. přenesená",J911,0)</f>
        <v>0</v>
      </c>
      <c r="BH911" s="234">
        <f>IF(N911="sníž. přenesená",J911,0)</f>
        <v>0</v>
      </c>
      <c r="BI911" s="234">
        <f>IF(N911="nulová",J911,0)</f>
        <v>0</v>
      </c>
      <c r="BJ911" s="18" t="s">
        <v>90</v>
      </c>
      <c r="BK911" s="234">
        <f>ROUND(I911*H911,2)</f>
        <v>0</v>
      </c>
      <c r="BL911" s="18" t="s">
        <v>276</v>
      </c>
      <c r="BM911" s="233" t="s">
        <v>2737</v>
      </c>
    </row>
    <row r="912" s="2" customFormat="1">
      <c r="A912" s="40"/>
      <c r="B912" s="41"/>
      <c r="C912" s="42"/>
      <c r="D912" s="235" t="s">
        <v>250</v>
      </c>
      <c r="E912" s="42"/>
      <c r="F912" s="236" t="s">
        <v>2738</v>
      </c>
      <c r="G912" s="42"/>
      <c r="H912" s="42"/>
      <c r="I912" s="237"/>
      <c r="J912" s="42"/>
      <c r="K912" s="42"/>
      <c r="L912" s="46"/>
      <c r="M912" s="238"/>
      <c r="N912" s="239"/>
      <c r="O912" s="93"/>
      <c r="P912" s="93"/>
      <c r="Q912" s="93"/>
      <c r="R912" s="93"/>
      <c r="S912" s="93"/>
      <c r="T912" s="94"/>
      <c r="U912" s="40"/>
      <c r="V912" s="40"/>
      <c r="W912" s="40"/>
      <c r="X912" s="40"/>
      <c r="Y912" s="40"/>
      <c r="Z912" s="40"/>
      <c r="AA912" s="40"/>
      <c r="AB912" s="40"/>
      <c r="AC912" s="40"/>
      <c r="AD912" s="40"/>
      <c r="AE912" s="40"/>
      <c r="AT912" s="18" t="s">
        <v>250</v>
      </c>
      <c r="AU912" s="18" t="s">
        <v>92</v>
      </c>
    </row>
    <row r="913" s="2" customFormat="1" ht="16.5" customHeight="1">
      <c r="A913" s="40"/>
      <c r="B913" s="41"/>
      <c r="C913" s="222" t="s">
        <v>2739</v>
      </c>
      <c r="D913" s="222" t="s">
        <v>245</v>
      </c>
      <c r="E913" s="223" t="s">
        <v>2740</v>
      </c>
      <c r="F913" s="224" t="s">
        <v>2741</v>
      </c>
      <c r="G913" s="225" t="s">
        <v>2428</v>
      </c>
      <c r="H913" s="312"/>
      <c r="I913" s="227"/>
      <c r="J913" s="228">
        <f>ROUND(I913*H913,2)</f>
        <v>0</v>
      </c>
      <c r="K913" s="224" t="s">
        <v>434</v>
      </c>
      <c r="L913" s="46"/>
      <c r="M913" s="229" t="s">
        <v>1</v>
      </c>
      <c r="N913" s="230" t="s">
        <v>48</v>
      </c>
      <c r="O913" s="93"/>
      <c r="P913" s="231">
        <f>O913*H913</f>
        <v>0</v>
      </c>
      <c r="Q913" s="231">
        <v>0</v>
      </c>
      <c r="R913" s="231">
        <f>Q913*H913</f>
        <v>0</v>
      </c>
      <c r="S913" s="231">
        <v>0</v>
      </c>
      <c r="T913" s="232">
        <f>S913*H913</f>
        <v>0</v>
      </c>
      <c r="U913" s="40"/>
      <c r="V913" s="40"/>
      <c r="W913" s="40"/>
      <c r="X913" s="40"/>
      <c r="Y913" s="40"/>
      <c r="Z913" s="40"/>
      <c r="AA913" s="40"/>
      <c r="AB913" s="40"/>
      <c r="AC913" s="40"/>
      <c r="AD913" s="40"/>
      <c r="AE913" s="40"/>
      <c r="AR913" s="233" t="s">
        <v>276</v>
      </c>
      <c r="AT913" s="233" t="s">
        <v>245</v>
      </c>
      <c r="AU913" s="233" t="s">
        <v>92</v>
      </c>
      <c r="AY913" s="18" t="s">
        <v>244</v>
      </c>
      <c r="BE913" s="234">
        <f>IF(N913="základní",J913,0)</f>
        <v>0</v>
      </c>
      <c r="BF913" s="234">
        <f>IF(N913="snížená",J913,0)</f>
        <v>0</v>
      </c>
      <c r="BG913" s="234">
        <f>IF(N913="zákl. přenesená",J913,0)</f>
        <v>0</v>
      </c>
      <c r="BH913" s="234">
        <f>IF(N913="sníž. přenesená",J913,0)</f>
        <v>0</v>
      </c>
      <c r="BI913" s="234">
        <f>IF(N913="nulová",J913,0)</f>
        <v>0</v>
      </c>
      <c r="BJ913" s="18" t="s">
        <v>90</v>
      </c>
      <c r="BK913" s="234">
        <f>ROUND(I913*H913,2)</f>
        <v>0</v>
      </c>
      <c r="BL913" s="18" t="s">
        <v>276</v>
      </c>
      <c r="BM913" s="233" t="s">
        <v>2742</v>
      </c>
    </row>
    <row r="914" s="11" customFormat="1" ht="22.8" customHeight="1">
      <c r="A914" s="11"/>
      <c r="B914" s="208"/>
      <c r="C914" s="209"/>
      <c r="D914" s="210" t="s">
        <v>82</v>
      </c>
      <c r="E914" s="260" t="s">
        <v>2743</v>
      </c>
      <c r="F914" s="260" t="s">
        <v>2744</v>
      </c>
      <c r="G914" s="209"/>
      <c r="H914" s="209"/>
      <c r="I914" s="212"/>
      <c r="J914" s="261">
        <f>BK914</f>
        <v>0</v>
      </c>
      <c r="K914" s="209"/>
      <c r="L914" s="214"/>
      <c r="M914" s="215"/>
      <c r="N914" s="216"/>
      <c r="O914" s="216"/>
      <c r="P914" s="217">
        <f>SUM(P915:P1017)</f>
        <v>0</v>
      </c>
      <c r="Q914" s="216"/>
      <c r="R914" s="217">
        <f>SUM(R915:R1017)</f>
        <v>180.65899999999999</v>
      </c>
      <c r="S914" s="216"/>
      <c r="T914" s="218">
        <f>SUM(T915:T1017)</f>
        <v>0.449625</v>
      </c>
      <c r="U914" s="11"/>
      <c r="V914" s="11"/>
      <c r="W914" s="11"/>
      <c r="X914" s="11"/>
      <c r="Y914" s="11"/>
      <c r="Z914" s="11"/>
      <c r="AA914" s="11"/>
      <c r="AB914" s="11"/>
      <c r="AC914" s="11"/>
      <c r="AD914" s="11"/>
      <c r="AE914" s="11"/>
      <c r="AR914" s="219" t="s">
        <v>92</v>
      </c>
      <c r="AT914" s="220" t="s">
        <v>82</v>
      </c>
      <c r="AU914" s="220" t="s">
        <v>90</v>
      </c>
      <c r="AY914" s="219" t="s">
        <v>244</v>
      </c>
      <c r="BK914" s="221">
        <f>SUM(BK915:BK1017)</f>
        <v>0</v>
      </c>
    </row>
    <row r="915" s="2" customFormat="1" ht="16.5" customHeight="1">
      <c r="A915" s="40"/>
      <c r="B915" s="41"/>
      <c r="C915" s="222" t="s">
        <v>2745</v>
      </c>
      <c r="D915" s="222" t="s">
        <v>245</v>
      </c>
      <c r="E915" s="223" t="s">
        <v>2746</v>
      </c>
      <c r="F915" s="224" t="s">
        <v>2747</v>
      </c>
      <c r="G915" s="225" t="s">
        <v>476</v>
      </c>
      <c r="H915" s="226">
        <v>156144</v>
      </c>
      <c r="I915" s="227"/>
      <c r="J915" s="228">
        <f>ROUND(I915*H915,2)</f>
        <v>0</v>
      </c>
      <c r="K915" s="224" t="s">
        <v>249</v>
      </c>
      <c r="L915" s="46"/>
      <c r="M915" s="229" t="s">
        <v>1</v>
      </c>
      <c r="N915" s="230" t="s">
        <v>48</v>
      </c>
      <c r="O915" s="93"/>
      <c r="P915" s="231">
        <f>O915*H915</f>
        <v>0</v>
      </c>
      <c r="Q915" s="231">
        <v>0.001</v>
      </c>
      <c r="R915" s="231">
        <f>Q915*H915</f>
        <v>156.14400000000001</v>
      </c>
      <c r="S915" s="231">
        <v>0</v>
      </c>
      <c r="T915" s="232">
        <f>S915*H915</f>
        <v>0</v>
      </c>
      <c r="U915" s="40"/>
      <c r="V915" s="40"/>
      <c r="W915" s="40"/>
      <c r="X915" s="40"/>
      <c r="Y915" s="40"/>
      <c r="Z915" s="40"/>
      <c r="AA915" s="40"/>
      <c r="AB915" s="40"/>
      <c r="AC915" s="40"/>
      <c r="AD915" s="40"/>
      <c r="AE915" s="40"/>
      <c r="AR915" s="233" t="s">
        <v>276</v>
      </c>
      <c r="AT915" s="233" t="s">
        <v>245</v>
      </c>
      <c r="AU915" s="233" t="s">
        <v>92</v>
      </c>
      <c r="AY915" s="18" t="s">
        <v>244</v>
      </c>
      <c r="BE915" s="234">
        <f>IF(N915="základní",J915,0)</f>
        <v>0</v>
      </c>
      <c r="BF915" s="234">
        <f>IF(N915="snížená",J915,0)</f>
        <v>0</v>
      </c>
      <c r="BG915" s="234">
        <f>IF(N915="zákl. přenesená",J915,0)</f>
        <v>0</v>
      </c>
      <c r="BH915" s="234">
        <f>IF(N915="sníž. přenesená",J915,0)</f>
        <v>0</v>
      </c>
      <c r="BI915" s="234">
        <f>IF(N915="nulová",J915,0)</f>
        <v>0</v>
      </c>
      <c r="BJ915" s="18" t="s">
        <v>90</v>
      </c>
      <c r="BK915" s="234">
        <f>ROUND(I915*H915,2)</f>
        <v>0</v>
      </c>
      <c r="BL915" s="18" t="s">
        <v>276</v>
      </c>
      <c r="BM915" s="233" t="s">
        <v>2748</v>
      </c>
    </row>
    <row r="916" s="2" customFormat="1">
      <c r="A916" s="40"/>
      <c r="B916" s="41"/>
      <c r="C916" s="42"/>
      <c r="D916" s="235" t="s">
        <v>250</v>
      </c>
      <c r="E916" s="42"/>
      <c r="F916" s="236" t="s">
        <v>2749</v>
      </c>
      <c r="G916" s="42"/>
      <c r="H916" s="42"/>
      <c r="I916" s="237"/>
      <c r="J916" s="42"/>
      <c r="K916" s="42"/>
      <c r="L916" s="46"/>
      <c r="M916" s="238"/>
      <c r="N916" s="239"/>
      <c r="O916" s="93"/>
      <c r="P916" s="93"/>
      <c r="Q916" s="93"/>
      <c r="R916" s="93"/>
      <c r="S916" s="93"/>
      <c r="T916" s="94"/>
      <c r="U916" s="40"/>
      <c r="V916" s="40"/>
      <c r="W916" s="40"/>
      <c r="X916" s="40"/>
      <c r="Y916" s="40"/>
      <c r="Z916" s="40"/>
      <c r="AA916" s="40"/>
      <c r="AB916" s="40"/>
      <c r="AC916" s="40"/>
      <c r="AD916" s="40"/>
      <c r="AE916" s="40"/>
      <c r="AT916" s="18" t="s">
        <v>250</v>
      </c>
      <c r="AU916" s="18" t="s">
        <v>92</v>
      </c>
    </row>
    <row r="917" s="15" customFormat="1">
      <c r="A917" s="15"/>
      <c r="B917" s="287"/>
      <c r="C917" s="288"/>
      <c r="D917" s="235" t="s">
        <v>436</v>
      </c>
      <c r="E917" s="289" t="s">
        <v>1</v>
      </c>
      <c r="F917" s="290" t="s">
        <v>2187</v>
      </c>
      <c r="G917" s="288"/>
      <c r="H917" s="289" t="s">
        <v>1</v>
      </c>
      <c r="I917" s="291"/>
      <c r="J917" s="288"/>
      <c r="K917" s="288"/>
      <c r="L917" s="292"/>
      <c r="M917" s="293"/>
      <c r="N917" s="294"/>
      <c r="O917" s="294"/>
      <c r="P917" s="294"/>
      <c r="Q917" s="294"/>
      <c r="R917" s="294"/>
      <c r="S917" s="294"/>
      <c r="T917" s="295"/>
      <c r="U917" s="15"/>
      <c r="V917" s="15"/>
      <c r="W917" s="15"/>
      <c r="X917" s="15"/>
      <c r="Y917" s="15"/>
      <c r="Z917" s="15"/>
      <c r="AA917" s="15"/>
      <c r="AB917" s="15"/>
      <c r="AC917" s="15"/>
      <c r="AD917" s="15"/>
      <c r="AE917" s="15"/>
      <c r="AT917" s="296" t="s">
        <v>436</v>
      </c>
      <c r="AU917" s="296" t="s">
        <v>92</v>
      </c>
      <c r="AV917" s="15" t="s">
        <v>90</v>
      </c>
      <c r="AW917" s="15" t="s">
        <v>38</v>
      </c>
      <c r="AX917" s="15" t="s">
        <v>83</v>
      </c>
      <c r="AY917" s="296" t="s">
        <v>244</v>
      </c>
    </row>
    <row r="918" s="13" customFormat="1">
      <c r="A918" s="13"/>
      <c r="B918" s="262"/>
      <c r="C918" s="263"/>
      <c r="D918" s="235" t="s">
        <v>436</v>
      </c>
      <c r="E918" s="264" t="s">
        <v>1</v>
      </c>
      <c r="F918" s="265" t="s">
        <v>2750</v>
      </c>
      <c r="G918" s="263"/>
      <c r="H918" s="266">
        <v>156144</v>
      </c>
      <c r="I918" s="267"/>
      <c r="J918" s="263"/>
      <c r="K918" s="263"/>
      <c r="L918" s="268"/>
      <c r="M918" s="269"/>
      <c r="N918" s="270"/>
      <c r="O918" s="270"/>
      <c r="P918" s="270"/>
      <c r="Q918" s="270"/>
      <c r="R918" s="270"/>
      <c r="S918" s="270"/>
      <c r="T918" s="271"/>
      <c r="U918" s="13"/>
      <c r="V918" s="13"/>
      <c r="W918" s="13"/>
      <c r="X918" s="13"/>
      <c r="Y918" s="13"/>
      <c r="Z918" s="13"/>
      <c r="AA918" s="13"/>
      <c r="AB918" s="13"/>
      <c r="AC918" s="13"/>
      <c r="AD918" s="13"/>
      <c r="AE918" s="13"/>
      <c r="AT918" s="272" t="s">
        <v>436</v>
      </c>
      <c r="AU918" s="272" t="s">
        <v>92</v>
      </c>
      <c r="AV918" s="13" t="s">
        <v>92</v>
      </c>
      <c r="AW918" s="13" t="s">
        <v>38</v>
      </c>
      <c r="AX918" s="13" t="s">
        <v>83</v>
      </c>
      <c r="AY918" s="272" t="s">
        <v>244</v>
      </c>
    </row>
    <row r="919" s="14" customFormat="1">
      <c r="A919" s="14"/>
      <c r="B919" s="273"/>
      <c r="C919" s="274"/>
      <c r="D919" s="235" t="s">
        <v>436</v>
      </c>
      <c r="E919" s="275" t="s">
        <v>1</v>
      </c>
      <c r="F919" s="276" t="s">
        <v>438</v>
      </c>
      <c r="G919" s="274"/>
      <c r="H919" s="277">
        <v>156144</v>
      </c>
      <c r="I919" s="278"/>
      <c r="J919" s="274"/>
      <c r="K919" s="274"/>
      <c r="L919" s="279"/>
      <c r="M919" s="280"/>
      <c r="N919" s="281"/>
      <c r="O919" s="281"/>
      <c r="P919" s="281"/>
      <c r="Q919" s="281"/>
      <c r="R919" s="281"/>
      <c r="S919" s="281"/>
      <c r="T919" s="282"/>
      <c r="U919" s="14"/>
      <c r="V919" s="14"/>
      <c r="W919" s="14"/>
      <c r="X919" s="14"/>
      <c r="Y919" s="14"/>
      <c r="Z919" s="14"/>
      <c r="AA919" s="14"/>
      <c r="AB919" s="14"/>
      <c r="AC919" s="14"/>
      <c r="AD919" s="14"/>
      <c r="AE919" s="14"/>
      <c r="AT919" s="283" t="s">
        <v>436</v>
      </c>
      <c r="AU919" s="283" t="s">
        <v>92</v>
      </c>
      <c r="AV919" s="14" t="s">
        <v>123</v>
      </c>
      <c r="AW919" s="14" t="s">
        <v>38</v>
      </c>
      <c r="AX919" s="14" t="s">
        <v>90</v>
      </c>
      <c r="AY919" s="283" t="s">
        <v>244</v>
      </c>
    </row>
    <row r="920" s="2" customFormat="1" ht="16.5" customHeight="1">
      <c r="A920" s="40"/>
      <c r="B920" s="41"/>
      <c r="C920" s="222" t="s">
        <v>2751</v>
      </c>
      <c r="D920" s="222" t="s">
        <v>245</v>
      </c>
      <c r="E920" s="223" t="s">
        <v>2752</v>
      </c>
      <c r="F920" s="224" t="s">
        <v>2747</v>
      </c>
      <c r="G920" s="225" t="s">
        <v>476</v>
      </c>
      <c r="H920" s="226">
        <v>12291</v>
      </c>
      <c r="I920" s="227"/>
      <c r="J920" s="228">
        <f>ROUND(I920*H920,2)</f>
        <v>0</v>
      </c>
      <c r="K920" s="224" t="s">
        <v>249</v>
      </c>
      <c r="L920" s="46"/>
      <c r="M920" s="229" t="s">
        <v>1</v>
      </c>
      <c r="N920" s="230" t="s">
        <v>48</v>
      </c>
      <c r="O920" s="93"/>
      <c r="P920" s="231">
        <f>O920*H920</f>
        <v>0</v>
      </c>
      <c r="Q920" s="231">
        <v>0.001</v>
      </c>
      <c r="R920" s="231">
        <f>Q920*H920</f>
        <v>12.291</v>
      </c>
      <c r="S920" s="231">
        <v>0</v>
      </c>
      <c r="T920" s="232">
        <f>S920*H920</f>
        <v>0</v>
      </c>
      <c r="U920" s="40"/>
      <c r="V920" s="40"/>
      <c r="W920" s="40"/>
      <c r="X920" s="40"/>
      <c r="Y920" s="40"/>
      <c r="Z920" s="40"/>
      <c r="AA920" s="40"/>
      <c r="AB920" s="40"/>
      <c r="AC920" s="40"/>
      <c r="AD920" s="40"/>
      <c r="AE920" s="40"/>
      <c r="AR920" s="233" t="s">
        <v>276</v>
      </c>
      <c r="AT920" s="233" t="s">
        <v>245</v>
      </c>
      <c r="AU920" s="233" t="s">
        <v>92</v>
      </c>
      <c r="AY920" s="18" t="s">
        <v>244</v>
      </c>
      <c r="BE920" s="234">
        <f>IF(N920="základní",J920,0)</f>
        <v>0</v>
      </c>
      <c r="BF920" s="234">
        <f>IF(N920="snížená",J920,0)</f>
        <v>0</v>
      </c>
      <c r="BG920" s="234">
        <f>IF(N920="zákl. přenesená",J920,0)</f>
        <v>0</v>
      </c>
      <c r="BH920" s="234">
        <f>IF(N920="sníž. přenesená",J920,0)</f>
        <v>0</v>
      </c>
      <c r="BI920" s="234">
        <f>IF(N920="nulová",J920,0)</f>
        <v>0</v>
      </c>
      <c r="BJ920" s="18" t="s">
        <v>90</v>
      </c>
      <c r="BK920" s="234">
        <f>ROUND(I920*H920,2)</f>
        <v>0</v>
      </c>
      <c r="BL920" s="18" t="s">
        <v>276</v>
      </c>
      <c r="BM920" s="233" t="s">
        <v>2753</v>
      </c>
    </row>
    <row r="921" s="2" customFormat="1">
      <c r="A921" s="40"/>
      <c r="B921" s="41"/>
      <c r="C921" s="42"/>
      <c r="D921" s="235" t="s">
        <v>250</v>
      </c>
      <c r="E921" s="42"/>
      <c r="F921" s="236" t="s">
        <v>2749</v>
      </c>
      <c r="G921" s="42"/>
      <c r="H921" s="42"/>
      <c r="I921" s="237"/>
      <c r="J921" s="42"/>
      <c r="K921" s="42"/>
      <c r="L921" s="46"/>
      <c r="M921" s="238"/>
      <c r="N921" s="239"/>
      <c r="O921" s="93"/>
      <c r="P921" s="93"/>
      <c r="Q921" s="93"/>
      <c r="R921" s="93"/>
      <c r="S921" s="93"/>
      <c r="T921" s="94"/>
      <c r="U921" s="40"/>
      <c r="V921" s="40"/>
      <c r="W921" s="40"/>
      <c r="X921" s="40"/>
      <c r="Y921" s="40"/>
      <c r="Z921" s="40"/>
      <c r="AA921" s="40"/>
      <c r="AB921" s="40"/>
      <c r="AC921" s="40"/>
      <c r="AD921" s="40"/>
      <c r="AE921" s="40"/>
      <c r="AT921" s="18" t="s">
        <v>250</v>
      </c>
      <c r="AU921" s="18" t="s">
        <v>92</v>
      </c>
    </row>
    <row r="922" s="15" customFormat="1">
      <c r="A922" s="15"/>
      <c r="B922" s="287"/>
      <c r="C922" s="288"/>
      <c r="D922" s="235" t="s">
        <v>436</v>
      </c>
      <c r="E922" s="289" t="s">
        <v>1</v>
      </c>
      <c r="F922" s="290" t="s">
        <v>2187</v>
      </c>
      <c r="G922" s="288"/>
      <c r="H922" s="289" t="s">
        <v>1</v>
      </c>
      <c r="I922" s="291"/>
      <c r="J922" s="288"/>
      <c r="K922" s="288"/>
      <c r="L922" s="292"/>
      <c r="M922" s="293"/>
      <c r="N922" s="294"/>
      <c r="O922" s="294"/>
      <c r="P922" s="294"/>
      <c r="Q922" s="294"/>
      <c r="R922" s="294"/>
      <c r="S922" s="294"/>
      <c r="T922" s="295"/>
      <c r="U922" s="15"/>
      <c r="V922" s="15"/>
      <c r="W922" s="15"/>
      <c r="X922" s="15"/>
      <c r="Y922" s="15"/>
      <c r="Z922" s="15"/>
      <c r="AA922" s="15"/>
      <c r="AB922" s="15"/>
      <c r="AC922" s="15"/>
      <c r="AD922" s="15"/>
      <c r="AE922" s="15"/>
      <c r="AT922" s="296" t="s">
        <v>436</v>
      </c>
      <c r="AU922" s="296" t="s">
        <v>92</v>
      </c>
      <c r="AV922" s="15" t="s">
        <v>90</v>
      </c>
      <c r="AW922" s="15" t="s">
        <v>38</v>
      </c>
      <c r="AX922" s="15" t="s">
        <v>83</v>
      </c>
      <c r="AY922" s="296" t="s">
        <v>244</v>
      </c>
    </row>
    <row r="923" s="13" customFormat="1">
      <c r="A923" s="13"/>
      <c r="B923" s="262"/>
      <c r="C923" s="263"/>
      <c r="D923" s="235" t="s">
        <v>436</v>
      </c>
      <c r="E923" s="264" t="s">
        <v>1</v>
      </c>
      <c r="F923" s="265" t="s">
        <v>2754</v>
      </c>
      <c r="G923" s="263"/>
      <c r="H923" s="266">
        <v>12291</v>
      </c>
      <c r="I923" s="267"/>
      <c r="J923" s="263"/>
      <c r="K923" s="263"/>
      <c r="L923" s="268"/>
      <c r="M923" s="269"/>
      <c r="N923" s="270"/>
      <c r="O923" s="270"/>
      <c r="P923" s="270"/>
      <c r="Q923" s="270"/>
      <c r="R923" s="270"/>
      <c r="S923" s="270"/>
      <c r="T923" s="271"/>
      <c r="U923" s="13"/>
      <c r="V923" s="13"/>
      <c r="W923" s="13"/>
      <c r="X923" s="13"/>
      <c r="Y923" s="13"/>
      <c r="Z923" s="13"/>
      <c r="AA923" s="13"/>
      <c r="AB923" s="13"/>
      <c r="AC923" s="13"/>
      <c r="AD923" s="13"/>
      <c r="AE923" s="13"/>
      <c r="AT923" s="272" t="s">
        <v>436</v>
      </c>
      <c r="AU923" s="272" t="s">
        <v>92</v>
      </c>
      <c r="AV923" s="13" t="s">
        <v>92</v>
      </c>
      <c r="AW923" s="13" t="s">
        <v>38</v>
      </c>
      <c r="AX923" s="13" t="s">
        <v>83</v>
      </c>
      <c r="AY923" s="272" t="s">
        <v>244</v>
      </c>
    </row>
    <row r="924" s="14" customFormat="1">
      <c r="A924" s="14"/>
      <c r="B924" s="273"/>
      <c r="C924" s="274"/>
      <c r="D924" s="235" t="s">
        <v>436</v>
      </c>
      <c r="E924" s="275" t="s">
        <v>1</v>
      </c>
      <c r="F924" s="276" t="s">
        <v>438</v>
      </c>
      <c r="G924" s="274"/>
      <c r="H924" s="277">
        <v>12291</v>
      </c>
      <c r="I924" s="278"/>
      <c r="J924" s="274"/>
      <c r="K924" s="274"/>
      <c r="L924" s="279"/>
      <c r="M924" s="280"/>
      <c r="N924" s="281"/>
      <c r="O924" s="281"/>
      <c r="P924" s="281"/>
      <c r="Q924" s="281"/>
      <c r="R924" s="281"/>
      <c r="S924" s="281"/>
      <c r="T924" s="282"/>
      <c r="U924" s="14"/>
      <c r="V924" s="14"/>
      <c r="W924" s="14"/>
      <c r="X924" s="14"/>
      <c r="Y924" s="14"/>
      <c r="Z924" s="14"/>
      <c r="AA924" s="14"/>
      <c r="AB924" s="14"/>
      <c r="AC924" s="14"/>
      <c r="AD924" s="14"/>
      <c r="AE924" s="14"/>
      <c r="AT924" s="283" t="s">
        <v>436</v>
      </c>
      <c r="AU924" s="283" t="s">
        <v>92</v>
      </c>
      <c r="AV924" s="14" t="s">
        <v>123</v>
      </c>
      <c r="AW924" s="14" t="s">
        <v>38</v>
      </c>
      <c r="AX924" s="14" t="s">
        <v>90</v>
      </c>
      <c r="AY924" s="283" t="s">
        <v>244</v>
      </c>
    </row>
    <row r="925" s="2" customFormat="1" ht="16.5" customHeight="1">
      <c r="A925" s="40"/>
      <c r="B925" s="41"/>
      <c r="C925" s="222" t="s">
        <v>2755</v>
      </c>
      <c r="D925" s="222" t="s">
        <v>245</v>
      </c>
      <c r="E925" s="223" t="s">
        <v>2756</v>
      </c>
      <c r="F925" s="224" t="s">
        <v>2747</v>
      </c>
      <c r="G925" s="225" t="s">
        <v>476</v>
      </c>
      <c r="H925" s="226">
        <v>262</v>
      </c>
      <c r="I925" s="227"/>
      <c r="J925" s="228">
        <f>ROUND(I925*H925,2)</f>
        <v>0</v>
      </c>
      <c r="K925" s="224" t="s">
        <v>249</v>
      </c>
      <c r="L925" s="46"/>
      <c r="M925" s="229" t="s">
        <v>1</v>
      </c>
      <c r="N925" s="230" t="s">
        <v>48</v>
      </c>
      <c r="O925" s="93"/>
      <c r="P925" s="231">
        <f>O925*H925</f>
        <v>0</v>
      </c>
      <c r="Q925" s="231">
        <v>0.001</v>
      </c>
      <c r="R925" s="231">
        <f>Q925*H925</f>
        <v>0.26200000000000001</v>
      </c>
      <c r="S925" s="231">
        <v>0</v>
      </c>
      <c r="T925" s="232">
        <f>S925*H925</f>
        <v>0</v>
      </c>
      <c r="U925" s="40"/>
      <c r="V925" s="40"/>
      <c r="W925" s="40"/>
      <c r="X925" s="40"/>
      <c r="Y925" s="40"/>
      <c r="Z925" s="40"/>
      <c r="AA925" s="40"/>
      <c r="AB925" s="40"/>
      <c r="AC925" s="40"/>
      <c r="AD925" s="40"/>
      <c r="AE925" s="40"/>
      <c r="AR925" s="233" t="s">
        <v>276</v>
      </c>
      <c r="AT925" s="233" t="s">
        <v>245</v>
      </c>
      <c r="AU925" s="233" t="s">
        <v>92</v>
      </c>
      <c r="AY925" s="18" t="s">
        <v>244</v>
      </c>
      <c r="BE925" s="234">
        <f>IF(N925="základní",J925,0)</f>
        <v>0</v>
      </c>
      <c r="BF925" s="234">
        <f>IF(N925="snížená",J925,0)</f>
        <v>0</v>
      </c>
      <c r="BG925" s="234">
        <f>IF(N925="zákl. přenesená",J925,0)</f>
        <v>0</v>
      </c>
      <c r="BH925" s="234">
        <f>IF(N925="sníž. přenesená",J925,0)</f>
        <v>0</v>
      </c>
      <c r="BI925" s="234">
        <f>IF(N925="nulová",J925,0)</f>
        <v>0</v>
      </c>
      <c r="BJ925" s="18" t="s">
        <v>90</v>
      </c>
      <c r="BK925" s="234">
        <f>ROUND(I925*H925,2)</f>
        <v>0</v>
      </c>
      <c r="BL925" s="18" t="s">
        <v>276</v>
      </c>
      <c r="BM925" s="233" t="s">
        <v>2757</v>
      </c>
    </row>
    <row r="926" s="2" customFormat="1">
      <c r="A926" s="40"/>
      <c r="B926" s="41"/>
      <c r="C926" s="42"/>
      <c r="D926" s="235" t="s">
        <v>250</v>
      </c>
      <c r="E926" s="42"/>
      <c r="F926" s="236" t="s">
        <v>2758</v>
      </c>
      <c r="G926" s="42"/>
      <c r="H926" s="42"/>
      <c r="I926" s="237"/>
      <c r="J926" s="42"/>
      <c r="K926" s="42"/>
      <c r="L926" s="46"/>
      <c r="M926" s="238"/>
      <c r="N926" s="239"/>
      <c r="O926" s="93"/>
      <c r="P926" s="93"/>
      <c r="Q926" s="93"/>
      <c r="R926" s="93"/>
      <c r="S926" s="93"/>
      <c r="T926" s="94"/>
      <c r="U926" s="40"/>
      <c r="V926" s="40"/>
      <c r="W926" s="40"/>
      <c r="X926" s="40"/>
      <c r="Y926" s="40"/>
      <c r="Z926" s="40"/>
      <c r="AA926" s="40"/>
      <c r="AB926" s="40"/>
      <c r="AC926" s="40"/>
      <c r="AD926" s="40"/>
      <c r="AE926" s="40"/>
      <c r="AT926" s="18" t="s">
        <v>250</v>
      </c>
      <c r="AU926" s="18" t="s">
        <v>92</v>
      </c>
    </row>
    <row r="927" s="15" customFormat="1">
      <c r="A927" s="15"/>
      <c r="B927" s="287"/>
      <c r="C927" s="288"/>
      <c r="D927" s="235" t="s">
        <v>436</v>
      </c>
      <c r="E927" s="289" t="s">
        <v>1</v>
      </c>
      <c r="F927" s="290" t="s">
        <v>2187</v>
      </c>
      <c r="G927" s="288"/>
      <c r="H927" s="289" t="s">
        <v>1</v>
      </c>
      <c r="I927" s="291"/>
      <c r="J927" s="288"/>
      <c r="K927" s="288"/>
      <c r="L927" s="292"/>
      <c r="M927" s="293"/>
      <c r="N927" s="294"/>
      <c r="O927" s="294"/>
      <c r="P927" s="294"/>
      <c r="Q927" s="294"/>
      <c r="R927" s="294"/>
      <c r="S927" s="294"/>
      <c r="T927" s="295"/>
      <c r="U927" s="15"/>
      <c r="V927" s="15"/>
      <c r="W927" s="15"/>
      <c r="X927" s="15"/>
      <c r="Y927" s="15"/>
      <c r="Z927" s="15"/>
      <c r="AA927" s="15"/>
      <c r="AB927" s="15"/>
      <c r="AC927" s="15"/>
      <c r="AD927" s="15"/>
      <c r="AE927" s="15"/>
      <c r="AT927" s="296" t="s">
        <v>436</v>
      </c>
      <c r="AU927" s="296" t="s">
        <v>92</v>
      </c>
      <c r="AV927" s="15" t="s">
        <v>90</v>
      </c>
      <c r="AW927" s="15" t="s">
        <v>38</v>
      </c>
      <c r="AX927" s="15" t="s">
        <v>83</v>
      </c>
      <c r="AY927" s="296" t="s">
        <v>244</v>
      </c>
    </row>
    <row r="928" s="13" customFormat="1">
      <c r="A928" s="13"/>
      <c r="B928" s="262"/>
      <c r="C928" s="263"/>
      <c r="D928" s="235" t="s">
        <v>436</v>
      </c>
      <c r="E928" s="264" t="s">
        <v>1</v>
      </c>
      <c r="F928" s="265" t="s">
        <v>2759</v>
      </c>
      <c r="G928" s="263"/>
      <c r="H928" s="266">
        <v>262</v>
      </c>
      <c r="I928" s="267"/>
      <c r="J928" s="263"/>
      <c r="K928" s="263"/>
      <c r="L928" s="268"/>
      <c r="M928" s="269"/>
      <c r="N928" s="270"/>
      <c r="O928" s="270"/>
      <c r="P928" s="270"/>
      <c r="Q928" s="270"/>
      <c r="R928" s="270"/>
      <c r="S928" s="270"/>
      <c r="T928" s="271"/>
      <c r="U928" s="13"/>
      <c r="V928" s="13"/>
      <c r="W928" s="13"/>
      <c r="X928" s="13"/>
      <c r="Y928" s="13"/>
      <c r="Z928" s="13"/>
      <c r="AA928" s="13"/>
      <c r="AB928" s="13"/>
      <c r="AC928" s="13"/>
      <c r="AD928" s="13"/>
      <c r="AE928" s="13"/>
      <c r="AT928" s="272" t="s">
        <v>436</v>
      </c>
      <c r="AU928" s="272" t="s">
        <v>92</v>
      </c>
      <c r="AV928" s="13" t="s">
        <v>92</v>
      </c>
      <c r="AW928" s="13" t="s">
        <v>38</v>
      </c>
      <c r="AX928" s="13" t="s">
        <v>83</v>
      </c>
      <c r="AY928" s="272" t="s">
        <v>244</v>
      </c>
    </row>
    <row r="929" s="14" customFormat="1">
      <c r="A929" s="14"/>
      <c r="B929" s="273"/>
      <c r="C929" s="274"/>
      <c r="D929" s="235" t="s">
        <v>436</v>
      </c>
      <c r="E929" s="275" t="s">
        <v>1</v>
      </c>
      <c r="F929" s="276" t="s">
        <v>438</v>
      </c>
      <c r="G929" s="274"/>
      <c r="H929" s="277">
        <v>262</v>
      </c>
      <c r="I929" s="278"/>
      <c r="J929" s="274"/>
      <c r="K929" s="274"/>
      <c r="L929" s="279"/>
      <c r="M929" s="280"/>
      <c r="N929" s="281"/>
      <c r="O929" s="281"/>
      <c r="P929" s="281"/>
      <c r="Q929" s="281"/>
      <c r="R929" s="281"/>
      <c r="S929" s="281"/>
      <c r="T929" s="282"/>
      <c r="U929" s="14"/>
      <c r="V929" s="14"/>
      <c r="W929" s="14"/>
      <c r="X929" s="14"/>
      <c r="Y929" s="14"/>
      <c r="Z929" s="14"/>
      <c r="AA929" s="14"/>
      <c r="AB929" s="14"/>
      <c r="AC929" s="14"/>
      <c r="AD929" s="14"/>
      <c r="AE929" s="14"/>
      <c r="AT929" s="283" t="s">
        <v>436</v>
      </c>
      <c r="AU929" s="283" t="s">
        <v>92</v>
      </c>
      <c r="AV929" s="14" t="s">
        <v>123</v>
      </c>
      <c r="AW929" s="14" t="s">
        <v>38</v>
      </c>
      <c r="AX929" s="14" t="s">
        <v>90</v>
      </c>
      <c r="AY929" s="283" t="s">
        <v>244</v>
      </c>
    </row>
    <row r="930" s="2" customFormat="1" ht="16.5" customHeight="1">
      <c r="A930" s="40"/>
      <c r="B930" s="41"/>
      <c r="C930" s="222" t="s">
        <v>2760</v>
      </c>
      <c r="D930" s="222" t="s">
        <v>245</v>
      </c>
      <c r="E930" s="223" t="s">
        <v>2761</v>
      </c>
      <c r="F930" s="224" t="s">
        <v>2747</v>
      </c>
      <c r="G930" s="225" t="s">
        <v>476</v>
      </c>
      <c r="H930" s="226">
        <v>449</v>
      </c>
      <c r="I930" s="227"/>
      <c r="J930" s="228">
        <f>ROUND(I930*H930,2)</f>
        <v>0</v>
      </c>
      <c r="K930" s="224" t="s">
        <v>249</v>
      </c>
      <c r="L930" s="46"/>
      <c r="M930" s="229" t="s">
        <v>1</v>
      </c>
      <c r="N930" s="230" t="s">
        <v>48</v>
      </c>
      <c r="O930" s="93"/>
      <c r="P930" s="231">
        <f>O930*H930</f>
        <v>0</v>
      </c>
      <c r="Q930" s="231">
        <v>0.001</v>
      </c>
      <c r="R930" s="231">
        <f>Q930*H930</f>
        <v>0.44900000000000001</v>
      </c>
      <c r="S930" s="231">
        <v>0</v>
      </c>
      <c r="T930" s="232">
        <f>S930*H930</f>
        <v>0</v>
      </c>
      <c r="U930" s="40"/>
      <c r="V930" s="40"/>
      <c r="W930" s="40"/>
      <c r="X930" s="40"/>
      <c r="Y930" s="40"/>
      <c r="Z930" s="40"/>
      <c r="AA930" s="40"/>
      <c r="AB930" s="40"/>
      <c r="AC930" s="40"/>
      <c r="AD930" s="40"/>
      <c r="AE930" s="40"/>
      <c r="AR930" s="233" t="s">
        <v>276</v>
      </c>
      <c r="AT930" s="233" t="s">
        <v>245</v>
      </c>
      <c r="AU930" s="233" t="s">
        <v>92</v>
      </c>
      <c r="AY930" s="18" t="s">
        <v>244</v>
      </c>
      <c r="BE930" s="234">
        <f>IF(N930="základní",J930,0)</f>
        <v>0</v>
      </c>
      <c r="BF930" s="234">
        <f>IF(N930="snížená",J930,0)</f>
        <v>0</v>
      </c>
      <c r="BG930" s="234">
        <f>IF(N930="zákl. přenesená",J930,0)</f>
        <v>0</v>
      </c>
      <c r="BH930" s="234">
        <f>IF(N930="sníž. přenesená",J930,0)</f>
        <v>0</v>
      </c>
      <c r="BI930" s="234">
        <f>IF(N930="nulová",J930,0)</f>
        <v>0</v>
      </c>
      <c r="BJ930" s="18" t="s">
        <v>90</v>
      </c>
      <c r="BK930" s="234">
        <f>ROUND(I930*H930,2)</f>
        <v>0</v>
      </c>
      <c r="BL930" s="18" t="s">
        <v>276</v>
      </c>
      <c r="BM930" s="233" t="s">
        <v>2762</v>
      </c>
    </row>
    <row r="931" s="2" customFormat="1">
      <c r="A931" s="40"/>
      <c r="B931" s="41"/>
      <c r="C931" s="42"/>
      <c r="D931" s="235" t="s">
        <v>250</v>
      </c>
      <c r="E931" s="42"/>
      <c r="F931" s="236" t="s">
        <v>2758</v>
      </c>
      <c r="G931" s="42"/>
      <c r="H931" s="42"/>
      <c r="I931" s="237"/>
      <c r="J931" s="42"/>
      <c r="K931" s="42"/>
      <c r="L931" s="46"/>
      <c r="M931" s="238"/>
      <c r="N931" s="239"/>
      <c r="O931" s="93"/>
      <c r="P931" s="93"/>
      <c r="Q931" s="93"/>
      <c r="R931" s="93"/>
      <c r="S931" s="93"/>
      <c r="T931" s="94"/>
      <c r="U931" s="40"/>
      <c r="V931" s="40"/>
      <c r="W931" s="40"/>
      <c r="X931" s="40"/>
      <c r="Y931" s="40"/>
      <c r="Z931" s="40"/>
      <c r="AA931" s="40"/>
      <c r="AB931" s="40"/>
      <c r="AC931" s="40"/>
      <c r="AD931" s="40"/>
      <c r="AE931" s="40"/>
      <c r="AT931" s="18" t="s">
        <v>250</v>
      </c>
      <c r="AU931" s="18" t="s">
        <v>92</v>
      </c>
    </row>
    <row r="932" s="15" customFormat="1">
      <c r="A932" s="15"/>
      <c r="B932" s="287"/>
      <c r="C932" s="288"/>
      <c r="D932" s="235" t="s">
        <v>436</v>
      </c>
      <c r="E932" s="289" t="s">
        <v>1</v>
      </c>
      <c r="F932" s="290" t="s">
        <v>2187</v>
      </c>
      <c r="G932" s="288"/>
      <c r="H932" s="289" t="s">
        <v>1</v>
      </c>
      <c r="I932" s="291"/>
      <c r="J932" s="288"/>
      <c r="K932" s="288"/>
      <c r="L932" s="292"/>
      <c r="M932" s="293"/>
      <c r="N932" s="294"/>
      <c r="O932" s="294"/>
      <c r="P932" s="294"/>
      <c r="Q932" s="294"/>
      <c r="R932" s="294"/>
      <c r="S932" s="294"/>
      <c r="T932" s="295"/>
      <c r="U932" s="15"/>
      <c r="V932" s="15"/>
      <c r="W932" s="15"/>
      <c r="X932" s="15"/>
      <c r="Y932" s="15"/>
      <c r="Z932" s="15"/>
      <c r="AA932" s="15"/>
      <c r="AB932" s="15"/>
      <c r="AC932" s="15"/>
      <c r="AD932" s="15"/>
      <c r="AE932" s="15"/>
      <c r="AT932" s="296" t="s">
        <v>436</v>
      </c>
      <c r="AU932" s="296" t="s">
        <v>92</v>
      </c>
      <c r="AV932" s="15" t="s">
        <v>90</v>
      </c>
      <c r="AW932" s="15" t="s">
        <v>38</v>
      </c>
      <c r="AX932" s="15" t="s">
        <v>83</v>
      </c>
      <c r="AY932" s="296" t="s">
        <v>244</v>
      </c>
    </row>
    <row r="933" s="13" customFormat="1">
      <c r="A933" s="13"/>
      <c r="B933" s="262"/>
      <c r="C933" s="263"/>
      <c r="D933" s="235" t="s">
        <v>436</v>
      </c>
      <c r="E933" s="264" t="s">
        <v>1</v>
      </c>
      <c r="F933" s="265" t="s">
        <v>2763</v>
      </c>
      <c r="G933" s="263"/>
      <c r="H933" s="266">
        <v>449</v>
      </c>
      <c r="I933" s="267"/>
      <c r="J933" s="263"/>
      <c r="K933" s="263"/>
      <c r="L933" s="268"/>
      <c r="M933" s="269"/>
      <c r="N933" s="270"/>
      <c r="O933" s="270"/>
      <c r="P933" s="270"/>
      <c r="Q933" s="270"/>
      <c r="R933" s="270"/>
      <c r="S933" s="270"/>
      <c r="T933" s="271"/>
      <c r="U933" s="13"/>
      <c r="V933" s="13"/>
      <c r="W933" s="13"/>
      <c r="X933" s="13"/>
      <c r="Y933" s="13"/>
      <c r="Z933" s="13"/>
      <c r="AA933" s="13"/>
      <c r="AB933" s="13"/>
      <c r="AC933" s="13"/>
      <c r="AD933" s="13"/>
      <c r="AE933" s="13"/>
      <c r="AT933" s="272" t="s">
        <v>436</v>
      </c>
      <c r="AU933" s="272" t="s">
        <v>92</v>
      </c>
      <c r="AV933" s="13" t="s">
        <v>92</v>
      </c>
      <c r="AW933" s="13" t="s">
        <v>38</v>
      </c>
      <c r="AX933" s="13" t="s">
        <v>83</v>
      </c>
      <c r="AY933" s="272" t="s">
        <v>244</v>
      </c>
    </row>
    <row r="934" s="14" customFormat="1">
      <c r="A934" s="14"/>
      <c r="B934" s="273"/>
      <c r="C934" s="274"/>
      <c r="D934" s="235" t="s">
        <v>436</v>
      </c>
      <c r="E934" s="275" t="s">
        <v>1</v>
      </c>
      <c r="F934" s="276" t="s">
        <v>438</v>
      </c>
      <c r="G934" s="274"/>
      <c r="H934" s="277">
        <v>449</v>
      </c>
      <c r="I934" s="278"/>
      <c r="J934" s="274"/>
      <c r="K934" s="274"/>
      <c r="L934" s="279"/>
      <c r="M934" s="280"/>
      <c r="N934" s="281"/>
      <c r="O934" s="281"/>
      <c r="P934" s="281"/>
      <c r="Q934" s="281"/>
      <c r="R934" s="281"/>
      <c r="S934" s="281"/>
      <c r="T934" s="282"/>
      <c r="U934" s="14"/>
      <c r="V934" s="14"/>
      <c r="W934" s="14"/>
      <c r="X934" s="14"/>
      <c r="Y934" s="14"/>
      <c r="Z934" s="14"/>
      <c r="AA934" s="14"/>
      <c r="AB934" s="14"/>
      <c r="AC934" s="14"/>
      <c r="AD934" s="14"/>
      <c r="AE934" s="14"/>
      <c r="AT934" s="283" t="s">
        <v>436</v>
      </c>
      <c r="AU934" s="283" t="s">
        <v>92</v>
      </c>
      <c r="AV934" s="14" t="s">
        <v>123</v>
      </c>
      <c r="AW934" s="14" t="s">
        <v>38</v>
      </c>
      <c r="AX934" s="14" t="s">
        <v>90</v>
      </c>
      <c r="AY934" s="283" t="s">
        <v>244</v>
      </c>
    </row>
    <row r="935" s="2" customFormat="1" ht="16.5" customHeight="1">
      <c r="A935" s="40"/>
      <c r="B935" s="41"/>
      <c r="C935" s="222" t="s">
        <v>2764</v>
      </c>
      <c r="D935" s="222" t="s">
        <v>245</v>
      </c>
      <c r="E935" s="223" t="s">
        <v>2765</v>
      </c>
      <c r="F935" s="224" t="s">
        <v>2747</v>
      </c>
      <c r="G935" s="225" t="s">
        <v>476</v>
      </c>
      <c r="H935" s="226">
        <v>210</v>
      </c>
      <c r="I935" s="227"/>
      <c r="J935" s="228">
        <f>ROUND(I935*H935,2)</f>
        <v>0</v>
      </c>
      <c r="K935" s="224" t="s">
        <v>249</v>
      </c>
      <c r="L935" s="46"/>
      <c r="M935" s="229" t="s">
        <v>1</v>
      </c>
      <c r="N935" s="230" t="s">
        <v>48</v>
      </c>
      <c r="O935" s="93"/>
      <c r="P935" s="231">
        <f>O935*H935</f>
        <v>0</v>
      </c>
      <c r="Q935" s="231">
        <v>0.001</v>
      </c>
      <c r="R935" s="231">
        <f>Q935*H935</f>
        <v>0.20999999999999999</v>
      </c>
      <c r="S935" s="231">
        <v>0</v>
      </c>
      <c r="T935" s="232">
        <f>S935*H935</f>
        <v>0</v>
      </c>
      <c r="U935" s="40"/>
      <c r="V935" s="40"/>
      <c r="W935" s="40"/>
      <c r="X935" s="40"/>
      <c r="Y935" s="40"/>
      <c r="Z935" s="40"/>
      <c r="AA935" s="40"/>
      <c r="AB935" s="40"/>
      <c r="AC935" s="40"/>
      <c r="AD935" s="40"/>
      <c r="AE935" s="40"/>
      <c r="AR935" s="233" t="s">
        <v>276</v>
      </c>
      <c r="AT935" s="233" t="s">
        <v>245</v>
      </c>
      <c r="AU935" s="233" t="s">
        <v>92</v>
      </c>
      <c r="AY935" s="18" t="s">
        <v>244</v>
      </c>
      <c r="BE935" s="234">
        <f>IF(N935="základní",J935,0)</f>
        <v>0</v>
      </c>
      <c r="BF935" s="234">
        <f>IF(N935="snížená",J935,0)</f>
        <v>0</v>
      </c>
      <c r="BG935" s="234">
        <f>IF(N935="zákl. přenesená",J935,0)</f>
        <v>0</v>
      </c>
      <c r="BH935" s="234">
        <f>IF(N935="sníž. přenesená",J935,0)</f>
        <v>0</v>
      </c>
      <c r="BI935" s="234">
        <f>IF(N935="nulová",J935,0)</f>
        <v>0</v>
      </c>
      <c r="BJ935" s="18" t="s">
        <v>90</v>
      </c>
      <c r="BK935" s="234">
        <f>ROUND(I935*H935,2)</f>
        <v>0</v>
      </c>
      <c r="BL935" s="18" t="s">
        <v>276</v>
      </c>
      <c r="BM935" s="233" t="s">
        <v>2766</v>
      </c>
    </row>
    <row r="936" s="2" customFormat="1">
      <c r="A936" s="40"/>
      <c r="B936" s="41"/>
      <c r="C936" s="42"/>
      <c r="D936" s="235" t="s">
        <v>250</v>
      </c>
      <c r="E936" s="42"/>
      <c r="F936" s="236" t="s">
        <v>2758</v>
      </c>
      <c r="G936" s="42"/>
      <c r="H936" s="42"/>
      <c r="I936" s="237"/>
      <c r="J936" s="42"/>
      <c r="K936" s="42"/>
      <c r="L936" s="46"/>
      <c r="M936" s="238"/>
      <c r="N936" s="239"/>
      <c r="O936" s="93"/>
      <c r="P936" s="93"/>
      <c r="Q936" s="93"/>
      <c r="R936" s="93"/>
      <c r="S936" s="93"/>
      <c r="T936" s="94"/>
      <c r="U936" s="40"/>
      <c r="V936" s="40"/>
      <c r="W936" s="40"/>
      <c r="X936" s="40"/>
      <c r="Y936" s="40"/>
      <c r="Z936" s="40"/>
      <c r="AA936" s="40"/>
      <c r="AB936" s="40"/>
      <c r="AC936" s="40"/>
      <c r="AD936" s="40"/>
      <c r="AE936" s="40"/>
      <c r="AT936" s="18" t="s">
        <v>250</v>
      </c>
      <c r="AU936" s="18" t="s">
        <v>92</v>
      </c>
    </row>
    <row r="937" s="15" customFormat="1">
      <c r="A937" s="15"/>
      <c r="B937" s="287"/>
      <c r="C937" s="288"/>
      <c r="D937" s="235" t="s">
        <v>436</v>
      </c>
      <c r="E937" s="289" t="s">
        <v>1</v>
      </c>
      <c r="F937" s="290" t="s">
        <v>2187</v>
      </c>
      <c r="G937" s="288"/>
      <c r="H937" s="289" t="s">
        <v>1</v>
      </c>
      <c r="I937" s="291"/>
      <c r="J937" s="288"/>
      <c r="K937" s="288"/>
      <c r="L937" s="292"/>
      <c r="M937" s="293"/>
      <c r="N937" s="294"/>
      <c r="O937" s="294"/>
      <c r="P937" s="294"/>
      <c r="Q937" s="294"/>
      <c r="R937" s="294"/>
      <c r="S937" s="294"/>
      <c r="T937" s="295"/>
      <c r="U937" s="15"/>
      <c r="V937" s="15"/>
      <c r="W937" s="15"/>
      <c r="X937" s="15"/>
      <c r="Y937" s="15"/>
      <c r="Z937" s="15"/>
      <c r="AA937" s="15"/>
      <c r="AB937" s="15"/>
      <c r="AC937" s="15"/>
      <c r="AD937" s="15"/>
      <c r="AE937" s="15"/>
      <c r="AT937" s="296" t="s">
        <v>436</v>
      </c>
      <c r="AU937" s="296" t="s">
        <v>92</v>
      </c>
      <c r="AV937" s="15" t="s">
        <v>90</v>
      </c>
      <c r="AW937" s="15" t="s">
        <v>38</v>
      </c>
      <c r="AX937" s="15" t="s">
        <v>83</v>
      </c>
      <c r="AY937" s="296" t="s">
        <v>244</v>
      </c>
    </row>
    <row r="938" s="13" customFormat="1">
      <c r="A938" s="13"/>
      <c r="B938" s="262"/>
      <c r="C938" s="263"/>
      <c r="D938" s="235" t="s">
        <v>436</v>
      </c>
      <c r="E938" s="264" t="s">
        <v>1</v>
      </c>
      <c r="F938" s="265" t="s">
        <v>2767</v>
      </c>
      <c r="G938" s="263"/>
      <c r="H938" s="266">
        <v>210</v>
      </c>
      <c r="I938" s="267"/>
      <c r="J938" s="263"/>
      <c r="K938" s="263"/>
      <c r="L938" s="268"/>
      <c r="M938" s="269"/>
      <c r="N938" s="270"/>
      <c r="O938" s="270"/>
      <c r="P938" s="270"/>
      <c r="Q938" s="270"/>
      <c r="R938" s="270"/>
      <c r="S938" s="270"/>
      <c r="T938" s="271"/>
      <c r="U938" s="13"/>
      <c r="V938" s="13"/>
      <c r="W938" s="13"/>
      <c r="X938" s="13"/>
      <c r="Y938" s="13"/>
      <c r="Z938" s="13"/>
      <c r="AA938" s="13"/>
      <c r="AB938" s="13"/>
      <c r="AC938" s="13"/>
      <c r="AD938" s="13"/>
      <c r="AE938" s="13"/>
      <c r="AT938" s="272" t="s">
        <v>436</v>
      </c>
      <c r="AU938" s="272" t="s">
        <v>92</v>
      </c>
      <c r="AV938" s="13" t="s">
        <v>92</v>
      </c>
      <c r="AW938" s="13" t="s">
        <v>38</v>
      </c>
      <c r="AX938" s="13" t="s">
        <v>83</v>
      </c>
      <c r="AY938" s="272" t="s">
        <v>244</v>
      </c>
    </row>
    <row r="939" s="14" customFormat="1">
      <c r="A939" s="14"/>
      <c r="B939" s="273"/>
      <c r="C939" s="274"/>
      <c r="D939" s="235" t="s">
        <v>436</v>
      </c>
      <c r="E939" s="275" t="s">
        <v>1</v>
      </c>
      <c r="F939" s="276" t="s">
        <v>438</v>
      </c>
      <c r="G939" s="274"/>
      <c r="H939" s="277">
        <v>210</v>
      </c>
      <c r="I939" s="278"/>
      <c r="J939" s="274"/>
      <c r="K939" s="274"/>
      <c r="L939" s="279"/>
      <c r="M939" s="280"/>
      <c r="N939" s="281"/>
      <c r="O939" s="281"/>
      <c r="P939" s="281"/>
      <c r="Q939" s="281"/>
      <c r="R939" s="281"/>
      <c r="S939" s="281"/>
      <c r="T939" s="282"/>
      <c r="U939" s="14"/>
      <c r="V939" s="14"/>
      <c r="W939" s="14"/>
      <c r="X939" s="14"/>
      <c r="Y939" s="14"/>
      <c r="Z939" s="14"/>
      <c r="AA939" s="14"/>
      <c r="AB939" s="14"/>
      <c r="AC939" s="14"/>
      <c r="AD939" s="14"/>
      <c r="AE939" s="14"/>
      <c r="AT939" s="283" t="s">
        <v>436</v>
      </c>
      <c r="AU939" s="283" t="s">
        <v>92</v>
      </c>
      <c r="AV939" s="14" t="s">
        <v>123</v>
      </c>
      <c r="AW939" s="14" t="s">
        <v>38</v>
      </c>
      <c r="AX939" s="14" t="s">
        <v>90</v>
      </c>
      <c r="AY939" s="283" t="s">
        <v>244</v>
      </c>
    </row>
    <row r="940" s="2" customFormat="1" ht="16.5" customHeight="1">
      <c r="A940" s="40"/>
      <c r="B940" s="41"/>
      <c r="C940" s="222" t="s">
        <v>2768</v>
      </c>
      <c r="D940" s="222" t="s">
        <v>245</v>
      </c>
      <c r="E940" s="223" t="s">
        <v>2769</v>
      </c>
      <c r="F940" s="224" t="s">
        <v>2747</v>
      </c>
      <c r="G940" s="225" t="s">
        <v>476</v>
      </c>
      <c r="H940" s="226">
        <v>10240</v>
      </c>
      <c r="I940" s="227"/>
      <c r="J940" s="228">
        <f>ROUND(I940*H940,2)</f>
        <v>0</v>
      </c>
      <c r="K940" s="224" t="s">
        <v>249</v>
      </c>
      <c r="L940" s="46"/>
      <c r="M940" s="229" t="s">
        <v>1</v>
      </c>
      <c r="N940" s="230" t="s">
        <v>48</v>
      </c>
      <c r="O940" s="93"/>
      <c r="P940" s="231">
        <f>O940*H940</f>
        <v>0</v>
      </c>
      <c r="Q940" s="231">
        <v>0.001</v>
      </c>
      <c r="R940" s="231">
        <f>Q940*H940</f>
        <v>10.24</v>
      </c>
      <c r="S940" s="231">
        <v>0</v>
      </c>
      <c r="T940" s="232">
        <f>S940*H940</f>
        <v>0</v>
      </c>
      <c r="U940" s="40"/>
      <c r="V940" s="40"/>
      <c r="W940" s="40"/>
      <c r="X940" s="40"/>
      <c r="Y940" s="40"/>
      <c r="Z940" s="40"/>
      <c r="AA940" s="40"/>
      <c r="AB940" s="40"/>
      <c r="AC940" s="40"/>
      <c r="AD940" s="40"/>
      <c r="AE940" s="40"/>
      <c r="AR940" s="233" t="s">
        <v>276</v>
      </c>
      <c r="AT940" s="233" t="s">
        <v>245</v>
      </c>
      <c r="AU940" s="233" t="s">
        <v>92</v>
      </c>
      <c r="AY940" s="18" t="s">
        <v>244</v>
      </c>
      <c r="BE940" s="234">
        <f>IF(N940="základní",J940,0)</f>
        <v>0</v>
      </c>
      <c r="BF940" s="234">
        <f>IF(N940="snížená",J940,0)</f>
        <v>0</v>
      </c>
      <c r="BG940" s="234">
        <f>IF(N940="zákl. přenesená",J940,0)</f>
        <v>0</v>
      </c>
      <c r="BH940" s="234">
        <f>IF(N940="sníž. přenesená",J940,0)</f>
        <v>0</v>
      </c>
      <c r="BI940" s="234">
        <f>IF(N940="nulová",J940,0)</f>
        <v>0</v>
      </c>
      <c r="BJ940" s="18" t="s">
        <v>90</v>
      </c>
      <c r="BK940" s="234">
        <f>ROUND(I940*H940,2)</f>
        <v>0</v>
      </c>
      <c r="BL940" s="18" t="s">
        <v>276</v>
      </c>
      <c r="BM940" s="233" t="s">
        <v>2770</v>
      </c>
    </row>
    <row r="941" s="2" customFormat="1">
      <c r="A941" s="40"/>
      <c r="B941" s="41"/>
      <c r="C941" s="42"/>
      <c r="D941" s="235" t="s">
        <v>250</v>
      </c>
      <c r="E941" s="42"/>
      <c r="F941" s="236" t="s">
        <v>2758</v>
      </c>
      <c r="G941" s="42"/>
      <c r="H941" s="42"/>
      <c r="I941" s="237"/>
      <c r="J941" s="42"/>
      <c r="K941" s="42"/>
      <c r="L941" s="46"/>
      <c r="M941" s="238"/>
      <c r="N941" s="239"/>
      <c r="O941" s="93"/>
      <c r="P941" s="93"/>
      <c r="Q941" s="93"/>
      <c r="R941" s="93"/>
      <c r="S941" s="93"/>
      <c r="T941" s="94"/>
      <c r="U941" s="40"/>
      <c r="V941" s="40"/>
      <c r="W941" s="40"/>
      <c r="X941" s="40"/>
      <c r="Y941" s="40"/>
      <c r="Z941" s="40"/>
      <c r="AA941" s="40"/>
      <c r="AB941" s="40"/>
      <c r="AC941" s="40"/>
      <c r="AD941" s="40"/>
      <c r="AE941" s="40"/>
      <c r="AT941" s="18" t="s">
        <v>250</v>
      </c>
      <c r="AU941" s="18" t="s">
        <v>92</v>
      </c>
    </row>
    <row r="942" s="15" customFormat="1">
      <c r="A942" s="15"/>
      <c r="B942" s="287"/>
      <c r="C942" s="288"/>
      <c r="D942" s="235" t="s">
        <v>436</v>
      </c>
      <c r="E942" s="289" t="s">
        <v>1</v>
      </c>
      <c r="F942" s="290" t="s">
        <v>2187</v>
      </c>
      <c r="G942" s="288"/>
      <c r="H942" s="289" t="s">
        <v>1</v>
      </c>
      <c r="I942" s="291"/>
      <c r="J942" s="288"/>
      <c r="K942" s="288"/>
      <c r="L942" s="292"/>
      <c r="M942" s="293"/>
      <c r="N942" s="294"/>
      <c r="O942" s="294"/>
      <c r="P942" s="294"/>
      <c r="Q942" s="294"/>
      <c r="R942" s="294"/>
      <c r="S942" s="294"/>
      <c r="T942" s="295"/>
      <c r="U942" s="15"/>
      <c r="V942" s="15"/>
      <c r="W942" s="15"/>
      <c r="X942" s="15"/>
      <c r="Y942" s="15"/>
      <c r="Z942" s="15"/>
      <c r="AA942" s="15"/>
      <c r="AB942" s="15"/>
      <c r="AC942" s="15"/>
      <c r="AD942" s="15"/>
      <c r="AE942" s="15"/>
      <c r="AT942" s="296" t="s">
        <v>436</v>
      </c>
      <c r="AU942" s="296" t="s">
        <v>92</v>
      </c>
      <c r="AV942" s="15" t="s">
        <v>90</v>
      </c>
      <c r="AW942" s="15" t="s">
        <v>38</v>
      </c>
      <c r="AX942" s="15" t="s">
        <v>83</v>
      </c>
      <c r="AY942" s="296" t="s">
        <v>244</v>
      </c>
    </row>
    <row r="943" s="13" customFormat="1">
      <c r="A943" s="13"/>
      <c r="B943" s="262"/>
      <c r="C943" s="263"/>
      <c r="D943" s="235" t="s">
        <v>436</v>
      </c>
      <c r="E943" s="264" t="s">
        <v>1</v>
      </c>
      <c r="F943" s="265" t="s">
        <v>2771</v>
      </c>
      <c r="G943" s="263"/>
      <c r="H943" s="266">
        <v>10240</v>
      </c>
      <c r="I943" s="267"/>
      <c r="J943" s="263"/>
      <c r="K943" s="263"/>
      <c r="L943" s="268"/>
      <c r="M943" s="269"/>
      <c r="N943" s="270"/>
      <c r="O943" s="270"/>
      <c r="P943" s="270"/>
      <c r="Q943" s="270"/>
      <c r="R943" s="270"/>
      <c r="S943" s="270"/>
      <c r="T943" s="271"/>
      <c r="U943" s="13"/>
      <c r="V943" s="13"/>
      <c r="W943" s="13"/>
      <c r="X943" s="13"/>
      <c r="Y943" s="13"/>
      <c r="Z943" s="13"/>
      <c r="AA943" s="13"/>
      <c r="AB943" s="13"/>
      <c r="AC943" s="13"/>
      <c r="AD943" s="13"/>
      <c r="AE943" s="13"/>
      <c r="AT943" s="272" t="s">
        <v>436</v>
      </c>
      <c r="AU943" s="272" t="s">
        <v>92</v>
      </c>
      <c r="AV943" s="13" t="s">
        <v>92</v>
      </c>
      <c r="AW943" s="13" t="s">
        <v>38</v>
      </c>
      <c r="AX943" s="13" t="s">
        <v>83</v>
      </c>
      <c r="AY943" s="272" t="s">
        <v>244</v>
      </c>
    </row>
    <row r="944" s="14" customFormat="1">
      <c r="A944" s="14"/>
      <c r="B944" s="273"/>
      <c r="C944" s="274"/>
      <c r="D944" s="235" t="s">
        <v>436</v>
      </c>
      <c r="E944" s="275" t="s">
        <v>1</v>
      </c>
      <c r="F944" s="276" t="s">
        <v>438</v>
      </c>
      <c r="G944" s="274"/>
      <c r="H944" s="277">
        <v>10240</v>
      </c>
      <c r="I944" s="278"/>
      <c r="J944" s="274"/>
      <c r="K944" s="274"/>
      <c r="L944" s="279"/>
      <c r="M944" s="280"/>
      <c r="N944" s="281"/>
      <c r="O944" s="281"/>
      <c r="P944" s="281"/>
      <c r="Q944" s="281"/>
      <c r="R944" s="281"/>
      <c r="S944" s="281"/>
      <c r="T944" s="282"/>
      <c r="U944" s="14"/>
      <c r="V944" s="14"/>
      <c r="W944" s="14"/>
      <c r="X944" s="14"/>
      <c r="Y944" s="14"/>
      <c r="Z944" s="14"/>
      <c r="AA944" s="14"/>
      <c r="AB944" s="14"/>
      <c r="AC944" s="14"/>
      <c r="AD944" s="14"/>
      <c r="AE944" s="14"/>
      <c r="AT944" s="283" t="s">
        <v>436</v>
      </c>
      <c r="AU944" s="283" t="s">
        <v>92</v>
      </c>
      <c r="AV944" s="14" t="s">
        <v>123</v>
      </c>
      <c r="AW944" s="14" t="s">
        <v>38</v>
      </c>
      <c r="AX944" s="14" t="s">
        <v>90</v>
      </c>
      <c r="AY944" s="283" t="s">
        <v>244</v>
      </c>
    </row>
    <row r="945" s="2" customFormat="1" ht="16.5" customHeight="1">
      <c r="A945" s="40"/>
      <c r="B945" s="41"/>
      <c r="C945" s="222" t="s">
        <v>2772</v>
      </c>
      <c r="D945" s="222" t="s">
        <v>245</v>
      </c>
      <c r="E945" s="223" t="s">
        <v>2773</v>
      </c>
      <c r="F945" s="224" t="s">
        <v>2747</v>
      </c>
      <c r="G945" s="225" t="s">
        <v>476</v>
      </c>
      <c r="H945" s="226">
        <v>1063</v>
      </c>
      <c r="I945" s="227"/>
      <c r="J945" s="228">
        <f>ROUND(I945*H945,2)</f>
        <v>0</v>
      </c>
      <c r="K945" s="224" t="s">
        <v>249</v>
      </c>
      <c r="L945" s="46"/>
      <c r="M945" s="229" t="s">
        <v>1</v>
      </c>
      <c r="N945" s="230" t="s">
        <v>48</v>
      </c>
      <c r="O945" s="93"/>
      <c r="P945" s="231">
        <f>O945*H945</f>
        <v>0</v>
      </c>
      <c r="Q945" s="231">
        <v>0.001</v>
      </c>
      <c r="R945" s="231">
        <f>Q945*H945</f>
        <v>1.0629999999999999</v>
      </c>
      <c r="S945" s="231">
        <v>0</v>
      </c>
      <c r="T945" s="232">
        <f>S945*H945</f>
        <v>0</v>
      </c>
      <c r="U945" s="40"/>
      <c r="V945" s="40"/>
      <c r="W945" s="40"/>
      <c r="X945" s="40"/>
      <c r="Y945" s="40"/>
      <c r="Z945" s="40"/>
      <c r="AA945" s="40"/>
      <c r="AB945" s="40"/>
      <c r="AC945" s="40"/>
      <c r="AD945" s="40"/>
      <c r="AE945" s="40"/>
      <c r="AR945" s="233" t="s">
        <v>276</v>
      </c>
      <c r="AT945" s="233" t="s">
        <v>245</v>
      </c>
      <c r="AU945" s="233" t="s">
        <v>92</v>
      </c>
      <c r="AY945" s="18" t="s">
        <v>244</v>
      </c>
      <c r="BE945" s="234">
        <f>IF(N945="základní",J945,0)</f>
        <v>0</v>
      </c>
      <c r="BF945" s="234">
        <f>IF(N945="snížená",J945,0)</f>
        <v>0</v>
      </c>
      <c r="BG945" s="234">
        <f>IF(N945="zákl. přenesená",J945,0)</f>
        <v>0</v>
      </c>
      <c r="BH945" s="234">
        <f>IF(N945="sníž. přenesená",J945,0)</f>
        <v>0</v>
      </c>
      <c r="BI945" s="234">
        <f>IF(N945="nulová",J945,0)</f>
        <v>0</v>
      </c>
      <c r="BJ945" s="18" t="s">
        <v>90</v>
      </c>
      <c r="BK945" s="234">
        <f>ROUND(I945*H945,2)</f>
        <v>0</v>
      </c>
      <c r="BL945" s="18" t="s">
        <v>276</v>
      </c>
      <c r="BM945" s="233" t="s">
        <v>2774</v>
      </c>
    </row>
    <row r="946" s="2" customFormat="1">
      <c r="A946" s="40"/>
      <c r="B946" s="41"/>
      <c r="C946" s="42"/>
      <c r="D946" s="235" t="s">
        <v>250</v>
      </c>
      <c r="E946" s="42"/>
      <c r="F946" s="236" t="s">
        <v>2758</v>
      </c>
      <c r="G946" s="42"/>
      <c r="H946" s="42"/>
      <c r="I946" s="237"/>
      <c r="J946" s="42"/>
      <c r="K946" s="42"/>
      <c r="L946" s="46"/>
      <c r="M946" s="238"/>
      <c r="N946" s="239"/>
      <c r="O946" s="93"/>
      <c r="P946" s="93"/>
      <c r="Q946" s="93"/>
      <c r="R946" s="93"/>
      <c r="S946" s="93"/>
      <c r="T946" s="94"/>
      <c r="U946" s="40"/>
      <c r="V946" s="40"/>
      <c r="W946" s="40"/>
      <c r="X946" s="40"/>
      <c r="Y946" s="40"/>
      <c r="Z946" s="40"/>
      <c r="AA946" s="40"/>
      <c r="AB946" s="40"/>
      <c r="AC946" s="40"/>
      <c r="AD946" s="40"/>
      <c r="AE946" s="40"/>
      <c r="AT946" s="18" t="s">
        <v>250</v>
      </c>
      <c r="AU946" s="18" t="s">
        <v>92</v>
      </c>
    </row>
    <row r="947" s="15" customFormat="1">
      <c r="A947" s="15"/>
      <c r="B947" s="287"/>
      <c r="C947" s="288"/>
      <c r="D947" s="235" t="s">
        <v>436</v>
      </c>
      <c r="E947" s="289" t="s">
        <v>1</v>
      </c>
      <c r="F947" s="290" t="s">
        <v>2187</v>
      </c>
      <c r="G947" s="288"/>
      <c r="H947" s="289" t="s">
        <v>1</v>
      </c>
      <c r="I947" s="291"/>
      <c r="J947" s="288"/>
      <c r="K947" s="288"/>
      <c r="L947" s="292"/>
      <c r="M947" s="293"/>
      <c r="N947" s="294"/>
      <c r="O947" s="294"/>
      <c r="P947" s="294"/>
      <c r="Q947" s="294"/>
      <c r="R947" s="294"/>
      <c r="S947" s="294"/>
      <c r="T947" s="295"/>
      <c r="U947" s="15"/>
      <c r="V947" s="15"/>
      <c r="W947" s="15"/>
      <c r="X947" s="15"/>
      <c r="Y947" s="15"/>
      <c r="Z947" s="15"/>
      <c r="AA947" s="15"/>
      <c r="AB947" s="15"/>
      <c r="AC947" s="15"/>
      <c r="AD947" s="15"/>
      <c r="AE947" s="15"/>
      <c r="AT947" s="296" t="s">
        <v>436</v>
      </c>
      <c r="AU947" s="296" t="s">
        <v>92</v>
      </c>
      <c r="AV947" s="15" t="s">
        <v>90</v>
      </c>
      <c r="AW947" s="15" t="s">
        <v>38</v>
      </c>
      <c r="AX947" s="15" t="s">
        <v>83</v>
      </c>
      <c r="AY947" s="296" t="s">
        <v>244</v>
      </c>
    </row>
    <row r="948" s="13" customFormat="1">
      <c r="A948" s="13"/>
      <c r="B948" s="262"/>
      <c r="C948" s="263"/>
      <c r="D948" s="235" t="s">
        <v>436</v>
      </c>
      <c r="E948" s="264" t="s">
        <v>1</v>
      </c>
      <c r="F948" s="265" t="s">
        <v>2775</v>
      </c>
      <c r="G948" s="263"/>
      <c r="H948" s="266">
        <v>1063</v>
      </c>
      <c r="I948" s="267"/>
      <c r="J948" s="263"/>
      <c r="K948" s="263"/>
      <c r="L948" s="268"/>
      <c r="M948" s="269"/>
      <c r="N948" s="270"/>
      <c r="O948" s="270"/>
      <c r="P948" s="270"/>
      <c r="Q948" s="270"/>
      <c r="R948" s="270"/>
      <c r="S948" s="270"/>
      <c r="T948" s="271"/>
      <c r="U948" s="13"/>
      <c r="V948" s="13"/>
      <c r="W948" s="13"/>
      <c r="X948" s="13"/>
      <c r="Y948" s="13"/>
      <c r="Z948" s="13"/>
      <c r="AA948" s="13"/>
      <c r="AB948" s="13"/>
      <c r="AC948" s="13"/>
      <c r="AD948" s="13"/>
      <c r="AE948" s="13"/>
      <c r="AT948" s="272" t="s">
        <v>436</v>
      </c>
      <c r="AU948" s="272" t="s">
        <v>92</v>
      </c>
      <c r="AV948" s="13" t="s">
        <v>92</v>
      </c>
      <c r="AW948" s="13" t="s">
        <v>38</v>
      </c>
      <c r="AX948" s="13" t="s">
        <v>83</v>
      </c>
      <c r="AY948" s="272" t="s">
        <v>244</v>
      </c>
    </row>
    <row r="949" s="14" customFormat="1">
      <c r="A949" s="14"/>
      <c r="B949" s="273"/>
      <c r="C949" s="274"/>
      <c r="D949" s="235" t="s">
        <v>436</v>
      </c>
      <c r="E949" s="275" t="s">
        <v>1</v>
      </c>
      <c r="F949" s="276" t="s">
        <v>438</v>
      </c>
      <c r="G949" s="274"/>
      <c r="H949" s="277">
        <v>1063</v>
      </c>
      <c r="I949" s="278"/>
      <c r="J949" s="274"/>
      <c r="K949" s="274"/>
      <c r="L949" s="279"/>
      <c r="M949" s="280"/>
      <c r="N949" s="281"/>
      <c r="O949" s="281"/>
      <c r="P949" s="281"/>
      <c r="Q949" s="281"/>
      <c r="R949" s="281"/>
      <c r="S949" s="281"/>
      <c r="T949" s="282"/>
      <c r="U949" s="14"/>
      <c r="V949" s="14"/>
      <c r="W949" s="14"/>
      <c r="X949" s="14"/>
      <c r="Y949" s="14"/>
      <c r="Z949" s="14"/>
      <c r="AA949" s="14"/>
      <c r="AB949" s="14"/>
      <c r="AC949" s="14"/>
      <c r="AD949" s="14"/>
      <c r="AE949" s="14"/>
      <c r="AT949" s="283" t="s">
        <v>436</v>
      </c>
      <c r="AU949" s="283" t="s">
        <v>92</v>
      </c>
      <c r="AV949" s="14" t="s">
        <v>123</v>
      </c>
      <c r="AW949" s="14" t="s">
        <v>38</v>
      </c>
      <c r="AX949" s="14" t="s">
        <v>90</v>
      </c>
      <c r="AY949" s="283" t="s">
        <v>244</v>
      </c>
    </row>
    <row r="950" s="2" customFormat="1" ht="21.75" customHeight="1">
      <c r="A950" s="40"/>
      <c r="B950" s="41"/>
      <c r="C950" s="222" t="s">
        <v>2776</v>
      </c>
      <c r="D950" s="222" t="s">
        <v>245</v>
      </c>
      <c r="E950" s="223" t="s">
        <v>2777</v>
      </c>
      <c r="F950" s="224" t="s">
        <v>2778</v>
      </c>
      <c r="G950" s="225" t="s">
        <v>2639</v>
      </c>
      <c r="H950" s="226">
        <v>21</v>
      </c>
      <c r="I950" s="227"/>
      <c r="J950" s="228">
        <f>ROUND(I950*H950,2)</f>
        <v>0</v>
      </c>
      <c r="K950" s="224" t="s">
        <v>249</v>
      </c>
      <c r="L950" s="46"/>
      <c r="M950" s="229" t="s">
        <v>1</v>
      </c>
      <c r="N950" s="230" t="s">
        <v>48</v>
      </c>
      <c r="O950" s="93"/>
      <c r="P950" s="231">
        <f>O950*H950</f>
        <v>0</v>
      </c>
      <c r="Q950" s="231">
        <v>0</v>
      </c>
      <c r="R950" s="231">
        <f>Q950*H950</f>
        <v>0</v>
      </c>
      <c r="S950" s="231">
        <v>0</v>
      </c>
      <c r="T950" s="232">
        <f>S950*H950</f>
        <v>0</v>
      </c>
      <c r="U950" s="40"/>
      <c r="V950" s="40"/>
      <c r="W950" s="40"/>
      <c r="X950" s="40"/>
      <c r="Y950" s="40"/>
      <c r="Z950" s="40"/>
      <c r="AA950" s="40"/>
      <c r="AB950" s="40"/>
      <c r="AC950" s="40"/>
      <c r="AD950" s="40"/>
      <c r="AE950" s="40"/>
      <c r="AR950" s="233" t="s">
        <v>276</v>
      </c>
      <c r="AT950" s="233" t="s">
        <v>245</v>
      </c>
      <c r="AU950" s="233" t="s">
        <v>92</v>
      </c>
      <c r="AY950" s="18" t="s">
        <v>244</v>
      </c>
      <c r="BE950" s="234">
        <f>IF(N950="základní",J950,0)</f>
        <v>0</v>
      </c>
      <c r="BF950" s="234">
        <f>IF(N950="snížená",J950,0)</f>
        <v>0</v>
      </c>
      <c r="BG950" s="234">
        <f>IF(N950="zákl. přenesená",J950,0)</f>
        <v>0</v>
      </c>
      <c r="BH950" s="234">
        <f>IF(N950="sníž. přenesená",J950,0)</f>
        <v>0</v>
      </c>
      <c r="BI950" s="234">
        <f>IF(N950="nulová",J950,0)</f>
        <v>0</v>
      </c>
      <c r="BJ950" s="18" t="s">
        <v>90</v>
      </c>
      <c r="BK950" s="234">
        <f>ROUND(I950*H950,2)</f>
        <v>0</v>
      </c>
      <c r="BL950" s="18" t="s">
        <v>276</v>
      </c>
      <c r="BM950" s="233" t="s">
        <v>2779</v>
      </c>
    </row>
    <row r="951" s="2" customFormat="1">
      <c r="A951" s="40"/>
      <c r="B951" s="41"/>
      <c r="C951" s="42"/>
      <c r="D951" s="235" t="s">
        <v>250</v>
      </c>
      <c r="E951" s="42"/>
      <c r="F951" s="236" t="s">
        <v>2780</v>
      </c>
      <c r="G951" s="42"/>
      <c r="H951" s="42"/>
      <c r="I951" s="237"/>
      <c r="J951" s="42"/>
      <c r="K951" s="42"/>
      <c r="L951" s="46"/>
      <c r="M951" s="238"/>
      <c r="N951" s="239"/>
      <c r="O951" s="93"/>
      <c r="P951" s="93"/>
      <c r="Q951" s="93"/>
      <c r="R951" s="93"/>
      <c r="S951" s="93"/>
      <c r="T951" s="94"/>
      <c r="U951" s="40"/>
      <c r="V951" s="40"/>
      <c r="W951" s="40"/>
      <c r="X951" s="40"/>
      <c r="Y951" s="40"/>
      <c r="Z951" s="40"/>
      <c r="AA951" s="40"/>
      <c r="AB951" s="40"/>
      <c r="AC951" s="40"/>
      <c r="AD951" s="40"/>
      <c r="AE951" s="40"/>
      <c r="AT951" s="18" t="s">
        <v>250</v>
      </c>
      <c r="AU951" s="18" t="s">
        <v>92</v>
      </c>
    </row>
    <row r="952" s="2" customFormat="1" ht="16.5" customHeight="1">
      <c r="A952" s="40"/>
      <c r="B952" s="41"/>
      <c r="C952" s="222" t="s">
        <v>2781</v>
      </c>
      <c r="D952" s="222" t="s">
        <v>245</v>
      </c>
      <c r="E952" s="223" t="s">
        <v>2782</v>
      </c>
      <c r="F952" s="224" t="s">
        <v>2783</v>
      </c>
      <c r="G952" s="225" t="s">
        <v>2639</v>
      </c>
      <c r="H952" s="226">
        <v>3.3999999999999999</v>
      </c>
      <c r="I952" s="227"/>
      <c r="J952" s="228">
        <f>ROUND(I952*H952,2)</f>
        <v>0</v>
      </c>
      <c r="K952" s="224" t="s">
        <v>249</v>
      </c>
      <c r="L952" s="46"/>
      <c r="M952" s="229" t="s">
        <v>1</v>
      </c>
      <c r="N952" s="230" t="s">
        <v>48</v>
      </c>
      <c r="O952" s="93"/>
      <c r="P952" s="231">
        <f>O952*H952</f>
        <v>0</v>
      </c>
      <c r="Q952" s="231">
        <v>0</v>
      </c>
      <c r="R952" s="231">
        <f>Q952*H952</f>
        <v>0</v>
      </c>
      <c r="S952" s="231">
        <v>0</v>
      </c>
      <c r="T952" s="232">
        <f>S952*H952</f>
        <v>0</v>
      </c>
      <c r="U952" s="40"/>
      <c r="V952" s="40"/>
      <c r="W952" s="40"/>
      <c r="X952" s="40"/>
      <c r="Y952" s="40"/>
      <c r="Z952" s="40"/>
      <c r="AA952" s="40"/>
      <c r="AB952" s="40"/>
      <c r="AC952" s="40"/>
      <c r="AD952" s="40"/>
      <c r="AE952" s="40"/>
      <c r="AR952" s="233" t="s">
        <v>276</v>
      </c>
      <c r="AT952" s="233" t="s">
        <v>245</v>
      </c>
      <c r="AU952" s="233" t="s">
        <v>92</v>
      </c>
      <c r="AY952" s="18" t="s">
        <v>244</v>
      </c>
      <c r="BE952" s="234">
        <f>IF(N952="základní",J952,0)</f>
        <v>0</v>
      </c>
      <c r="BF952" s="234">
        <f>IF(N952="snížená",J952,0)</f>
        <v>0</v>
      </c>
      <c r="BG952" s="234">
        <f>IF(N952="zákl. přenesená",J952,0)</f>
        <v>0</v>
      </c>
      <c r="BH952" s="234">
        <f>IF(N952="sníž. přenesená",J952,0)</f>
        <v>0</v>
      </c>
      <c r="BI952" s="234">
        <f>IF(N952="nulová",J952,0)</f>
        <v>0</v>
      </c>
      <c r="BJ952" s="18" t="s">
        <v>90</v>
      </c>
      <c r="BK952" s="234">
        <f>ROUND(I952*H952,2)</f>
        <v>0</v>
      </c>
      <c r="BL952" s="18" t="s">
        <v>276</v>
      </c>
      <c r="BM952" s="233" t="s">
        <v>2784</v>
      </c>
    </row>
    <row r="953" s="2" customFormat="1">
      <c r="A953" s="40"/>
      <c r="B953" s="41"/>
      <c r="C953" s="42"/>
      <c r="D953" s="235" t="s">
        <v>250</v>
      </c>
      <c r="E953" s="42"/>
      <c r="F953" s="236" t="s">
        <v>2780</v>
      </c>
      <c r="G953" s="42"/>
      <c r="H953" s="42"/>
      <c r="I953" s="237"/>
      <c r="J953" s="42"/>
      <c r="K953" s="42"/>
      <c r="L953" s="46"/>
      <c r="M953" s="238"/>
      <c r="N953" s="239"/>
      <c r="O953" s="93"/>
      <c r="P953" s="93"/>
      <c r="Q953" s="93"/>
      <c r="R953" s="93"/>
      <c r="S953" s="93"/>
      <c r="T953" s="94"/>
      <c r="U953" s="40"/>
      <c r="V953" s="40"/>
      <c r="W953" s="40"/>
      <c r="X953" s="40"/>
      <c r="Y953" s="40"/>
      <c r="Z953" s="40"/>
      <c r="AA953" s="40"/>
      <c r="AB953" s="40"/>
      <c r="AC953" s="40"/>
      <c r="AD953" s="40"/>
      <c r="AE953" s="40"/>
      <c r="AT953" s="18" t="s">
        <v>250</v>
      </c>
      <c r="AU953" s="18" t="s">
        <v>92</v>
      </c>
    </row>
    <row r="954" s="2" customFormat="1" ht="16.5" customHeight="1">
      <c r="A954" s="40"/>
      <c r="B954" s="41"/>
      <c r="C954" s="222" t="s">
        <v>2785</v>
      </c>
      <c r="D954" s="222" t="s">
        <v>245</v>
      </c>
      <c r="E954" s="223" t="s">
        <v>2786</v>
      </c>
      <c r="F954" s="224" t="s">
        <v>2787</v>
      </c>
      <c r="G954" s="225" t="s">
        <v>476</v>
      </c>
      <c r="H954" s="226">
        <v>221</v>
      </c>
      <c r="I954" s="227"/>
      <c r="J954" s="228">
        <f>ROUND(I954*H954,2)</f>
        <v>0</v>
      </c>
      <c r="K954" s="224" t="s">
        <v>249</v>
      </c>
      <c r="L954" s="46"/>
      <c r="M954" s="229" t="s">
        <v>1</v>
      </c>
      <c r="N954" s="230" t="s">
        <v>48</v>
      </c>
      <c r="O954" s="93"/>
      <c r="P954" s="231">
        <f>O954*H954</f>
        <v>0</v>
      </c>
      <c r="Q954" s="231">
        <v>0</v>
      </c>
      <c r="R954" s="231">
        <f>Q954*H954</f>
        <v>0</v>
      </c>
      <c r="S954" s="231">
        <v>0</v>
      </c>
      <c r="T954" s="232">
        <f>S954*H954</f>
        <v>0</v>
      </c>
      <c r="U954" s="40"/>
      <c r="V954" s="40"/>
      <c r="W954" s="40"/>
      <c r="X954" s="40"/>
      <c r="Y954" s="40"/>
      <c r="Z954" s="40"/>
      <c r="AA954" s="40"/>
      <c r="AB954" s="40"/>
      <c r="AC954" s="40"/>
      <c r="AD954" s="40"/>
      <c r="AE954" s="40"/>
      <c r="AR954" s="233" t="s">
        <v>276</v>
      </c>
      <c r="AT954" s="233" t="s">
        <v>245</v>
      </c>
      <c r="AU954" s="233" t="s">
        <v>92</v>
      </c>
      <c r="AY954" s="18" t="s">
        <v>244</v>
      </c>
      <c r="BE954" s="234">
        <f>IF(N954="základní",J954,0)</f>
        <v>0</v>
      </c>
      <c r="BF954" s="234">
        <f>IF(N954="snížená",J954,0)</f>
        <v>0</v>
      </c>
      <c r="BG954" s="234">
        <f>IF(N954="zákl. přenesená",J954,0)</f>
        <v>0</v>
      </c>
      <c r="BH954" s="234">
        <f>IF(N954="sníž. přenesená",J954,0)</f>
        <v>0</v>
      </c>
      <c r="BI954" s="234">
        <f>IF(N954="nulová",J954,0)</f>
        <v>0</v>
      </c>
      <c r="BJ954" s="18" t="s">
        <v>90</v>
      </c>
      <c r="BK954" s="234">
        <f>ROUND(I954*H954,2)</f>
        <v>0</v>
      </c>
      <c r="BL954" s="18" t="s">
        <v>276</v>
      </c>
      <c r="BM954" s="233" t="s">
        <v>2788</v>
      </c>
    </row>
    <row r="955" s="2" customFormat="1">
      <c r="A955" s="40"/>
      <c r="B955" s="41"/>
      <c r="C955" s="42"/>
      <c r="D955" s="235" t="s">
        <v>250</v>
      </c>
      <c r="E955" s="42"/>
      <c r="F955" s="236" t="s">
        <v>2780</v>
      </c>
      <c r="G955" s="42"/>
      <c r="H955" s="42"/>
      <c r="I955" s="237"/>
      <c r="J955" s="42"/>
      <c r="K955" s="42"/>
      <c r="L955" s="46"/>
      <c r="M955" s="238"/>
      <c r="N955" s="239"/>
      <c r="O955" s="93"/>
      <c r="P955" s="93"/>
      <c r="Q955" s="93"/>
      <c r="R955" s="93"/>
      <c r="S955" s="93"/>
      <c r="T955" s="94"/>
      <c r="U955" s="40"/>
      <c r="V955" s="40"/>
      <c r="W955" s="40"/>
      <c r="X955" s="40"/>
      <c r="Y955" s="40"/>
      <c r="Z955" s="40"/>
      <c r="AA955" s="40"/>
      <c r="AB955" s="40"/>
      <c r="AC955" s="40"/>
      <c r="AD955" s="40"/>
      <c r="AE955" s="40"/>
      <c r="AT955" s="18" t="s">
        <v>250</v>
      </c>
      <c r="AU955" s="18" t="s">
        <v>92</v>
      </c>
    </row>
    <row r="956" s="2" customFormat="1" ht="21.75" customHeight="1">
      <c r="A956" s="40"/>
      <c r="B956" s="41"/>
      <c r="C956" s="222" t="s">
        <v>2789</v>
      </c>
      <c r="D956" s="222" t="s">
        <v>245</v>
      </c>
      <c r="E956" s="223" t="s">
        <v>2790</v>
      </c>
      <c r="F956" s="224" t="s">
        <v>2791</v>
      </c>
      <c r="G956" s="225" t="s">
        <v>2792</v>
      </c>
      <c r="H956" s="226">
        <v>1</v>
      </c>
      <c r="I956" s="227"/>
      <c r="J956" s="228">
        <f>ROUND(I956*H956,2)</f>
        <v>0</v>
      </c>
      <c r="K956" s="224" t="s">
        <v>249</v>
      </c>
      <c r="L956" s="46"/>
      <c r="M956" s="229" t="s">
        <v>1</v>
      </c>
      <c r="N956" s="230" t="s">
        <v>48</v>
      </c>
      <c r="O956" s="93"/>
      <c r="P956" s="231">
        <f>O956*H956</f>
        <v>0</v>
      </c>
      <c r="Q956" s="231">
        <v>0</v>
      </c>
      <c r="R956" s="231">
        <f>Q956*H956</f>
        <v>0</v>
      </c>
      <c r="S956" s="231">
        <v>0</v>
      </c>
      <c r="T956" s="232">
        <f>S956*H956</f>
        <v>0</v>
      </c>
      <c r="U956" s="40"/>
      <c r="V956" s="40"/>
      <c r="W956" s="40"/>
      <c r="X956" s="40"/>
      <c r="Y956" s="40"/>
      <c r="Z956" s="40"/>
      <c r="AA956" s="40"/>
      <c r="AB956" s="40"/>
      <c r="AC956" s="40"/>
      <c r="AD956" s="40"/>
      <c r="AE956" s="40"/>
      <c r="AR956" s="233" t="s">
        <v>276</v>
      </c>
      <c r="AT956" s="233" t="s">
        <v>245</v>
      </c>
      <c r="AU956" s="233" t="s">
        <v>92</v>
      </c>
      <c r="AY956" s="18" t="s">
        <v>244</v>
      </c>
      <c r="BE956" s="234">
        <f>IF(N956="základní",J956,0)</f>
        <v>0</v>
      </c>
      <c r="BF956" s="234">
        <f>IF(N956="snížená",J956,0)</f>
        <v>0</v>
      </c>
      <c r="BG956" s="234">
        <f>IF(N956="zákl. přenesená",J956,0)</f>
        <v>0</v>
      </c>
      <c r="BH956" s="234">
        <f>IF(N956="sníž. přenesená",J956,0)</f>
        <v>0</v>
      </c>
      <c r="BI956" s="234">
        <f>IF(N956="nulová",J956,0)</f>
        <v>0</v>
      </c>
      <c r="BJ956" s="18" t="s">
        <v>90</v>
      </c>
      <c r="BK956" s="234">
        <f>ROUND(I956*H956,2)</f>
        <v>0</v>
      </c>
      <c r="BL956" s="18" t="s">
        <v>276</v>
      </c>
      <c r="BM956" s="233" t="s">
        <v>2793</v>
      </c>
    </row>
    <row r="957" s="2" customFormat="1">
      <c r="A957" s="40"/>
      <c r="B957" s="41"/>
      <c r="C957" s="42"/>
      <c r="D957" s="235" t="s">
        <v>250</v>
      </c>
      <c r="E957" s="42"/>
      <c r="F957" s="236" t="s">
        <v>2780</v>
      </c>
      <c r="G957" s="42"/>
      <c r="H957" s="42"/>
      <c r="I957" s="237"/>
      <c r="J957" s="42"/>
      <c r="K957" s="42"/>
      <c r="L957" s="46"/>
      <c r="M957" s="238"/>
      <c r="N957" s="239"/>
      <c r="O957" s="93"/>
      <c r="P957" s="93"/>
      <c r="Q957" s="93"/>
      <c r="R957" s="93"/>
      <c r="S957" s="93"/>
      <c r="T957" s="94"/>
      <c r="U957" s="40"/>
      <c r="V957" s="40"/>
      <c r="W957" s="40"/>
      <c r="X957" s="40"/>
      <c r="Y957" s="40"/>
      <c r="Z957" s="40"/>
      <c r="AA957" s="40"/>
      <c r="AB957" s="40"/>
      <c r="AC957" s="40"/>
      <c r="AD957" s="40"/>
      <c r="AE957" s="40"/>
      <c r="AT957" s="18" t="s">
        <v>250</v>
      </c>
      <c r="AU957" s="18" t="s">
        <v>92</v>
      </c>
    </row>
    <row r="958" s="2" customFormat="1" ht="16.5" customHeight="1">
      <c r="A958" s="40"/>
      <c r="B958" s="41"/>
      <c r="C958" s="222" t="s">
        <v>2794</v>
      </c>
      <c r="D958" s="222" t="s">
        <v>245</v>
      </c>
      <c r="E958" s="223" t="s">
        <v>2795</v>
      </c>
      <c r="F958" s="224" t="s">
        <v>2796</v>
      </c>
      <c r="G958" s="225" t="s">
        <v>476</v>
      </c>
      <c r="H958" s="226">
        <v>313</v>
      </c>
      <c r="I958" s="227"/>
      <c r="J958" s="228">
        <f>ROUND(I958*H958,2)</f>
        <v>0</v>
      </c>
      <c r="K958" s="224" t="s">
        <v>249</v>
      </c>
      <c r="L958" s="46"/>
      <c r="M958" s="229" t="s">
        <v>1</v>
      </c>
      <c r="N958" s="230" t="s">
        <v>48</v>
      </c>
      <c r="O958" s="93"/>
      <c r="P958" s="231">
        <f>O958*H958</f>
        <v>0</v>
      </c>
      <c r="Q958" s="231">
        <v>0</v>
      </c>
      <c r="R958" s="231">
        <f>Q958*H958</f>
        <v>0</v>
      </c>
      <c r="S958" s="231">
        <v>0</v>
      </c>
      <c r="T958" s="232">
        <f>S958*H958</f>
        <v>0</v>
      </c>
      <c r="U958" s="40"/>
      <c r="V958" s="40"/>
      <c r="W958" s="40"/>
      <c r="X958" s="40"/>
      <c r="Y958" s="40"/>
      <c r="Z958" s="40"/>
      <c r="AA958" s="40"/>
      <c r="AB958" s="40"/>
      <c r="AC958" s="40"/>
      <c r="AD958" s="40"/>
      <c r="AE958" s="40"/>
      <c r="AR958" s="233" t="s">
        <v>276</v>
      </c>
      <c r="AT958" s="233" t="s">
        <v>245</v>
      </c>
      <c r="AU958" s="233" t="s">
        <v>92</v>
      </c>
      <c r="AY958" s="18" t="s">
        <v>244</v>
      </c>
      <c r="BE958" s="234">
        <f>IF(N958="základní",J958,0)</f>
        <v>0</v>
      </c>
      <c r="BF958" s="234">
        <f>IF(N958="snížená",J958,0)</f>
        <v>0</v>
      </c>
      <c r="BG958" s="234">
        <f>IF(N958="zákl. přenesená",J958,0)</f>
        <v>0</v>
      </c>
      <c r="BH958" s="234">
        <f>IF(N958="sníž. přenesená",J958,0)</f>
        <v>0</v>
      </c>
      <c r="BI958" s="234">
        <f>IF(N958="nulová",J958,0)</f>
        <v>0</v>
      </c>
      <c r="BJ958" s="18" t="s">
        <v>90</v>
      </c>
      <c r="BK958" s="234">
        <f>ROUND(I958*H958,2)</f>
        <v>0</v>
      </c>
      <c r="BL958" s="18" t="s">
        <v>276</v>
      </c>
      <c r="BM958" s="233" t="s">
        <v>2797</v>
      </c>
    </row>
    <row r="959" s="2" customFormat="1">
      <c r="A959" s="40"/>
      <c r="B959" s="41"/>
      <c r="C959" s="42"/>
      <c r="D959" s="235" t="s">
        <v>250</v>
      </c>
      <c r="E959" s="42"/>
      <c r="F959" s="236" t="s">
        <v>2780</v>
      </c>
      <c r="G959" s="42"/>
      <c r="H959" s="42"/>
      <c r="I959" s="237"/>
      <c r="J959" s="42"/>
      <c r="K959" s="42"/>
      <c r="L959" s="46"/>
      <c r="M959" s="238"/>
      <c r="N959" s="239"/>
      <c r="O959" s="93"/>
      <c r="P959" s="93"/>
      <c r="Q959" s="93"/>
      <c r="R959" s="93"/>
      <c r="S959" s="93"/>
      <c r="T959" s="94"/>
      <c r="U959" s="40"/>
      <c r="V959" s="40"/>
      <c r="W959" s="40"/>
      <c r="X959" s="40"/>
      <c r="Y959" s="40"/>
      <c r="Z959" s="40"/>
      <c r="AA959" s="40"/>
      <c r="AB959" s="40"/>
      <c r="AC959" s="40"/>
      <c r="AD959" s="40"/>
      <c r="AE959" s="40"/>
      <c r="AT959" s="18" t="s">
        <v>250</v>
      </c>
      <c r="AU959" s="18" t="s">
        <v>92</v>
      </c>
    </row>
    <row r="960" s="2" customFormat="1" ht="21.75" customHeight="1">
      <c r="A960" s="40"/>
      <c r="B960" s="41"/>
      <c r="C960" s="222" t="s">
        <v>2798</v>
      </c>
      <c r="D960" s="222" t="s">
        <v>245</v>
      </c>
      <c r="E960" s="223" t="s">
        <v>2799</v>
      </c>
      <c r="F960" s="224" t="s">
        <v>2800</v>
      </c>
      <c r="G960" s="225" t="s">
        <v>2639</v>
      </c>
      <c r="H960" s="226">
        <v>14.199999999999999</v>
      </c>
      <c r="I960" s="227"/>
      <c r="J960" s="228">
        <f>ROUND(I960*H960,2)</f>
        <v>0</v>
      </c>
      <c r="K960" s="224" t="s">
        <v>249</v>
      </c>
      <c r="L960" s="46"/>
      <c r="M960" s="229" t="s">
        <v>1</v>
      </c>
      <c r="N960" s="230" t="s">
        <v>48</v>
      </c>
      <c r="O960" s="93"/>
      <c r="P960" s="231">
        <f>O960*H960</f>
        <v>0</v>
      </c>
      <c r="Q960" s="231">
        <v>0</v>
      </c>
      <c r="R960" s="231">
        <f>Q960*H960</f>
        <v>0</v>
      </c>
      <c r="S960" s="231">
        <v>0</v>
      </c>
      <c r="T960" s="232">
        <f>S960*H960</f>
        <v>0</v>
      </c>
      <c r="U960" s="40"/>
      <c r="V960" s="40"/>
      <c r="W960" s="40"/>
      <c r="X960" s="40"/>
      <c r="Y960" s="40"/>
      <c r="Z960" s="40"/>
      <c r="AA960" s="40"/>
      <c r="AB960" s="40"/>
      <c r="AC960" s="40"/>
      <c r="AD960" s="40"/>
      <c r="AE960" s="40"/>
      <c r="AR960" s="233" t="s">
        <v>276</v>
      </c>
      <c r="AT960" s="233" t="s">
        <v>245</v>
      </c>
      <c r="AU960" s="233" t="s">
        <v>92</v>
      </c>
      <c r="AY960" s="18" t="s">
        <v>244</v>
      </c>
      <c r="BE960" s="234">
        <f>IF(N960="základní",J960,0)</f>
        <v>0</v>
      </c>
      <c r="BF960" s="234">
        <f>IF(N960="snížená",J960,0)</f>
        <v>0</v>
      </c>
      <c r="BG960" s="234">
        <f>IF(N960="zákl. přenesená",J960,0)</f>
        <v>0</v>
      </c>
      <c r="BH960" s="234">
        <f>IF(N960="sníž. přenesená",J960,0)</f>
        <v>0</v>
      </c>
      <c r="BI960" s="234">
        <f>IF(N960="nulová",J960,0)</f>
        <v>0</v>
      </c>
      <c r="BJ960" s="18" t="s">
        <v>90</v>
      </c>
      <c r="BK960" s="234">
        <f>ROUND(I960*H960,2)</f>
        <v>0</v>
      </c>
      <c r="BL960" s="18" t="s">
        <v>276</v>
      </c>
      <c r="BM960" s="233" t="s">
        <v>2801</v>
      </c>
    </row>
    <row r="961" s="2" customFormat="1">
      <c r="A961" s="40"/>
      <c r="B961" s="41"/>
      <c r="C961" s="42"/>
      <c r="D961" s="235" t="s">
        <v>250</v>
      </c>
      <c r="E961" s="42"/>
      <c r="F961" s="236" t="s">
        <v>2780</v>
      </c>
      <c r="G961" s="42"/>
      <c r="H961" s="42"/>
      <c r="I961" s="237"/>
      <c r="J961" s="42"/>
      <c r="K961" s="42"/>
      <c r="L961" s="46"/>
      <c r="M961" s="238"/>
      <c r="N961" s="239"/>
      <c r="O961" s="93"/>
      <c r="P961" s="93"/>
      <c r="Q961" s="93"/>
      <c r="R961" s="93"/>
      <c r="S961" s="93"/>
      <c r="T961" s="94"/>
      <c r="U961" s="40"/>
      <c r="V961" s="40"/>
      <c r="W961" s="40"/>
      <c r="X961" s="40"/>
      <c r="Y961" s="40"/>
      <c r="Z961" s="40"/>
      <c r="AA961" s="40"/>
      <c r="AB961" s="40"/>
      <c r="AC961" s="40"/>
      <c r="AD961" s="40"/>
      <c r="AE961" s="40"/>
      <c r="AT961" s="18" t="s">
        <v>250</v>
      </c>
      <c r="AU961" s="18" t="s">
        <v>92</v>
      </c>
    </row>
    <row r="962" s="2" customFormat="1" ht="16.5" customHeight="1">
      <c r="A962" s="40"/>
      <c r="B962" s="41"/>
      <c r="C962" s="222" t="s">
        <v>2802</v>
      </c>
      <c r="D962" s="222" t="s">
        <v>245</v>
      </c>
      <c r="E962" s="223" t="s">
        <v>2803</v>
      </c>
      <c r="F962" s="224" t="s">
        <v>2804</v>
      </c>
      <c r="G962" s="225" t="s">
        <v>476</v>
      </c>
      <c r="H962" s="226">
        <v>57.5</v>
      </c>
      <c r="I962" s="227"/>
      <c r="J962" s="228">
        <f>ROUND(I962*H962,2)</f>
        <v>0</v>
      </c>
      <c r="K962" s="224" t="s">
        <v>249</v>
      </c>
      <c r="L962" s="46"/>
      <c r="M962" s="229" t="s">
        <v>1</v>
      </c>
      <c r="N962" s="230" t="s">
        <v>48</v>
      </c>
      <c r="O962" s="93"/>
      <c r="P962" s="231">
        <f>O962*H962</f>
        <v>0</v>
      </c>
      <c r="Q962" s="231">
        <v>0</v>
      </c>
      <c r="R962" s="231">
        <f>Q962*H962</f>
        <v>0</v>
      </c>
      <c r="S962" s="231">
        <v>0</v>
      </c>
      <c r="T962" s="232">
        <f>S962*H962</f>
        <v>0</v>
      </c>
      <c r="U962" s="40"/>
      <c r="V962" s="40"/>
      <c r="W962" s="40"/>
      <c r="X962" s="40"/>
      <c r="Y962" s="40"/>
      <c r="Z962" s="40"/>
      <c r="AA962" s="40"/>
      <c r="AB962" s="40"/>
      <c r="AC962" s="40"/>
      <c r="AD962" s="40"/>
      <c r="AE962" s="40"/>
      <c r="AR962" s="233" t="s">
        <v>276</v>
      </c>
      <c r="AT962" s="233" t="s">
        <v>245</v>
      </c>
      <c r="AU962" s="233" t="s">
        <v>92</v>
      </c>
      <c r="AY962" s="18" t="s">
        <v>244</v>
      </c>
      <c r="BE962" s="234">
        <f>IF(N962="základní",J962,0)</f>
        <v>0</v>
      </c>
      <c r="BF962" s="234">
        <f>IF(N962="snížená",J962,0)</f>
        <v>0</v>
      </c>
      <c r="BG962" s="234">
        <f>IF(N962="zákl. přenesená",J962,0)</f>
        <v>0</v>
      </c>
      <c r="BH962" s="234">
        <f>IF(N962="sníž. přenesená",J962,0)</f>
        <v>0</v>
      </c>
      <c r="BI962" s="234">
        <f>IF(N962="nulová",J962,0)</f>
        <v>0</v>
      </c>
      <c r="BJ962" s="18" t="s">
        <v>90</v>
      </c>
      <c r="BK962" s="234">
        <f>ROUND(I962*H962,2)</f>
        <v>0</v>
      </c>
      <c r="BL962" s="18" t="s">
        <v>276</v>
      </c>
      <c r="BM962" s="233" t="s">
        <v>2805</v>
      </c>
    </row>
    <row r="963" s="2" customFormat="1">
      <c r="A963" s="40"/>
      <c r="B963" s="41"/>
      <c r="C963" s="42"/>
      <c r="D963" s="235" t="s">
        <v>250</v>
      </c>
      <c r="E963" s="42"/>
      <c r="F963" s="236" t="s">
        <v>2780</v>
      </c>
      <c r="G963" s="42"/>
      <c r="H963" s="42"/>
      <c r="I963" s="237"/>
      <c r="J963" s="42"/>
      <c r="K963" s="42"/>
      <c r="L963" s="46"/>
      <c r="M963" s="238"/>
      <c r="N963" s="239"/>
      <c r="O963" s="93"/>
      <c r="P963" s="93"/>
      <c r="Q963" s="93"/>
      <c r="R963" s="93"/>
      <c r="S963" s="93"/>
      <c r="T963" s="94"/>
      <c r="U963" s="40"/>
      <c r="V963" s="40"/>
      <c r="W963" s="40"/>
      <c r="X963" s="40"/>
      <c r="Y963" s="40"/>
      <c r="Z963" s="40"/>
      <c r="AA963" s="40"/>
      <c r="AB963" s="40"/>
      <c r="AC963" s="40"/>
      <c r="AD963" s="40"/>
      <c r="AE963" s="40"/>
      <c r="AT963" s="18" t="s">
        <v>250</v>
      </c>
      <c r="AU963" s="18" t="s">
        <v>92</v>
      </c>
    </row>
    <row r="964" s="2" customFormat="1" ht="16.5" customHeight="1">
      <c r="A964" s="40"/>
      <c r="B964" s="41"/>
      <c r="C964" s="222" t="s">
        <v>2806</v>
      </c>
      <c r="D964" s="222" t="s">
        <v>245</v>
      </c>
      <c r="E964" s="223" t="s">
        <v>2807</v>
      </c>
      <c r="F964" s="224" t="s">
        <v>2808</v>
      </c>
      <c r="G964" s="225" t="s">
        <v>476</v>
      </c>
      <c r="H964" s="226">
        <v>56</v>
      </c>
      <c r="I964" s="227"/>
      <c r="J964" s="228">
        <f>ROUND(I964*H964,2)</f>
        <v>0</v>
      </c>
      <c r="K964" s="224" t="s">
        <v>249</v>
      </c>
      <c r="L964" s="46"/>
      <c r="M964" s="229" t="s">
        <v>1</v>
      </c>
      <c r="N964" s="230" t="s">
        <v>48</v>
      </c>
      <c r="O964" s="93"/>
      <c r="P964" s="231">
        <f>O964*H964</f>
        <v>0</v>
      </c>
      <c r="Q964" s="231">
        <v>0</v>
      </c>
      <c r="R964" s="231">
        <f>Q964*H964</f>
        <v>0</v>
      </c>
      <c r="S964" s="231">
        <v>0</v>
      </c>
      <c r="T964" s="232">
        <f>S964*H964</f>
        <v>0</v>
      </c>
      <c r="U964" s="40"/>
      <c r="V964" s="40"/>
      <c r="W964" s="40"/>
      <c r="X964" s="40"/>
      <c r="Y964" s="40"/>
      <c r="Z964" s="40"/>
      <c r="AA964" s="40"/>
      <c r="AB964" s="40"/>
      <c r="AC964" s="40"/>
      <c r="AD964" s="40"/>
      <c r="AE964" s="40"/>
      <c r="AR964" s="233" t="s">
        <v>276</v>
      </c>
      <c r="AT964" s="233" t="s">
        <v>245</v>
      </c>
      <c r="AU964" s="233" t="s">
        <v>92</v>
      </c>
      <c r="AY964" s="18" t="s">
        <v>244</v>
      </c>
      <c r="BE964" s="234">
        <f>IF(N964="základní",J964,0)</f>
        <v>0</v>
      </c>
      <c r="BF964" s="234">
        <f>IF(N964="snížená",J964,0)</f>
        <v>0</v>
      </c>
      <c r="BG964" s="234">
        <f>IF(N964="zákl. přenesená",J964,0)</f>
        <v>0</v>
      </c>
      <c r="BH964" s="234">
        <f>IF(N964="sníž. přenesená",J964,0)</f>
        <v>0</v>
      </c>
      <c r="BI964" s="234">
        <f>IF(N964="nulová",J964,0)</f>
        <v>0</v>
      </c>
      <c r="BJ964" s="18" t="s">
        <v>90</v>
      </c>
      <c r="BK964" s="234">
        <f>ROUND(I964*H964,2)</f>
        <v>0</v>
      </c>
      <c r="BL964" s="18" t="s">
        <v>276</v>
      </c>
      <c r="BM964" s="233" t="s">
        <v>2809</v>
      </c>
    </row>
    <row r="965" s="2" customFormat="1">
      <c r="A965" s="40"/>
      <c r="B965" s="41"/>
      <c r="C965" s="42"/>
      <c r="D965" s="235" t="s">
        <v>250</v>
      </c>
      <c r="E965" s="42"/>
      <c r="F965" s="236" t="s">
        <v>2780</v>
      </c>
      <c r="G965" s="42"/>
      <c r="H965" s="42"/>
      <c r="I965" s="237"/>
      <c r="J965" s="42"/>
      <c r="K965" s="42"/>
      <c r="L965" s="46"/>
      <c r="M965" s="238"/>
      <c r="N965" s="239"/>
      <c r="O965" s="93"/>
      <c r="P965" s="93"/>
      <c r="Q965" s="93"/>
      <c r="R965" s="93"/>
      <c r="S965" s="93"/>
      <c r="T965" s="94"/>
      <c r="U965" s="40"/>
      <c r="V965" s="40"/>
      <c r="W965" s="40"/>
      <c r="X965" s="40"/>
      <c r="Y965" s="40"/>
      <c r="Z965" s="40"/>
      <c r="AA965" s="40"/>
      <c r="AB965" s="40"/>
      <c r="AC965" s="40"/>
      <c r="AD965" s="40"/>
      <c r="AE965" s="40"/>
      <c r="AT965" s="18" t="s">
        <v>250</v>
      </c>
      <c r="AU965" s="18" t="s">
        <v>92</v>
      </c>
    </row>
    <row r="966" s="13" customFormat="1">
      <c r="A966" s="13"/>
      <c r="B966" s="262"/>
      <c r="C966" s="263"/>
      <c r="D966" s="235" t="s">
        <v>436</v>
      </c>
      <c r="E966" s="264" t="s">
        <v>1</v>
      </c>
      <c r="F966" s="265" t="s">
        <v>2810</v>
      </c>
      <c r="G966" s="263"/>
      <c r="H966" s="266">
        <v>56</v>
      </c>
      <c r="I966" s="267"/>
      <c r="J966" s="263"/>
      <c r="K966" s="263"/>
      <c r="L966" s="268"/>
      <c r="M966" s="269"/>
      <c r="N966" s="270"/>
      <c r="O966" s="270"/>
      <c r="P966" s="270"/>
      <c r="Q966" s="270"/>
      <c r="R966" s="270"/>
      <c r="S966" s="270"/>
      <c r="T966" s="271"/>
      <c r="U966" s="13"/>
      <c r="V966" s="13"/>
      <c r="W966" s="13"/>
      <c r="X966" s="13"/>
      <c r="Y966" s="13"/>
      <c r="Z966" s="13"/>
      <c r="AA966" s="13"/>
      <c r="AB966" s="13"/>
      <c r="AC966" s="13"/>
      <c r="AD966" s="13"/>
      <c r="AE966" s="13"/>
      <c r="AT966" s="272" t="s">
        <v>436</v>
      </c>
      <c r="AU966" s="272" t="s">
        <v>92</v>
      </c>
      <c r="AV966" s="13" t="s">
        <v>92</v>
      </c>
      <c r="AW966" s="13" t="s">
        <v>38</v>
      </c>
      <c r="AX966" s="13" t="s">
        <v>83</v>
      </c>
      <c r="AY966" s="272" t="s">
        <v>244</v>
      </c>
    </row>
    <row r="967" s="14" customFormat="1">
      <c r="A967" s="14"/>
      <c r="B967" s="273"/>
      <c r="C967" s="274"/>
      <c r="D967" s="235" t="s">
        <v>436</v>
      </c>
      <c r="E967" s="275" t="s">
        <v>1</v>
      </c>
      <c r="F967" s="276" t="s">
        <v>438</v>
      </c>
      <c r="G967" s="274"/>
      <c r="H967" s="277">
        <v>56</v>
      </c>
      <c r="I967" s="278"/>
      <c r="J967" s="274"/>
      <c r="K967" s="274"/>
      <c r="L967" s="279"/>
      <c r="M967" s="280"/>
      <c r="N967" s="281"/>
      <c r="O967" s="281"/>
      <c r="P967" s="281"/>
      <c r="Q967" s="281"/>
      <c r="R967" s="281"/>
      <c r="S967" s="281"/>
      <c r="T967" s="282"/>
      <c r="U967" s="14"/>
      <c r="V967" s="14"/>
      <c r="W967" s="14"/>
      <c r="X967" s="14"/>
      <c r="Y967" s="14"/>
      <c r="Z967" s="14"/>
      <c r="AA967" s="14"/>
      <c r="AB967" s="14"/>
      <c r="AC967" s="14"/>
      <c r="AD967" s="14"/>
      <c r="AE967" s="14"/>
      <c r="AT967" s="283" t="s">
        <v>436</v>
      </c>
      <c r="AU967" s="283" t="s">
        <v>92</v>
      </c>
      <c r="AV967" s="14" t="s">
        <v>123</v>
      </c>
      <c r="AW967" s="14" t="s">
        <v>38</v>
      </c>
      <c r="AX967" s="14" t="s">
        <v>90</v>
      </c>
      <c r="AY967" s="283" t="s">
        <v>244</v>
      </c>
    </row>
    <row r="968" s="2" customFormat="1" ht="16.5" customHeight="1">
      <c r="A968" s="40"/>
      <c r="B968" s="41"/>
      <c r="C968" s="222" t="s">
        <v>2811</v>
      </c>
      <c r="D968" s="222" t="s">
        <v>245</v>
      </c>
      <c r="E968" s="223" t="s">
        <v>2812</v>
      </c>
      <c r="F968" s="224" t="s">
        <v>2813</v>
      </c>
      <c r="G968" s="225" t="s">
        <v>476</v>
      </c>
      <c r="H968" s="226">
        <v>3.5</v>
      </c>
      <c r="I968" s="227"/>
      <c r="J968" s="228">
        <f>ROUND(I968*H968,2)</f>
        <v>0</v>
      </c>
      <c r="K968" s="224" t="s">
        <v>249</v>
      </c>
      <c r="L968" s="46"/>
      <c r="M968" s="229" t="s">
        <v>1</v>
      </c>
      <c r="N968" s="230" t="s">
        <v>48</v>
      </c>
      <c r="O968" s="93"/>
      <c r="P968" s="231">
        <f>O968*H968</f>
        <v>0</v>
      </c>
      <c r="Q968" s="231">
        <v>0</v>
      </c>
      <c r="R968" s="231">
        <f>Q968*H968</f>
        <v>0</v>
      </c>
      <c r="S968" s="231">
        <v>0</v>
      </c>
      <c r="T968" s="232">
        <f>S968*H968</f>
        <v>0</v>
      </c>
      <c r="U968" s="40"/>
      <c r="V968" s="40"/>
      <c r="W968" s="40"/>
      <c r="X968" s="40"/>
      <c r="Y968" s="40"/>
      <c r="Z968" s="40"/>
      <c r="AA968" s="40"/>
      <c r="AB968" s="40"/>
      <c r="AC968" s="40"/>
      <c r="AD968" s="40"/>
      <c r="AE968" s="40"/>
      <c r="AR968" s="233" t="s">
        <v>276</v>
      </c>
      <c r="AT968" s="233" t="s">
        <v>245</v>
      </c>
      <c r="AU968" s="233" t="s">
        <v>92</v>
      </c>
      <c r="AY968" s="18" t="s">
        <v>244</v>
      </c>
      <c r="BE968" s="234">
        <f>IF(N968="základní",J968,0)</f>
        <v>0</v>
      </c>
      <c r="BF968" s="234">
        <f>IF(N968="snížená",J968,0)</f>
        <v>0</v>
      </c>
      <c r="BG968" s="234">
        <f>IF(N968="zákl. přenesená",J968,0)</f>
        <v>0</v>
      </c>
      <c r="BH968" s="234">
        <f>IF(N968="sníž. přenesená",J968,0)</f>
        <v>0</v>
      </c>
      <c r="BI968" s="234">
        <f>IF(N968="nulová",J968,0)</f>
        <v>0</v>
      </c>
      <c r="BJ968" s="18" t="s">
        <v>90</v>
      </c>
      <c r="BK968" s="234">
        <f>ROUND(I968*H968,2)</f>
        <v>0</v>
      </c>
      <c r="BL968" s="18" t="s">
        <v>276</v>
      </c>
      <c r="BM968" s="233" t="s">
        <v>2814</v>
      </c>
    </row>
    <row r="969" s="2" customFormat="1">
      <c r="A969" s="40"/>
      <c r="B969" s="41"/>
      <c r="C969" s="42"/>
      <c r="D969" s="235" t="s">
        <v>250</v>
      </c>
      <c r="E969" s="42"/>
      <c r="F969" s="236" t="s">
        <v>2780</v>
      </c>
      <c r="G969" s="42"/>
      <c r="H969" s="42"/>
      <c r="I969" s="237"/>
      <c r="J969" s="42"/>
      <c r="K969" s="42"/>
      <c r="L969" s="46"/>
      <c r="M969" s="238"/>
      <c r="N969" s="239"/>
      <c r="O969" s="93"/>
      <c r="P969" s="93"/>
      <c r="Q969" s="93"/>
      <c r="R969" s="93"/>
      <c r="S969" s="93"/>
      <c r="T969" s="94"/>
      <c r="U969" s="40"/>
      <c r="V969" s="40"/>
      <c r="W969" s="40"/>
      <c r="X969" s="40"/>
      <c r="Y969" s="40"/>
      <c r="Z969" s="40"/>
      <c r="AA969" s="40"/>
      <c r="AB969" s="40"/>
      <c r="AC969" s="40"/>
      <c r="AD969" s="40"/>
      <c r="AE969" s="40"/>
      <c r="AT969" s="18" t="s">
        <v>250</v>
      </c>
      <c r="AU969" s="18" t="s">
        <v>92</v>
      </c>
    </row>
    <row r="970" s="2" customFormat="1" ht="16.5" customHeight="1">
      <c r="A970" s="40"/>
      <c r="B970" s="41"/>
      <c r="C970" s="222" t="s">
        <v>2815</v>
      </c>
      <c r="D970" s="222" t="s">
        <v>245</v>
      </c>
      <c r="E970" s="223" t="s">
        <v>2816</v>
      </c>
      <c r="F970" s="224" t="s">
        <v>2817</v>
      </c>
      <c r="G970" s="225" t="s">
        <v>476</v>
      </c>
      <c r="H970" s="226">
        <v>3203</v>
      </c>
      <c r="I970" s="227"/>
      <c r="J970" s="228">
        <f>ROUND(I970*H970,2)</f>
        <v>0</v>
      </c>
      <c r="K970" s="224" t="s">
        <v>249</v>
      </c>
      <c r="L970" s="46"/>
      <c r="M970" s="229" t="s">
        <v>1</v>
      </c>
      <c r="N970" s="230" t="s">
        <v>48</v>
      </c>
      <c r="O970" s="93"/>
      <c r="P970" s="231">
        <f>O970*H970</f>
        <v>0</v>
      </c>
      <c r="Q970" s="231">
        <v>0</v>
      </c>
      <c r="R970" s="231">
        <f>Q970*H970</f>
        <v>0</v>
      </c>
      <c r="S970" s="231">
        <v>0</v>
      </c>
      <c r="T970" s="232">
        <f>S970*H970</f>
        <v>0</v>
      </c>
      <c r="U970" s="40"/>
      <c r="V970" s="40"/>
      <c r="W970" s="40"/>
      <c r="X970" s="40"/>
      <c r="Y970" s="40"/>
      <c r="Z970" s="40"/>
      <c r="AA970" s="40"/>
      <c r="AB970" s="40"/>
      <c r="AC970" s="40"/>
      <c r="AD970" s="40"/>
      <c r="AE970" s="40"/>
      <c r="AR970" s="233" t="s">
        <v>276</v>
      </c>
      <c r="AT970" s="233" t="s">
        <v>245</v>
      </c>
      <c r="AU970" s="233" t="s">
        <v>92</v>
      </c>
      <c r="AY970" s="18" t="s">
        <v>244</v>
      </c>
      <c r="BE970" s="234">
        <f>IF(N970="základní",J970,0)</f>
        <v>0</v>
      </c>
      <c r="BF970" s="234">
        <f>IF(N970="snížená",J970,0)</f>
        <v>0</v>
      </c>
      <c r="BG970" s="234">
        <f>IF(N970="zákl. přenesená",J970,0)</f>
        <v>0</v>
      </c>
      <c r="BH970" s="234">
        <f>IF(N970="sníž. přenesená",J970,0)</f>
        <v>0</v>
      </c>
      <c r="BI970" s="234">
        <f>IF(N970="nulová",J970,0)</f>
        <v>0</v>
      </c>
      <c r="BJ970" s="18" t="s">
        <v>90</v>
      </c>
      <c r="BK970" s="234">
        <f>ROUND(I970*H970,2)</f>
        <v>0</v>
      </c>
      <c r="BL970" s="18" t="s">
        <v>276</v>
      </c>
      <c r="BM970" s="233" t="s">
        <v>2818</v>
      </c>
    </row>
    <row r="971" s="2" customFormat="1">
      <c r="A971" s="40"/>
      <c r="B971" s="41"/>
      <c r="C971" s="42"/>
      <c r="D971" s="235" t="s">
        <v>250</v>
      </c>
      <c r="E971" s="42"/>
      <c r="F971" s="236" t="s">
        <v>2780</v>
      </c>
      <c r="G971" s="42"/>
      <c r="H971" s="42"/>
      <c r="I971" s="237"/>
      <c r="J971" s="42"/>
      <c r="K971" s="42"/>
      <c r="L971" s="46"/>
      <c r="M971" s="238"/>
      <c r="N971" s="239"/>
      <c r="O971" s="93"/>
      <c r="P971" s="93"/>
      <c r="Q971" s="93"/>
      <c r="R971" s="93"/>
      <c r="S971" s="93"/>
      <c r="T971" s="94"/>
      <c r="U971" s="40"/>
      <c r="V971" s="40"/>
      <c r="W971" s="40"/>
      <c r="X971" s="40"/>
      <c r="Y971" s="40"/>
      <c r="Z971" s="40"/>
      <c r="AA971" s="40"/>
      <c r="AB971" s="40"/>
      <c r="AC971" s="40"/>
      <c r="AD971" s="40"/>
      <c r="AE971" s="40"/>
      <c r="AT971" s="18" t="s">
        <v>250</v>
      </c>
      <c r="AU971" s="18" t="s">
        <v>92</v>
      </c>
    </row>
    <row r="972" s="2" customFormat="1" ht="16.5" customHeight="1">
      <c r="A972" s="40"/>
      <c r="B972" s="41"/>
      <c r="C972" s="222" t="s">
        <v>2819</v>
      </c>
      <c r="D972" s="222" t="s">
        <v>245</v>
      </c>
      <c r="E972" s="223" t="s">
        <v>2820</v>
      </c>
      <c r="F972" s="224" t="s">
        <v>2821</v>
      </c>
      <c r="G972" s="225" t="s">
        <v>476</v>
      </c>
      <c r="H972" s="226">
        <v>184.59999999999999</v>
      </c>
      <c r="I972" s="227"/>
      <c r="J972" s="228">
        <f>ROUND(I972*H972,2)</f>
        <v>0</v>
      </c>
      <c r="K972" s="224" t="s">
        <v>249</v>
      </c>
      <c r="L972" s="46"/>
      <c r="M972" s="229" t="s">
        <v>1</v>
      </c>
      <c r="N972" s="230" t="s">
        <v>48</v>
      </c>
      <c r="O972" s="93"/>
      <c r="P972" s="231">
        <f>O972*H972</f>
        <v>0</v>
      </c>
      <c r="Q972" s="231">
        <v>0</v>
      </c>
      <c r="R972" s="231">
        <f>Q972*H972</f>
        <v>0</v>
      </c>
      <c r="S972" s="231">
        <v>0</v>
      </c>
      <c r="T972" s="232">
        <f>S972*H972</f>
        <v>0</v>
      </c>
      <c r="U972" s="40"/>
      <c r="V972" s="40"/>
      <c r="W972" s="40"/>
      <c r="X972" s="40"/>
      <c r="Y972" s="40"/>
      <c r="Z972" s="40"/>
      <c r="AA972" s="40"/>
      <c r="AB972" s="40"/>
      <c r="AC972" s="40"/>
      <c r="AD972" s="40"/>
      <c r="AE972" s="40"/>
      <c r="AR972" s="233" t="s">
        <v>276</v>
      </c>
      <c r="AT972" s="233" t="s">
        <v>245</v>
      </c>
      <c r="AU972" s="233" t="s">
        <v>92</v>
      </c>
      <c r="AY972" s="18" t="s">
        <v>244</v>
      </c>
      <c r="BE972" s="234">
        <f>IF(N972="základní",J972,0)</f>
        <v>0</v>
      </c>
      <c r="BF972" s="234">
        <f>IF(N972="snížená",J972,0)</f>
        <v>0</v>
      </c>
      <c r="BG972" s="234">
        <f>IF(N972="zákl. přenesená",J972,0)</f>
        <v>0</v>
      </c>
      <c r="BH972" s="234">
        <f>IF(N972="sníž. přenesená",J972,0)</f>
        <v>0</v>
      </c>
      <c r="BI972" s="234">
        <f>IF(N972="nulová",J972,0)</f>
        <v>0</v>
      </c>
      <c r="BJ972" s="18" t="s">
        <v>90</v>
      </c>
      <c r="BK972" s="234">
        <f>ROUND(I972*H972,2)</f>
        <v>0</v>
      </c>
      <c r="BL972" s="18" t="s">
        <v>276</v>
      </c>
      <c r="BM972" s="233" t="s">
        <v>2822</v>
      </c>
    </row>
    <row r="973" s="2" customFormat="1">
      <c r="A973" s="40"/>
      <c r="B973" s="41"/>
      <c r="C973" s="42"/>
      <c r="D973" s="235" t="s">
        <v>250</v>
      </c>
      <c r="E973" s="42"/>
      <c r="F973" s="236" t="s">
        <v>2780</v>
      </c>
      <c r="G973" s="42"/>
      <c r="H973" s="42"/>
      <c r="I973" s="237"/>
      <c r="J973" s="42"/>
      <c r="K973" s="42"/>
      <c r="L973" s="46"/>
      <c r="M973" s="238"/>
      <c r="N973" s="239"/>
      <c r="O973" s="93"/>
      <c r="P973" s="93"/>
      <c r="Q973" s="93"/>
      <c r="R973" s="93"/>
      <c r="S973" s="93"/>
      <c r="T973" s="94"/>
      <c r="U973" s="40"/>
      <c r="V973" s="40"/>
      <c r="W973" s="40"/>
      <c r="X973" s="40"/>
      <c r="Y973" s="40"/>
      <c r="Z973" s="40"/>
      <c r="AA973" s="40"/>
      <c r="AB973" s="40"/>
      <c r="AC973" s="40"/>
      <c r="AD973" s="40"/>
      <c r="AE973" s="40"/>
      <c r="AT973" s="18" t="s">
        <v>250</v>
      </c>
      <c r="AU973" s="18" t="s">
        <v>92</v>
      </c>
    </row>
    <row r="974" s="2" customFormat="1" ht="16.5" customHeight="1">
      <c r="A974" s="40"/>
      <c r="B974" s="41"/>
      <c r="C974" s="222" t="s">
        <v>2823</v>
      </c>
      <c r="D974" s="222" t="s">
        <v>245</v>
      </c>
      <c r="E974" s="223" t="s">
        <v>2824</v>
      </c>
      <c r="F974" s="224" t="s">
        <v>2825</v>
      </c>
      <c r="G974" s="225" t="s">
        <v>979</v>
      </c>
      <c r="H974" s="226">
        <v>1</v>
      </c>
      <c r="I974" s="227"/>
      <c r="J974" s="228">
        <f>ROUND(I974*H974,2)</f>
        <v>0</v>
      </c>
      <c r="K974" s="224" t="s">
        <v>249</v>
      </c>
      <c r="L974" s="46"/>
      <c r="M974" s="229" t="s">
        <v>1</v>
      </c>
      <c r="N974" s="230" t="s">
        <v>48</v>
      </c>
      <c r="O974" s="93"/>
      <c r="P974" s="231">
        <f>O974*H974</f>
        <v>0</v>
      </c>
      <c r="Q974" s="231">
        <v>0</v>
      </c>
      <c r="R974" s="231">
        <f>Q974*H974</f>
        <v>0</v>
      </c>
      <c r="S974" s="231">
        <v>0</v>
      </c>
      <c r="T974" s="232">
        <f>S974*H974</f>
        <v>0</v>
      </c>
      <c r="U974" s="40"/>
      <c r="V974" s="40"/>
      <c r="W974" s="40"/>
      <c r="X974" s="40"/>
      <c r="Y974" s="40"/>
      <c r="Z974" s="40"/>
      <c r="AA974" s="40"/>
      <c r="AB974" s="40"/>
      <c r="AC974" s="40"/>
      <c r="AD974" s="40"/>
      <c r="AE974" s="40"/>
      <c r="AR974" s="233" t="s">
        <v>276</v>
      </c>
      <c r="AT974" s="233" t="s">
        <v>245</v>
      </c>
      <c r="AU974" s="233" t="s">
        <v>92</v>
      </c>
      <c r="AY974" s="18" t="s">
        <v>244</v>
      </c>
      <c r="BE974" s="234">
        <f>IF(N974="základní",J974,0)</f>
        <v>0</v>
      </c>
      <c r="BF974" s="234">
        <f>IF(N974="snížená",J974,0)</f>
        <v>0</v>
      </c>
      <c r="BG974" s="234">
        <f>IF(N974="zákl. přenesená",J974,0)</f>
        <v>0</v>
      </c>
      <c r="BH974" s="234">
        <f>IF(N974="sníž. přenesená",J974,0)</f>
        <v>0</v>
      </c>
      <c r="BI974" s="234">
        <f>IF(N974="nulová",J974,0)</f>
        <v>0</v>
      </c>
      <c r="BJ974" s="18" t="s">
        <v>90</v>
      </c>
      <c r="BK974" s="234">
        <f>ROUND(I974*H974,2)</f>
        <v>0</v>
      </c>
      <c r="BL974" s="18" t="s">
        <v>276</v>
      </c>
      <c r="BM974" s="233" t="s">
        <v>2826</v>
      </c>
    </row>
    <row r="975" s="2" customFormat="1">
      <c r="A975" s="40"/>
      <c r="B975" s="41"/>
      <c r="C975" s="42"/>
      <c r="D975" s="235" t="s">
        <v>250</v>
      </c>
      <c r="E975" s="42"/>
      <c r="F975" s="236" t="s">
        <v>2780</v>
      </c>
      <c r="G975" s="42"/>
      <c r="H975" s="42"/>
      <c r="I975" s="237"/>
      <c r="J975" s="42"/>
      <c r="K975" s="42"/>
      <c r="L975" s="46"/>
      <c r="M975" s="238"/>
      <c r="N975" s="239"/>
      <c r="O975" s="93"/>
      <c r="P975" s="93"/>
      <c r="Q975" s="93"/>
      <c r="R975" s="93"/>
      <c r="S975" s="93"/>
      <c r="T975" s="94"/>
      <c r="U975" s="40"/>
      <c r="V975" s="40"/>
      <c r="W975" s="40"/>
      <c r="X975" s="40"/>
      <c r="Y975" s="40"/>
      <c r="Z975" s="40"/>
      <c r="AA975" s="40"/>
      <c r="AB975" s="40"/>
      <c r="AC975" s="40"/>
      <c r="AD975" s="40"/>
      <c r="AE975" s="40"/>
      <c r="AT975" s="18" t="s">
        <v>250</v>
      </c>
      <c r="AU975" s="18" t="s">
        <v>92</v>
      </c>
    </row>
    <row r="976" s="2" customFormat="1" ht="16.5" customHeight="1">
      <c r="A976" s="40"/>
      <c r="B976" s="41"/>
      <c r="C976" s="222" t="s">
        <v>2827</v>
      </c>
      <c r="D976" s="222" t="s">
        <v>245</v>
      </c>
      <c r="E976" s="223" t="s">
        <v>2828</v>
      </c>
      <c r="F976" s="224" t="s">
        <v>2829</v>
      </c>
      <c r="G976" s="225" t="s">
        <v>979</v>
      </c>
      <c r="H976" s="226">
        <v>4</v>
      </c>
      <c r="I976" s="227"/>
      <c r="J976" s="228">
        <f>ROUND(I976*H976,2)</f>
        <v>0</v>
      </c>
      <c r="K976" s="224" t="s">
        <v>249</v>
      </c>
      <c r="L976" s="46"/>
      <c r="M976" s="229" t="s">
        <v>1</v>
      </c>
      <c r="N976" s="230" t="s">
        <v>48</v>
      </c>
      <c r="O976" s="93"/>
      <c r="P976" s="231">
        <f>O976*H976</f>
        <v>0</v>
      </c>
      <c r="Q976" s="231">
        <v>0</v>
      </c>
      <c r="R976" s="231">
        <f>Q976*H976</f>
        <v>0</v>
      </c>
      <c r="S976" s="231">
        <v>0</v>
      </c>
      <c r="T976" s="232">
        <f>S976*H976</f>
        <v>0</v>
      </c>
      <c r="U976" s="40"/>
      <c r="V976" s="40"/>
      <c r="W976" s="40"/>
      <c r="X976" s="40"/>
      <c r="Y976" s="40"/>
      <c r="Z976" s="40"/>
      <c r="AA976" s="40"/>
      <c r="AB976" s="40"/>
      <c r="AC976" s="40"/>
      <c r="AD976" s="40"/>
      <c r="AE976" s="40"/>
      <c r="AR976" s="233" t="s">
        <v>276</v>
      </c>
      <c r="AT976" s="233" t="s">
        <v>245</v>
      </c>
      <c r="AU976" s="233" t="s">
        <v>92</v>
      </c>
      <c r="AY976" s="18" t="s">
        <v>244</v>
      </c>
      <c r="BE976" s="234">
        <f>IF(N976="základní",J976,0)</f>
        <v>0</v>
      </c>
      <c r="BF976" s="234">
        <f>IF(N976="snížená",J976,0)</f>
        <v>0</v>
      </c>
      <c r="BG976" s="234">
        <f>IF(N976="zákl. přenesená",J976,0)</f>
        <v>0</v>
      </c>
      <c r="BH976" s="234">
        <f>IF(N976="sníž. přenesená",J976,0)</f>
        <v>0</v>
      </c>
      <c r="BI976" s="234">
        <f>IF(N976="nulová",J976,0)</f>
        <v>0</v>
      </c>
      <c r="BJ976" s="18" t="s">
        <v>90</v>
      </c>
      <c r="BK976" s="234">
        <f>ROUND(I976*H976,2)</f>
        <v>0</v>
      </c>
      <c r="BL976" s="18" t="s">
        <v>276</v>
      </c>
      <c r="BM976" s="233" t="s">
        <v>2830</v>
      </c>
    </row>
    <row r="977" s="2" customFormat="1">
      <c r="A977" s="40"/>
      <c r="B977" s="41"/>
      <c r="C977" s="42"/>
      <c r="D977" s="235" t="s">
        <v>250</v>
      </c>
      <c r="E977" s="42"/>
      <c r="F977" s="236" t="s">
        <v>2780</v>
      </c>
      <c r="G977" s="42"/>
      <c r="H977" s="42"/>
      <c r="I977" s="237"/>
      <c r="J977" s="42"/>
      <c r="K977" s="42"/>
      <c r="L977" s="46"/>
      <c r="M977" s="238"/>
      <c r="N977" s="239"/>
      <c r="O977" s="93"/>
      <c r="P977" s="93"/>
      <c r="Q977" s="93"/>
      <c r="R977" s="93"/>
      <c r="S977" s="93"/>
      <c r="T977" s="94"/>
      <c r="U977" s="40"/>
      <c r="V977" s="40"/>
      <c r="W977" s="40"/>
      <c r="X977" s="40"/>
      <c r="Y977" s="40"/>
      <c r="Z977" s="40"/>
      <c r="AA977" s="40"/>
      <c r="AB977" s="40"/>
      <c r="AC977" s="40"/>
      <c r="AD977" s="40"/>
      <c r="AE977" s="40"/>
      <c r="AT977" s="18" t="s">
        <v>250</v>
      </c>
      <c r="AU977" s="18" t="s">
        <v>92</v>
      </c>
    </row>
    <row r="978" s="2" customFormat="1" ht="16.5" customHeight="1">
      <c r="A978" s="40"/>
      <c r="B978" s="41"/>
      <c r="C978" s="222" t="s">
        <v>2831</v>
      </c>
      <c r="D978" s="222" t="s">
        <v>245</v>
      </c>
      <c r="E978" s="223" t="s">
        <v>2832</v>
      </c>
      <c r="F978" s="224" t="s">
        <v>2833</v>
      </c>
      <c r="G978" s="225" t="s">
        <v>476</v>
      </c>
      <c r="H978" s="226">
        <v>108</v>
      </c>
      <c r="I978" s="227"/>
      <c r="J978" s="228">
        <f>ROUND(I978*H978,2)</f>
        <v>0</v>
      </c>
      <c r="K978" s="224" t="s">
        <v>249</v>
      </c>
      <c r="L978" s="46"/>
      <c r="M978" s="229" t="s">
        <v>1</v>
      </c>
      <c r="N978" s="230" t="s">
        <v>48</v>
      </c>
      <c r="O978" s="93"/>
      <c r="P978" s="231">
        <f>O978*H978</f>
        <v>0</v>
      </c>
      <c r="Q978" s="231">
        <v>0</v>
      </c>
      <c r="R978" s="231">
        <f>Q978*H978</f>
        <v>0</v>
      </c>
      <c r="S978" s="231">
        <v>0</v>
      </c>
      <c r="T978" s="232">
        <f>S978*H978</f>
        <v>0</v>
      </c>
      <c r="U978" s="40"/>
      <c r="V978" s="40"/>
      <c r="W978" s="40"/>
      <c r="X978" s="40"/>
      <c r="Y978" s="40"/>
      <c r="Z978" s="40"/>
      <c r="AA978" s="40"/>
      <c r="AB978" s="40"/>
      <c r="AC978" s="40"/>
      <c r="AD978" s="40"/>
      <c r="AE978" s="40"/>
      <c r="AR978" s="233" t="s">
        <v>276</v>
      </c>
      <c r="AT978" s="233" t="s">
        <v>245</v>
      </c>
      <c r="AU978" s="233" t="s">
        <v>92</v>
      </c>
      <c r="AY978" s="18" t="s">
        <v>244</v>
      </c>
      <c r="BE978" s="234">
        <f>IF(N978="základní",J978,0)</f>
        <v>0</v>
      </c>
      <c r="BF978" s="234">
        <f>IF(N978="snížená",J978,0)</f>
        <v>0</v>
      </c>
      <c r="BG978" s="234">
        <f>IF(N978="zákl. přenesená",J978,0)</f>
        <v>0</v>
      </c>
      <c r="BH978" s="234">
        <f>IF(N978="sníž. přenesená",J978,0)</f>
        <v>0</v>
      </c>
      <c r="BI978" s="234">
        <f>IF(N978="nulová",J978,0)</f>
        <v>0</v>
      </c>
      <c r="BJ978" s="18" t="s">
        <v>90</v>
      </c>
      <c r="BK978" s="234">
        <f>ROUND(I978*H978,2)</f>
        <v>0</v>
      </c>
      <c r="BL978" s="18" t="s">
        <v>276</v>
      </c>
      <c r="BM978" s="233" t="s">
        <v>2834</v>
      </c>
    </row>
    <row r="979" s="2" customFormat="1">
      <c r="A979" s="40"/>
      <c r="B979" s="41"/>
      <c r="C979" s="42"/>
      <c r="D979" s="235" t="s">
        <v>250</v>
      </c>
      <c r="E979" s="42"/>
      <c r="F979" s="236" t="s">
        <v>2780</v>
      </c>
      <c r="G979" s="42"/>
      <c r="H979" s="42"/>
      <c r="I979" s="237"/>
      <c r="J979" s="42"/>
      <c r="K979" s="42"/>
      <c r="L979" s="46"/>
      <c r="M979" s="238"/>
      <c r="N979" s="239"/>
      <c r="O979" s="93"/>
      <c r="P979" s="93"/>
      <c r="Q979" s="93"/>
      <c r="R979" s="93"/>
      <c r="S979" s="93"/>
      <c r="T979" s="94"/>
      <c r="U979" s="40"/>
      <c r="V979" s="40"/>
      <c r="W979" s="40"/>
      <c r="X979" s="40"/>
      <c r="Y979" s="40"/>
      <c r="Z979" s="40"/>
      <c r="AA979" s="40"/>
      <c r="AB979" s="40"/>
      <c r="AC979" s="40"/>
      <c r="AD979" s="40"/>
      <c r="AE979" s="40"/>
      <c r="AT979" s="18" t="s">
        <v>250</v>
      </c>
      <c r="AU979" s="18" t="s">
        <v>92</v>
      </c>
    </row>
    <row r="980" s="2" customFormat="1" ht="16.5" customHeight="1">
      <c r="A980" s="40"/>
      <c r="B980" s="41"/>
      <c r="C980" s="222" t="s">
        <v>2835</v>
      </c>
      <c r="D980" s="222" t="s">
        <v>245</v>
      </c>
      <c r="E980" s="223" t="s">
        <v>2836</v>
      </c>
      <c r="F980" s="224" t="s">
        <v>2833</v>
      </c>
      <c r="G980" s="225" t="s">
        <v>476</v>
      </c>
      <c r="H980" s="226">
        <v>36</v>
      </c>
      <c r="I980" s="227"/>
      <c r="J980" s="228">
        <f>ROUND(I980*H980,2)</f>
        <v>0</v>
      </c>
      <c r="K980" s="224" t="s">
        <v>249</v>
      </c>
      <c r="L980" s="46"/>
      <c r="M980" s="229" t="s">
        <v>1</v>
      </c>
      <c r="N980" s="230" t="s">
        <v>48</v>
      </c>
      <c r="O980" s="93"/>
      <c r="P980" s="231">
        <f>O980*H980</f>
        <v>0</v>
      </c>
      <c r="Q980" s="231">
        <v>0</v>
      </c>
      <c r="R980" s="231">
        <f>Q980*H980</f>
        <v>0</v>
      </c>
      <c r="S980" s="231">
        <v>0</v>
      </c>
      <c r="T980" s="232">
        <f>S980*H980</f>
        <v>0</v>
      </c>
      <c r="U980" s="40"/>
      <c r="V980" s="40"/>
      <c r="W980" s="40"/>
      <c r="X980" s="40"/>
      <c r="Y980" s="40"/>
      <c r="Z980" s="40"/>
      <c r="AA980" s="40"/>
      <c r="AB980" s="40"/>
      <c r="AC980" s="40"/>
      <c r="AD980" s="40"/>
      <c r="AE980" s="40"/>
      <c r="AR980" s="233" t="s">
        <v>276</v>
      </c>
      <c r="AT980" s="233" t="s">
        <v>245</v>
      </c>
      <c r="AU980" s="233" t="s">
        <v>92</v>
      </c>
      <c r="AY980" s="18" t="s">
        <v>244</v>
      </c>
      <c r="BE980" s="234">
        <f>IF(N980="základní",J980,0)</f>
        <v>0</v>
      </c>
      <c r="BF980" s="234">
        <f>IF(N980="snížená",J980,0)</f>
        <v>0</v>
      </c>
      <c r="BG980" s="234">
        <f>IF(N980="zákl. přenesená",J980,0)</f>
        <v>0</v>
      </c>
      <c r="BH980" s="234">
        <f>IF(N980="sníž. přenesená",J980,0)</f>
        <v>0</v>
      </c>
      <c r="BI980" s="234">
        <f>IF(N980="nulová",J980,0)</f>
        <v>0</v>
      </c>
      <c r="BJ980" s="18" t="s">
        <v>90</v>
      </c>
      <c r="BK980" s="234">
        <f>ROUND(I980*H980,2)</f>
        <v>0</v>
      </c>
      <c r="BL980" s="18" t="s">
        <v>276</v>
      </c>
      <c r="BM980" s="233" t="s">
        <v>2837</v>
      </c>
    </row>
    <row r="981" s="2" customFormat="1">
      <c r="A981" s="40"/>
      <c r="B981" s="41"/>
      <c r="C981" s="42"/>
      <c r="D981" s="235" t="s">
        <v>250</v>
      </c>
      <c r="E981" s="42"/>
      <c r="F981" s="236" t="s">
        <v>2780</v>
      </c>
      <c r="G981" s="42"/>
      <c r="H981" s="42"/>
      <c r="I981" s="237"/>
      <c r="J981" s="42"/>
      <c r="K981" s="42"/>
      <c r="L981" s="46"/>
      <c r="M981" s="238"/>
      <c r="N981" s="239"/>
      <c r="O981" s="93"/>
      <c r="P981" s="93"/>
      <c r="Q981" s="93"/>
      <c r="R981" s="93"/>
      <c r="S981" s="93"/>
      <c r="T981" s="94"/>
      <c r="U981" s="40"/>
      <c r="V981" s="40"/>
      <c r="W981" s="40"/>
      <c r="X981" s="40"/>
      <c r="Y981" s="40"/>
      <c r="Z981" s="40"/>
      <c r="AA981" s="40"/>
      <c r="AB981" s="40"/>
      <c r="AC981" s="40"/>
      <c r="AD981" s="40"/>
      <c r="AE981" s="40"/>
      <c r="AT981" s="18" t="s">
        <v>250</v>
      </c>
      <c r="AU981" s="18" t="s">
        <v>92</v>
      </c>
    </row>
    <row r="982" s="2" customFormat="1" ht="16.5" customHeight="1">
      <c r="A982" s="40"/>
      <c r="B982" s="41"/>
      <c r="C982" s="222" t="s">
        <v>2838</v>
      </c>
      <c r="D982" s="222" t="s">
        <v>245</v>
      </c>
      <c r="E982" s="223" t="s">
        <v>2839</v>
      </c>
      <c r="F982" s="224" t="s">
        <v>2840</v>
      </c>
      <c r="G982" s="225" t="s">
        <v>979</v>
      </c>
      <c r="H982" s="226">
        <v>3</v>
      </c>
      <c r="I982" s="227"/>
      <c r="J982" s="228">
        <f>ROUND(I982*H982,2)</f>
        <v>0</v>
      </c>
      <c r="K982" s="224" t="s">
        <v>249</v>
      </c>
      <c r="L982" s="46"/>
      <c r="M982" s="229" t="s">
        <v>1</v>
      </c>
      <c r="N982" s="230" t="s">
        <v>48</v>
      </c>
      <c r="O982" s="93"/>
      <c r="P982" s="231">
        <f>O982*H982</f>
        <v>0</v>
      </c>
      <c r="Q982" s="231">
        <v>0</v>
      </c>
      <c r="R982" s="231">
        <f>Q982*H982</f>
        <v>0</v>
      </c>
      <c r="S982" s="231">
        <v>0</v>
      </c>
      <c r="T982" s="232">
        <f>S982*H982</f>
        <v>0</v>
      </c>
      <c r="U982" s="40"/>
      <c r="V982" s="40"/>
      <c r="W982" s="40"/>
      <c r="X982" s="40"/>
      <c r="Y982" s="40"/>
      <c r="Z982" s="40"/>
      <c r="AA982" s="40"/>
      <c r="AB982" s="40"/>
      <c r="AC982" s="40"/>
      <c r="AD982" s="40"/>
      <c r="AE982" s="40"/>
      <c r="AR982" s="233" t="s">
        <v>276</v>
      </c>
      <c r="AT982" s="233" t="s">
        <v>245</v>
      </c>
      <c r="AU982" s="233" t="s">
        <v>92</v>
      </c>
      <c r="AY982" s="18" t="s">
        <v>244</v>
      </c>
      <c r="BE982" s="234">
        <f>IF(N982="základní",J982,0)</f>
        <v>0</v>
      </c>
      <c r="BF982" s="234">
        <f>IF(N982="snížená",J982,0)</f>
        <v>0</v>
      </c>
      <c r="BG982" s="234">
        <f>IF(N982="zákl. přenesená",J982,0)</f>
        <v>0</v>
      </c>
      <c r="BH982" s="234">
        <f>IF(N982="sníž. přenesená",J982,0)</f>
        <v>0</v>
      </c>
      <c r="BI982" s="234">
        <f>IF(N982="nulová",J982,0)</f>
        <v>0</v>
      </c>
      <c r="BJ982" s="18" t="s">
        <v>90</v>
      </c>
      <c r="BK982" s="234">
        <f>ROUND(I982*H982,2)</f>
        <v>0</v>
      </c>
      <c r="BL982" s="18" t="s">
        <v>276</v>
      </c>
      <c r="BM982" s="233" t="s">
        <v>2841</v>
      </c>
    </row>
    <row r="983" s="2" customFormat="1">
      <c r="A983" s="40"/>
      <c r="B983" s="41"/>
      <c r="C983" s="42"/>
      <c r="D983" s="235" t="s">
        <v>250</v>
      </c>
      <c r="E983" s="42"/>
      <c r="F983" s="236" t="s">
        <v>2780</v>
      </c>
      <c r="G983" s="42"/>
      <c r="H983" s="42"/>
      <c r="I983" s="237"/>
      <c r="J983" s="42"/>
      <c r="K983" s="42"/>
      <c r="L983" s="46"/>
      <c r="M983" s="238"/>
      <c r="N983" s="239"/>
      <c r="O983" s="93"/>
      <c r="P983" s="93"/>
      <c r="Q983" s="93"/>
      <c r="R983" s="93"/>
      <c r="S983" s="93"/>
      <c r="T983" s="94"/>
      <c r="U983" s="40"/>
      <c r="V983" s="40"/>
      <c r="W983" s="40"/>
      <c r="X983" s="40"/>
      <c r="Y983" s="40"/>
      <c r="Z983" s="40"/>
      <c r="AA983" s="40"/>
      <c r="AB983" s="40"/>
      <c r="AC983" s="40"/>
      <c r="AD983" s="40"/>
      <c r="AE983" s="40"/>
      <c r="AT983" s="18" t="s">
        <v>250</v>
      </c>
      <c r="AU983" s="18" t="s">
        <v>92</v>
      </c>
    </row>
    <row r="984" s="2" customFormat="1" ht="24.15" customHeight="1">
      <c r="A984" s="40"/>
      <c r="B984" s="41"/>
      <c r="C984" s="222" t="s">
        <v>2842</v>
      </c>
      <c r="D984" s="222" t="s">
        <v>245</v>
      </c>
      <c r="E984" s="223" t="s">
        <v>2843</v>
      </c>
      <c r="F984" s="224" t="s">
        <v>2844</v>
      </c>
      <c r="G984" s="225" t="s">
        <v>979</v>
      </c>
      <c r="H984" s="226">
        <v>1</v>
      </c>
      <c r="I984" s="227"/>
      <c r="J984" s="228">
        <f>ROUND(I984*H984,2)</f>
        <v>0</v>
      </c>
      <c r="K984" s="224" t="s">
        <v>249</v>
      </c>
      <c r="L984" s="46"/>
      <c r="M984" s="229" t="s">
        <v>1</v>
      </c>
      <c r="N984" s="230" t="s">
        <v>48</v>
      </c>
      <c r="O984" s="93"/>
      <c r="P984" s="231">
        <f>O984*H984</f>
        <v>0</v>
      </c>
      <c r="Q984" s="231">
        <v>0</v>
      </c>
      <c r="R984" s="231">
        <f>Q984*H984</f>
        <v>0</v>
      </c>
      <c r="S984" s="231">
        <v>0</v>
      </c>
      <c r="T984" s="232">
        <f>S984*H984</f>
        <v>0</v>
      </c>
      <c r="U984" s="40"/>
      <c r="V984" s="40"/>
      <c r="W984" s="40"/>
      <c r="X984" s="40"/>
      <c r="Y984" s="40"/>
      <c r="Z984" s="40"/>
      <c r="AA984" s="40"/>
      <c r="AB984" s="40"/>
      <c r="AC984" s="40"/>
      <c r="AD984" s="40"/>
      <c r="AE984" s="40"/>
      <c r="AR984" s="233" t="s">
        <v>276</v>
      </c>
      <c r="AT984" s="233" t="s">
        <v>245</v>
      </c>
      <c r="AU984" s="233" t="s">
        <v>92</v>
      </c>
      <c r="AY984" s="18" t="s">
        <v>244</v>
      </c>
      <c r="BE984" s="234">
        <f>IF(N984="základní",J984,0)</f>
        <v>0</v>
      </c>
      <c r="BF984" s="234">
        <f>IF(N984="snížená",J984,0)</f>
        <v>0</v>
      </c>
      <c r="BG984" s="234">
        <f>IF(N984="zákl. přenesená",J984,0)</f>
        <v>0</v>
      </c>
      <c r="BH984" s="234">
        <f>IF(N984="sníž. přenesená",J984,0)</f>
        <v>0</v>
      </c>
      <c r="BI984" s="234">
        <f>IF(N984="nulová",J984,0)</f>
        <v>0</v>
      </c>
      <c r="BJ984" s="18" t="s">
        <v>90</v>
      </c>
      <c r="BK984" s="234">
        <f>ROUND(I984*H984,2)</f>
        <v>0</v>
      </c>
      <c r="BL984" s="18" t="s">
        <v>276</v>
      </c>
      <c r="BM984" s="233" t="s">
        <v>2845</v>
      </c>
    </row>
    <row r="985" s="2" customFormat="1">
      <c r="A985" s="40"/>
      <c r="B985" s="41"/>
      <c r="C985" s="42"/>
      <c r="D985" s="235" t="s">
        <v>250</v>
      </c>
      <c r="E985" s="42"/>
      <c r="F985" s="236" t="s">
        <v>2724</v>
      </c>
      <c r="G985" s="42"/>
      <c r="H985" s="42"/>
      <c r="I985" s="237"/>
      <c r="J985" s="42"/>
      <c r="K985" s="42"/>
      <c r="L985" s="46"/>
      <c r="M985" s="238"/>
      <c r="N985" s="239"/>
      <c r="O985" s="93"/>
      <c r="P985" s="93"/>
      <c r="Q985" s="93"/>
      <c r="R985" s="93"/>
      <c r="S985" s="93"/>
      <c r="T985" s="94"/>
      <c r="U985" s="40"/>
      <c r="V985" s="40"/>
      <c r="W985" s="40"/>
      <c r="X985" s="40"/>
      <c r="Y985" s="40"/>
      <c r="Z985" s="40"/>
      <c r="AA985" s="40"/>
      <c r="AB985" s="40"/>
      <c r="AC985" s="40"/>
      <c r="AD985" s="40"/>
      <c r="AE985" s="40"/>
      <c r="AT985" s="18" t="s">
        <v>250</v>
      </c>
      <c r="AU985" s="18" t="s">
        <v>92</v>
      </c>
    </row>
    <row r="986" s="2" customFormat="1" ht="16.5" customHeight="1">
      <c r="A986" s="40"/>
      <c r="B986" s="41"/>
      <c r="C986" s="222" t="s">
        <v>2846</v>
      </c>
      <c r="D986" s="222" t="s">
        <v>245</v>
      </c>
      <c r="E986" s="223" t="s">
        <v>2847</v>
      </c>
      <c r="F986" s="224" t="s">
        <v>2848</v>
      </c>
      <c r="G986" s="225" t="s">
        <v>979</v>
      </c>
      <c r="H986" s="226">
        <v>1</v>
      </c>
      <c r="I986" s="227"/>
      <c r="J986" s="228">
        <f>ROUND(I986*H986,2)</f>
        <v>0</v>
      </c>
      <c r="K986" s="224" t="s">
        <v>249</v>
      </c>
      <c r="L986" s="46"/>
      <c r="M986" s="229" t="s">
        <v>1</v>
      </c>
      <c r="N986" s="230" t="s">
        <v>48</v>
      </c>
      <c r="O986" s="93"/>
      <c r="P986" s="231">
        <f>O986*H986</f>
        <v>0</v>
      </c>
      <c r="Q986" s="231">
        <v>0</v>
      </c>
      <c r="R986" s="231">
        <f>Q986*H986</f>
        <v>0</v>
      </c>
      <c r="S986" s="231">
        <v>0</v>
      </c>
      <c r="T986" s="232">
        <f>S986*H986</f>
        <v>0</v>
      </c>
      <c r="U986" s="40"/>
      <c r="V986" s="40"/>
      <c r="W986" s="40"/>
      <c r="X986" s="40"/>
      <c r="Y986" s="40"/>
      <c r="Z986" s="40"/>
      <c r="AA986" s="40"/>
      <c r="AB986" s="40"/>
      <c r="AC986" s="40"/>
      <c r="AD986" s="40"/>
      <c r="AE986" s="40"/>
      <c r="AR986" s="233" t="s">
        <v>276</v>
      </c>
      <c r="AT986" s="233" t="s">
        <v>245</v>
      </c>
      <c r="AU986" s="233" t="s">
        <v>92</v>
      </c>
      <c r="AY986" s="18" t="s">
        <v>244</v>
      </c>
      <c r="BE986" s="234">
        <f>IF(N986="základní",J986,0)</f>
        <v>0</v>
      </c>
      <c r="BF986" s="234">
        <f>IF(N986="snížená",J986,0)</f>
        <v>0</v>
      </c>
      <c r="BG986" s="234">
        <f>IF(N986="zákl. přenesená",J986,0)</f>
        <v>0</v>
      </c>
      <c r="BH986" s="234">
        <f>IF(N986="sníž. přenesená",J986,0)</f>
        <v>0</v>
      </c>
      <c r="BI986" s="234">
        <f>IF(N986="nulová",J986,0)</f>
        <v>0</v>
      </c>
      <c r="BJ986" s="18" t="s">
        <v>90</v>
      </c>
      <c r="BK986" s="234">
        <f>ROUND(I986*H986,2)</f>
        <v>0</v>
      </c>
      <c r="BL986" s="18" t="s">
        <v>276</v>
      </c>
      <c r="BM986" s="233" t="s">
        <v>2849</v>
      </c>
    </row>
    <row r="987" s="2" customFormat="1">
      <c r="A987" s="40"/>
      <c r="B987" s="41"/>
      <c r="C987" s="42"/>
      <c r="D987" s="235" t="s">
        <v>250</v>
      </c>
      <c r="E987" s="42"/>
      <c r="F987" s="236" t="s">
        <v>2724</v>
      </c>
      <c r="G987" s="42"/>
      <c r="H987" s="42"/>
      <c r="I987" s="237"/>
      <c r="J987" s="42"/>
      <c r="K987" s="42"/>
      <c r="L987" s="46"/>
      <c r="M987" s="238"/>
      <c r="N987" s="239"/>
      <c r="O987" s="93"/>
      <c r="P987" s="93"/>
      <c r="Q987" s="93"/>
      <c r="R987" s="93"/>
      <c r="S987" s="93"/>
      <c r="T987" s="94"/>
      <c r="U987" s="40"/>
      <c r="V987" s="40"/>
      <c r="W987" s="40"/>
      <c r="X987" s="40"/>
      <c r="Y987" s="40"/>
      <c r="Z987" s="40"/>
      <c r="AA987" s="40"/>
      <c r="AB987" s="40"/>
      <c r="AC987" s="40"/>
      <c r="AD987" s="40"/>
      <c r="AE987" s="40"/>
      <c r="AT987" s="18" t="s">
        <v>250</v>
      </c>
      <c r="AU987" s="18" t="s">
        <v>92</v>
      </c>
    </row>
    <row r="988" s="2" customFormat="1" ht="16.5" customHeight="1">
      <c r="A988" s="40"/>
      <c r="B988" s="41"/>
      <c r="C988" s="222" t="s">
        <v>2850</v>
      </c>
      <c r="D988" s="222" t="s">
        <v>245</v>
      </c>
      <c r="E988" s="223" t="s">
        <v>2851</v>
      </c>
      <c r="F988" s="224" t="s">
        <v>2852</v>
      </c>
      <c r="G988" s="225" t="s">
        <v>979</v>
      </c>
      <c r="H988" s="226">
        <v>1</v>
      </c>
      <c r="I988" s="227"/>
      <c r="J988" s="228">
        <f>ROUND(I988*H988,2)</f>
        <v>0</v>
      </c>
      <c r="K988" s="224" t="s">
        <v>249</v>
      </c>
      <c r="L988" s="46"/>
      <c r="M988" s="229" t="s">
        <v>1</v>
      </c>
      <c r="N988" s="230" t="s">
        <v>48</v>
      </c>
      <c r="O988" s="93"/>
      <c r="P988" s="231">
        <f>O988*H988</f>
        <v>0</v>
      </c>
      <c r="Q988" s="231">
        <v>0</v>
      </c>
      <c r="R988" s="231">
        <f>Q988*H988</f>
        <v>0</v>
      </c>
      <c r="S988" s="231">
        <v>0</v>
      </c>
      <c r="T988" s="232">
        <f>S988*H988</f>
        <v>0</v>
      </c>
      <c r="U988" s="40"/>
      <c r="V988" s="40"/>
      <c r="W988" s="40"/>
      <c r="X988" s="40"/>
      <c r="Y988" s="40"/>
      <c r="Z988" s="40"/>
      <c r="AA988" s="40"/>
      <c r="AB988" s="40"/>
      <c r="AC988" s="40"/>
      <c r="AD988" s="40"/>
      <c r="AE988" s="40"/>
      <c r="AR988" s="233" t="s">
        <v>276</v>
      </c>
      <c r="AT988" s="233" t="s">
        <v>245</v>
      </c>
      <c r="AU988" s="233" t="s">
        <v>92</v>
      </c>
      <c r="AY988" s="18" t="s">
        <v>244</v>
      </c>
      <c r="BE988" s="234">
        <f>IF(N988="základní",J988,0)</f>
        <v>0</v>
      </c>
      <c r="BF988" s="234">
        <f>IF(N988="snížená",J988,0)</f>
        <v>0</v>
      </c>
      <c r="BG988" s="234">
        <f>IF(N988="zákl. přenesená",J988,0)</f>
        <v>0</v>
      </c>
      <c r="BH988" s="234">
        <f>IF(N988="sníž. přenesená",J988,0)</f>
        <v>0</v>
      </c>
      <c r="BI988" s="234">
        <f>IF(N988="nulová",J988,0)</f>
        <v>0</v>
      </c>
      <c r="BJ988" s="18" t="s">
        <v>90</v>
      </c>
      <c r="BK988" s="234">
        <f>ROUND(I988*H988,2)</f>
        <v>0</v>
      </c>
      <c r="BL988" s="18" t="s">
        <v>276</v>
      </c>
      <c r="BM988" s="233" t="s">
        <v>2853</v>
      </c>
    </row>
    <row r="989" s="2" customFormat="1">
      <c r="A989" s="40"/>
      <c r="B989" s="41"/>
      <c r="C989" s="42"/>
      <c r="D989" s="235" t="s">
        <v>250</v>
      </c>
      <c r="E989" s="42"/>
      <c r="F989" s="236" t="s">
        <v>2724</v>
      </c>
      <c r="G989" s="42"/>
      <c r="H989" s="42"/>
      <c r="I989" s="237"/>
      <c r="J989" s="42"/>
      <c r="K989" s="42"/>
      <c r="L989" s="46"/>
      <c r="M989" s="238"/>
      <c r="N989" s="239"/>
      <c r="O989" s="93"/>
      <c r="P989" s="93"/>
      <c r="Q989" s="93"/>
      <c r="R989" s="93"/>
      <c r="S989" s="93"/>
      <c r="T989" s="94"/>
      <c r="U989" s="40"/>
      <c r="V989" s="40"/>
      <c r="W989" s="40"/>
      <c r="X989" s="40"/>
      <c r="Y989" s="40"/>
      <c r="Z989" s="40"/>
      <c r="AA989" s="40"/>
      <c r="AB989" s="40"/>
      <c r="AC989" s="40"/>
      <c r="AD989" s="40"/>
      <c r="AE989" s="40"/>
      <c r="AT989" s="18" t="s">
        <v>250</v>
      </c>
      <c r="AU989" s="18" t="s">
        <v>92</v>
      </c>
    </row>
    <row r="990" s="2" customFormat="1" ht="16.5" customHeight="1">
      <c r="A990" s="40"/>
      <c r="B990" s="41"/>
      <c r="C990" s="222" t="s">
        <v>2854</v>
      </c>
      <c r="D990" s="222" t="s">
        <v>245</v>
      </c>
      <c r="E990" s="223" t="s">
        <v>2855</v>
      </c>
      <c r="F990" s="224" t="s">
        <v>2856</v>
      </c>
      <c r="G990" s="225" t="s">
        <v>979</v>
      </c>
      <c r="H990" s="226">
        <v>1</v>
      </c>
      <c r="I990" s="227"/>
      <c r="J990" s="228">
        <f>ROUND(I990*H990,2)</f>
        <v>0</v>
      </c>
      <c r="K990" s="224" t="s">
        <v>249</v>
      </c>
      <c r="L990" s="46"/>
      <c r="M990" s="229" t="s">
        <v>1</v>
      </c>
      <c r="N990" s="230" t="s">
        <v>48</v>
      </c>
      <c r="O990" s="93"/>
      <c r="P990" s="231">
        <f>O990*H990</f>
        <v>0</v>
      </c>
      <c r="Q990" s="231">
        <v>0</v>
      </c>
      <c r="R990" s="231">
        <f>Q990*H990</f>
        <v>0</v>
      </c>
      <c r="S990" s="231">
        <v>0</v>
      </c>
      <c r="T990" s="232">
        <f>S990*H990</f>
        <v>0</v>
      </c>
      <c r="U990" s="40"/>
      <c r="V990" s="40"/>
      <c r="W990" s="40"/>
      <c r="X990" s="40"/>
      <c r="Y990" s="40"/>
      <c r="Z990" s="40"/>
      <c r="AA990" s="40"/>
      <c r="AB990" s="40"/>
      <c r="AC990" s="40"/>
      <c r="AD990" s="40"/>
      <c r="AE990" s="40"/>
      <c r="AR990" s="233" t="s">
        <v>276</v>
      </c>
      <c r="AT990" s="233" t="s">
        <v>245</v>
      </c>
      <c r="AU990" s="233" t="s">
        <v>92</v>
      </c>
      <c r="AY990" s="18" t="s">
        <v>244</v>
      </c>
      <c r="BE990" s="234">
        <f>IF(N990="základní",J990,0)</f>
        <v>0</v>
      </c>
      <c r="BF990" s="234">
        <f>IF(N990="snížená",J990,0)</f>
        <v>0</v>
      </c>
      <c r="BG990" s="234">
        <f>IF(N990="zákl. přenesená",J990,0)</f>
        <v>0</v>
      </c>
      <c r="BH990" s="234">
        <f>IF(N990="sníž. přenesená",J990,0)</f>
        <v>0</v>
      </c>
      <c r="BI990" s="234">
        <f>IF(N990="nulová",J990,0)</f>
        <v>0</v>
      </c>
      <c r="BJ990" s="18" t="s">
        <v>90</v>
      </c>
      <c r="BK990" s="234">
        <f>ROUND(I990*H990,2)</f>
        <v>0</v>
      </c>
      <c r="BL990" s="18" t="s">
        <v>276</v>
      </c>
      <c r="BM990" s="233" t="s">
        <v>2857</v>
      </c>
    </row>
    <row r="991" s="2" customFormat="1">
      <c r="A991" s="40"/>
      <c r="B991" s="41"/>
      <c r="C991" s="42"/>
      <c r="D991" s="235" t="s">
        <v>250</v>
      </c>
      <c r="E991" s="42"/>
      <c r="F991" s="236" t="s">
        <v>2724</v>
      </c>
      <c r="G991" s="42"/>
      <c r="H991" s="42"/>
      <c r="I991" s="237"/>
      <c r="J991" s="42"/>
      <c r="K991" s="42"/>
      <c r="L991" s="46"/>
      <c r="M991" s="238"/>
      <c r="N991" s="239"/>
      <c r="O991" s="93"/>
      <c r="P991" s="93"/>
      <c r="Q991" s="93"/>
      <c r="R991" s="93"/>
      <c r="S991" s="93"/>
      <c r="T991" s="94"/>
      <c r="U991" s="40"/>
      <c r="V991" s="40"/>
      <c r="W991" s="40"/>
      <c r="X991" s="40"/>
      <c r="Y991" s="40"/>
      <c r="Z991" s="40"/>
      <c r="AA991" s="40"/>
      <c r="AB991" s="40"/>
      <c r="AC991" s="40"/>
      <c r="AD991" s="40"/>
      <c r="AE991" s="40"/>
      <c r="AT991" s="18" t="s">
        <v>250</v>
      </c>
      <c r="AU991" s="18" t="s">
        <v>92</v>
      </c>
    </row>
    <row r="992" s="2" customFormat="1" ht="16.5" customHeight="1">
      <c r="A992" s="40"/>
      <c r="B992" s="41"/>
      <c r="C992" s="222" t="s">
        <v>2858</v>
      </c>
      <c r="D992" s="222" t="s">
        <v>245</v>
      </c>
      <c r="E992" s="223" t="s">
        <v>2859</v>
      </c>
      <c r="F992" s="224" t="s">
        <v>2860</v>
      </c>
      <c r="G992" s="225" t="s">
        <v>979</v>
      </c>
      <c r="H992" s="226">
        <v>1</v>
      </c>
      <c r="I992" s="227"/>
      <c r="J992" s="228">
        <f>ROUND(I992*H992,2)</f>
        <v>0</v>
      </c>
      <c r="K992" s="224" t="s">
        <v>249</v>
      </c>
      <c r="L992" s="46"/>
      <c r="M992" s="229" t="s">
        <v>1</v>
      </c>
      <c r="N992" s="230" t="s">
        <v>48</v>
      </c>
      <c r="O992" s="93"/>
      <c r="P992" s="231">
        <f>O992*H992</f>
        <v>0</v>
      </c>
      <c r="Q992" s="231">
        <v>0</v>
      </c>
      <c r="R992" s="231">
        <f>Q992*H992</f>
        <v>0</v>
      </c>
      <c r="S992" s="231">
        <v>0</v>
      </c>
      <c r="T992" s="232">
        <f>S992*H992</f>
        <v>0</v>
      </c>
      <c r="U992" s="40"/>
      <c r="V992" s="40"/>
      <c r="W992" s="40"/>
      <c r="X992" s="40"/>
      <c r="Y992" s="40"/>
      <c r="Z992" s="40"/>
      <c r="AA992" s="40"/>
      <c r="AB992" s="40"/>
      <c r="AC992" s="40"/>
      <c r="AD992" s="40"/>
      <c r="AE992" s="40"/>
      <c r="AR992" s="233" t="s">
        <v>276</v>
      </c>
      <c r="AT992" s="233" t="s">
        <v>245</v>
      </c>
      <c r="AU992" s="233" t="s">
        <v>92</v>
      </c>
      <c r="AY992" s="18" t="s">
        <v>244</v>
      </c>
      <c r="BE992" s="234">
        <f>IF(N992="základní",J992,0)</f>
        <v>0</v>
      </c>
      <c r="BF992" s="234">
        <f>IF(N992="snížená",J992,0)</f>
        <v>0</v>
      </c>
      <c r="BG992" s="234">
        <f>IF(N992="zákl. přenesená",J992,0)</f>
        <v>0</v>
      </c>
      <c r="BH992" s="234">
        <f>IF(N992="sníž. přenesená",J992,0)</f>
        <v>0</v>
      </c>
      <c r="BI992" s="234">
        <f>IF(N992="nulová",J992,0)</f>
        <v>0</v>
      </c>
      <c r="BJ992" s="18" t="s">
        <v>90</v>
      </c>
      <c r="BK992" s="234">
        <f>ROUND(I992*H992,2)</f>
        <v>0</v>
      </c>
      <c r="BL992" s="18" t="s">
        <v>276</v>
      </c>
      <c r="BM992" s="233" t="s">
        <v>2861</v>
      </c>
    </row>
    <row r="993" s="2" customFormat="1">
      <c r="A993" s="40"/>
      <c r="B993" s="41"/>
      <c r="C993" s="42"/>
      <c r="D993" s="235" t="s">
        <v>250</v>
      </c>
      <c r="E993" s="42"/>
      <c r="F993" s="236" t="s">
        <v>2724</v>
      </c>
      <c r="G993" s="42"/>
      <c r="H993" s="42"/>
      <c r="I993" s="237"/>
      <c r="J993" s="42"/>
      <c r="K993" s="42"/>
      <c r="L993" s="46"/>
      <c r="M993" s="238"/>
      <c r="N993" s="239"/>
      <c r="O993" s="93"/>
      <c r="P993" s="93"/>
      <c r="Q993" s="93"/>
      <c r="R993" s="93"/>
      <c r="S993" s="93"/>
      <c r="T993" s="94"/>
      <c r="U993" s="40"/>
      <c r="V993" s="40"/>
      <c r="W993" s="40"/>
      <c r="X993" s="40"/>
      <c r="Y993" s="40"/>
      <c r="Z993" s="40"/>
      <c r="AA993" s="40"/>
      <c r="AB993" s="40"/>
      <c r="AC993" s="40"/>
      <c r="AD993" s="40"/>
      <c r="AE993" s="40"/>
      <c r="AT993" s="18" t="s">
        <v>250</v>
      </c>
      <c r="AU993" s="18" t="s">
        <v>92</v>
      </c>
    </row>
    <row r="994" s="2" customFormat="1" ht="16.5" customHeight="1">
      <c r="A994" s="40"/>
      <c r="B994" s="41"/>
      <c r="C994" s="222" t="s">
        <v>2862</v>
      </c>
      <c r="D994" s="222" t="s">
        <v>245</v>
      </c>
      <c r="E994" s="223" t="s">
        <v>2863</v>
      </c>
      <c r="F994" s="224" t="s">
        <v>2864</v>
      </c>
      <c r="G994" s="225" t="s">
        <v>979</v>
      </c>
      <c r="H994" s="226">
        <v>1</v>
      </c>
      <c r="I994" s="227"/>
      <c r="J994" s="228">
        <f>ROUND(I994*H994,2)</f>
        <v>0</v>
      </c>
      <c r="K994" s="224" t="s">
        <v>249</v>
      </c>
      <c r="L994" s="46"/>
      <c r="M994" s="229" t="s">
        <v>1</v>
      </c>
      <c r="N994" s="230" t="s">
        <v>48</v>
      </c>
      <c r="O994" s="93"/>
      <c r="P994" s="231">
        <f>O994*H994</f>
        <v>0</v>
      </c>
      <c r="Q994" s="231">
        <v>0</v>
      </c>
      <c r="R994" s="231">
        <f>Q994*H994</f>
        <v>0</v>
      </c>
      <c r="S994" s="231">
        <v>0</v>
      </c>
      <c r="T994" s="232">
        <f>S994*H994</f>
        <v>0</v>
      </c>
      <c r="U994" s="40"/>
      <c r="V994" s="40"/>
      <c r="W994" s="40"/>
      <c r="X994" s="40"/>
      <c r="Y994" s="40"/>
      <c r="Z994" s="40"/>
      <c r="AA994" s="40"/>
      <c r="AB994" s="40"/>
      <c r="AC994" s="40"/>
      <c r="AD994" s="40"/>
      <c r="AE994" s="40"/>
      <c r="AR994" s="233" t="s">
        <v>276</v>
      </c>
      <c r="AT994" s="233" t="s">
        <v>245</v>
      </c>
      <c r="AU994" s="233" t="s">
        <v>92</v>
      </c>
      <c r="AY994" s="18" t="s">
        <v>244</v>
      </c>
      <c r="BE994" s="234">
        <f>IF(N994="základní",J994,0)</f>
        <v>0</v>
      </c>
      <c r="BF994" s="234">
        <f>IF(N994="snížená",J994,0)</f>
        <v>0</v>
      </c>
      <c r="BG994" s="234">
        <f>IF(N994="zákl. přenesená",J994,0)</f>
        <v>0</v>
      </c>
      <c r="BH994" s="234">
        <f>IF(N994="sníž. přenesená",J994,0)</f>
        <v>0</v>
      </c>
      <c r="BI994" s="234">
        <f>IF(N994="nulová",J994,0)</f>
        <v>0</v>
      </c>
      <c r="BJ994" s="18" t="s">
        <v>90</v>
      </c>
      <c r="BK994" s="234">
        <f>ROUND(I994*H994,2)</f>
        <v>0</v>
      </c>
      <c r="BL994" s="18" t="s">
        <v>276</v>
      </c>
      <c r="BM994" s="233" t="s">
        <v>2865</v>
      </c>
    </row>
    <row r="995" s="2" customFormat="1">
      <c r="A995" s="40"/>
      <c r="B995" s="41"/>
      <c r="C995" s="42"/>
      <c r="D995" s="235" t="s">
        <v>250</v>
      </c>
      <c r="E995" s="42"/>
      <c r="F995" s="236" t="s">
        <v>2724</v>
      </c>
      <c r="G995" s="42"/>
      <c r="H995" s="42"/>
      <c r="I995" s="237"/>
      <c r="J995" s="42"/>
      <c r="K995" s="42"/>
      <c r="L995" s="46"/>
      <c r="M995" s="238"/>
      <c r="N995" s="239"/>
      <c r="O995" s="93"/>
      <c r="P995" s="93"/>
      <c r="Q995" s="93"/>
      <c r="R995" s="93"/>
      <c r="S995" s="93"/>
      <c r="T995" s="94"/>
      <c r="U995" s="40"/>
      <c r="V995" s="40"/>
      <c r="W995" s="40"/>
      <c r="X995" s="40"/>
      <c r="Y995" s="40"/>
      <c r="Z995" s="40"/>
      <c r="AA995" s="40"/>
      <c r="AB995" s="40"/>
      <c r="AC995" s="40"/>
      <c r="AD995" s="40"/>
      <c r="AE995" s="40"/>
      <c r="AT995" s="18" t="s">
        <v>250</v>
      </c>
      <c r="AU995" s="18" t="s">
        <v>92</v>
      </c>
    </row>
    <row r="996" s="2" customFormat="1" ht="21.75" customHeight="1">
      <c r="A996" s="40"/>
      <c r="B996" s="41"/>
      <c r="C996" s="222" t="s">
        <v>2866</v>
      </c>
      <c r="D996" s="222" t="s">
        <v>245</v>
      </c>
      <c r="E996" s="223" t="s">
        <v>2867</v>
      </c>
      <c r="F996" s="224" t="s">
        <v>2868</v>
      </c>
      <c r="G996" s="225" t="s">
        <v>979</v>
      </c>
      <c r="H996" s="226">
        <v>1</v>
      </c>
      <c r="I996" s="227"/>
      <c r="J996" s="228">
        <f>ROUND(I996*H996,2)</f>
        <v>0</v>
      </c>
      <c r="K996" s="224" t="s">
        <v>249</v>
      </c>
      <c r="L996" s="46"/>
      <c r="M996" s="229" t="s">
        <v>1</v>
      </c>
      <c r="N996" s="230" t="s">
        <v>48</v>
      </c>
      <c r="O996" s="93"/>
      <c r="P996" s="231">
        <f>O996*H996</f>
        <v>0</v>
      </c>
      <c r="Q996" s="231">
        <v>0</v>
      </c>
      <c r="R996" s="231">
        <f>Q996*H996</f>
        <v>0</v>
      </c>
      <c r="S996" s="231">
        <v>0</v>
      </c>
      <c r="T996" s="232">
        <f>S996*H996</f>
        <v>0</v>
      </c>
      <c r="U996" s="40"/>
      <c r="V996" s="40"/>
      <c r="W996" s="40"/>
      <c r="X996" s="40"/>
      <c r="Y996" s="40"/>
      <c r="Z996" s="40"/>
      <c r="AA996" s="40"/>
      <c r="AB996" s="40"/>
      <c r="AC996" s="40"/>
      <c r="AD996" s="40"/>
      <c r="AE996" s="40"/>
      <c r="AR996" s="233" t="s">
        <v>276</v>
      </c>
      <c r="AT996" s="233" t="s">
        <v>245</v>
      </c>
      <c r="AU996" s="233" t="s">
        <v>92</v>
      </c>
      <c r="AY996" s="18" t="s">
        <v>244</v>
      </c>
      <c r="BE996" s="234">
        <f>IF(N996="základní",J996,0)</f>
        <v>0</v>
      </c>
      <c r="BF996" s="234">
        <f>IF(N996="snížená",J996,0)</f>
        <v>0</v>
      </c>
      <c r="BG996" s="234">
        <f>IF(N996="zákl. přenesená",J996,0)</f>
        <v>0</v>
      </c>
      <c r="BH996" s="234">
        <f>IF(N996="sníž. přenesená",J996,0)</f>
        <v>0</v>
      </c>
      <c r="BI996" s="234">
        <f>IF(N996="nulová",J996,0)</f>
        <v>0</v>
      </c>
      <c r="BJ996" s="18" t="s">
        <v>90</v>
      </c>
      <c r="BK996" s="234">
        <f>ROUND(I996*H996,2)</f>
        <v>0</v>
      </c>
      <c r="BL996" s="18" t="s">
        <v>276</v>
      </c>
      <c r="BM996" s="233" t="s">
        <v>2869</v>
      </c>
    </row>
    <row r="997" s="2" customFormat="1">
      <c r="A997" s="40"/>
      <c r="B997" s="41"/>
      <c r="C997" s="42"/>
      <c r="D997" s="235" t="s">
        <v>250</v>
      </c>
      <c r="E997" s="42"/>
      <c r="F997" s="236" t="s">
        <v>2724</v>
      </c>
      <c r="G997" s="42"/>
      <c r="H997" s="42"/>
      <c r="I997" s="237"/>
      <c r="J997" s="42"/>
      <c r="K997" s="42"/>
      <c r="L997" s="46"/>
      <c r="M997" s="238"/>
      <c r="N997" s="239"/>
      <c r="O997" s="93"/>
      <c r="P997" s="93"/>
      <c r="Q997" s="93"/>
      <c r="R997" s="93"/>
      <c r="S997" s="93"/>
      <c r="T997" s="94"/>
      <c r="U997" s="40"/>
      <c r="V997" s="40"/>
      <c r="W997" s="40"/>
      <c r="X997" s="40"/>
      <c r="Y997" s="40"/>
      <c r="Z997" s="40"/>
      <c r="AA997" s="40"/>
      <c r="AB997" s="40"/>
      <c r="AC997" s="40"/>
      <c r="AD997" s="40"/>
      <c r="AE997" s="40"/>
      <c r="AT997" s="18" t="s">
        <v>250</v>
      </c>
      <c r="AU997" s="18" t="s">
        <v>92</v>
      </c>
    </row>
    <row r="998" s="2" customFormat="1" ht="16.5" customHeight="1">
      <c r="A998" s="40"/>
      <c r="B998" s="41"/>
      <c r="C998" s="222" t="s">
        <v>2870</v>
      </c>
      <c r="D998" s="222" t="s">
        <v>245</v>
      </c>
      <c r="E998" s="223" t="s">
        <v>2871</v>
      </c>
      <c r="F998" s="224" t="s">
        <v>2872</v>
      </c>
      <c r="G998" s="225" t="s">
        <v>979</v>
      </c>
      <c r="H998" s="226">
        <v>22</v>
      </c>
      <c r="I998" s="227"/>
      <c r="J998" s="228">
        <f>ROUND(I998*H998,2)</f>
        <v>0</v>
      </c>
      <c r="K998" s="224" t="s">
        <v>249</v>
      </c>
      <c r="L998" s="46"/>
      <c r="M998" s="229" t="s">
        <v>1</v>
      </c>
      <c r="N998" s="230" t="s">
        <v>48</v>
      </c>
      <c r="O998" s="93"/>
      <c r="P998" s="231">
        <f>O998*H998</f>
        <v>0</v>
      </c>
      <c r="Q998" s="231">
        <v>0</v>
      </c>
      <c r="R998" s="231">
        <f>Q998*H998</f>
        <v>0</v>
      </c>
      <c r="S998" s="231">
        <v>0</v>
      </c>
      <c r="T998" s="232">
        <f>S998*H998</f>
        <v>0</v>
      </c>
      <c r="U998" s="40"/>
      <c r="V998" s="40"/>
      <c r="W998" s="40"/>
      <c r="X998" s="40"/>
      <c r="Y998" s="40"/>
      <c r="Z998" s="40"/>
      <c r="AA998" s="40"/>
      <c r="AB998" s="40"/>
      <c r="AC998" s="40"/>
      <c r="AD998" s="40"/>
      <c r="AE998" s="40"/>
      <c r="AR998" s="233" t="s">
        <v>276</v>
      </c>
      <c r="AT998" s="233" t="s">
        <v>245</v>
      </c>
      <c r="AU998" s="233" t="s">
        <v>92</v>
      </c>
      <c r="AY998" s="18" t="s">
        <v>244</v>
      </c>
      <c r="BE998" s="234">
        <f>IF(N998="základní",J998,0)</f>
        <v>0</v>
      </c>
      <c r="BF998" s="234">
        <f>IF(N998="snížená",J998,0)</f>
        <v>0</v>
      </c>
      <c r="BG998" s="234">
        <f>IF(N998="zákl. přenesená",J998,0)</f>
        <v>0</v>
      </c>
      <c r="BH998" s="234">
        <f>IF(N998="sníž. přenesená",J998,0)</f>
        <v>0</v>
      </c>
      <c r="BI998" s="234">
        <f>IF(N998="nulová",J998,0)</f>
        <v>0</v>
      </c>
      <c r="BJ998" s="18" t="s">
        <v>90</v>
      </c>
      <c r="BK998" s="234">
        <f>ROUND(I998*H998,2)</f>
        <v>0</v>
      </c>
      <c r="BL998" s="18" t="s">
        <v>276</v>
      </c>
      <c r="BM998" s="233" t="s">
        <v>2873</v>
      </c>
    </row>
    <row r="999" s="2" customFormat="1">
      <c r="A999" s="40"/>
      <c r="B999" s="41"/>
      <c r="C999" s="42"/>
      <c r="D999" s="235" t="s">
        <v>250</v>
      </c>
      <c r="E999" s="42"/>
      <c r="F999" s="236" t="s">
        <v>2724</v>
      </c>
      <c r="G999" s="42"/>
      <c r="H999" s="42"/>
      <c r="I999" s="237"/>
      <c r="J999" s="42"/>
      <c r="K999" s="42"/>
      <c r="L999" s="46"/>
      <c r="M999" s="238"/>
      <c r="N999" s="239"/>
      <c r="O999" s="93"/>
      <c r="P999" s="93"/>
      <c r="Q999" s="93"/>
      <c r="R999" s="93"/>
      <c r="S999" s="93"/>
      <c r="T999" s="94"/>
      <c r="U999" s="40"/>
      <c r="V999" s="40"/>
      <c r="W999" s="40"/>
      <c r="X999" s="40"/>
      <c r="Y999" s="40"/>
      <c r="Z999" s="40"/>
      <c r="AA999" s="40"/>
      <c r="AB999" s="40"/>
      <c r="AC999" s="40"/>
      <c r="AD999" s="40"/>
      <c r="AE999" s="40"/>
      <c r="AT999" s="18" t="s">
        <v>250</v>
      </c>
      <c r="AU999" s="18" t="s">
        <v>92</v>
      </c>
    </row>
    <row r="1000" s="2" customFormat="1" ht="16.5" customHeight="1">
      <c r="A1000" s="40"/>
      <c r="B1000" s="41"/>
      <c r="C1000" s="222" t="s">
        <v>2874</v>
      </c>
      <c r="D1000" s="222" t="s">
        <v>245</v>
      </c>
      <c r="E1000" s="223" t="s">
        <v>2875</v>
      </c>
      <c r="F1000" s="224" t="s">
        <v>2876</v>
      </c>
      <c r="G1000" s="225" t="s">
        <v>979</v>
      </c>
      <c r="H1000" s="226">
        <v>2</v>
      </c>
      <c r="I1000" s="227"/>
      <c r="J1000" s="228">
        <f>ROUND(I1000*H1000,2)</f>
        <v>0</v>
      </c>
      <c r="K1000" s="224" t="s">
        <v>249</v>
      </c>
      <c r="L1000" s="46"/>
      <c r="M1000" s="229" t="s">
        <v>1</v>
      </c>
      <c r="N1000" s="230" t="s">
        <v>48</v>
      </c>
      <c r="O1000" s="93"/>
      <c r="P1000" s="231">
        <f>O1000*H1000</f>
        <v>0</v>
      </c>
      <c r="Q1000" s="231">
        <v>0</v>
      </c>
      <c r="R1000" s="231">
        <f>Q1000*H1000</f>
        <v>0</v>
      </c>
      <c r="S1000" s="231">
        <v>0</v>
      </c>
      <c r="T1000" s="232">
        <f>S1000*H1000</f>
        <v>0</v>
      </c>
      <c r="U1000" s="40"/>
      <c r="V1000" s="40"/>
      <c r="W1000" s="40"/>
      <c r="X1000" s="40"/>
      <c r="Y1000" s="40"/>
      <c r="Z1000" s="40"/>
      <c r="AA1000" s="40"/>
      <c r="AB1000" s="40"/>
      <c r="AC1000" s="40"/>
      <c r="AD1000" s="40"/>
      <c r="AE1000" s="40"/>
      <c r="AR1000" s="233" t="s">
        <v>276</v>
      </c>
      <c r="AT1000" s="233" t="s">
        <v>245</v>
      </c>
      <c r="AU1000" s="233" t="s">
        <v>92</v>
      </c>
      <c r="AY1000" s="18" t="s">
        <v>244</v>
      </c>
      <c r="BE1000" s="234">
        <f>IF(N1000="základní",J1000,0)</f>
        <v>0</v>
      </c>
      <c r="BF1000" s="234">
        <f>IF(N1000="snížená",J1000,0)</f>
        <v>0</v>
      </c>
      <c r="BG1000" s="234">
        <f>IF(N1000="zákl. přenesená",J1000,0)</f>
        <v>0</v>
      </c>
      <c r="BH1000" s="234">
        <f>IF(N1000="sníž. přenesená",J1000,0)</f>
        <v>0</v>
      </c>
      <c r="BI1000" s="234">
        <f>IF(N1000="nulová",J1000,0)</f>
        <v>0</v>
      </c>
      <c r="BJ1000" s="18" t="s">
        <v>90</v>
      </c>
      <c r="BK1000" s="234">
        <f>ROUND(I1000*H1000,2)</f>
        <v>0</v>
      </c>
      <c r="BL1000" s="18" t="s">
        <v>276</v>
      </c>
      <c r="BM1000" s="233" t="s">
        <v>2877</v>
      </c>
    </row>
    <row r="1001" s="2" customFormat="1">
      <c r="A1001" s="40"/>
      <c r="B1001" s="41"/>
      <c r="C1001" s="42"/>
      <c r="D1001" s="235" t="s">
        <v>250</v>
      </c>
      <c r="E1001" s="42"/>
      <c r="F1001" s="236" t="s">
        <v>2724</v>
      </c>
      <c r="G1001" s="42"/>
      <c r="H1001" s="42"/>
      <c r="I1001" s="237"/>
      <c r="J1001" s="42"/>
      <c r="K1001" s="42"/>
      <c r="L1001" s="46"/>
      <c r="M1001" s="238"/>
      <c r="N1001" s="239"/>
      <c r="O1001" s="93"/>
      <c r="P1001" s="93"/>
      <c r="Q1001" s="93"/>
      <c r="R1001" s="93"/>
      <c r="S1001" s="93"/>
      <c r="T1001" s="94"/>
      <c r="U1001" s="40"/>
      <c r="V1001" s="40"/>
      <c r="W1001" s="40"/>
      <c r="X1001" s="40"/>
      <c r="Y1001" s="40"/>
      <c r="Z1001" s="40"/>
      <c r="AA1001" s="40"/>
      <c r="AB1001" s="40"/>
      <c r="AC1001" s="40"/>
      <c r="AD1001" s="40"/>
      <c r="AE1001" s="40"/>
      <c r="AT1001" s="18" t="s">
        <v>250</v>
      </c>
      <c r="AU1001" s="18" t="s">
        <v>92</v>
      </c>
    </row>
    <row r="1002" s="2" customFormat="1" ht="16.5" customHeight="1">
      <c r="A1002" s="40"/>
      <c r="B1002" s="41"/>
      <c r="C1002" s="222" t="s">
        <v>2878</v>
      </c>
      <c r="D1002" s="222" t="s">
        <v>245</v>
      </c>
      <c r="E1002" s="223" t="s">
        <v>2879</v>
      </c>
      <c r="F1002" s="224" t="s">
        <v>2880</v>
      </c>
      <c r="G1002" s="225" t="s">
        <v>979</v>
      </c>
      <c r="H1002" s="226">
        <v>1</v>
      </c>
      <c r="I1002" s="227"/>
      <c r="J1002" s="228">
        <f>ROUND(I1002*H1002,2)</f>
        <v>0</v>
      </c>
      <c r="K1002" s="224" t="s">
        <v>249</v>
      </c>
      <c r="L1002" s="46"/>
      <c r="M1002" s="229" t="s">
        <v>1</v>
      </c>
      <c r="N1002" s="230" t="s">
        <v>48</v>
      </c>
      <c r="O1002" s="93"/>
      <c r="P1002" s="231">
        <f>O1002*H1002</f>
        <v>0</v>
      </c>
      <c r="Q1002" s="231">
        <v>0</v>
      </c>
      <c r="R1002" s="231">
        <f>Q1002*H1002</f>
        <v>0</v>
      </c>
      <c r="S1002" s="231">
        <v>0</v>
      </c>
      <c r="T1002" s="232">
        <f>S1002*H1002</f>
        <v>0</v>
      </c>
      <c r="U1002" s="40"/>
      <c r="V1002" s="40"/>
      <c r="W1002" s="40"/>
      <c r="X1002" s="40"/>
      <c r="Y1002" s="40"/>
      <c r="Z1002" s="40"/>
      <c r="AA1002" s="40"/>
      <c r="AB1002" s="40"/>
      <c r="AC1002" s="40"/>
      <c r="AD1002" s="40"/>
      <c r="AE1002" s="40"/>
      <c r="AR1002" s="233" t="s">
        <v>276</v>
      </c>
      <c r="AT1002" s="233" t="s">
        <v>245</v>
      </c>
      <c r="AU1002" s="233" t="s">
        <v>92</v>
      </c>
      <c r="AY1002" s="18" t="s">
        <v>244</v>
      </c>
      <c r="BE1002" s="234">
        <f>IF(N1002="základní",J1002,0)</f>
        <v>0</v>
      </c>
      <c r="BF1002" s="234">
        <f>IF(N1002="snížená",J1002,0)</f>
        <v>0</v>
      </c>
      <c r="BG1002" s="234">
        <f>IF(N1002="zákl. přenesená",J1002,0)</f>
        <v>0</v>
      </c>
      <c r="BH1002" s="234">
        <f>IF(N1002="sníž. přenesená",J1002,0)</f>
        <v>0</v>
      </c>
      <c r="BI1002" s="234">
        <f>IF(N1002="nulová",J1002,0)</f>
        <v>0</v>
      </c>
      <c r="BJ1002" s="18" t="s">
        <v>90</v>
      </c>
      <c r="BK1002" s="234">
        <f>ROUND(I1002*H1002,2)</f>
        <v>0</v>
      </c>
      <c r="BL1002" s="18" t="s">
        <v>276</v>
      </c>
      <c r="BM1002" s="233" t="s">
        <v>2881</v>
      </c>
    </row>
    <row r="1003" s="2" customFormat="1">
      <c r="A1003" s="40"/>
      <c r="B1003" s="41"/>
      <c r="C1003" s="42"/>
      <c r="D1003" s="235" t="s">
        <v>250</v>
      </c>
      <c r="E1003" s="42"/>
      <c r="F1003" s="236" t="s">
        <v>2724</v>
      </c>
      <c r="G1003" s="42"/>
      <c r="H1003" s="42"/>
      <c r="I1003" s="237"/>
      <c r="J1003" s="42"/>
      <c r="K1003" s="42"/>
      <c r="L1003" s="46"/>
      <c r="M1003" s="238"/>
      <c r="N1003" s="239"/>
      <c r="O1003" s="93"/>
      <c r="P1003" s="93"/>
      <c r="Q1003" s="93"/>
      <c r="R1003" s="93"/>
      <c r="S1003" s="93"/>
      <c r="T1003" s="94"/>
      <c r="U1003" s="40"/>
      <c r="V1003" s="40"/>
      <c r="W1003" s="40"/>
      <c r="X1003" s="40"/>
      <c r="Y1003" s="40"/>
      <c r="Z1003" s="40"/>
      <c r="AA1003" s="40"/>
      <c r="AB1003" s="40"/>
      <c r="AC1003" s="40"/>
      <c r="AD1003" s="40"/>
      <c r="AE1003" s="40"/>
      <c r="AT1003" s="18" t="s">
        <v>250</v>
      </c>
      <c r="AU1003" s="18" t="s">
        <v>92</v>
      </c>
    </row>
    <row r="1004" s="2" customFormat="1" ht="16.5" customHeight="1">
      <c r="A1004" s="40"/>
      <c r="B1004" s="41"/>
      <c r="C1004" s="222" t="s">
        <v>2882</v>
      </c>
      <c r="D1004" s="222" t="s">
        <v>245</v>
      </c>
      <c r="E1004" s="223" t="s">
        <v>2883</v>
      </c>
      <c r="F1004" s="224" t="s">
        <v>2884</v>
      </c>
      <c r="G1004" s="225" t="s">
        <v>979</v>
      </c>
      <c r="H1004" s="226">
        <v>1</v>
      </c>
      <c r="I1004" s="227"/>
      <c r="J1004" s="228">
        <f>ROUND(I1004*H1004,2)</f>
        <v>0</v>
      </c>
      <c r="K1004" s="224" t="s">
        <v>249</v>
      </c>
      <c r="L1004" s="46"/>
      <c r="M1004" s="229" t="s">
        <v>1</v>
      </c>
      <c r="N1004" s="230" t="s">
        <v>48</v>
      </c>
      <c r="O1004" s="93"/>
      <c r="P1004" s="231">
        <f>O1004*H1004</f>
        <v>0</v>
      </c>
      <c r="Q1004" s="231">
        <v>0</v>
      </c>
      <c r="R1004" s="231">
        <f>Q1004*H1004</f>
        <v>0</v>
      </c>
      <c r="S1004" s="231">
        <v>0</v>
      </c>
      <c r="T1004" s="232">
        <f>S1004*H1004</f>
        <v>0</v>
      </c>
      <c r="U1004" s="40"/>
      <c r="V1004" s="40"/>
      <c r="W1004" s="40"/>
      <c r="X1004" s="40"/>
      <c r="Y1004" s="40"/>
      <c r="Z1004" s="40"/>
      <c r="AA1004" s="40"/>
      <c r="AB1004" s="40"/>
      <c r="AC1004" s="40"/>
      <c r="AD1004" s="40"/>
      <c r="AE1004" s="40"/>
      <c r="AR1004" s="233" t="s">
        <v>276</v>
      </c>
      <c r="AT1004" s="233" t="s">
        <v>245</v>
      </c>
      <c r="AU1004" s="233" t="s">
        <v>92</v>
      </c>
      <c r="AY1004" s="18" t="s">
        <v>244</v>
      </c>
      <c r="BE1004" s="234">
        <f>IF(N1004="základní",J1004,0)</f>
        <v>0</v>
      </c>
      <c r="BF1004" s="234">
        <f>IF(N1004="snížená",J1004,0)</f>
        <v>0</v>
      </c>
      <c r="BG1004" s="234">
        <f>IF(N1004="zákl. přenesená",J1004,0)</f>
        <v>0</v>
      </c>
      <c r="BH1004" s="234">
        <f>IF(N1004="sníž. přenesená",J1004,0)</f>
        <v>0</v>
      </c>
      <c r="BI1004" s="234">
        <f>IF(N1004="nulová",J1004,0)</f>
        <v>0</v>
      </c>
      <c r="BJ1004" s="18" t="s">
        <v>90</v>
      </c>
      <c r="BK1004" s="234">
        <f>ROUND(I1004*H1004,2)</f>
        <v>0</v>
      </c>
      <c r="BL1004" s="18" t="s">
        <v>276</v>
      </c>
      <c r="BM1004" s="233" t="s">
        <v>2885</v>
      </c>
    </row>
    <row r="1005" s="2" customFormat="1">
      <c r="A1005" s="40"/>
      <c r="B1005" s="41"/>
      <c r="C1005" s="42"/>
      <c r="D1005" s="235" t="s">
        <v>250</v>
      </c>
      <c r="E1005" s="42"/>
      <c r="F1005" s="236" t="s">
        <v>2724</v>
      </c>
      <c r="G1005" s="42"/>
      <c r="H1005" s="42"/>
      <c r="I1005" s="237"/>
      <c r="J1005" s="42"/>
      <c r="K1005" s="42"/>
      <c r="L1005" s="46"/>
      <c r="M1005" s="238"/>
      <c r="N1005" s="239"/>
      <c r="O1005" s="93"/>
      <c r="P1005" s="93"/>
      <c r="Q1005" s="93"/>
      <c r="R1005" s="93"/>
      <c r="S1005" s="93"/>
      <c r="T1005" s="94"/>
      <c r="U1005" s="40"/>
      <c r="V1005" s="40"/>
      <c r="W1005" s="40"/>
      <c r="X1005" s="40"/>
      <c r="Y1005" s="40"/>
      <c r="Z1005" s="40"/>
      <c r="AA1005" s="40"/>
      <c r="AB1005" s="40"/>
      <c r="AC1005" s="40"/>
      <c r="AD1005" s="40"/>
      <c r="AE1005" s="40"/>
      <c r="AT1005" s="18" t="s">
        <v>250</v>
      </c>
      <c r="AU1005" s="18" t="s">
        <v>92</v>
      </c>
    </row>
    <row r="1006" s="2" customFormat="1" ht="16.5" customHeight="1">
      <c r="A1006" s="40"/>
      <c r="B1006" s="41"/>
      <c r="C1006" s="222" t="s">
        <v>2886</v>
      </c>
      <c r="D1006" s="222" t="s">
        <v>245</v>
      </c>
      <c r="E1006" s="223" t="s">
        <v>2887</v>
      </c>
      <c r="F1006" s="224" t="s">
        <v>2888</v>
      </c>
      <c r="G1006" s="225" t="s">
        <v>490</v>
      </c>
      <c r="H1006" s="226">
        <v>34.700000000000003</v>
      </c>
      <c r="I1006" s="227"/>
      <c r="J1006" s="228">
        <f>ROUND(I1006*H1006,2)</f>
        <v>0</v>
      </c>
      <c r="K1006" s="224" t="s">
        <v>249</v>
      </c>
      <c r="L1006" s="46"/>
      <c r="M1006" s="229" t="s">
        <v>1</v>
      </c>
      <c r="N1006" s="230" t="s">
        <v>48</v>
      </c>
      <c r="O1006" s="93"/>
      <c r="P1006" s="231">
        <f>O1006*H1006</f>
        <v>0</v>
      </c>
      <c r="Q1006" s="231">
        <v>0</v>
      </c>
      <c r="R1006" s="231">
        <f>Q1006*H1006</f>
        <v>0</v>
      </c>
      <c r="S1006" s="231">
        <v>0</v>
      </c>
      <c r="T1006" s="232">
        <f>S1006*H1006</f>
        <v>0</v>
      </c>
      <c r="U1006" s="40"/>
      <c r="V1006" s="40"/>
      <c r="W1006" s="40"/>
      <c r="X1006" s="40"/>
      <c r="Y1006" s="40"/>
      <c r="Z1006" s="40"/>
      <c r="AA1006" s="40"/>
      <c r="AB1006" s="40"/>
      <c r="AC1006" s="40"/>
      <c r="AD1006" s="40"/>
      <c r="AE1006" s="40"/>
      <c r="AR1006" s="233" t="s">
        <v>276</v>
      </c>
      <c r="AT1006" s="233" t="s">
        <v>245</v>
      </c>
      <c r="AU1006" s="233" t="s">
        <v>92</v>
      </c>
      <c r="AY1006" s="18" t="s">
        <v>244</v>
      </c>
      <c r="BE1006" s="234">
        <f>IF(N1006="základní",J1006,0)</f>
        <v>0</v>
      </c>
      <c r="BF1006" s="234">
        <f>IF(N1006="snížená",J1006,0)</f>
        <v>0</v>
      </c>
      <c r="BG1006" s="234">
        <f>IF(N1006="zákl. přenesená",J1006,0)</f>
        <v>0</v>
      </c>
      <c r="BH1006" s="234">
        <f>IF(N1006="sníž. přenesená",J1006,0)</f>
        <v>0</v>
      </c>
      <c r="BI1006" s="234">
        <f>IF(N1006="nulová",J1006,0)</f>
        <v>0</v>
      </c>
      <c r="BJ1006" s="18" t="s">
        <v>90</v>
      </c>
      <c r="BK1006" s="234">
        <f>ROUND(I1006*H1006,2)</f>
        <v>0</v>
      </c>
      <c r="BL1006" s="18" t="s">
        <v>276</v>
      </c>
      <c r="BM1006" s="233" t="s">
        <v>2889</v>
      </c>
    </row>
    <row r="1007" s="2" customFormat="1">
      <c r="A1007" s="40"/>
      <c r="B1007" s="41"/>
      <c r="C1007" s="42"/>
      <c r="D1007" s="235" t="s">
        <v>250</v>
      </c>
      <c r="E1007" s="42"/>
      <c r="F1007" s="236" t="s">
        <v>2890</v>
      </c>
      <c r="G1007" s="42"/>
      <c r="H1007" s="42"/>
      <c r="I1007" s="237"/>
      <c r="J1007" s="42"/>
      <c r="K1007" s="42"/>
      <c r="L1007" s="46"/>
      <c r="M1007" s="238"/>
      <c r="N1007" s="239"/>
      <c r="O1007" s="93"/>
      <c r="P1007" s="93"/>
      <c r="Q1007" s="93"/>
      <c r="R1007" s="93"/>
      <c r="S1007" s="93"/>
      <c r="T1007" s="94"/>
      <c r="U1007" s="40"/>
      <c r="V1007" s="40"/>
      <c r="W1007" s="40"/>
      <c r="X1007" s="40"/>
      <c r="Y1007" s="40"/>
      <c r="Z1007" s="40"/>
      <c r="AA1007" s="40"/>
      <c r="AB1007" s="40"/>
      <c r="AC1007" s="40"/>
      <c r="AD1007" s="40"/>
      <c r="AE1007" s="40"/>
      <c r="AT1007" s="18" t="s">
        <v>250</v>
      </c>
      <c r="AU1007" s="18" t="s">
        <v>92</v>
      </c>
    </row>
    <row r="1008" s="13" customFormat="1">
      <c r="A1008" s="13"/>
      <c r="B1008" s="262"/>
      <c r="C1008" s="263"/>
      <c r="D1008" s="235" t="s">
        <v>436</v>
      </c>
      <c r="E1008" s="264" t="s">
        <v>1</v>
      </c>
      <c r="F1008" s="265" t="s">
        <v>2891</v>
      </c>
      <c r="G1008" s="263"/>
      <c r="H1008" s="266">
        <v>34.700000000000003</v>
      </c>
      <c r="I1008" s="267"/>
      <c r="J1008" s="263"/>
      <c r="K1008" s="263"/>
      <c r="L1008" s="268"/>
      <c r="M1008" s="269"/>
      <c r="N1008" s="270"/>
      <c r="O1008" s="270"/>
      <c r="P1008" s="270"/>
      <c r="Q1008" s="270"/>
      <c r="R1008" s="270"/>
      <c r="S1008" s="270"/>
      <c r="T1008" s="271"/>
      <c r="U1008" s="13"/>
      <c r="V1008" s="13"/>
      <c r="W1008" s="13"/>
      <c r="X1008" s="13"/>
      <c r="Y1008" s="13"/>
      <c r="Z1008" s="13"/>
      <c r="AA1008" s="13"/>
      <c r="AB1008" s="13"/>
      <c r="AC1008" s="13"/>
      <c r="AD1008" s="13"/>
      <c r="AE1008" s="13"/>
      <c r="AT1008" s="272" t="s">
        <v>436</v>
      </c>
      <c r="AU1008" s="272" t="s">
        <v>92</v>
      </c>
      <c r="AV1008" s="13" t="s">
        <v>92</v>
      </c>
      <c r="AW1008" s="13" t="s">
        <v>38</v>
      </c>
      <c r="AX1008" s="13" t="s">
        <v>83</v>
      </c>
      <c r="AY1008" s="272" t="s">
        <v>244</v>
      </c>
    </row>
    <row r="1009" s="14" customFormat="1">
      <c r="A1009" s="14"/>
      <c r="B1009" s="273"/>
      <c r="C1009" s="274"/>
      <c r="D1009" s="235" t="s">
        <v>436</v>
      </c>
      <c r="E1009" s="275" t="s">
        <v>1</v>
      </c>
      <c r="F1009" s="276" t="s">
        <v>438</v>
      </c>
      <c r="G1009" s="274"/>
      <c r="H1009" s="277">
        <v>34.700000000000003</v>
      </c>
      <c r="I1009" s="278"/>
      <c r="J1009" s="274"/>
      <c r="K1009" s="274"/>
      <c r="L1009" s="279"/>
      <c r="M1009" s="280"/>
      <c r="N1009" s="281"/>
      <c r="O1009" s="281"/>
      <c r="P1009" s="281"/>
      <c r="Q1009" s="281"/>
      <c r="R1009" s="281"/>
      <c r="S1009" s="281"/>
      <c r="T1009" s="282"/>
      <c r="U1009" s="14"/>
      <c r="V1009" s="14"/>
      <c r="W1009" s="14"/>
      <c r="X1009" s="14"/>
      <c r="Y1009" s="14"/>
      <c r="Z1009" s="14"/>
      <c r="AA1009" s="14"/>
      <c r="AB1009" s="14"/>
      <c r="AC1009" s="14"/>
      <c r="AD1009" s="14"/>
      <c r="AE1009" s="14"/>
      <c r="AT1009" s="283" t="s">
        <v>436</v>
      </c>
      <c r="AU1009" s="283" t="s">
        <v>92</v>
      </c>
      <c r="AV1009" s="14" t="s">
        <v>123</v>
      </c>
      <c r="AW1009" s="14" t="s">
        <v>38</v>
      </c>
      <c r="AX1009" s="14" t="s">
        <v>90</v>
      </c>
      <c r="AY1009" s="283" t="s">
        <v>244</v>
      </c>
    </row>
    <row r="1010" s="2" customFormat="1" ht="16.5" customHeight="1">
      <c r="A1010" s="40"/>
      <c r="B1010" s="41"/>
      <c r="C1010" s="222" t="s">
        <v>2892</v>
      </c>
      <c r="D1010" s="222" t="s">
        <v>245</v>
      </c>
      <c r="E1010" s="223" t="s">
        <v>2893</v>
      </c>
      <c r="F1010" s="224" t="s">
        <v>2894</v>
      </c>
      <c r="G1010" s="225" t="s">
        <v>257</v>
      </c>
      <c r="H1010" s="226">
        <v>3</v>
      </c>
      <c r="I1010" s="227"/>
      <c r="J1010" s="228">
        <f>ROUND(I1010*H1010,2)</f>
        <v>0</v>
      </c>
      <c r="K1010" s="224" t="s">
        <v>249</v>
      </c>
      <c r="L1010" s="46"/>
      <c r="M1010" s="229" t="s">
        <v>1</v>
      </c>
      <c r="N1010" s="230" t="s">
        <v>48</v>
      </c>
      <c r="O1010" s="93"/>
      <c r="P1010" s="231">
        <f>O1010*H1010</f>
        <v>0</v>
      </c>
      <c r="Q1010" s="231">
        <v>0</v>
      </c>
      <c r="R1010" s="231">
        <f>Q1010*H1010</f>
        <v>0</v>
      </c>
      <c r="S1010" s="231">
        <v>0</v>
      </c>
      <c r="T1010" s="232">
        <f>S1010*H1010</f>
        <v>0</v>
      </c>
      <c r="U1010" s="40"/>
      <c r="V1010" s="40"/>
      <c r="W1010" s="40"/>
      <c r="X1010" s="40"/>
      <c r="Y1010" s="40"/>
      <c r="Z1010" s="40"/>
      <c r="AA1010" s="40"/>
      <c r="AB1010" s="40"/>
      <c r="AC1010" s="40"/>
      <c r="AD1010" s="40"/>
      <c r="AE1010" s="40"/>
      <c r="AR1010" s="233" t="s">
        <v>276</v>
      </c>
      <c r="AT1010" s="233" t="s">
        <v>245</v>
      </c>
      <c r="AU1010" s="233" t="s">
        <v>92</v>
      </c>
      <c r="AY1010" s="18" t="s">
        <v>244</v>
      </c>
      <c r="BE1010" s="234">
        <f>IF(N1010="základní",J1010,0)</f>
        <v>0</v>
      </c>
      <c r="BF1010" s="234">
        <f>IF(N1010="snížená",J1010,0)</f>
        <v>0</v>
      </c>
      <c r="BG1010" s="234">
        <f>IF(N1010="zákl. přenesená",J1010,0)</f>
        <v>0</v>
      </c>
      <c r="BH1010" s="234">
        <f>IF(N1010="sníž. přenesená",J1010,0)</f>
        <v>0</v>
      </c>
      <c r="BI1010" s="234">
        <f>IF(N1010="nulová",J1010,0)</f>
        <v>0</v>
      </c>
      <c r="BJ1010" s="18" t="s">
        <v>90</v>
      </c>
      <c r="BK1010" s="234">
        <f>ROUND(I1010*H1010,2)</f>
        <v>0</v>
      </c>
      <c r="BL1010" s="18" t="s">
        <v>276</v>
      </c>
      <c r="BM1010" s="233" t="s">
        <v>2895</v>
      </c>
    </row>
    <row r="1011" s="2" customFormat="1">
      <c r="A1011" s="40"/>
      <c r="B1011" s="41"/>
      <c r="C1011" s="42"/>
      <c r="D1011" s="235" t="s">
        <v>250</v>
      </c>
      <c r="E1011" s="42"/>
      <c r="F1011" s="236" t="s">
        <v>2890</v>
      </c>
      <c r="G1011" s="42"/>
      <c r="H1011" s="42"/>
      <c r="I1011" s="237"/>
      <c r="J1011" s="42"/>
      <c r="K1011" s="42"/>
      <c r="L1011" s="46"/>
      <c r="M1011" s="238"/>
      <c r="N1011" s="239"/>
      <c r="O1011" s="93"/>
      <c r="P1011" s="93"/>
      <c r="Q1011" s="93"/>
      <c r="R1011" s="93"/>
      <c r="S1011" s="93"/>
      <c r="T1011" s="94"/>
      <c r="U1011" s="40"/>
      <c r="V1011" s="40"/>
      <c r="W1011" s="40"/>
      <c r="X1011" s="40"/>
      <c r="Y1011" s="40"/>
      <c r="Z1011" s="40"/>
      <c r="AA1011" s="40"/>
      <c r="AB1011" s="40"/>
      <c r="AC1011" s="40"/>
      <c r="AD1011" s="40"/>
      <c r="AE1011" s="40"/>
      <c r="AT1011" s="18" t="s">
        <v>250</v>
      </c>
      <c r="AU1011" s="18" t="s">
        <v>92</v>
      </c>
    </row>
    <row r="1012" s="13" customFormat="1">
      <c r="A1012" s="13"/>
      <c r="B1012" s="262"/>
      <c r="C1012" s="263"/>
      <c r="D1012" s="235" t="s">
        <v>436</v>
      </c>
      <c r="E1012" s="264" t="s">
        <v>1</v>
      </c>
      <c r="F1012" s="265" t="s">
        <v>2896</v>
      </c>
      <c r="G1012" s="263"/>
      <c r="H1012" s="266">
        <v>3</v>
      </c>
      <c r="I1012" s="267"/>
      <c r="J1012" s="263"/>
      <c r="K1012" s="263"/>
      <c r="L1012" s="268"/>
      <c r="M1012" s="269"/>
      <c r="N1012" s="270"/>
      <c r="O1012" s="270"/>
      <c r="P1012" s="270"/>
      <c r="Q1012" s="270"/>
      <c r="R1012" s="270"/>
      <c r="S1012" s="270"/>
      <c r="T1012" s="271"/>
      <c r="U1012" s="13"/>
      <c r="V1012" s="13"/>
      <c r="W1012" s="13"/>
      <c r="X1012" s="13"/>
      <c r="Y1012" s="13"/>
      <c r="Z1012" s="13"/>
      <c r="AA1012" s="13"/>
      <c r="AB1012" s="13"/>
      <c r="AC1012" s="13"/>
      <c r="AD1012" s="13"/>
      <c r="AE1012" s="13"/>
      <c r="AT1012" s="272" t="s">
        <v>436</v>
      </c>
      <c r="AU1012" s="272" t="s">
        <v>92</v>
      </c>
      <c r="AV1012" s="13" t="s">
        <v>92</v>
      </c>
      <c r="AW1012" s="13" t="s">
        <v>38</v>
      </c>
      <c r="AX1012" s="13" t="s">
        <v>83</v>
      </c>
      <c r="AY1012" s="272" t="s">
        <v>244</v>
      </c>
    </row>
    <row r="1013" s="14" customFormat="1">
      <c r="A1013" s="14"/>
      <c r="B1013" s="273"/>
      <c r="C1013" s="274"/>
      <c r="D1013" s="235" t="s">
        <v>436</v>
      </c>
      <c r="E1013" s="275" t="s">
        <v>1</v>
      </c>
      <c r="F1013" s="276" t="s">
        <v>438</v>
      </c>
      <c r="G1013" s="274"/>
      <c r="H1013" s="277">
        <v>3</v>
      </c>
      <c r="I1013" s="278"/>
      <c r="J1013" s="274"/>
      <c r="K1013" s="274"/>
      <c r="L1013" s="279"/>
      <c r="M1013" s="280"/>
      <c r="N1013" s="281"/>
      <c r="O1013" s="281"/>
      <c r="P1013" s="281"/>
      <c r="Q1013" s="281"/>
      <c r="R1013" s="281"/>
      <c r="S1013" s="281"/>
      <c r="T1013" s="282"/>
      <c r="U1013" s="14"/>
      <c r="V1013" s="14"/>
      <c r="W1013" s="14"/>
      <c r="X1013" s="14"/>
      <c r="Y1013" s="14"/>
      <c r="Z1013" s="14"/>
      <c r="AA1013" s="14"/>
      <c r="AB1013" s="14"/>
      <c r="AC1013" s="14"/>
      <c r="AD1013" s="14"/>
      <c r="AE1013" s="14"/>
      <c r="AT1013" s="283" t="s">
        <v>436</v>
      </c>
      <c r="AU1013" s="283" t="s">
        <v>92</v>
      </c>
      <c r="AV1013" s="14" t="s">
        <v>123</v>
      </c>
      <c r="AW1013" s="14" t="s">
        <v>38</v>
      </c>
      <c r="AX1013" s="14" t="s">
        <v>90</v>
      </c>
      <c r="AY1013" s="283" t="s">
        <v>244</v>
      </c>
    </row>
    <row r="1014" s="2" customFormat="1" ht="16.5" customHeight="1">
      <c r="A1014" s="40"/>
      <c r="B1014" s="41"/>
      <c r="C1014" s="222" t="s">
        <v>2897</v>
      </c>
      <c r="D1014" s="222" t="s">
        <v>245</v>
      </c>
      <c r="E1014" s="223" t="s">
        <v>2898</v>
      </c>
      <c r="F1014" s="224" t="s">
        <v>2899</v>
      </c>
      <c r="G1014" s="225" t="s">
        <v>476</v>
      </c>
      <c r="H1014" s="226">
        <v>449.625</v>
      </c>
      <c r="I1014" s="227"/>
      <c r="J1014" s="228">
        <f>ROUND(I1014*H1014,2)</f>
        <v>0</v>
      </c>
      <c r="K1014" s="224" t="s">
        <v>434</v>
      </c>
      <c r="L1014" s="46"/>
      <c r="M1014" s="229" t="s">
        <v>1</v>
      </c>
      <c r="N1014" s="230" t="s">
        <v>48</v>
      </c>
      <c r="O1014" s="93"/>
      <c r="P1014" s="231">
        <f>O1014*H1014</f>
        <v>0</v>
      </c>
      <c r="Q1014" s="231">
        <v>0</v>
      </c>
      <c r="R1014" s="231">
        <f>Q1014*H1014</f>
        <v>0</v>
      </c>
      <c r="S1014" s="231">
        <v>0.001</v>
      </c>
      <c r="T1014" s="232">
        <f>S1014*H1014</f>
        <v>0.449625</v>
      </c>
      <c r="U1014" s="40"/>
      <c r="V1014" s="40"/>
      <c r="W1014" s="40"/>
      <c r="X1014" s="40"/>
      <c r="Y1014" s="40"/>
      <c r="Z1014" s="40"/>
      <c r="AA1014" s="40"/>
      <c r="AB1014" s="40"/>
      <c r="AC1014" s="40"/>
      <c r="AD1014" s="40"/>
      <c r="AE1014" s="40"/>
      <c r="AR1014" s="233" t="s">
        <v>276</v>
      </c>
      <c r="AT1014" s="233" t="s">
        <v>245</v>
      </c>
      <c r="AU1014" s="233" t="s">
        <v>92</v>
      </c>
      <c r="AY1014" s="18" t="s">
        <v>244</v>
      </c>
      <c r="BE1014" s="234">
        <f>IF(N1014="základní",J1014,0)</f>
        <v>0</v>
      </c>
      <c r="BF1014" s="234">
        <f>IF(N1014="snížená",J1014,0)</f>
        <v>0</v>
      </c>
      <c r="BG1014" s="234">
        <f>IF(N1014="zákl. přenesená",J1014,0)</f>
        <v>0</v>
      </c>
      <c r="BH1014" s="234">
        <f>IF(N1014="sníž. přenesená",J1014,0)</f>
        <v>0</v>
      </c>
      <c r="BI1014" s="234">
        <f>IF(N1014="nulová",J1014,0)</f>
        <v>0</v>
      </c>
      <c r="BJ1014" s="18" t="s">
        <v>90</v>
      </c>
      <c r="BK1014" s="234">
        <f>ROUND(I1014*H1014,2)</f>
        <v>0</v>
      </c>
      <c r="BL1014" s="18" t="s">
        <v>276</v>
      </c>
      <c r="BM1014" s="233" t="s">
        <v>2900</v>
      </c>
    </row>
    <row r="1015" s="13" customFormat="1">
      <c r="A1015" s="13"/>
      <c r="B1015" s="262"/>
      <c r="C1015" s="263"/>
      <c r="D1015" s="235" t="s">
        <v>436</v>
      </c>
      <c r="E1015" s="264" t="s">
        <v>1</v>
      </c>
      <c r="F1015" s="265" t="s">
        <v>2901</v>
      </c>
      <c r="G1015" s="263"/>
      <c r="H1015" s="266">
        <v>449.625</v>
      </c>
      <c r="I1015" s="267"/>
      <c r="J1015" s="263"/>
      <c r="K1015" s="263"/>
      <c r="L1015" s="268"/>
      <c r="M1015" s="269"/>
      <c r="N1015" s="270"/>
      <c r="O1015" s="270"/>
      <c r="P1015" s="270"/>
      <c r="Q1015" s="270"/>
      <c r="R1015" s="270"/>
      <c r="S1015" s="270"/>
      <c r="T1015" s="271"/>
      <c r="U1015" s="13"/>
      <c r="V1015" s="13"/>
      <c r="W1015" s="13"/>
      <c r="X1015" s="13"/>
      <c r="Y1015" s="13"/>
      <c r="Z1015" s="13"/>
      <c r="AA1015" s="13"/>
      <c r="AB1015" s="13"/>
      <c r="AC1015" s="13"/>
      <c r="AD1015" s="13"/>
      <c r="AE1015" s="13"/>
      <c r="AT1015" s="272" t="s">
        <v>436</v>
      </c>
      <c r="AU1015" s="272" t="s">
        <v>92</v>
      </c>
      <c r="AV1015" s="13" t="s">
        <v>92</v>
      </c>
      <c r="AW1015" s="13" t="s">
        <v>38</v>
      </c>
      <c r="AX1015" s="13" t="s">
        <v>83</v>
      </c>
      <c r="AY1015" s="272" t="s">
        <v>244</v>
      </c>
    </row>
    <row r="1016" s="14" customFormat="1">
      <c r="A1016" s="14"/>
      <c r="B1016" s="273"/>
      <c r="C1016" s="274"/>
      <c r="D1016" s="235" t="s">
        <v>436</v>
      </c>
      <c r="E1016" s="275" t="s">
        <v>1</v>
      </c>
      <c r="F1016" s="276" t="s">
        <v>438</v>
      </c>
      <c r="G1016" s="274"/>
      <c r="H1016" s="277">
        <v>449.625</v>
      </c>
      <c r="I1016" s="278"/>
      <c r="J1016" s="274"/>
      <c r="K1016" s="274"/>
      <c r="L1016" s="279"/>
      <c r="M1016" s="280"/>
      <c r="N1016" s="281"/>
      <c r="O1016" s="281"/>
      <c r="P1016" s="281"/>
      <c r="Q1016" s="281"/>
      <c r="R1016" s="281"/>
      <c r="S1016" s="281"/>
      <c r="T1016" s="282"/>
      <c r="U1016" s="14"/>
      <c r="V1016" s="14"/>
      <c r="W1016" s="14"/>
      <c r="X1016" s="14"/>
      <c r="Y1016" s="14"/>
      <c r="Z1016" s="14"/>
      <c r="AA1016" s="14"/>
      <c r="AB1016" s="14"/>
      <c r="AC1016" s="14"/>
      <c r="AD1016" s="14"/>
      <c r="AE1016" s="14"/>
      <c r="AT1016" s="283" t="s">
        <v>436</v>
      </c>
      <c r="AU1016" s="283" t="s">
        <v>92</v>
      </c>
      <c r="AV1016" s="14" t="s">
        <v>123</v>
      </c>
      <c r="AW1016" s="14" t="s">
        <v>38</v>
      </c>
      <c r="AX1016" s="14" t="s">
        <v>90</v>
      </c>
      <c r="AY1016" s="283" t="s">
        <v>244</v>
      </c>
    </row>
    <row r="1017" s="2" customFormat="1" ht="16.5" customHeight="1">
      <c r="A1017" s="40"/>
      <c r="B1017" s="41"/>
      <c r="C1017" s="222" t="s">
        <v>2902</v>
      </c>
      <c r="D1017" s="222" t="s">
        <v>245</v>
      </c>
      <c r="E1017" s="223" t="s">
        <v>2903</v>
      </c>
      <c r="F1017" s="224" t="s">
        <v>2904</v>
      </c>
      <c r="G1017" s="225" t="s">
        <v>2428</v>
      </c>
      <c r="H1017" s="312"/>
      <c r="I1017" s="227"/>
      <c r="J1017" s="228">
        <f>ROUND(I1017*H1017,2)</f>
        <v>0</v>
      </c>
      <c r="K1017" s="224" t="s">
        <v>434</v>
      </c>
      <c r="L1017" s="46"/>
      <c r="M1017" s="229" t="s">
        <v>1</v>
      </c>
      <c r="N1017" s="230" t="s">
        <v>48</v>
      </c>
      <c r="O1017" s="93"/>
      <c r="P1017" s="231">
        <f>O1017*H1017</f>
        <v>0</v>
      </c>
      <c r="Q1017" s="231">
        <v>0</v>
      </c>
      <c r="R1017" s="231">
        <f>Q1017*H1017</f>
        <v>0</v>
      </c>
      <c r="S1017" s="231">
        <v>0</v>
      </c>
      <c r="T1017" s="232">
        <f>S1017*H1017</f>
        <v>0</v>
      </c>
      <c r="U1017" s="40"/>
      <c r="V1017" s="40"/>
      <c r="W1017" s="40"/>
      <c r="X1017" s="40"/>
      <c r="Y1017" s="40"/>
      <c r="Z1017" s="40"/>
      <c r="AA1017" s="40"/>
      <c r="AB1017" s="40"/>
      <c r="AC1017" s="40"/>
      <c r="AD1017" s="40"/>
      <c r="AE1017" s="40"/>
      <c r="AR1017" s="233" t="s">
        <v>276</v>
      </c>
      <c r="AT1017" s="233" t="s">
        <v>245</v>
      </c>
      <c r="AU1017" s="233" t="s">
        <v>92</v>
      </c>
      <c r="AY1017" s="18" t="s">
        <v>244</v>
      </c>
      <c r="BE1017" s="234">
        <f>IF(N1017="základní",J1017,0)</f>
        <v>0</v>
      </c>
      <c r="BF1017" s="234">
        <f>IF(N1017="snížená",J1017,0)</f>
        <v>0</v>
      </c>
      <c r="BG1017" s="234">
        <f>IF(N1017="zákl. přenesená",J1017,0)</f>
        <v>0</v>
      </c>
      <c r="BH1017" s="234">
        <f>IF(N1017="sníž. přenesená",J1017,0)</f>
        <v>0</v>
      </c>
      <c r="BI1017" s="234">
        <f>IF(N1017="nulová",J1017,0)</f>
        <v>0</v>
      </c>
      <c r="BJ1017" s="18" t="s">
        <v>90</v>
      </c>
      <c r="BK1017" s="234">
        <f>ROUND(I1017*H1017,2)</f>
        <v>0</v>
      </c>
      <c r="BL1017" s="18" t="s">
        <v>276</v>
      </c>
      <c r="BM1017" s="233" t="s">
        <v>2905</v>
      </c>
    </row>
    <row r="1018" s="11" customFormat="1" ht="22.8" customHeight="1">
      <c r="A1018" s="11"/>
      <c r="B1018" s="208"/>
      <c r="C1018" s="209"/>
      <c r="D1018" s="210" t="s">
        <v>82</v>
      </c>
      <c r="E1018" s="260" t="s">
        <v>2906</v>
      </c>
      <c r="F1018" s="260" t="s">
        <v>2907</v>
      </c>
      <c r="G1018" s="209"/>
      <c r="H1018" s="209"/>
      <c r="I1018" s="212"/>
      <c r="J1018" s="261">
        <f>BK1018</f>
        <v>0</v>
      </c>
      <c r="K1018" s="209"/>
      <c r="L1018" s="214"/>
      <c r="M1018" s="215"/>
      <c r="N1018" s="216"/>
      <c r="O1018" s="216"/>
      <c r="P1018" s="217">
        <f>SUM(P1019:P1038)</f>
        <v>0</v>
      </c>
      <c r="Q1018" s="216"/>
      <c r="R1018" s="217">
        <f>SUM(R1019:R1038)</f>
        <v>0.031823999999999998</v>
      </c>
      <c r="S1018" s="216"/>
      <c r="T1018" s="218">
        <f>SUM(T1019:T1038)</f>
        <v>0</v>
      </c>
      <c r="U1018" s="11"/>
      <c r="V1018" s="11"/>
      <c r="W1018" s="11"/>
      <c r="X1018" s="11"/>
      <c r="Y1018" s="11"/>
      <c r="Z1018" s="11"/>
      <c r="AA1018" s="11"/>
      <c r="AB1018" s="11"/>
      <c r="AC1018" s="11"/>
      <c r="AD1018" s="11"/>
      <c r="AE1018" s="11"/>
      <c r="AR1018" s="219" t="s">
        <v>92</v>
      </c>
      <c r="AT1018" s="220" t="s">
        <v>82</v>
      </c>
      <c r="AU1018" s="220" t="s">
        <v>90</v>
      </c>
      <c r="AY1018" s="219" t="s">
        <v>244</v>
      </c>
      <c r="BK1018" s="221">
        <f>SUM(BK1019:BK1038)</f>
        <v>0</v>
      </c>
    </row>
    <row r="1019" s="2" customFormat="1" ht="16.5" customHeight="1">
      <c r="A1019" s="40"/>
      <c r="B1019" s="41"/>
      <c r="C1019" s="222" t="s">
        <v>2908</v>
      </c>
      <c r="D1019" s="222" t="s">
        <v>245</v>
      </c>
      <c r="E1019" s="223" t="s">
        <v>2909</v>
      </c>
      <c r="F1019" s="224" t="s">
        <v>2910</v>
      </c>
      <c r="G1019" s="225" t="s">
        <v>248</v>
      </c>
      <c r="H1019" s="226">
        <v>0.90000000000000002</v>
      </c>
      <c r="I1019" s="227"/>
      <c r="J1019" s="228">
        <f>ROUND(I1019*H1019,2)</f>
        <v>0</v>
      </c>
      <c r="K1019" s="224" t="s">
        <v>434</v>
      </c>
      <c r="L1019" s="46"/>
      <c r="M1019" s="229" t="s">
        <v>1</v>
      </c>
      <c r="N1019" s="230" t="s">
        <v>48</v>
      </c>
      <c r="O1019" s="93"/>
      <c r="P1019" s="231">
        <f>O1019*H1019</f>
        <v>0</v>
      </c>
      <c r="Q1019" s="231">
        <v>0</v>
      </c>
      <c r="R1019" s="231">
        <f>Q1019*H1019</f>
        <v>0</v>
      </c>
      <c r="S1019" s="231">
        <v>0</v>
      </c>
      <c r="T1019" s="232">
        <f>S1019*H1019</f>
        <v>0</v>
      </c>
      <c r="U1019" s="40"/>
      <c r="V1019" s="40"/>
      <c r="W1019" s="40"/>
      <c r="X1019" s="40"/>
      <c r="Y1019" s="40"/>
      <c r="Z1019" s="40"/>
      <c r="AA1019" s="40"/>
      <c r="AB1019" s="40"/>
      <c r="AC1019" s="40"/>
      <c r="AD1019" s="40"/>
      <c r="AE1019" s="40"/>
      <c r="AR1019" s="233" t="s">
        <v>276</v>
      </c>
      <c r="AT1019" s="233" t="s">
        <v>245</v>
      </c>
      <c r="AU1019" s="233" t="s">
        <v>92</v>
      </c>
      <c r="AY1019" s="18" t="s">
        <v>244</v>
      </c>
      <c r="BE1019" s="234">
        <f>IF(N1019="základní",J1019,0)</f>
        <v>0</v>
      </c>
      <c r="BF1019" s="234">
        <f>IF(N1019="snížená",J1019,0)</f>
        <v>0</v>
      </c>
      <c r="BG1019" s="234">
        <f>IF(N1019="zákl. přenesená",J1019,0)</f>
        <v>0</v>
      </c>
      <c r="BH1019" s="234">
        <f>IF(N1019="sníž. přenesená",J1019,0)</f>
        <v>0</v>
      </c>
      <c r="BI1019" s="234">
        <f>IF(N1019="nulová",J1019,0)</f>
        <v>0</v>
      </c>
      <c r="BJ1019" s="18" t="s">
        <v>90</v>
      </c>
      <c r="BK1019" s="234">
        <f>ROUND(I1019*H1019,2)</f>
        <v>0</v>
      </c>
      <c r="BL1019" s="18" t="s">
        <v>276</v>
      </c>
      <c r="BM1019" s="233" t="s">
        <v>2911</v>
      </c>
    </row>
    <row r="1020" s="13" customFormat="1">
      <c r="A1020" s="13"/>
      <c r="B1020" s="262"/>
      <c r="C1020" s="263"/>
      <c r="D1020" s="235" t="s">
        <v>436</v>
      </c>
      <c r="E1020" s="264" t="s">
        <v>1</v>
      </c>
      <c r="F1020" s="265" t="s">
        <v>2227</v>
      </c>
      <c r="G1020" s="263"/>
      <c r="H1020" s="266">
        <v>0.90000000000000002</v>
      </c>
      <c r="I1020" s="267"/>
      <c r="J1020" s="263"/>
      <c r="K1020" s="263"/>
      <c r="L1020" s="268"/>
      <c r="M1020" s="269"/>
      <c r="N1020" s="270"/>
      <c r="O1020" s="270"/>
      <c r="P1020" s="270"/>
      <c r="Q1020" s="270"/>
      <c r="R1020" s="270"/>
      <c r="S1020" s="270"/>
      <c r="T1020" s="271"/>
      <c r="U1020" s="13"/>
      <c r="V1020" s="13"/>
      <c r="W1020" s="13"/>
      <c r="X1020" s="13"/>
      <c r="Y1020" s="13"/>
      <c r="Z1020" s="13"/>
      <c r="AA1020" s="13"/>
      <c r="AB1020" s="13"/>
      <c r="AC1020" s="13"/>
      <c r="AD1020" s="13"/>
      <c r="AE1020" s="13"/>
      <c r="AT1020" s="272" t="s">
        <v>436</v>
      </c>
      <c r="AU1020" s="272" t="s">
        <v>92</v>
      </c>
      <c r="AV1020" s="13" t="s">
        <v>92</v>
      </c>
      <c r="AW1020" s="13" t="s">
        <v>38</v>
      </c>
      <c r="AX1020" s="13" t="s">
        <v>83</v>
      </c>
      <c r="AY1020" s="272" t="s">
        <v>244</v>
      </c>
    </row>
    <row r="1021" s="14" customFormat="1">
      <c r="A1021" s="14"/>
      <c r="B1021" s="273"/>
      <c r="C1021" s="274"/>
      <c r="D1021" s="235" t="s">
        <v>436</v>
      </c>
      <c r="E1021" s="275" t="s">
        <v>1</v>
      </c>
      <c r="F1021" s="276" t="s">
        <v>438</v>
      </c>
      <c r="G1021" s="274"/>
      <c r="H1021" s="277">
        <v>0.90000000000000002</v>
      </c>
      <c r="I1021" s="278"/>
      <c r="J1021" s="274"/>
      <c r="K1021" s="274"/>
      <c r="L1021" s="279"/>
      <c r="M1021" s="280"/>
      <c r="N1021" s="281"/>
      <c r="O1021" s="281"/>
      <c r="P1021" s="281"/>
      <c r="Q1021" s="281"/>
      <c r="R1021" s="281"/>
      <c r="S1021" s="281"/>
      <c r="T1021" s="282"/>
      <c r="U1021" s="14"/>
      <c r="V1021" s="14"/>
      <c r="W1021" s="14"/>
      <c r="X1021" s="14"/>
      <c r="Y1021" s="14"/>
      <c r="Z1021" s="14"/>
      <c r="AA1021" s="14"/>
      <c r="AB1021" s="14"/>
      <c r="AC1021" s="14"/>
      <c r="AD1021" s="14"/>
      <c r="AE1021" s="14"/>
      <c r="AT1021" s="283" t="s">
        <v>436</v>
      </c>
      <c r="AU1021" s="283" t="s">
        <v>92</v>
      </c>
      <c r="AV1021" s="14" t="s">
        <v>123</v>
      </c>
      <c r="AW1021" s="14" t="s">
        <v>38</v>
      </c>
      <c r="AX1021" s="14" t="s">
        <v>90</v>
      </c>
      <c r="AY1021" s="283" t="s">
        <v>244</v>
      </c>
    </row>
    <row r="1022" s="2" customFormat="1" ht="16.5" customHeight="1">
      <c r="A1022" s="40"/>
      <c r="B1022" s="41"/>
      <c r="C1022" s="222" t="s">
        <v>2912</v>
      </c>
      <c r="D1022" s="222" t="s">
        <v>245</v>
      </c>
      <c r="E1022" s="223" t="s">
        <v>2913</v>
      </c>
      <c r="F1022" s="224" t="s">
        <v>2914</v>
      </c>
      <c r="G1022" s="225" t="s">
        <v>248</v>
      </c>
      <c r="H1022" s="226">
        <v>0.90000000000000002</v>
      </c>
      <c r="I1022" s="227"/>
      <c r="J1022" s="228">
        <f>ROUND(I1022*H1022,2)</f>
        <v>0</v>
      </c>
      <c r="K1022" s="224" t="s">
        <v>434</v>
      </c>
      <c r="L1022" s="46"/>
      <c r="M1022" s="229" t="s">
        <v>1</v>
      </c>
      <c r="N1022" s="230" t="s">
        <v>48</v>
      </c>
      <c r="O1022" s="93"/>
      <c r="P1022" s="231">
        <f>O1022*H1022</f>
        <v>0</v>
      </c>
      <c r="Q1022" s="231">
        <v>0.00029999999999999997</v>
      </c>
      <c r="R1022" s="231">
        <f>Q1022*H1022</f>
        <v>0.00027</v>
      </c>
      <c r="S1022" s="231">
        <v>0</v>
      </c>
      <c r="T1022" s="232">
        <f>S1022*H1022</f>
        <v>0</v>
      </c>
      <c r="U1022" s="40"/>
      <c r="V1022" s="40"/>
      <c r="W1022" s="40"/>
      <c r="X1022" s="40"/>
      <c r="Y1022" s="40"/>
      <c r="Z1022" s="40"/>
      <c r="AA1022" s="40"/>
      <c r="AB1022" s="40"/>
      <c r="AC1022" s="40"/>
      <c r="AD1022" s="40"/>
      <c r="AE1022" s="40"/>
      <c r="AR1022" s="233" t="s">
        <v>276</v>
      </c>
      <c r="AT1022" s="233" t="s">
        <v>245</v>
      </c>
      <c r="AU1022" s="233" t="s">
        <v>92</v>
      </c>
      <c r="AY1022" s="18" t="s">
        <v>244</v>
      </c>
      <c r="BE1022" s="234">
        <f>IF(N1022="základní",J1022,0)</f>
        <v>0</v>
      </c>
      <c r="BF1022" s="234">
        <f>IF(N1022="snížená",J1022,0)</f>
        <v>0</v>
      </c>
      <c r="BG1022" s="234">
        <f>IF(N1022="zákl. přenesená",J1022,0)</f>
        <v>0</v>
      </c>
      <c r="BH1022" s="234">
        <f>IF(N1022="sníž. přenesená",J1022,0)</f>
        <v>0</v>
      </c>
      <c r="BI1022" s="234">
        <f>IF(N1022="nulová",J1022,0)</f>
        <v>0</v>
      </c>
      <c r="BJ1022" s="18" t="s">
        <v>90</v>
      </c>
      <c r="BK1022" s="234">
        <f>ROUND(I1022*H1022,2)</f>
        <v>0</v>
      </c>
      <c r="BL1022" s="18" t="s">
        <v>276</v>
      </c>
      <c r="BM1022" s="233" t="s">
        <v>2915</v>
      </c>
    </row>
    <row r="1023" s="13" customFormat="1">
      <c r="A1023" s="13"/>
      <c r="B1023" s="262"/>
      <c r="C1023" s="263"/>
      <c r="D1023" s="235" t="s">
        <v>436</v>
      </c>
      <c r="E1023" s="264" t="s">
        <v>1</v>
      </c>
      <c r="F1023" s="265" t="s">
        <v>2227</v>
      </c>
      <c r="G1023" s="263"/>
      <c r="H1023" s="266">
        <v>0.90000000000000002</v>
      </c>
      <c r="I1023" s="267"/>
      <c r="J1023" s="263"/>
      <c r="K1023" s="263"/>
      <c r="L1023" s="268"/>
      <c r="M1023" s="269"/>
      <c r="N1023" s="270"/>
      <c r="O1023" s="270"/>
      <c r="P1023" s="270"/>
      <c r="Q1023" s="270"/>
      <c r="R1023" s="270"/>
      <c r="S1023" s="270"/>
      <c r="T1023" s="271"/>
      <c r="U1023" s="13"/>
      <c r="V1023" s="13"/>
      <c r="W1023" s="13"/>
      <c r="X1023" s="13"/>
      <c r="Y1023" s="13"/>
      <c r="Z1023" s="13"/>
      <c r="AA1023" s="13"/>
      <c r="AB1023" s="13"/>
      <c r="AC1023" s="13"/>
      <c r="AD1023" s="13"/>
      <c r="AE1023" s="13"/>
      <c r="AT1023" s="272" t="s">
        <v>436</v>
      </c>
      <c r="AU1023" s="272" t="s">
        <v>92</v>
      </c>
      <c r="AV1023" s="13" t="s">
        <v>92</v>
      </c>
      <c r="AW1023" s="13" t="s">
        <v>38</v>
      </c>
      <c r="AX1023" s="13" t="s">
        <v>83</v>
      </c>
      <c r="AY1023" s="272" t="s">
        <v>244</v>
      </c>
    </row>
    <row r="1024" s="14" customFormat="1">
      <c r="A1024" s="14"/>
      <c r="B1024" s="273"/>
      <c r="C1024" s="274"/>
      <c r="D1024" s="235" t="s">
        <v>436</v>
      </c>
      <c r="E1024" s="275" t="s">
        <v>1</v>
      </c>
      <c r="F1024" s="276" t="s">
        <v>438</v>
      </c>
      <c r="G1024" s="274"/>
      <c r="H1024" s="277">
        <v>0.90000000000000002</v>
      </c>
      <c r="I1024" s="278"/>
      <c r="J1024" s="274"/>
      <c r="K1024" s="274"/>
      <c r="L1024" s="279"/>
      <c r="M1024" s="280"/>
      <c r="N1024" s="281"/>
      <c r="O1024" s="281"/>
      <c r="P1024" s="281"/>
      <c r="Q1024" s="281"/>
      <c r="R1024" s="281"/>
      <c r="S1024" s="281"/>
      <c r="T1024" s="282"/>
      <c r="U1024" s="14"/>
      <c r="V1024" s="14"/>
      <c r="W1024" s="14"/>
      <c r="X1024" s="14"/>
      <c r="Y1024" s="14"/>
      <c r="Z1024" s="14"/>
      <c r="AA1024" s="14"/>
      <c r="AB1024" s="14"/>
      <c r="AC1024" s="14"/>
      <c r="AD1024" s="14"/>
      <c r="AE1024" s="14"/>
      <c r="AT1024" s="283" t="s">
        <v>436</v>
      </c>
      <c r="AU1024" s="283" t="s">
        <v>92</v>
      </c>
      <c r="AV1024" s="14" t="s">
        <v>123</v>
      </c>
      <c r="AW1024" s="14" t="s">
        <v>38</v>
      </c>
      <c r="AX1024" s="14" t="s">
        <v>90</v>
      </c>
      <c r="AY1024" s="283" t="s">
        <v>244</v>
      </c>
    </row>
    <row r="1025" s="2" customFormat="1" ht="16.5" customHeight="1">
      <c r="A1025" s="40"/>
      <c r="B1025" s="41"/>
      <c r="C1025" s="222" t="s">
        <v>2916</v>
      </c>
      <c r="D1025" s="222" t="s">
        <v>245</v>
      </c>
      <c r="E1025" s="223" t="s">
        <v>2917</v>
      </c>
      <c r="F1025" s="224" t="s">
        <v>2918</v>
      </c>
      <c r="G1025" s="225" t="s">
        <v>248</v>
      </c>
      <c r="H1025" s="226">
        <v>0.90000000000000002</v>
      </c>
      <c r="I1025" s="227"/>
      <c r="J1025" s="228">
        <f>ROUND(I1025*H1025,2)</f>
        <v>0</v>
      </c>
      <c r="K1025" s="224" t="s">
        <v>434</v>
      </c>
      <c r="L1025" s="46"/>
      <c r="M1025" s="229" t="s">
        <v>1</v>
      </c>
      <c r="N1025" s="230" t="s">
        <v>48</v>
      </c>
      <c r="O1025" s="93"/>
      <c r="P1025" s="231">
        <f>O1025*H1025</f>
        <v>0</v>
      </c>
      <c r="Q1025" s="231">
        <v>0.0075799999999999999</v>
      </c>
      <c r="R1025" s="231">
        <f>Q1025*H1025</f>
        <v>0.0068219999999999999</v>
      </c>
      <c r="S1025" s="231">
        <v>0</v>
      </c>
      <c r="T1025" s="232">
        <f>S1025*H1025</f>
        <v>0</v>
      </c>
      <c r="U1025" s="40"/>
      <c r="V1025" s="40"/>
      <c r="W1025" s="40"/>
      <c r="X1025" s="40"/>
      <c r="Y1025" s="40"/>
      <c r="Z1025" s="40"/>
      <c r="AA1025" s="40"/>
      <c r="AB1025" s="40"/>
      <c r="AC1025" s="40"/>
      <c r="AD1025" s="40"/>
      <c r="AE1025" s="40"/>
      <c r="AR1025" s="233" t="s">
        <v>276</v>
      </c>
      <c r="AT1025" s="233" t="s">
        <v>245</v>
      </c>
      <c r="AU1025" s="233" t="s">
        <v>92</v>
      </c>
      <c r="AY1025" s="18" t="s">
        <v>244</v>
      </c>
      <c r="BE1025" s="234">
        <f>IF(N1025="základní",J1025,0)</f>
        <v>0</v>
      </c>
      <c r="BF1025" s="234">
        <f>IF(N1025="snížená",J1025,0)</f>
        <v>0</v>
      </c>
      <c r="BG1025" s="234">
        <f>IF(N1025="zákl. přenesená",J1025,0)</f>
        <v>0</v>
      </c>
      <c r="BH1025" s="234">
        <f>IF(N1025="sníž. přenesená",J1025,0)</f>
        <v>0</v>
      </c>
      <c r="BI1025" s="234">
        <f>IF(N1025="nulová",J1025,0)</f>
        <v>0</v>
      </c>
      <c r="BJ1025" s="18" t="s">
        <v>90</v>
      </c>
      <c r="BK1025" s="234">
        <f>ROUND(I1025*H1025,2)</f>
        <v>0</v>
      </c>
      <c r="BL1025" s="18" t="s">
        <v>276</v>
      </c>
      <c r="BM1025" s="233" t="s">
        <v>2919</v>
      </c>
    </row>
    <row r="1026" s="13" customFormat="1">
      <c r="A1026" s="13"/>
      <c r="B1026" s="262"/>
      <c r="C1026" s="263"/>
      <c r="D1026" s="235" t="s">
        <v>436</v>
      </c>
      <c r="E1026" s="264" t="s">
        <v>1</v>
      </c>
      <c r="F1026" s="265" t="s">
        <v>2227</v>
      </c>
      <c r="G1026" s="263"/>
      <c r="H1026" s="266">
        <v>0.90000000000000002</v>
      </c>
      <c r="I1026" s="267"/>
      <c r="J1026" s="263"/>
      <c r="K1026" s="263"/>
      <c r="L1026" s="268"/>
      <c r="M1026" s="269"/>
      <c r="N1026" s="270"/>
      <c r="O1026" s="270"/>
      <c r="P1026" s="270"/>
      <c r="Q1026" s="270"/>
      <c r="R1026" s="270"/>
      <c r="S1026" s="270"/>
      <c r="T1026" s="271"/>
      <c r="U1026" s="13"/>
      <c r="V1026" s="13"/>
      <c r="W1026" s="13"/>
      <c r="X1026" s="13"/>
      <c r="Y1026" s="13"/>
      <c r="Z1026" s="13"/>
      <c r="AA1026" s="13"/>
      <c r="AB1026" s="13"/>
      <c r="AC1026" s="13"/>
      <c r="AD1026" s="13"/>
      <c r="AE1026" s="13"/>
      <c r="AT1026" s="272" t="s">
        <v>436</v>
      </c>
      <c r="AU1026" s="272" t="s">
        <v>92</v>
      </c>
      <c r="AV1026" s="13" t="s">
        <v>92</v>
      </c>
      <c r="AW1026" s="13" t="s">
        <v>38</v>
      </c>
      <c r="AX1026" s="13" t="s">
        <v>83</v>
      </c>
      <c r="AY1026" s="272" t="s">
        <v>244</v>
      </c>
    </row>
    <row r="1027" s="14" customFormat="1">
      <c r="A1027" s="14"/>
      <c r="B1027" s="273"/>
      <c r="C1027" s="274"/>
      <c r="D1027" s="235" t="s">
        <v>436</v>
      </c>
      <c r="E1027" s="275" t="s">
        <v>1</v>
      </c>
      <c r="F1027" s="276" t="s">
        <v>438</v>
      </c>
      <c r="G1027" s="274"/>
      <c r="H1027" s="277">
        <v>0.90000000000000002</v>
      </c>
      <c r="I1027" s="278"/>
      <c r="J1027" s="274"/>
      <c r="K1027" s="274"/>
      <c r="L1027" s="279"/>
      <c r="M1027" s="280"/>
      <c r="N1027" s="281"/>
      <c r="O1027" s="281"/>
      <c r="P1027" s="281"/>
      <c r="Q1027" s="281"/>
      <c r="R1027" s="281"/>
      <c r="S1027" s="281"/>
      <c r="T1027" s="282"/>
      <c r="U1027" s="14"/>
      <c r="V1027" s="14"/>
      <c r="W1027" s="14"/>
      <c r="X1027" s="14"/>
      <c r="Y1027" s="14"/>
      <c r="Z1027" s="14"/>
      <c r="AA1027" s="14"/>
      <c r="AB1027" s="14"/>
      <c r="AC1027" s="14"/>
      <c r="AD1027" s="14"/>
      <c r="AE1027" s="14"/>
      <c r="AT1027" s="283" t="s">
        <v>436</v>
      </c>
      <c r="AU1027" s="283" t="s">
        <v>92</v>
      </c>
      <c r="AV1027" s="14" t="s">
        <v>123</v>
      </c>
      <c r="AW1027" s="14" t="s">
        <v>38</v>
      </c>
      <c r="AX1027" s="14" t="s">
        <v>90</v>
      </c>
      <c r="AY1027" s="283" t="s">
        <v>244</v>
      </c>
    </row>
    <row r="1028" s="2" customFormat="1" ht="16.5" customHeight="1">
      <c r="A1028" s="40"/>
      <c r="B1028" s="41"/>
      <c r="C1028" s="222" t="s">
        <v>2920</v>
      </c>
      <c r="D1028" s="222" t="s">
        <v>245</v>
      </c>
      <c r="E1028" s="223" t="s">
        <v>2921</v>
      </c>
      <c r="F1028" s="224" t="s">
        <v>2922</v>
      </c>
      <c r="G1028" s="225" t="s">
        <v>248</v>
      </c>
      <c r="H1028" s="226">
        <v>0.90000000000000002</v>
      </c>
      <c r="I1028" s="227"/>
      <c r="J1028" s="228">
        <f>ROUND(I1028*H1028,2)</f>
        <v>0</v>
      </c>
      <c r="K1028" s="224" t="s">
        <v>434</v>
      </c>
      <c r="L1028" s="46"/>
      <c r="M1028" s="229" t="s">
        <v>1</v>
      </c>
      <c r="N1028" s="230" t="s">
        <v>48</v>
      </c>
      <c r="O1028" s="93"/>
      <c r="P1028" s="231">
        <f>O1028*H1028</f>
        <v>0</v>
      </c>
      <c r="Q1028" s="231">
        <v>0.0054000000000000003</v>
      </c>
      <c r="R1028" s="231">
        <f>Q1028*H1028</f>
        <v>0.0048600000000000006</v>
      </c>
      <c r="S1028" s="231">
        <v>0</v>
      </c>
      <c r="T1028" s="232">
        <f>S1028*H1028</f>
        <v>0</v>
      </c>
      <c r="U1028" s="40"/>
      <c r="V1028" s="40"/>
      <c r="W1028" s="40"/>
      <c r="X1028" s="40"/>
      <c r="Y1028" s="40"/>
      <c r="Z1028" s="40"/>
      <c r="AA1028" s="40"/>
      <c r="AB1028" s="40"/>
      <c r="AC1028" s="40"/>
      <c r="AD1028" s="40"/>
      <c r="AE1028" s="40"/>
      <c r="AR1028" s="233" t="s">
        <v>276</v>
      </c>
      <c r="AT1028" s="233" t="s">
        <v>245</v>
      </c>
      <c r="AU1028" s="233" t="s">
        <v>92</v>
      </c>
      <c r="AY1028" s="18" t="s">
        <v>244</v>
      </c>
      <c r="BE1028" s="234">
        <f>IF(N1028="základní",J1028,0)</f>
        <v>0</v>
      </c>
      <c r="BF1028" s="234">
        <f>IF(N1028="snížená",J1028,0)</f>
        <v>0</v>
      </c>
      <c r="BG1028" s="234">
        <f>IF(N1028="zákl. přenesená",J1028,0)</f>
        <v>0</v>
      </c>
      <c r="BH1028" s="234">
        <f>IF(N1028="sníž. přenesená",J1028,0)</f>
        <v>0</v>
      </c>
      <c r="BI1028" s="234">
        <f>IF(N1028="nulová",J1028,0)</f>
        <v>0</v>
      </c>
      <c r="BJ1028" s="18" t="s">
        <v>90</v>
      </c>
      <c r="BK1028" s="234">
        <f>ROUND(I1028*H1028,2)</f>
        <v>0</v>
      </c>
      <c r="BL1028" s="18" t="s">
        <v>276</v>
      </c>
      <c r="BM1028" s="233" t="s">
        <v>2923</v>
      </c>
    </row>
    <row r="1029" s="2" customFormat="1">
      <c r="A1029" s="40"/>
      <c r="B1029" s="41"/>
      <c r="C1029" s="42"/>
      <c r="D1029" s="235" t="s">
        <v>250</v>
      </c>
      <c r="E1029" s="42"/>
      <c r="F1029" s="236" t="s">
        <v>2924</v>
      </c>
      <c r="G1029" s="42"/>
      <c r="H1029" s="42"/>
      <c r="I1029" s="237"/>
      <c r="J1029" s="42"/>
      <c r="K1029" s="42"/>
      <c r="L1029" s="46"/>
      <c r="M1029" s="238"/>
      <c r="N1029" s="239"/>
      <c r="O1029" s="93"/>
      <c r="P1029" s="93"/>
      <c r="Q1029" s="93"/>
      <c r="R1029" s="93"/>
      <c r="S1029" s="93"/>
      <c r="T1029" s="94"/>
      <c r="U1029" s="40"/>
      <c r="V1029" s="40"/>
      <c r="W1029" s="40"/>
      <c r="X1029" s="40"/>
      <c r="Y1029" s="40"/>
      <c r="Z1029" s="40"/>
      <c r="AA1029" s="40"/>
      <c r="AB1029" s="40"/>
      <c r="AC1029" s="40"/>
      <c r="AD1029" s="40"/>
      <c r="AE1029" s="40"/>
      <c r="AT1029" s="18" t="s">
        <v>250</v>
      </c>
      <c r="AU1029" s="18" t="s">
        <v>92</v>
      </c>
    </row>
    <row r="1030" s="13" customFormat="1">
      <c r="A1030" s="13"/>
      <c r="B1030" s="262"/>
      <c r="C1030" s="263"/>
      <c r="D1030" s="235" t="s">
        <v>436</v>
      </c>
      <c r="E1030" s="264" t="s">
        <v>1</v>
      </c>
      <c r="F1030" s="265" t="s">
        <v>2227</v>
      </c>
      <c r="G1030" s="263"/>
      <c r="H1030" s="266">
        <v>0.90000000000000002</v>
      </c>
      <c r="I1030" s="267"/>
      <c r="J1030" s="263"/>
      <c r="K1030" s="263"/>
      <c r="L1030" s="268"/>
      <c r="M1030" s="269"/>
      <c r="N1030" s="270"/>
      <c r="O1030" s="270"/>
      <c r="P1030" s="270"/>
      <c r="Q1030" s="270"/>
      <c r="R1030" s="270"/>
      <c r="S1030" s="270"/>
      <c r="T1030" s="271"/>
      <c r="U1030" s="13"/>
      <c r="V1030" s="13"/>
      <c r="W1030" s="13"/>
      <c r="X1030" s="13"/>
      <c r="Y1030" s="13"/>
      <c r="Z1030" s="13"/>
      <c r="AA1030" s="13"/>
      <c r="AB1030" s="13"/>
      <c r="AC1030" s="13"/>
      <c r="AD1030" s="13"/>
      <c r="AE1030" s="13"/>
      <c r="AT1030" s="272" t="s">
        <v>436</v>
      </c>
      <c r="AU1030" s="272" t="s">
        <v>92</v>
      </c>
      <c r="AV1030" s="13" t="s">
        <v>92</v>
      </c>
      <c r="AW1030" s="13" t="s">
        <v>38</v>
      </c>
      <c r="AX1030" s="13" t="s">
        <v>83</v>
      </c>
      <c r="AY1030" s="272" t="s">
        <v>244</v>
      </c>
    </row>
    <row r="1031" s="14" customFormat="1">
      <c r="A1031" s="14"/>
      <c r="B1031" s="273"/>
      <c r="C1031" s="274"/>
      <c r="D1031" s="235" t="s">
        <v>436</v>
      </c>
      <c r="E1031" s="275" t="s">
        <v>1</v>
      </c>
      <c r="F1031" s="276" t="s">
        <v>438</v>
      </c>
      <c r="G1031" s="274"/>
      <c r="H1031" s="277">
        <v>0.90000000000000002</v>
      </c>
      <c r="I1031" s="278"/>
      <c r="J1031" s="274"/>
      <c r="K1031" s="274"/>
      <c r="L1031" s="279"/>
      <c r="M1031" s="280"/>
      <c r="N1031" s="281"/>
      <c r="O1031" s="281"/>
      <c r="P1031" s="281"/>
      <c r="Q1031" s="281"/>
      <c r="R1031" s="281"/>
      <c r="S1031" s="281"/>
      <c r="T1031" s="282"/>
      <c r="U1031" s="14"/>
      <c r="V1031" s="14"/>
      <c r="W1031" s="14"/>
      <c r="X1031" s="14"/>
      <c r="Y1031" s="14"/>
      <c r="Z1031" s="14"/>
      <c r="AA1031" s="14"/>
      <c r="AB1031" s="14"/>
      <c r="AC1031" s="14"/>
      <c r="AD1031" s="14"/>
      <c r="AE1031" s="14"/>
      <c r="AT1031" s="283" t="s">
        <v>436</v>
      </c>
      <c r="AU1031" s="283" t="s">
        <v>92</v>
      </c>
      <c r="AV1031" s="14" t="s">
        <v>123</v>
      </c>
      <c r="AW1031" s="14" t="s">
        <v>38</v>
      </c>
      <c r="AX1031" s="14" t="s">
        <v>90</v>
      </c>
      <c r="AY1031" s="283" t="s">
        <v>244</v>
      </c>
    </row>
    <row r="1032" s="2" customFormat="1" ht="16.5" customHeight="1">
      <c r="A1032" s="40"/>
      <c r="B1032" s="41"/>
      <c r="C1032" s="240" t="s">
        <v>2925</v>
      </c>
      <c r="D1032" s="240" t="s">
        <v>397</v>
      </c>
      <c r="E1032" s="241" t="s">
        <v>2926</v>
      </c>
      <c r="F1032" s="242" t="s">
        <v>2927</v>
      </c>
      <c r="G1032" s="243" t="s">
        <v>248</v>
      </c>
      <c r="H1032" s="244">
        <v>1.0349999999999999</v>
      </c>
      <c r="I1032" s="245"/>
      <c r="J1032" s="246">
        <f>ROUND(I1032*H1032,2)</f>
        <v>0</v>
      </c>
      <c r="K1032" s="242" t="s">
        <v>249</v>
      </c>
      <c r="L1032" s="247"/>
      <c r="M1032" s="248" t="s">
        <v>1</v>
      </c>
      <c r="N1032" s="249" t="s">
        <v>48</v>
      </c>
      <c r="O1032" s="93"/>
      <c r="P1032" s="231">
        <f>O1032*H1032</f>
        <v>0</v>
      </c>
      <c r="Q1032" s="231">
        <v>0.019199999999999998</v>
      </c>
      <c r="R1032" s="231">
        <f>Q1032*H1032</f>
        <v>0.019871999999999997</v>
      </c>
      <c r="S1032" s="231">
        <v>0</v>
      </c>
      <c r="T1032" s="232">
        <f>S1032*H1032</f>
        <v>0</v>
      </c>
      <c r="U1032" s="40"/>
      <c r="V1032" s="40"/>
      <c r="W1032" s="40"/>
      <c r="X1032" s="40"/>
      <c r="Y1032" s="40"/>
      <c r="Z1032" s="40"/>
      <c r="AA1032" s="40"/>
      <c r="AB1032" s="40"/>
      <c r="AC1032" s="40"/>
      <c r="AD1032" s="40"/>
      <c r="AE1032" s="40"/>
      <c r="AR1032" s="233" t="s">
        <v>306</v>
      </c>
      <c r="AT1032" s="233" t="s">
        <v>397</v>
      </c>
      <c r="AU1032" s="233" t="s">
        <v>92</v>
      </c>
      <c r="AY1032" s="18" t="s">
        <v>244</v>
      </c>
      <c r="BE1032" s="234">
        <f>IF(N1032="základní",J1032,0)</f>
        <v>0</v>
      </c>
      <c r="BF1032" s="234">
        <f>IF(N1032="snížená",J1032,0)</f>
        <v>0</v>
      </c>
      <c r="BG1032" s="234">
        <f>IF(N1032="zákl. přenesená",J1032,0)</f>
        <v>0</v>
      </c>
      <c r="BH1032" s="234">
        <f>IF(N1032="sníž. přenesená",J1032,0)</f>
        <v>0</v>
      </c>
      <c r="BI1032" s="234">
        <f>IF(N1032="nulová",J1032,0)</f>
        <v>0</v>
      </c>
      <c r="BJ1032" s="18" t="s">
        <v>90</v>
      </c>
      <c r="BK1032" s="234">
        <f>ROUND(I1032*H1032,2)</f>
        <v>0</v>
      </c>
      <c r="BL1032" s="18" t="s">
        <v>276</v>
      </c>
      <c r="BM1032" s="233" t="s">
        <v>2928</v>
      </c>
    </row>
    <row r="1033" s="2" customFormat="1">
      <c r="A1033" s="40"/>
      <c r="B1033" s="41"/>
      <c r="C1033" s="42"/>
      <c r="D1033" s="235" t="s">
        <v>250</v>
      </c>
      <c r="E1033" s="42"/>
      <c r="F1033" s="236" t="s">
        <v>2929</v>
      </c>
      <c r="G1033" s="42"/>
      <c r="H1033" s="42"/>
      <c r="I1033" s="237"/>
      <c r="J1033" s="42"/>
      <c r="K1033" s="42"/>
      <c r="L1033" s="46"/>
      <c r="M1033" s="238"/>
      <c r="N1033" s="239"/>
      <c r="O1033" s="93"/>
      <c r="P1033" s="93"/>
      <c r="Q1033" s="93"/>
      <c r="R1033" s="93"/>
      <c r="S1033" s="93"/>
      <c r="T1033" s="94"/>
      <c r="U1033" s="40"/>
      <c r="V1033" s="40"/>
      <c r="W1033" s="40"/>
      <c r="X1033" s="40"/>
      <c r="Y1033" s="40"/>
      <c r="Z1033" s="40"/>
      <c r="AA1033" s="40"/>
      <c r="AB1033" s="40"/>
      <c r="AC1033" s="40"/>
      <c r="AD1033" s="40"/>
      <c r="AE1033" s="40"/>
      <c r="AT1033" s="18" t="s">
        <v>250</v>
      </c>
      <c r="AU1033" s="18" t="s">
        <v>92</v>
      </c>
    </row>
    <row r="1034" s="13" customFormat="1">
      <c r="A1034" s="13"/>
      <c r="B1034" s="262"/>
      <c r="C1034" s="263"/>
      <c r="D1034" s="235" t="s">
        <v>436</v>
      </c>
      <c r="E1034" s="263"/>
      <c r="F1034" s="265" t="s">
        <v>2930</v>
      </c>
      <c r="G1034" s="263"/>
      <c r="H1034" s="266">
        <v>1.0349999999999999</v>
      </c>
      <c r="I1034" s="267"/>
      <c r="J1034" s="263"/>
      <c r="K1034" s="263"/>
      <c r="L1034" s="268"/>
      <c r="M1034" s="269"/>
      <c r="N1034" s="270"/>
      <c r="O1034" s="270"/>
      <c r="P1034" s="270"/>
      <c r="Q1034" s="270"/>
      <c r="R1034" s="270"/>
      <c r="S1034" s="270"/>
      <c r="T1034" s="271"/>
      <c r="U1034" s="13"/>
      <c r="V1034" s="13"/>
      <c r="W1034" s="13"/>
      <c r="X1034" s="13"/>
      <c r="Y1034" s="13"/>
      <c r="Z1034" s="13"/>
      <c r="AA1034" s="13"/>
      <c r="AB1034" s="13"/>
      <c r="AC1034" s="13"/>
      <c r="AD1034" s="13"/>
      <c r="AE1034" s="13"/>
      <c r="AT1034" s="272" t="s">
        <v>436</v>
      </c>
      <c r="AU1034" s="272" t="s">
        <v>92</v>
      </c>
      <c r="AV1034" s="13" t="s">
        <v>92</v>
      </c>
      <c r="AW1034" s="13" t="s">
        <v>4</v>
      </c>
      <c r="AX1034" s="13" t="s">
        <v>90</v>
      </c>
      <c r="AY1034" s="272" t="s">
        <v>244</v>
      </c>
    </row>
    <row r="1035" s="2" customFormat="1" ht="16.5" customHeight="1">
      <c r="A1035" s="40"/>
      <c r="B1035" s="41"/>
      <c r="C1035" s="222" t="s">
        <v>2931</v>
      </c>
      <c r="D1035" s="222" t="s">
        <v>245</v>
      </c>
      <c r="E1035" s="223" t="s">
        <v>2932</v>
      </c>
      <c r="F1035" s="224" t="s">
        <v>2933</v>
      </c>
      <c r="G1035" s="225" t="s">
        <v>248</v>
      </c>
      <c r="H1035" s="226">
        <v>0.90000000000000002</v>
      </c>
      <c r="I1035" s="227"/>
      <c r="J1035" s="228">
        <f>ROUND(I1035*H1035,2)</f>
        <v>0</v>
      </c>
      <c r="K1035" s="224" t="s">
        <v>434</v>
      </c>
      <c r="L1035" s="46"/>
      <c r="M1035" s="229" t="s">
        <v>1</v>
      </c>
      <c r="N1035" s="230" t="s">
        <v>48</v>
      </c>
      <c r="O1035" s="93"/>
      <c r="P1035" s="231">
        <f>O1035*H1035</f>
        <v>0</v>
      </c>
      <c r="Q1035" s="231">
        <v>0</v>
      </c>
      <c r="R1035" s="231">
        <f>Q1035*H1035</f>
        <v>0</v>
      </c>
      <c r="S1035" s="231">
        <v>0</v>
      </c>
      <c r="T1035" s="232">
        <f>S1035*H1035</f>
        <v>0</v>
      </c>
      <c r="U1035" s="40"/>
      <c r="V1035" s="40"/>
      <c r="W1035" s="40"/>
      <c r="X1035" s="40"/>
      <c r="Y1035" s="40"/>
      <c r="Z1035" s="40"/>
      <c r="AA1035" s="40"/>
      <c r="AB1035" s="40"/>
      <c r="AC1035" s="40"/>
      <c r="AD1035" s="40"/>
      <c r="AE1035" s="40"/>
      <c r="AR1035" s="233" t="s">
        <v>276</v>
      </c>
      <c r="AT1035" s="233" t="s">
        <v>245</v>
      </c>
      <c r="AU1035" s="233" t="s">
        <v>92</v>
      </c>
      <c r="AY1035" s="18" t="s">
        <v>244</v>
      </c>
      <c r="BE1035" s="234">
        <f>IF(N1035="základní",J1035,0)</f>
        <v>0</v>
      </c>
      <c r="BF1035" s="234">
        <f>IF(N1035="snížená",J1035,0)</f>
        <v>0</v>
      </c>
      <c r="BG1035" s="234">
        <f>IF(N1035="zákl. přenesená",J1035,0)</f>
        <v>0</v>
      </c>
      <c r="BH1035" s="234">
        <f>IF(N1035="sníž. přenesená",J1035,0)</f>
        <v>0</v>
      </c>
      <c r="BI1035" s="234">
        <f>IF(N1035="nulová",J1035,0)</f>
        <v>0</v>
      </c>
      <c r="BJ1035" s="18" t="s">
        <v>90</v>
      </c>
      <c r="BK1035" s="234">
        <f>ROUND(I1035*H1035,2)</f>
        <v>0</v>
      </c>
      <c r="BL1035" s="18" t="s">
        <v>276</v>
      </c>
      <c r="BM1035" s="233" t="s">
        <v>2934</v>
      </c>
    </row>
    <row r="1036" s="2" customFormat="1" ht="16.5" customHeight="1">
      <c r="A1036" s="40"/>
      <c r="B1036" s="41"/>
      <c r="C1036" s="222" t="s">
        <v>2935</v>
      </c>
      <c r="D1036" s="222" t="s">
        <v>245</v>
      </c>
      <c r="E1036" s="223" t="s">
        <v>2936</v>
      </c>
      <c r="F1036" s="224" t="s">
        <v>2937</v>
      </c>
      <c r="G1036" s="225" t="s">
        <v>248</v>
      </c>
      <c r="H1036" s="226">
        <v>0.90000000000000002</v>
      </c>
      <c r="I1036" s="227"/>
      <c r="J1036" s="228">
        <f>ROUND(I1036*H1036,2)</f>
        <v>0</v>
      </c>
      <c r="K1036" s="224" t="s">
        <v>249</v>
      </c>
      <c r="L1036" s="46"/>
      <c r="M1036" s="229" t="s">
        <v>1</v>
      </c>
      <c r="N1036" s="230" t="s">
        <v>48</v>
      </c>
      <c r="O1036" s="93"/>
      <c r="P1036" s="231">
        <f>O1036*H1036</f>
        <v>0</v>
      </c>
      <c r="Q1036" s="231">
        <v>0</v>
      </c>
      <c r="R1036" s="231">
        <f>Q1036*H1036</f>
        <v>0</v>
      </c>
      <c r="S1036" s="231">
        <v>0</v>
      </c>
      <c r="T1036" s="232">
        <f>S1036*H1036</f>
        <v>0</v>
      </c>
      <c r="U1036" s="40"/>
      <c r="V1036" s="40"/>
      <c r="W1036" s="40"/>
      <c r="X1036" s="40"/>
      <c r="Y1036" s="40"/>
      <c r="Z1036" s="40"/>
      <c r="AA1036" s="40"/>
      <c r="AB1036" s="40"/>
      <c r="AC1036" s="40"/>
      <c r="AD1036" s="40"/>
      <c r="AE1036" s="40"/>
      <c r="AR1036" s="233" t="s">
        <v>276</v>
      </c>
      <c r="AT1036" s="233" t="s">
        <v>245</v>
      </c>
      <c r="AU1036" s="233" t="s">
        <v>92</v>
      </c>
      <c r="AY1036" s="18" t="s">
        <v>244</v>
      </c>
      <c r="BE1036" s="234">
        <f>IF(N1036="základní",J1036,0)</f>
        <v>0</v>
      </c>
      <c r="BF1036" s="234">
        <f>IF(N1036="snížená",J1036,0)</f>
        <v>0</v>
      </c>
      <c r="BG1036" s="234">
        <f>IF(N1036="zákl. přenesená",J1036,0)</f>
        <v>0</v>
      </c>
      <c r="BH1036" s="234">
        <f>IF(N1036="sníž. přenesená",J1036,0)</f>
        <v>0</v>
      </c>
      <c r="BI1036" s="234">
        <f>IF(N1036="nulová",J1036,0)</f>
        <v>0</v>
      </c>
      <c r="BJ1036" s="18" t="s">
        <v>90</v>
      </c>
      <c r="BK1036" s="234">
        <f>ROUND(I1036*H1036,2)</f>
        <v>0</v>
      </c>
      <c r="BL1036" s="18" t="s">
        <v>276</v>
      </c>
      <c r="BM1036" s="233" t="s">
        <v>2938</v>
      </c>
    </row>
    <row r="1037" s="2" customFormat="1">
      <c r="A1037" s="40"/>
      <c r="B1037" s="41"/>
      <c r="C1037" s="42"/>
      <c r="D1037" s="235" t="s">
        <v>250</v>
      </c>
      <c r="E1037" s="42"/>
      <c r="F1037" s="236" t="s">
        <v>2939</v>
      </c>
      <c r="G1037" s="42"/>
      <c r="H1037" s="42"/>
      <c r="I1037" s="237"/>
      <c r="J1037" s="42"/>
      <c r="K1037" s="42"/>
      <c r="L1037" s="46"/>
      <c r="M1037" s="238"/>
      <c r="N1037" s="239"/>
      <c r="O1037" s="93"/>
      <c r="P1037" s="93"/>
      <c r="Q1037" s="93"/>
      <c r="R1037" s="93"/>
      <c r="S1037" s="93"/>
      <c r="T1037" s="94"/>
      <c r="U1037" s="40"/>
      <c r="V1037" s="40"/>
      <c r="W1037" s="40"/>
      <c r="X1037" s="40"/>
      <c r="Y1037" s="40"/>
      <c r="Z1037" s="40"/>
      <c r="AA1037" s="40"/>
      <c r="AB1037" s="40"/>
      <c r="AC1037" s="40"/>
      <c r="AD1037" s="40"/>
      <c r="AE1037" s="40"/>
      <c r="AT1037" s="18" t="s">
        <v>250</v>
      </c>
      <c r="AU1037" s="18" t="s">
        <v>92</v>
      </c>
    </row>
    <row r="1038" s="2" customFormat="1" ht="16.5" customHeight="1">
      <c r="A1038" s="40"/>
      <c r="B1038" s="41"/>
      <c r="C1038" s="222" t="s">
        <v>2940</v>
      </c>
      <c r="D1038" s="222" t="s">
        <v>245</v>
      </c>
      <c r="E1038" s="223" t="s">
        <v>2941</v>
      </c>
      <c r="F1038" s="224" t="s">
        <v>2942</v>
      </c>
      <c r="G1038" s="225" t="s">
        <v>2428</v>
      </c>
      <c r="H1038" s="312"/>
      <c r="I1038" s="227"/>
      <c r="J1038" s="228">
        <f>ROUND(I1038*H1038,2)</f>
        <v>0</v>
      </c>
      <c r="K1038" s="224" t="s">
        <v>434</v>
      </c>
      <c r="L1038" s="46"/>
      <c r="M1038" s="229" t="s">
        <v>1</v>
      </c>
      <c r="N1038" s="230" t="s">
        <v>48</v>
      </c>
      <c r="O1038" s="93"/>
      <c r="P1038" s="231">
        <f>O1038*H1038</f>
        <v>0</v>
      </c>
      <c r="Q1038" s="231">
        <v>0</v>
      </c>
      <c r="R1038" s="231">
        <f>Q1038*H1038</f>
        <v>0</v>
      </c>
      <c r="S1038" s="231">
        <v>0</v>
      </c>
      <c r="T1038" s="232">
        <f>S1038*H1038</f>
        <v>0</v>
      </c>
      <c r="U1038" s="40"/>
      <c r="V1038" s="40"/>
      <c r="W1038" s="40"/>
      <c r="X1038" s="40"/>
      <c r="Y1038" s="40"/>
      <c r="Z1038" s="40"/>
      <c r="AA1038" s="40"/>
      <c r="AB1038" s="40"/>
      <c r="AC1038" s="40"/>
      <c r="AD1038" s="40"/>
      <c r="AE1038" s="40"/>
      <c r="AR1038" s="233" t="s">
        <v>276</v>
      </c>
      <c r="AT1038" s="233" t="s">
        <v>245</v>
      </c>
      <c r="AU1038" s="233" t="s">
        <v>92</v>
      </c>
      <c r="AY1038" s="18" t="s">
        <v>244</v>
      </c>
      <c r="BE1038" s="234">
        <f>IF(N1038="základní",J1038,0)</f>
        <v>0</v>
      </c>
      <c r="BF1038" s="234">
        <f>IF(N1038="snížená",J1038,0)</f>
        <v>0</v>
      </c>
      <c r="BG1038" s="234">
        <f>IF(N1038="zákl. přenesená",J1038,0)</f>
        <v>0</v>
      </c>
      <c r="BH1038" s="234">
        <f>IF(N1038="sníž. přenesená",J1038,0)</f>
        <v>0</v>
      </c>
      <c r="BI1038" s="234">
        <f>IF(N1038="nulová",J1038,0)</f>
        <v>0</v>
      </c>
      <c r="BJ1038" s="18" t="s">
        <v>90</v>
      </c>
      <c r="BK1038" s="234">
        <f>ROUND(I1038*H1038,2)</f>
        <v>0</v>
      </c>
      <c r="BL1038" s="18" t="s">
        <v>276</v>
      </c>
      <c r="BM1038" s="233" t="s">
        <v>2943</v>
      </c>
    </row>
    <row r="1039" s="11" customFormat="1" ht="22.8" customHeight="1">
      <c r="A1039" s="11"/>
      <c r="B1039" s="208"/>
      <c r="C1039" s="209"/>
      <c r="D1039" s="210" t="s">
        <v>82</v>
      </c>
      <c r="E1039" s="260" t="s">
        <v>2944</v>
      </c>
      <c r="F1039" s="260" t="s">
        <v>2945</v>
      </c>
      <c r="G1039" s="209"/>
      <c r="H1039" s="209"/>
      <c r="I1039" s="212"/>
      <c r="J1039" s="261">
        <f>BK1039</f>
        <v>0</v>
      </c>
      <c r="K1039" s="209"/>
      <c r="L1039" s="214"/>
      <c r="M1039" s="215"/>
      <c r="N1039" s="216"/>
      <c r="O1039" s="216"/>
      <c r="P1039" s="217">
        <f>SUM(P1040:P1065)</f>
        <v>0</v>
      </c>
      <c r="Q1039" s="216"/>
      <c r="R1039" s="217">
        <f>SUM(R1040:R1065)</f>
        <v>0.10732216</v>
      </c>
      <c r="S1039" s="216"/>
      <c r="T1039" s="218">
        <f>SUM(T1040:T1065)</f>
        <v>0.025000000000000001</v>
      </c>
      <c r="U1039" s="11"/>
      <c r="V1039" s="11"/>
      <c r="W1039" s="11"/>
      <c r="X1039" s="11"/>
      <c r="Y1039" s="11"/>
      <c r="Z1039" s="11"/>
      <c r="AA1039" s="11"/>
      <c r="AB1039" s="11"/>
      <c r="AC1039" s="11"/>
      <c r="AD1039" s="11"/>
      <c r="AE1039" s="11"/>
      <c r="AR1039" s="219" t="s">
        <v>92</v>
      </c>
      <c r="AT1039" s="220" t="s">
        <v>82</v>
      </c>
      <c r="AU1039" s="220" t="s">
        <v>90</v>
      </c>
      <c r="AY1039" s="219" t="s">
        <v>244</v>
      </c>
      <c r="BK1039" s="221">
        <f>SUM(BK1040:BK1065)</f>
        <v>0</v>
      </c>
    </row>
    <row r="1040" s="2" customFormat="1" ht="16.5" customHeight="1">
      <c r="A1040" s="40"/>
      <c r="B1040" s="41"/>
      <c r="C1040" s="222" t="s">
        <v>2946</v>
      </c>
      <c r="D1040" s="222" t="s">
        <v>245</v>
      </c>
      <c r="E1040" s="223" t="s">
        <v>2947</v>
      </c>
      <c r="F1040" s="224" t="s">
        <v>2948</v>
      </c>
      <c r="G1040" s="225" t="s">
        <v>248</v>
      </c>
      <c r="H1040" s="226">
        <v>9.6799999999999997</v>
      </c>
      <c r="I1040" s="227"/>
      <c r="J1040" s="228">
        <f>ROUND(I1040*H1040,2)</f>
        <v>0</v>
      </c>
      <c r="K1040" s="224" t="s">
        <v>434</v>
      </c>
      <c r="L1040" s="46"/>
      <c r="M1040" s="229" t="s">
        <v>1</v>
      </c>
      <c r="N1040" s="230" t="s">
        <v>48</v>
      </c>
      <c r="O1040" s="93"/>
      <c r="P1040" s="231">
        <f>O1040*H1040</f>
        <v>0</v>
      </c>
      <c r="Q1040" s="231">
        <v>0</v>
      </c>
      <c r="R1040" s="231">
        <f>Q1040*H1040</f>
        <v>0</v>
      </c>
      <c r="S1040" s="231">
        <v>0</v>
      </c>
      <c r="T1040" s="232">
        <f>S1040*H1040</f>
        <v>0</v>
      </c>
      <c r="U1040" s="40"/>
      <c r="V1040" s="40"/>
      <c r="W1040" s="40"/>
      <c r="X1040" s="40"/>
      <c r="Y1040" s="40"/>
      <c r="Z1040" s="40"/>
      <c r="AA1040" s="40"/>
      <c r="AB1040" s="40"/>
      <c r="AC1040" s="40"/>
      <c r="AD1040" s="40"/>
      <c r="AE1040" s="40"/>
      <c r="AR1040" s="233" t="s">
        <v>276</v>
      </c>
      <c r="AT1040" s="233" t="s">
        <v>245</v>
      </c>
      <c r="AU1040" s="233" t="s">
        <v>92</v>
      </c>
      <c r="AY1040" s="18" t="s">
        <v>244</v>
      </c>
      <c r="BE1040" s="234">
        <f>IF(N1040="základní",J1040,0)</f>
        <v>0</v>
      </c>
      <c r="BF1040" s="234">
        <f>IF(N1040="snížená",J1040,0)</f>
        <v>0</v>
      </c>
      <c r="BG1040" s="234">
        <f>IF(N1040="zákl. přenesená",J1040,0)</f>
        <v>0</v>
      </c>
      <c r="BH1040" s="234">
        <f>IF(N1040="sníž. přenesená",J1040,0)</f>
        <v>0</v>
      </c>
      <c r="BI1040" s="234">
        <f>IF(N1040="nulová",J1040,0)</f>
        <v>0</v>
      </c>
      <c r="BJ1040" s="18" t="s">
        <v>90</v>
      </c>
      <c r="BK1040" s="234">
        <f>ROUND(I1040*H1040,2)</f>
        <v>0</v>
      </c>
      <c r="BL1040" s="18" t="s">
        <v>276</v>
      </c>
      <c r="BM1040" s="233" t="s">
        <v>2949</v>
      </c>
    </row>
    <row r="1041" s="13" customFormat="1">
      <c r="A1041" s="13"/>
      <c r="B1041" s="262"/>
      <c r="C1041" s="263"/>
      <c r="D1041" s="235" t="s">
        <v>436</v>
      </c>
      <c r="E1041" s="264" t="s">
        <v>1</v>
      </c>
      <c r="F1041" s="265" t="s">
        <v>2216</v>
      </c>
      <c r="G1041" s="263"/>
      <c r="H1041" s="266">
        <v>9.6799999999999997</v>
      </c>
      <c r="I1041" s="267"/>
      <c r="J1041" s="263"/>
      <c r="K1041" s="263"/>
      <c r="L1041" s="268"/>
      <c r="M1041" s="269"/>
      <c r="N1041" s="270"/>
      <c r="O1041" s="270"/>
      <c r="P1041" s="270"/>
      <c r="Q1041" s="270"/>
      <c r="R1041" s="270"/>
      <c r="S1041" s="270"/>
      <c r="T1041" s="271"/>
      <c r="U1041" s="13"/>
      <c r="V1041" s="13"/>
      <c r="W1041" s="13"/>
      <c r="X1041" s="13"/>
      <c r="Y1041" s="13"/>
      <c r="Z1041" s="13"/>
      <c r="AA1041" s="13"/>
      <c r="AB1041" s="13"/>
      <c r="AC1041" s="13"/>
      <c r="AD1041" s="13"/>
      <c r="AE1041" s="13"/>
      <c r="AT1041" s="272" t="s">
        <v>436</v>
      </c>
      <c r="AU1041" s="272" t="s">
        <v>92</v>
      </c>
      <c r="AV1041" s="13" t="s">
        <v>92</v>
      </c>
      <c r="AW1041" s="13" t="s">
        <v>38</v>
      </c>
      <c r="AX1041" s="13" t="s">
        <v>83</v>
      </c>
      <c r="AY1041" s="272" t="s">
        <v>244</v>
      </c>
    </row>
    <row r="1042" s="14" customFormat="1">
      <c r="A1042" s="14"/>
      <c r="B1042" s="273"/>
      <c r="C1042" s="274"/>
      <c r="D1042" s="235" t="s">
        <v>436</v>
      </c>
      <c r="E1042" s="275" t="s">
        <v>1</v>
      </c>
      <c r="F1042" s="276" t="s">
        <v>438</v>
      </c>
      <c r="G1042" s="274"/>
      <c r="H1042" s="277">
        <v>9.6799999999999997</v>
      </c>
      <c r="I1042" s="278"/>
      <c r="J1042" s="274"/>
      <c r="K1042" s="274"/>
      <c r="L1042" s="279"/>
      <c r="M1042" s="280"/>
      <c r="N1042" s="281"/>
      <c r="O1042" s="281"/>
      <c r="P1042" s="281"/>
      <c r="Q1042" s="281"/>
      <c r="R1042" s="281"/>
      <c r="S1042" s="281"/>
      <c r="T1042" s="282"/>
      <c r="U1042" s="14"/>
      <c r="V1042" s="14"/>
      <c r="W1042" s="14"/>
      <c r="X1042" s="14"/>
      <c r="Y1042" s="14"/>
      <c r="Z1042" s="14"/>
      <c r="AA1042" s="14"/>
      <c r="AB1042" s="14"/>
      <c r="AC1042" s="14"/>
      <c r="AD1042" s="14"/>
      <c r="AE1042" s="14"/>
      <c r="AT1042" s="283" t="s">
        <v>436</v>
      </c>
      <c r="AU1042" s="283" t="s">
        <v>92</v>
      </c>
      <c r="AV1042" s="14" t="s">
        <v>123</v>
      </c>
      <c r="AW1042" s="14" t="s">
        <v>38</v>
      </c>
      <c r="AX1042" s="14" t="s">
        <v>90</v>
      </c>
      <c r="AY1042" s="283" t="s">
        <v>244</v>
      </c>
    </row>
    <row r="1043" s="2" customFormat="1" ht="16.5" customHeight="1">
      <c r="A1043" s="40"/>
      <c r="B1043" s="41"/>
      <c r="C1043" s="222" t="s">
        <v>2950</v>
      </c>
      <c r="D1043" s="222" t="s">
        <v>245</v>
      </c>
      <c r="E1043" s="223" t="s">
        <v>2951</v>
      </c>
      <c r="F1043" s="224" t="s">
        <v>2952</v>
      </c>
      <c r="G1043" s="225" t="s">
        <v>248</v>
      </c>
      <c r="H1043" s="226">
        <v>9.6799999999999997</v>
      </c>
      <c r="I1043" s="227"/>
      <c r="J1043" s="228">
        <f>ROUND(I1043*H1043,2)</f>
        <v>0</v>
      </c>
      <c r="K1043" s="224" t="s">
        <v>434</v>
      </c>
      <c r="L1043" s="46"/>
      <c r="M1043" s="229" t="s">
        <v>1</v>
      </c>
      <c r="N1043" s="230" t="s">
        <v>48</v>
      </c>
      <c r="O1043" s="93"/>
      <c r="P1043" s="231">
        <f>O1043*H1043</f>
        <v>0</v>
      </c>
      <c r="Q1043" s="231">
        <v>3.0000000000000001E-05</v>
      </c>
      <c r="R1043" s="231">
        <f>Q1043*H1043</f>
        <v>0.00029040000000000001</v>
      </c>
      <c r="S1043" s="231">
        <v>0</v>
      </c>
      <c r="T1043" s="232">
        <f>S1043*H1043</f>
        <v>0</v>
      </c>
      <c r="U1043" s="40"/>
      <c r="V1043" s="40"/>
      <c r="W1043" s="40"/>
      <c r="X1043" s="40"/>
      <c r="Y1043" s="40"/>
      <c r="Z1043" s="40"/>
      <c r="AA1043" s="40"/>
      <c r="AB1043" s="40"/>
      <c r="AC1043" s="40"/>
      <c r="AD1043" s="40"/>
      <c r="AE1043" s="40"/>
      <c r="AR1043" s="233" t="s">
        <v>276</v>
      </c>
      <c r="AT1043" s="233" t="s">
        <v>245</v>
      </c>
      <c r="AU1043" s="233" t="s">
        <v>92</v>
      </c>
      <c r="AY1043" s="18" t="s">
        <v>244</v>
      </c>
      <c r="BE1043" s="234">
        <f>IF(N1043="základní",J1043,0)</f>
        <v>0</v>
      </c>
      <c r="BF1043" s="234">
        <f>IF(N1043="snížená",J1043,0)</f>
        <v>0</v>
      </c>
      <c r="BG1043" s="234">
        <f>IF(N1043="zákl. přenesená",J1043,0)</f>
        <v>0</v>
      </c>
      <c r="BH1043" s="234">
        <f>IF(N1043="sníž. přenesená",J1043,0)</f>
        <v>0</v>
      </c>
      <c r="BI1043" s="234">
        <f>IF(N1043="nulová",J1043,0)</f>
        <v>0</v>
      </c>
      <c r="BJ1043" s="18" t="s">
        <v>90</v>
      </c>
      <c r="BK1043" s="234">
        <f>ROUND(I1043*H1043,2)</f>
        <v>0</v>
      </c>
      <c r="BL1043" s="18" t="s">
        <v>276</v>
      </c>
      <c r="BM1043" s="233" t="s">
        <v>2953</v>
      </c>
    </row>
    <row r="1044" s="13" customFormat="1">
      <c r="A1044" s="13"/>
      <c r="B1044" s="262"/>
      <c r="C1044" s="263"/>
      <c r="D1044" s="235" t="s">
        <v>436</v>
      </c>
      <c r="E1044" s="264" t="s">
        <v>1</v>
      </c>
      <c r="F1044" s="265" t="s">
        <v>2216</v>
      </c>
      <c r="G1044" s="263"/>
      <c r="H1044" s="266">
        <v>9.6799999999999997</v>
      </c>
      <c r="I1044" s="267"/>
      <c r="J1044" s="263"/>
      <c r="K1044" s="263"/>
      <c r="L1044" s="268"/>
      <c r="M1044" s="269"/>
      <c r="N1044" s="270"/>
      <c r="O1044" s="270"/>
      <c r="P1044" s="270"/>
      <c r="Q1044" s="270"/>
      <c r="R1044" s="270"/>
      <c r="S1044" s="270"/>
      <c r="T1044" s="271"/>
      <c r="U1044" s="13"/>
      <c r="V1044" s="13"/>
      <c r="W1044" s="13"/>
      <c r="X1044" s="13"/>
      <c r="Y1044" s="13"/>
      <c r="Z1044" s="13"/>
      <c r="AA1044" s="13"/>
      <c r="AB1044" s="13"/>
      <c r="AC1044" s="13"/>
      <c r="AD1044" s="13"/>
      <c r="AE1044" s="13"/>
      <c r="AT1044" s="272" t="s">
        <v>436</v>
      </c>
      <c r="AU1044" s="272" t="s">
        <v>92</v>
      </c>
      <c r="AV1044" s="13" t="s">
        <v>92</v>
      </c>
      <c r="AW1044" s="13" t="s">
        <v>38</v>
      </c>
      <c r="AX1044" s="13" t="s">
        <v>83</v>
      </c>
      <c r="AY1044" s="272" t="s">
        <v>244</v>
      </c>
    </row>
    <row r="1045" s="14" customFormat="1">
      <c r="A1045" s="14"/>
      <c r="B1045" s="273"/>
      <c r="C1045" s="274"/>
      <c r="D1045" s="235" t="s">
        <v>436</v>
      </c>
      <c r="E1045" s="275" t="s">
        <v>1</v>
      </c>
      <c r="F1045" s="276" t="s">
        <v>438</v>
      </c>
      <c r="G1045" s="274"/>
      <c r="H1045" s="277">
        <v>9.6799999999999997</v>
      </c>
      <c r="I1045" s="278"/>
      <c r="J1045" s="274"/>
      <c r="K1045" s="274"/>
      <c r="L1045" s="279"/>
      <c r="M1045" s="280"/>
      <c r="N1045" s="281"/>
      <c r="O1045" s="281"/>
      <c r="P1045" s="281"/>
      <c r="Q1045" s="281"/>
      <c r="R1045" s="281"/>
      <c r="S1045" s="281"/>
      <c r="T1045" s="282"/>
      <c r="U1045" s="14"/>
      <c r="V1045" s="14"/>
      <c r="W1045" s="14"/>
      <c r="X1045" s="14"/>
      <c r="Y1045" s="14"/>
      <c r="Z1045" s="14"/>
      <c r="AA1045" s="14"/>
      <c r="AB1045" s="14"/>
      <c r="AC1045" s="14"/>
      <c r="AD1045" s="14"/>
      <c r="AE1045" s="14"/>
      <c r="AT1045" s="283" t="s">
        <v>436</v>
      </c>
      <c r="AU1045" s="283" t="s">
        <v>92</v>
      </c>
      <c r="AV1045" s="14" t="s">
        <v>123</v>
      </c>
      <c r="AW1045" s="14" t="s">
        <v>38</v>
      </c>
      <c r="AX1045" s="14" t="s">
        <v>90</v>
      </c>
      <c r="AY1045" s="283" t="s">
        <v>244</v>
      </c>
    </row>
    <row r="1046" s="2" customFormat="1" ht="16.5" customHeight="1">
      <c r="A1046" s="40"/>
      <c r="B1046" s="41"/>
      <c r="C1046" s="222" t="s">
        <v>2954</v>
      </c>
      <c r="D1046" s="222" t="s">
        <v>245</v>
      </c>
      <c r="E1046" s="223" t="s">
        <v>2955</v>
      </c>
      <c r="F1046" s="224" t="s">
        <v>2956</v>
      </c>
      <c r="G1046" s="225" t="s">
        <v>248</v>
      </c>
      <c r="H1046" s="226">
        <v>9.6799999999999997</v>
      </c>
      <c r="I1046" s="227"/>
      <c r="J1046" s="228">
        <f>ROUND(I1046*H1046,2)</f>
        <v>0</v>
      </c>
      <c r="K1046" s="224" t="s">
        <v>434</v>
      </c>
      <c r="L1046" s="46"/>
      <c r="M1046" s="229" t="s">
        <v>1</v>
      </c>
      <c r="N1046" s="230" t="s">
        <v>48</v>
      </c>
      <c r="O1046" s="93"/>
      <c r="P1046" s="231">
        <f>O1046*H1046</f>
        <v>0</v>
      </c>
      <c r="Q1046" s="231">
        <v>0.0075799999999999999</v>
      </c>
      <c r="R1046" s="231">
        <f>Q1046*H1046</f>
        <v>0.073374399999999992</v>
      </c>
      <c r="S1046" s="231">
        <v>0</v>
      </c>
      <c r="T1046" s="232">
        <f>S1046*H1046</f>
        <v>0</v>
      </c>
      <c r="U1046" s="40"/>
      <c r="V1046" s="40"/>
      <c r="W1046" s="40"/>
      <c r="X1046" s="40"/>
      <c r="Y1046" s="40"/>
      <c r="Z1046" s="40"/>
      <c r="AA1046" s="40"/>
      <c r="AB1046" s="40"/>
      <c r="AC1046" s="40"/>
      <c r="AD1046" s="40"/>
      <c r="AE1046" s="40"/>
      <c r="AR1046" s="233" t="s">
        <v>276</v>
      </c>
      <c r="AT1046" s="233" t="s">
        <v>245</v>
      </c>
      <c r="AU1046" s="233" t="s">
        <v>92</v>
      </c>
      <c r="AY1046" s="18" t="s">
        <v>244</v>
      </c>
      <c r="BE1046" s="234">
        <f>IF(N1046="základní",J1046,0)</f>
        <v>0</v>
      </c>
      <c r="BF1046" s="234">
        <f>IF(N1046="snížená",J1046,0)</f>
        <v>0</v>
      </c>
      <c r="BG1046" s="234">
        <f>IF(N1046="zákl. přenesená",J1046,0)</f>
        <v>0</v>
      </c>
      <c r="BH1046" s="234">
        <f>IF(N1046="sníž. přenesená",J1046,0)</f>
        <v>0</v>
      </c>
      <c r="BI1046" s="234">
        <f>IF(N1046="nulová",J1046,0)</f>
        <v>0</v>
      </c>
      <c r="BJ1046" s="18" t="s">
        <v>90</v>
      </c>
      <c r="BK1046" s="234">
        <f>ROUND(I1046*H1046,2)</f>
        <v>0</v>
      </c>
      <c r="BL1046" s="18" t="s">
        <v>276</v>
      </c>
      <c r="BM1046" s="233" t="s">
        <v>2957</v>
      </c>
    </row>
    <row r="1047" s="13" customFormat="1">
      <c r="A1047" s="13"/>
      <c r="B1047" s="262"/>
      <c r="C1047" s="263"/>
      <c r="D1047" s="235" t="s">
        <v>436</v>
      </c>
      <c r="E1047" s="264" t="s">
        <v>1</v>
      </c>
      <c r="F1047" s="265" t="s">
        <v>2216</v>
      </c>
      <c r="G1047" s="263"/>
      <c r="H1047" s="266">
        <v>9.6799999999999997</v>
      </c>
      <c r="I1047" s="267"/>
      <c r="J1047" s="263"/>
      <c r="K1047" s="263"/>
      <c r="L1047" s="268"/>
      <c r="M1047" s="269"/>
      <c r="N1047" s="270"/>
      <c r="O1047" s="270"/>
      <c r="P1047" s="270"/>
      <c r="Q1047" s="270"/>
      <c r="R1047" s="270"/>
      <c r="S1047" s="270"/>
      <c r="T1047" s="271"/>
      <c r="U1047" s="13"/>
      <c r="V1047" s="13"/>
      <c r="W1047" s="13"/>
      <c r="X1047" s="13"/>
      <c r="Y1047" s="13"/>
      <c r="Z1047" s="13"/>
      <c r="AA1047" s="13"/>
      <c r="AB1047" s="13"/>
      <c r="AC1047" s="13"/>
      <c r="AD1047" s="13"/>
      <c r="AE1047" s="13"/>
      <c r="AT1047" s="272" t="s">
        <v>436</v>
      </c>
      <c r="AU1047" s="272" t="s">
        <v>92</v>
      </c>
      <c r="AV1047" s="13" t="s">
        <v>92</v>
      </c>
      <c r="AW1047" s="13" t="s">
        <v>38</v>
      </c>
      <c r="AX1047" s="13" t="s">
        <v>83</v>
      </c>
      <c r="AY1047" s="272" t="s">
        <v>244</v>
      </c>
    </row>
    <row r="1048" s="14" customFormat="1">
      <c r="A1048" s="14"/>
      <c r="B1048" s="273"/>
      <c r="C1048" s="274"/>
      <c r="D1048" s="235" t="s">
        <v>436</v>
      </c>
      <c r="E1048" s="275" t="s">
        <v>1</v>
      </c>
      <c r="F1048" s="276" t="s">
        <v>438</v>
      </c>
      <c r="G1048" s="274"/>
      <c r="H1048" s="277">
        <v>9.6799999999999997</v>
      </c>
      <c r="I1048" s="278"/>
      <c r="J1048" s="274"/>
      <c r="K1048" s="274"/>
      <c r="L1048" s="279"/>
      <c r="M1048" s="280"/>
      <c r="N1048" s="281"/>
      <c r="O1048" s="281"/>
      <c r="P1048" s="281"/>
      <c r="Q1048" s="281"/>
      <c r="R1048" s="281"/>
      <c r="S1048" s="281"/>
      <c r="T1048" s="282"/>
      <c r="U1048" s="14"/>
      <c r="V1048" s="14"/>
      <c r="W1048" s="14"/>
      <c r="X1048" s="14"/>
      <c r="Y1048" s="14"/>
      <c r="Z1048" s="14"/>
      <c r="AA1048" s="14"/>
      <c r="AB1048" s="14"/>
      <c r="AC1048" s="14"/>
      <c r="AD1048" s="14"/>
      <c r="AE1048" s="14"/>
      <c r="AT1048" s="283" t="s">
        <v>436</v>
      </c>
      <c r="AU1048" s="283" t="s">
        <v>92</v>
      </c>
      <c r="AV1048" s="14" t="s">
        <v>123</v>
      </c>
      <c r="AW1048" s="14" t="s">
        <v>38</v>
      </c>
      <c r="AX1048" s="14" t="s">
        <v>90</v>
      </c>
      <c r="AY1048" s="283" t="s">
        <v>244</v>
      </c>
    </row>
    <row r="1049" s="2" customFormat="1" ht="16.5" customHeight="1">
      <c r="A1049" s="40"/>
      <c r="B1049" s="41"/>
      <c r="C1049" s="222" t="s">
        <v>2958</v>
      </c>
      <c r="D1049" s="222" t="s">
        <v>245</v>
      </c>
      <c r="E1049" s="223" t="s">
        <v>2959</v>
      </c>
      <c r="F1049" s="224" t="s">
        <v>2960</v>
      </c>
      <c r="G1049" s="225" t="s">
        <v>248</v>
      </c>
      <c r="H1049" s="226">
        <v>10</v>
      </c>
      <c r="I1049" s="227"/>
      <c r="J1049" s="228">
        <f>ROUND(I1049*H1049,2)</f>
        <v>0</v>
      </c>
      <c r="K1049" s="224" t="s">
        <v>434</v>
      </c>
      <c r="L1049" s="46"/>
      <c r="M1049" s="229" t="s">
        <v>1</v>
      </c>
      <c r="N1049" s="230" t="s">
        <v>48</v>
      </c>
      <c r="O1049" s="93"/>
      <c r="P1049" s="231">
        <f>O1049*H1049</f>
        <v>0</v>
      </c>
      <c r="Q1049" s="231">
        <v>0</v>
      </c>
      <c r="R1049" s="231">
        <f>Q1049*H1049</f>
        <v>0</v>
      </c>
      <c r="S1049" s="231">
        <v>0.0025000000000000001</v>
      </c>
      <c r="T1049" s="232">
        <f>S1049*H1049</f>
        <v>0.025000000000000001</v>
      </c>
      <c r="U1049" s="40"/>
      <c r="V1049" s="40"/>
      <c r="W1049" s="40"/>
      <c r="X1049" s="40"/>
      <c r="Y1049" s="40"/>
      <c r="Z1049" s="40"/>
      <c r="AA1049" s="40"/>
      <c r="AB1049" s="40"/>
      <c r="AC1049" s="40"/>
      <c r="AD1049" s="40"/>
      <c r="AE1049" s="40"/>
      <c r="AR1049" s="233" t="s">
        <v>276</v>
      </c>
      <c r="AT1049" s="233" t="s">
        <v>245</v>
      </c>
      <c r="AU1049" s="233" t="s">
        <v>92</v>
      </c>
      <c r="AY1049" s="18" t="s">
        <v>244</v>
      </c>
      <c r="BE1049" s="234">
        <f>IF(N1049="základní",J1049,0)</f>
        <v>0</v>
      </c>
      <c r="BF1049" s="234">
        <f>IF(N1049="snížená",J1049,0)</f>
        <v>0</v>
      </c>
      <c r="BG1049" s="234">
        <f>IF(N1049="zákl. přenesená",J1049,0)</f>
        <v>0</v>
      </c>
      <c r="BH1049" s="234">
        <f>IF(N1049="sníž. přenesená",J1049,0)</f>
        <v>0</v>
      </c>
      <c r="BI1049" s="234">
        <f>IF(N1049="nulová",J1049,0)</f>
        <v>0</v>
      </c>
      <c r="BJ1049" s="18" t="s">
        <v>90</v>
      </c>
      <c r="BK1049" s="234">
        <f>ROUND(I1049*H1049,2)</f>
        <v>0</v>
      </c>
      <c r="BL1049" s="18" t="s">
        <v>276</v>
      </c>
      <c r="BM1049" s="233" t="s">
        <v>2961</v>
      </c>
    </row>
    <row r="1050" s="2" customFormat="1">
      <c r="A1050" s="40"/>
      <c r="B1050" s="41"/>
      <c r="C1050" s="42"/>
      <c r="D1050" s="235" t="s">
        <v>250</v>
      </c>
      <c r="E1050" s="42"/>
      <c r="F1050" s="236" t="s">
        <v>2962</v>
      </c>
      <c r="G1050" s="42"/>
      <c r="H1050" s="42"/>
      <c r="I1050" s="237"/>
      <c r="J1050" s="42"/>
      <c r="K1050" s="42"/>
      <c r="L1050" s="46"/>
      <c r="M1050" s="238"/>
      <c r="N1050" s="239"/>
      <c r="O1050" s="93"/>
      <c r="P1050" s="93"/>
      <c r="Q1050" s="93"/>
      <c r="R1050" s="93"/>
      <c r="S1050" s="93"/>
      <c r="T1050" s="94"/>
      <c r="U1050" s="40"/>
      <c r="V1050" s="40"/>
      <c r="W1050" s="40"/>
      <c r="X1050" s="40"/>
      <c r="Y1050" s="40"/>
      <c r="Z1050" s="40"/>
      <c r="AA1050" s="40"/>
      <c r="AB1050" s="40"/>
      <c r="AC1050" s="40"/>
      <c r="AD1050" s="40"/>
      <c r="AE1050" s="40"/>
      <c r="AT1050" s="18" t="s">
        <v>250</v>
      </c>
      <c r="AU1050" s="18" t="s">
        <v>92</v>
      </c>
    </row>
    <row r="1051" s="13" customFormat="1">
      <c r="A1051" s="13"/>
      <c r="B1051" s="262"/>
      <c r="C1051" s="263"/>
      <c r="D1051" s="235" t="s">
        <v>436</v>
      </c>
      <c r="E1051" s="264" t="s">
        <v>1</v>
      </c>
      <c r="F1051" s="265" t="s">
        <v>2963</v>
      </c>
      <c r="G1051" s="263"/>
      <c r="H1051" s="266">
        <v>10</v>
      </c>
      <c r="I1051" s="267"/>
      <c r="J1051" s="263"/>
      <c r="K1051" s="263"/>
      <c r="L1051" s="268"/>
      <c r="M1051" s="269"/>
      <c r="N1051" s="270"/>
      <c r="O1051" s="270"/>
      <c r="P1051" s="270"/>
      <c r="Q1051" s="270"/>
      <c r="R1051" s="270"/>
      <c r="S1051" s="270"/>
      <c r="T1051" s="271"/>
      <c r="U1051" s="13"/>
      <c r="V1051" s="13"/>
      <c r="W1051" s="13"/>
      <c r="X1051" s="13"/>
      <c r="Y1051" s="13"/>
      <c r="Z1051" s="13"/>
      <c r="AA1051" s="13"/>
      <c r="AB1051" s="13"/>
      <c r="AC1051" s="13"/>
      <c r="AD1051" s="13"/>
      <c r="AE1051" s="13"/>
      <c r="AT1051" s="272" t="s">
        <v>436</v>
      </c>
      <c r="AU1051" s="272" t="s">
        <v>92</v>
      </c>
      <c r="AV1051" s="13" t="s">
        <v>92</v>
      </c>
      <c r="AW1051" s="13" t="s">
        <v>38</v>
      </c>
      <c r="AX1051" s="13" t="s">
        <v>83</v>
      </c>
      <c r="AY1051" s="272" t="s">
        <v>244</v>
      </c>
    </row>
    <row r="1052" s="14" customFormat="1">
      <c r="A1052" s="14"/>
      <c r="B1052" s="273"/>
      <c r="C1052" s="274"/>
      <c r="D1052" s="235" t="s">
        <v>436</v>
      </c>
      <c r="E1052" s="275" t="s">
        <v>1</v>
      </c>
      <c r="F1052" s="276" t="s">
        <v>438</v>
      </c>
      <c r="G1052" s="274"/>
      <c r="H1052" s="277">
        <v>10</v>
      </c>
      <c r="I1052" s="278"/>
      <c r="J1052" s="274"/>
      <c r="K1052" s="274"/>
      <c r="L1052" s="279"/>
      <c r="M1052" s="280"/>
      <c r="N1052" s="281"/>
      <c r="O1052" s="281"/>
      <c r="P1052" s="281"/>
      <c r="Q1052" s="281"/>
      <c r="R1052" s="281"/>
      <c r="S1052" s="281"/>
      <c r="T1052" s="282"/>
      <c r="U1052" s="14"/>
      <c r="V1052" s="14"/>
      <c r="W1052" s="14"/>
      <c r="X1052" s="14"/>
      <c r="Y1052" s="14"/>
      <c r="Z1052" s="14"/>
      <c r="AA1052" s="14"/>
      <c r="AB1052" s="14"/>
      <c r="AC1052" s="14"/>
      <c r="AD1052" s="14"/>
      <c r="AE1052" s="14"/>
      <c r="AT1052" s="283" t="s">
        <v>436</v>
      </c>
      <c r="AU1052" s="283" t="s">
        <v>92</v>
      </c>
      <c r="AV1052" s="14" t="s">
        <v>123</v>
      </c>
      <c r="AW1052" s="14" t="s">
        <v>38</v>
      </c>
      <c r="AX1052" s="14" t="s">
        <v>90</v>
      </c>
      <c r="AY1052" s="283" t="s">
        <v>244</v>
      </c>
    </row>
    <row r="1053" s="2" customFormat="1" ht="16.5" customHeight="1">
      <c r="A1053" s="40"/>
      <c r="B1053" s="41"/>
      <c r="C1053" s="222" t="s">
        <v>2964</v>
      </c>
      <c r="D1053" s="222" t="s">
        <v>245</v>
      </c>
      <c r="E1053" s="223" t="s">
        <v>2965</v>
      </c>
      <c r="F1053" s="224" t="s">
        <v>2966</v>
      </c>
      <c r="G1053" s="225" t="s">
        <v>248</v>
      </c>
      <c r="H1053" s="226">
        <v>9.6799999999999997</v>
      </c>
      <c r="I1053" s="227"/>
      <c r="J1053" s="228">
        <f>ROUND(I1053*H1053,2)</f>
        <v>0</v>
      </c>
      <c r="K1053" s="224" t="s">
        <v>434</v>
      </c>
      <c r="L1053" s="46"/>
      <c r="M1053" s="229" t="s">
        <v>1</v>
      </c>
      <c r="N1053" s="230" t="s">
        <v>48</v>
      </c>
      <c r="O1053" s="93"/>
      <c r="P1053" s="231">
        <f>O1053*H1053</f>
        <v>0</v>
      </c>
      <c r="Q1053" s="231">
        <v>0.00029999999999999997</v>
      </c>
      <c r="R1053" s="231">
        <f>Q1053*H1053</f>
        <v>0.0029039999999999995</v>
      </c>
      <c r="S1053" s="231">
        <v>0</v>
      </c>
      <c r="T1053" s="232">
        <f>S1053*H1053</f>
        <v>0</v>
      </c>
      <c r="U1053" s="40"/>
      <c r="V1053" s="40"/>
      <c r="W1053" s="40"/>
      <c r="X1053" s="40"/>
      <c r="Y1053" s="40"/>
      <c r="Z1053" s="40"/>
      <c r="AA1053" s="40"/>
      <c r="AB1053" s="40"/>
      <c r="AC1053" s="40"/>
      <c r="AD1053" s="40"/>
      <c r="AE1053" s="40"/>
      <c r="AR1053" s="233" t="s">
        <v>276</v>
      </c>
      <c r="AT1053" s="233" t="s">
        <v>245</v>
      </c>
      <c r="AU1053" s="233" t="s">
        <v>92</v>
      </c>
      <c r="AY1053" s="18" t="s">
        <v>244</v>
      </c>
      <c r="BE1053" s="234">
        <f>IF(N1053="základní",J1053,0)</f>
        <v>0</v>
      </c>
      <c r="BF1053" s="234">
        <f>IF(N1053="snížená",J1053,0)</f>
        <v>0</v>
      </c>
      <c r="BG1053" s="234">
        <f>IF(N1053="zákl. přenesená",J1053,0)</f>
        <v>0</v>
      </c>
      <c r="BH1053" s="234">
        <f>IF(N1053="sníž. přenesená",J1053,0)</f>
        <v>0</v>
      </c>
      <c r="BI1053" s="234">
        <f>IF(N1053="nulová",J1053,0)</f>
        <v>0</v>
      </c>
      <c r="BJ1053" s="18" t="s">
        <v>90</v>
      </c>
      <c r="BK1053" s="234">
        <f>ROUND(I1053*H1053,2)</f>
        <v>0</v>
      </c>
      <c r="BL1053" s="18" t="s">
        <v>276</v>
      </c>
      <c r="BM1053" s="233" t="s">
        <v>2967</v>
      </c>
    </row>
    <row r="1054" s="2" customFormat="1">
      <c r="A1054" s="40"/>
      <c r="B1054" s="41"/>
      <c r="C1054" s="42"/>
      <c r="D1054" s="235" t="s">
        <v>250</v>
      </c>
      <c r="E1054" s="42"/>
      <c r="F1054" s="236" t="s">
        <v>2968</v>
      </c>
      <c r="G1054" s="42"/>
      <c r="H1054" s="42"/>
      <c r="I1054" s="237"/>
      <c r="J1054" s="42"/>
      <c r="K1054" s="42"/>
      <c r="L1054" s="46"/>
      <c r="M1054" s="238"/>
      <c r="N1054" s="239"/>
      <c r="O1054" s="93"/>
      <c r="P1054" s="93"/>
      <c r="Q1054" s="93"/>
      <c r="R1054" s="93"/>
      <c r="S1054" s="93"/>
      <c r="T1054" s="94"/>
      <c r="U1054" s="40"/>
      <c r="V1054" s="40"/>
      <c r="W1054" s="40"/>
      <c r="X1054" s="40"/>
      <c r="Y1054" s="40"/>
      <c r="Z1054" s="40"/>
      <c r="AA1054" s="40"/>
      <c r="AB1054" s="40"/>
      <c r="AC1054" s="40"/>
      <c r="AD1054" s="40"/>
      <c r="AE1054" s="40"/>
      <c r="AT1054" s="18" t="s">
        <v>250</v>
      </c>
      <c r="AU1054" s="18" t="s">
        <v>92</v>
      </c>
    </row>
    <row r="1055" s="13" customFormat="1">
      <c r="A1055" s="13"/>
      <c r="B1055" s="262"/>
      <c r="C1055" s="263"/>
      <c r="D1055" s="235" t="s">
        <v>436</v>
      </c>
      <c r="E1055" s="264" t="s">
        <v>1</v>
      </c>
      <c r="F1055" s="265" t="s">
        <v>2216</v>
      </c>
      <c r="G1055" s="263"/>
      <c r="H1055" s="266">
        <v>9.6799999999999997</v>
      </c>
      <c r="I1055" s="267"/>
      <c r="J1055" s="263"/>
      <c r="K1055" s="263"/>
      <c r="L1055" s="268"/>
      <c r="M1055" s="269"/>
      <c r="N1055" s="270"/>
      <c r="O1055" s="270"/>
      <c r="P1055" s="270"/>
      <c r="Q1055" s="270"/>
      <c r="R1055" s="270"/>
      <c r="S1055" s="270"/>
      <c r="T1055" s="271"/>
      <c r="U1055" s="13"/>
      <c r="V1055" s="13"/>
      <c r="W1055" s="13"/>
      <c r="X1055" s="13"/>
      <c r="Y1055" s="13"/>
      <c r="Z1055" s="13"/>
      <c r="AA1055" s="13"/>
      <c r="AB1055" s="13"/>
      <c r="AC1055" s="13"/>
      <c r="AD1055" s="13"/>
      <c r="AE1055" s="13"/>
      <c r="AT1055" s="272" t="s">
        <v>436</v>
      </c>
      <c r="AU1055" s="272" t="s">
        <v>92</v>
      </c>
      <c r="AV1055" s="13" t="s">
        <v>92</v>
      </c>
      <c r="AW1055" s="13" t="s">
        <v>38</v>
      </c>
      <c r="AX1055" s="13" t="s">
        <v>83</v>
      </c>
      <c r="AY1055" s="272" t="s">
        <v>244</v>
      </c>
    </row>
    <row r="1056" s="14" customFormat="1">
      <c r="A1056" s="14"/>
      <c r="B1056" s="273"/>
      <c r="C1056" s="274"/>
      <c r="D1056" s="235" t="s">
        <v>436</v>
      </c>
      <c r="E1056" s="275" t="s">
        <v>1</v>
      </c>
      <c r="F1056" s="276" t="s">
        <v>438</v>
      </c>
      <c r="G1056" s="274"/>
      <c r="H1056" s="277">
        <v>9.6799999999999997</v>
      </c>
      <c r="I1056" s="278"/>
      <c r="J1056" s="274"/>
      <c r="K1056" s="274"/>
      <c r="L1056" s="279"/>
      <c r="M1056" s="280"/>
      <c r="N1056" s="281"/>
      <c r="O1056" s="281"/>
      <c r="P1056" s="281"/>
      <c r="Q1056" s="281"/>
      <c r="R1056" s="281"/>
      <c r="S1056" s="281"/>
      <c r="T1056" s="282"/>
      <c r="U1056" s="14"/>
      <c r="V1056" s="14"/>
      <c r="W1056" s="14"/>
      <c r="X1056" s="14"/>
      <c r="Y1056" s="14"/>
      <c r="Z1056" s="14"/>
      <c r="AA1056" s="14"/>
      <c r="AB1056" s="14"/>
      <c r="AC1056" s="14"/>
      <c r="AD1056" s="14"/>
      <c r="AE1056" s="14"/>
      <c r="AT1056" s="283" t="s">
        <v>436</v>
      </c>
      <c r="AU1056" s="283" t="s">
        <v>92</v>
      </c>
      <c r="AV1056" s="14" t="s">
        <v>123</v>
      </c>
      <c r="AW1056" s="14" t="s">
        <v>38</v>
      </c>
      <c r="AX1056" s="14" t="s">
        <v>90</v>
      </c>
      <c r="AY1056" s="283" t="s">
        <v>244</v>
      </c>
    </row>
    <row r="1057" s="2" customFormat="1" ht="16.5" customHeight="1">
      <c r="A1057" s="40"/>
      <c r="B1057" s="41"/>
      <c r="C1057" s="240" t="s">
        <v>2969</v>
      </c>
      <c r="D1057" s="240" t="s">
        <v>397</v>
      </c>
      <c r="E1057" s="241" t="s">
        <v>2970</v>
      </c>
      <c r="F1057" s="242" t="s">
        <v>2971</v>
      </c>
      <c r="G1057" s="243" t="s">
        <v>248</v>
      </c>
      <c r="H1057" s="244">
        <v>10.648</v>
      </c>
      <c r="I1057" s="245"/>
      <c r="J1057" s="246">
        <f>ROUND(I1057*H1057,2)</f>
        <v>0</v>
      </c>
      <c r="K1057" s="242" t="s">
        <v>249</v>
      </c>
      <c r="L1057" s="247"/>
      <c r="M1057" s="248" t="s">
        <v>1</v>
      </c>
      <c r="N1057" s="249" t="s">
        <v>48</v>
      </c>
      <c r="O1057" s="93"/>
      <c r="P1057" s="231">
        <f>O1057*H1057</f>
        <v>0</v>
      </c>
      <c r="Q1057" s="231">
        <v>0.0028700000000000002</v>
      </c>
      <c r="R1057" s="231">
        <f>Q1057*H1057</f>
        <v>0.030559760000000002</v>
      </c>
      <c r="S1057" s="231">
        <v>0</v>
      </c>
      <c r="T1057" s="232">
        <f>S1057*H1057</f>
        <v>0</v>
      </c>
      <c r="U1057" s="40"/>
      <c r="V1057" s="40"/>
      <c r="W1057" s="40"/>
      <c r="X1057" s="40"/>
      <c r="Y1057" s="40"/>
      <c r="Z1057" s="40"/>
      <c r="AA1057" s="40"/>
      <c r="AB1057" s="40"/>
      <c r="AC1057" s="40"/>
      <c r="AD1057" s="40"/>
      <c r="AE1057" s="40"/>
      <c r="AR1057" s="233" t="s">
        <v>306</v>
      </c>
      <c r="AT1057" s="233" t="s">
        <v>397</v>
      </c>
      <c r="AU1057" s="233" t="s">
        <v>92</v>
      </c>
      <c r="AY1057" s="18" t="s">
        <v>244</v>
      </c>
      <c r="BE1057" s="234">
        <f>IF(N1057="základní",J1057,0)</f>
        <v>0</v>
      </c>
      <c r="BF1057" s="234">
        <f>IF(N1057="snížená",J1057,0)</f>
        <v>0</v>
      </c>
      <c r="BG1057" s="234">
        <f>IF(N1057="zákl. přenesená",J1057,0)</f>
        <v>0</v>
      </c>
      <c r="BH1057" s="234">
        <f>IF(N1057="sníž. přenesená",J1057,0)</f>
        <v>0</v>
      </c>
      <c r="BI1057" s="234">
        <f>IF(N1057="nulová",J1057,0)</f>
        <v>0</v>
      </c>
      <c r="BJ1057" s="18" t="s">
        <v>90</v>
      </c>
      <c r="BK1057" s="234">
        <f>ROUND(I1057*H1057,2)</f>
        <v>0</v>
      </c>
      <c r="BL1057" s="18" t="s">
        <v>276</v>
      </c>
      <c r="BM1057" s="233" t="s">
        <v>2972</v>
      </c>
    </row>
    <row r="1058" s="2" customFormat="1">
      <c r="A1058" s="40"/>
      <c r="B1058" s="41"/>
      <c r="C1058" s="42"/>
      <c r="D1058" s="235" t="s">
        <v>250</v>
      </c>
      <c r="E1058" s="42"/>
      <c r="F1058" s="236" t="s">
        <v>2929</v>
      </c>
      <c r="G1058" s="42"/>
      <c r="H1058" s="42"/>
      <c r="I1058" s="237"/>
      <c r="J1058" s="42"/>
      <c r="K1058" s="42"/>
      <c r="L1058" s="46"/>
      <c r="M1058" s="238"/>
      <c r="N1058" s="239"/>
      <c r="O1058" s="93"/>
      <c r="P1058" s="93"/>
      <c r="Q1058" s="93"/>
      <c r="R1058" s="93"/>
      <c r="S1058" s="93"/>
      <c r="T1058" s="94"/>
      <c r="U1058" s="40"/>
      <c r="V1058" s="40"/>
      <c r="W1058" s="40"/>
      <c r="X1058" s="40"/>
      <c r="Y1058" s="40"/>
      <c r="Z1058" s="40"/>
      <c r="AA1058" s="40"/>
      <c r="AB1058" s="40"/>
      <c r="AC1058" s="40"/>
      <c r="AD1058" s="40"/>
      <c r="AE1058" s="40"/>
      <c r="AT1058" s="18" t="s">
        <v>250</v>
      </c>
      <c r="AU1058" s="18" t="s">
        <v>92</v>
      </c>
    </row>
    <row r="1059" s="13" customFormat="1">
      <c r="A1059" s="13"/>
      <c r="B1059" s="262"/>
      <c r="C1059" s="263"/>
      <c r="D1059" s="235" t="s">
        <v>436</v>
      </c>
      <c r="E1059" s="263"/>
      <c r="F1059" s="265" t="s">
        <v>2973</v>
      </c>
      <c r="G1059" s="263"/>
      <c r="H1059" s="266">
        <v>10.648</v>
      </c>
      <c r="I1059" s="267"/>
      <c r="J1059" s="263"/>
      <c r="K1059" s="263"/>
      <c r="L1059" s="268"/>
      <c r="M1059" s="269"/>
      <c r="N1059" s="270"/>
      <c r="O1059" s="270"/>
      <c r="P1059" s="270"/>
      <c r="Q1059" s="270"/>
      <c r="R1059" s="270"/>
      <c r="S1059" s="270"/>
      <c r="T1059" s="271"/>
      <c r="U1059" s="13"/>
      <c r="V1059" s="13"/>
      <c r="W1059" s="13"/>
      <c r="X1059" s="13"/>
      <c r="Y1059" s="13"/>
      <c r="Z1059" s="13"/>
      <c r="AA1059" s="13"/>
      <c r="AB1059" s="13"/>
      <c r="AC1059" s="13"/>
      <c r="AD1059" s="13"/>
      <c r="AE1059" s="13"/>
      <c r="AT1059" s="272" t="s">
        <v>436</v>
      </c>
      <c r="AU1059" s="272" t="s">
        <v>92</v>
      </c>
      <c r="AV1059" s="13" t="s">
        <v>92</v>
      </c>
      <c r="AW1059" s="13" t="s">
        <v>4</v>
      </c>
      <c r="AX1059" s="13" t="s">
        <v>90</v>
      </c>
      <c r="AY1059" s="272" t="s">
        <v>244</v>
      </c>
    </row>
    <row r="1060" s="2" customFormat="1" ht="16.5" customHeight="1">
      <c r="A1060" s="40"/>
      <c r="B1060" s="41"/>
      <c r="C1060" s="222" t="s">
        <v>2974</v>
      </c>
      <c r="D1060" s="222" t="s">
        <v>245</v>
      </c>
      <c r="E1060" s="223" t="s">
        <v>2975</v>
      </c>
      <c r="F1060" s="224" t="s">
        <v>2976</v>
      </c>
      <c r="G1060" s="225" t="s">
        <v>248</v>
      </c>
      <c r="H1060" s="226">
        <v>9.6799999999999997</v>
      </c>
      <c r="I1060" s="227"/>
      <c r="J1060" s="228">
        <f>ROUND(I1060*H1060,2)</f>
        <v>0</v>
      </c>
      <c r="K1060" s="224" t="s">
        <v>249</v>
      </c>
      <c r="L1060" s="46"/>
      <c r="M1060" s="229" t="s">
        <v>1</v>
      </c>
      <c r="N1060" s="230" t="s">
        <v>48</v>
      </c>
      <c r="O1060" s="93"/>
      <c r="P1060" s="231">
        <f>O1060*H1060</f>
        <v>0</v>
      </c>
      <c r="Q1060" s="231">
        <v>2.0000000000000002E-05</v>
      </c>
      <c r="R1060" s="231">
        <f>Q1060*H1060</f>
        <v>0.00019360000000000002</v>
      </c>
      <c r="S1060" s="231">
        <v>0</v>
      </c>
      <c r="T1060" s="232">
        <f>S1060*H1060</f>
        <v>0</v>
      </c>
      <c r="U1060" s="40"/>
      <c r="V1060" s="40"/>
      <c r="W1060" s="40"/>
      <c r="X1060" s="40"/>
      <c r="Y1060" s="40"/>
      <c r="Z1060" s="40"/>
      <c r="AA1060" s="40"/>
      <c r="AB1060" s="40"/>
      <c r="AC1060" s="40"/>
      <c r="AD1060" s="40"/>
      <c r="AE1060" s="40"/>
      <c r="AR1060" s="233" t="s">
        <v>276</v>
      </c>
      <c r="AT1060" s="233" t="s">
        <v>245</v>
      </c>
      <c r="AU1060" s="233" t="s">
        <v>92</v>
      </c>
      <c r="AY1060" s="18" t="s">
        <v>244</v>
      </c>
      <c r="BE1060" s="234">
        <f>IF(N1060="základní",J1060,0)</f>
        <v>0</v>
      </c>
      <c r="BF1060" s="234">
        <f>IF(N1060="snížená",J1060,0)</f>
        <v>0</v>
      </c>
      <c r="BG1060" s="234">
        <f>IF(N1060="zákl. přenesená",J1060,0)</f>
        <v>0</v>
      </c>
      <c r="BH1060" s="234">
        <f>IF(N1060="sníž. přenesená",J1060,0)</f>
        <v>0</v>
      </c>
      <c r="BI1060" s="234">
        <f>IF(N1060="nulová",J1060,0)</f>
        <v>0</v>
      </c>
      <c r="BJ1060" s="18" t="s">
        <v>90</v>
      </c>
      <c r="BK1060" s="234">
        <f>ROUND(I1060*H1060,2)</f>
        <v>0</v>
      </c>
      <c r="BL1060" s="18" t="s">
        <v>276</v>
      </c>
      <c r="BM1060" s="233" t="s">
        <v>2977</v>
      </c>
    </row>
    <row r="1061" s="2" customFormat="1">
      <c r="A1061" s="40"/>
      <c r="B1061" s="41"/>
      <c r="C1061" s="42"/>
      <c r="D1061" s="235" t="s">
        <v>250</v>
      </c>
      <c r="E1061" s="42"/>
      <c r="F1061" s="236" t="s">
        <v>2978</v>
      </c>
      <c r="G1061" s="42"/>
      <c r="H1061" s="42"/>
      <c r="I1061" s="237"/>
      <c r="J1061" s="42"/>
      <c r="K1061" s="42"/>
      <c r="L1061" s="46"/>
      <c r="M1061" s="238"/>
      <c r="N1061" s="239"/>
      <c r="O1061" s="93"/>
      <c r="P1061" s="93"/>
      <c r="Q1061" s="93"/>
      <c r="R1061" s="93"/>
      <c r="S1061" s="93"/>
      <c r="T1061" s="94"/>
      <c r="U1061" s="40"/>
      <c r="V1061" s="40"/>
      <c r="W1061" s="40"/>
      <c r="X1061" s="40"/>
      <c r="Y1061" s="40"/>
      <c r="Z1061" s="40"/>
      <c r="AA1061" s="40"/>
      <c r="AB1061" s="40"/>
      <c r="AC1061" s="40"/>
      <c r="AD1061" s="40"/>
      <c r="AE1061" s="40"/>
      <c r="AT1061" s="18" t="s">
        <v>250</v>
      </c>
      <c r="AU1061" s="18" t="s">
        <v>92</v>
      </c>
    </row>
    <row r="1062" s="15" customFormat="1">
      <c r="A1062" s="15"/>
      <c r="B1062" s="287"/>
      <c r="C1062" s="288"/>
      <c r="D1062" s="235" t="s">
        <v>436</v>
      </c>
      <c r="E1062" s="289" t="s">
        <v>1</v>
      </c>
      <c r="F1062" s="290" t="s">
        <v>2979</v>
      </c>
      <c r="G1062" s="288"/>
      <c r="H1062" s="289" t="s">
        <v>1</v>
      </c>
      <c r="I1062" s="291"/>
      <c r="J1062" s="288"/>
      <c r="K1062" s="288"/>
      <c r="L1062" s="292"/>
      <c r="M1062" s="293"/>
      <c r="N1062" s="294"/>
      <c r="O1062" s="294"/>
      <c r="P1062" s="294"/>
      <c r="Q1062" s="294"/>
      <c r="R1062" s="294"/>
      <c r="S1062" s="294"/>
      <c r="T1062" s="295"/>
      <c r="U1062" s="15"/>
      <c r="V1062" s="15"/>
      <c r="W1062" s="15"/>
      <c r="X1062" s="15"/>
      <c r="Y1062" s="15"/>
      <c r="Z1062" s="15"/>
      <c r="AA1062" s="15"/>
      <c r="AB1062" s="15"/>
      <c r="AC1062" s="15"/>
      <c r="AD1062" s="15"/>
      <c r="AE1062" s="15"/>
      <c r="AT1062" s="296" t="s">
        <v>436</v>
      </c>
      <c r="AU1062" s="296" t="s">
        <v>92</v>
      </c>
      <c r="AV1062" s="15" t="s">
        <v>90</v>
      </c>
      <c r="AW1062" s="15" t="s">
        <v>38</v>
      </c>
      <c r="AX1062" s="15" t="s">
        <v>83</v>
      </c>
      <c r="AY1062" s="296" t="s">
        <v>244</v>
      </c>
    </row>
    <row r="1063" s="13" customFormat="1">
      <c r="A1063" s="13"/>
      <c r="B1063" s="262"/>
      <c r="C1063" s="263"/>
      <c r="D1063" s="235" t="s">
        <v>436</v>
      </c>
      <c r="E1063" s="264" t="s">
        <v>1</v>
      </c>
      <c r="F1063" s="265" t="s">
        <v>2216</v>
      </c>
      <c r="G1063" s="263"/>
      <c r="H1063" s="266">
        <v>9.6799999999999997</v>
      </c>
      <c r="I1063" s="267"/>
      <c r="J1063" s="263"/>
      <c r="K1063" s="263"/>
      <c r="L1063" s="268"/>
      <c r="M1063" s="269"/>
      <c r="N1063" s="270"/>
      <c r="O1063" s="270"/>
      <c r="P1063" s="270"/>
      <c r="Q1063" s="270"/>
      <c r="R1063" s="270"/>
      <c r="S1063" s="270"/>
      <c r="T1063" s="271"/>
      <c r="U1063" s="13"/>
      <c r="V1063" s="13"/>
      <c r="W1063" s="13"/>
      <c r="X1063" s="13"/>
      <c r="Y1063" s="13"/>
      <c r="Z1063" s="13"/>
      <c r="AA1063" s="13"/>
      <c r="AB1063" s="13"/>
      <c r="AC1063" s="13"/>
      <c r="AD1063" s="13"/>
      <c r="AE1063" s="13"/>
      <c r="AT1063" s="272" t="s">
        <v>436</v>
      </c>
      <c r="AU1063" s="272" t="s">
        <v>92</v>
      </c>
      <c r="AV1063" s="13" t="s">
        <v>92</v>
      </c>
      <c r="AW1063" s="13" t="s">
        <v>38</v>
      </c>
      <c r="AX1063" s="13" t="s">
        <v>83</v>
      </c>
      <c r="AY1063" s="272" t="s">
        <v>244</v>
      </c>
    </row>
    <row r="1064" s="14" customFormat="1">
      <c r="A1064" s="14"/>
      <c r="B1064" s="273"/>
      <c r="C1064" s="274"/>
      <c r="D1064" s="235" t="s">
        <v>436</v>
      </c>
      <c r="E1064" s="275" t="s">
        <v>1</v>
      </c>
      <c r="F1064" s="276" t="s">
        <v>438</v>
      </c>
      <c r="G1064" s="274"/>
      <c r="H1064" s="277">
        <v>9.6799999999999997</v>
      </c>
      <c r="I1064" s="278"/>
      <c r="J1064" s="274"/>
      <c r="K1064" s="274"/>
      <c r="L1064" s="279"/>
      <c r="M1064" s="280"/>
      <c r="N1064" s="281"/>
      <c r="O1064" s="281"/>
      <c r="P1064" s="281"/>
      <c r="Q1064" s="281"/>
      <c r="R1064" s="281"/>
      <c r="S1064" s="281"/>
      <c r="T1064" s="282"/>
      <c r="U1064" s="14"/>
      <c r="V1064" s="14"/>
      <c r="W1064" s="14"/>
      <c r="X1064" s="14"/>
      <c r="Y1064" s="14"/>
      <c r="Z1064" s="14"/>
      <c r="AA1064" s="14"/>
      <c r="AB1064" s="14"/>
      <c r="AC1064" s="14"/>
      <c r="AD1064" s="14"/>
      <c r="AE1064" s="14"/>
      <c r="AT1064" s="283" t="s">
        <v>436</v>
      </c>
      <c r="AU1064" s="283" t="s">
        <v>92</v>
      </c>
      <c r="AV1064" s="14" t="s">
        <v>123</v>
      </c>
      <c r="AW1064" s="14" t="s">
        <v>38</v>
      </c>
      <c r="AX1064" s="14" t="s">
        <v>90</v>
      </c>
      <c r="AY1064" s="283" t="s">
        <v>244</v>
      </c>
    </row>
    <row r="1065" s="2" customFormat="1" ht="16.5" customHeight="1">
      <c r="A1065" s="40"/>
      <c r="B1065" s="41"/>
      <c r="C1065" s="222" t="s">
        <v>2980</v>
      </c>
      <c r="D1065" s="222" t="s">
        <v>245</v>
      </c>
      <c r="E1065" s="223" t="s">
        <v>2981</v>
      </c>
      <c r="F1065" s="224" t="s">
        <v>2982</v>
      </c>
      <c r="G1065" s="225" t="s">
        <v>2428</v>
      </c>
      <c r="H1065" s="312"/>
      <c r="I1065" s="227"/>
      <c r="J1065" s="228">
        <f>ROUND(I1065*H1065,2)</f>
        <v>0</v>
      </c>
      <c r="K1065" s="224" t="s">
        <v>434</v>
      </c>
      <c r="L1065" s="46"/>
      <c r="M1065" s="229" t="s">
        <v>1</v>
      </c>
      <c r="N1065" s="230" t="s">
        <v>48</v>
      </c>
      <c r="O1065" s="93"/>
      <c r="P1065" s="231">
        <f>O1065*H1065</f>
        <v>0</v>
      </c>
      <c r="Q1065" s="231">
        <v>0</v>
      </c>
      <c r="R1065" s="231">
        <f>Q1065*H1065</f>
        <v>0</v>
      </c>
      <c r="S1065" s="231">
        <v>0</v>
      </c>
      <c r="T1065" s="232">
        <f>S1065*H1065</f>
        <v>0</v>
      </c>
      <c r="U1065" s="40"/>
      <c r="V1065" s="40"/>
      <c r="W1065" s="40"/>
      <c r="X1065" s="40"/>
      <c r="Y1065" s="40"/>
      <c r="Z1065" s="40"/>
      <c r="AA1065" s="40"/>
      <c r="AB1065" s="40"/>
      <c r="AC1065" s="40"/>
      <c r="AD1065" s="40"/>
      <c r="AE1065" s="40"/>
      <c r="AR1065" s="233" t="s">
        <v>276</v>
      </c>
      <c r="AT1065" s="233" t="s">
        <v>245</v>
      </c>
      <c r="AU1065" s="233" t="s">
        <v>92</v>
      </c>
      <c r="AY1065" s="18" t="s">
        <v>244</v>
      </c>
      <c r="BE1065" s="234">
        <f>IF(N1065="základní",J1065,0)</f>
        <v>0</v>
      </c>
      <c r="BF1065" s="234">
        <f>IF(N1065="snížená",J1065,0)</f>
        <v>0</v>
      </c>
      <c r="BG1065" s="234">
        <f>IF(N1065="zákl. přenesená",J1065,0)</f>
        <v>0</v>
      </c>
      <c r="BH1065" s="234">
        <f>IF(N1065="sníž. přenesená",J1065,0)</f>
        <v>0</v>
      </c>
      <c r="BI1065" s="234">
        <f>IF(N1065="nulová",J1065,0)</f>
        <v>0</v>
      </c>
      <c r="BJ1065" s="18" t="s">
        <v>90</v>
      </c>
      <c r="BK1065" s="234">
        <f>ROUND(I1065*H1065,2)</f>
        <v>0</v>
      </c>
      <c r="BL1065" s="18" t="s">
        <v>276</v>
      </c>
      <c r="BM1065" s="233" t="s">
        <v>2983</v>
      </c>
    </row>
    <row r="1066" s="11" customFormat="1" ht="22.8" customHeight="1">
      <c r="A1066" s="11"/>
      <c r="B1066" s="208"/>
      <c r="C1066" s="209"/>
      <c r="D1066" s="210" t="s">
        <v>82</v>
      </c>
      <c r="E1066" s="260" t="s">
        <v>2984</v>
      </c>
      <c r="F1066" s="260" t="s">
        <v>2985</v>
      </c>
      <c r="G1066" s="209"/>
      <c r="H1066" s="209"/>
      <c r="I1066" s="212"/>
      <c r="J1066" s="261">
        <f>BK1066</f>
        <v>0</v>
      </c>
      <c r="K1066" s="209"/>
      <c r="L1066" s="214"/>
      <c r="M1066" s="215"/>
      <c r="N1066" s="216"/>
      <c r="O1066" s="216"/>
      <c r="P1066" s="217">
        <f>SUM(P1067:P1073)</f>
        <v>0</v>
      </c>
      <c r="Q1066" s="216"/>
      <c r="R1066" s="217">
        <f>SUM(R1067:R1073)</f>
        <v>4.4363039999999998</v>
      </c>
      <c r="S1066" s="216"/>
      <c r="T1066" s="218">
        <f>SUM(T1067:T1073)</f>
        <v>0</v>
      </c>
      <c r="U1066" s="11"/>
      <c r="V1066" s="11"/>
      <c r="W1066" s="11"/>
      <c r="X1066" s="11"/>
      <c r="Y1066" s="11"/>
      <c r="Z1066" s="11"/>
      <c r="AA1066" s="11"/>
      <c r="AB1066" s="11"/>
      <c r="AC1066" s="11"/>
      <c r="AD1066" s="11"/>
      <c r="AE1066" s="11"/>
      <c r="AR1066" s="219" t="s">
        <v>92</v>
      </c>
      <c r="AT1066" s="220" t="s">
        <v>82</v>
      </c>
      <c r="AU1066" s="220" t="s">
        <v>90</v>
      </c>
      <c r="AY1066" s="219" t="s">
        <v>244</v>
      </c>
      <c r="BK1066" s="221">
        <f>SUM(BK1067:BK1073)</f>
        <v>0</v>
      </c>
    </row>
    <row r="1067" s="2" customFormat="1" ht="16.5" customHeight="1">
      <c r="A1067" s="40"/>
      <c r="B1067" s="41"/>
      <c r="C1067" s="222" t="s">
        <v>2986</v>
      </c>
      <c r="D1067" s="222" t="s">
        <v>245</v>
      </c>
      <c r="E1067" s="223" t="s">
        <v>2987</v>
      </c>
      <c r="F1067" s="224" t="s">
        <v>2988</v>
      </c>
      <c r="G1067" s="225" t="s">
        <v>248</v>
      </c>
      <c r="H1067" s="226">
        <v>924.23000000000002</v>
      </c>
      <c r="I1067" s="227"/>
      <c r="J1067" s="228">
        <f>ROUND(I1067*H1067,2)</f>
        <v>0</v>
      </c>
      <c r="K1067" s="224" t="s">
        <v>249</v>
      </c>
      <c r="L1067" s="46"/>
      <c r="M1067" s="229" t="s">
        <v>1</v>
      </c>
      <c r="N1067" s="230" t="s">
        <v>48</v>
      </c>
      <c r="O1067" s="93"/>
      <c r="P1067" s="231">
        <f>O1067*H1067</f>
        <v>0</v>
      </c>
      <c r="Q1067" s="231">
        <v>0.0047999999999999996</v>
      </c>
      <c r="R1067" s="231">
        <f>Q1067*H1067</f>
        <v>4.4363039999999998</v>
      </c>
      <c r="S1067" s="231">
        <v>0</v>
      </c>
      <c r="T1067" s="232">
        <f>S1067*H1067</f>
        <v>0</v>
      </c>
      <c r="U1067" s="40"/>
      <c r="V1067" s="40"/>
      <c r="W1067" s="40"/>
      <c r="X1067" s="40"/>
      <c r="Y1067" s="40"/>
      <c r="Z1067" s="40"/>
      <c r="AA1067" s="40"/>
      <c r="AB1067" s="40"/>
      <c r="AC1067" s="40"/>
      <c r="AD1067" s="40"/>
      <c r="AE1067" s="40"/>
      <c r="AR1067" s="233" t="s">
        <v>276</v>
      </c>
      <c r="AT1067" s="233" t="s">
        <v>245</v>
      </c>
      <c r="AU1067" s="233" t="s">
        <v>92</v>
      </c>
      <c r="AY1067" s="18" t="s">
        <v>244</v>
      </c>
      <c r="BE1067" s="234">
        <f>IF(N1067="základní",J1067,0)</f>
        <v>0</v>
      </c>
      <c r="BF1067" s="234">
        <f>IF(N1067="snížená",J1067,0)</f>
        <v>0</v>
      </c>
      <c r="BG1067" s="234">
        <f>IF(N1067="zákl. přenesená",J1067,0)</f>
        <v>0</v>
      </c>
      <c r="BH1067" s="234">
        <f>IF(N1067="sníž. přenesená",J1067,0)</f>
        <v>0</v>
      </c>
      <c r="BI1067" s="234">
        <f>IF(N1067="nulová",J1067,0)</f>
        <v>0</v>
      </c>
      <c r="BJ1067" s="18" t="s">
        <v>90</v>
      </c>
      <c r="BK1067" s="234">
        <f>ROUND(I1067*H1067,2)</f>
        <v>0</v>
      </c>
      <c r="BL1067" s="18" t="s">
        <v>276</v>
      </c>
      <c r="BM1067" s="233" t="s">
        <v>2989</v>
      </c>
    </row>
    <row r="1068" s="2" customFormat="1">
      <c r="A1068" s="40"/>
      <c r="B1068" s="41"/>
      <c r="C1068" s="42"/>
      <c r="D1068" s="235" t="s">
        <v>250</v>
      </c>
      <c r="E1068" s="42"/>
      <c r="F1068" s="236" t="s">
        <v>2990</v>
      </c>
      <c r="G1068" s="42"/>
      <c r="H1068" s="42"/>
      <c r="I1068" s="237"/>
      <c r="J1068" s="42"/>
      <c r="K1068" s="42"/>
      <c r="L1068" s="46"/>
      <c r="M1068" s="238"/>
      <c r="N1068" s="239"/>
      <c r="O1068" s="93"/>
      <c r="P1068" s="93"/>
      <c r="Q1068" s="93"/>
      <c r="R1068" s="93"/>
      <c r="S1068" s="93"/>
      <c r="T1068" s="94"/>
      <c r="U1068" s="40"/>
      <c r="V1068" s="40"/>
      <c r="W1068" s="40"/>
      <c r="X1068" s="40"/>
      <c r="Y1068" s="40"/>
      <c r="Z1068" s="40"/>
      <c r="AA1068" s="40"/>
      <c r="AB1068" s="40"/>
      <c r="AC1068" s="40"/>
      <c r="AD1068" s="40"/>
      <c r="AE1068" s="40"/>
      <c r="AT1068" s="18" t="s">
        <v>250</v>
      </c>
      <c r="AU1068" s="18" t="s">
        <v>92</v>
      </c>
    </row>
    <row r="1069" s="13" customFormat="1">
      <c r="A1069" s="13"/>
      <c r="B1069" s="262"/>
      <c r="C1069" s="263"/>
      <c r="D1069" s="235" t="s">
        <v>436</v>
      </c>
      <c r="E1069" s="264" t="s">
        <v>1</v>
      </c>
      <c r="F1069" s="265" t="s">
        <v>2221</v>
      </c>
      <c r="G1069" s="263"/>
      <c r="H1069" s="266">
        <v>903.15999999999997</v>
      </c>
      <c r="I1069" s="267"/>
      <c r="J1069" s="263"/>
      <c r="K1069" s="263"/>
      <c r="L1069" s="268"/>
      <c r="M1069" s="269"/>
      <c r="N1069" s="270"/>
      <c r="O1069" s="270"/>
      <c r="P1069" s="270"/>
      <c r="Q1069" s="270"/>
      <c r="R1069" s="270"/>
      <c r="S1069" s="270"/>
      <c r="T1069" s="271"/>
      <c r="U1069" s="13"/>
      <c r="V1069" s="13"/>
      <c r="W1069" s="13"/>
      <c r="X1069" s="13"/>
      <c r="Y1069" s="13"/>
      <c r="Z1069" s="13"/>
      <c r="AA1069" s="13"/>
      <c r="AB1069" s="13"/>
      <c r="AC1069" s="13"/>
      <c r="AD1069" s="13"/>
      <c r="AE1069" s="13"/>
      <c r="AT1069" s="272" t="s">
        <v>436</v>
      </c>
      <c r="AU1069" s="272" t="s">
        <v>92</v>
      </c>
      <c r="AV1069" s="13" t="s">
        <v>92</v>
      </c>
      <c r="AW1069" s="13" t="s">
        <v>38</v>
      </c>
      <c r="AX1069" s="13" t="s">
        <v>83</v>
      </c>
      <c r="AY1069" s="272" t="s">
        <v>244</v>
      </c>
    </row>
    <row r="1070" s="13" customFormat="1">
      <c r="A1070" s="13"/>
      <c r="B1070" s="262"/>
      <c r="C1070" s="263"/>
      <c r="D1070" s="235" t="s">
        <v>436</v>
      </c>
      <c r="E1070" s="264" t="s">
        <v>1</v>
      </c>
      <c r="F1070" s="265" t="s">
        <v>2222</v>
      </c>
      <c r="G1070" s="263"/>
      <c r="H1070" s="266">
        <v>1.69</v>
      </c>
      <c r="I1070" s="267"/>
      <c r="J1070" s="263"/>
      <c r="K1070" s="263"/>
      <c r="L1070" s="268"/>
      <c r="M1070" s="269"/>
      <c r="N1070" s="270"/>
      <c r="O1070" s="270"/>
      <c r="P1070" s="270"/>
      <c r="Q1070" s="270"/>
      <c r="R1070" s="270"/>
      <c r="S1070" s="270"/>
      <c r="T1070" s="271"/>
      <c r="U1070" s="13"/>
      <c r="V1070" s="13"/>
      <c r="W1070" s="13"/>
      <c r="X1070" s="13"/>
      <c r="Y1070" s="13"/>
      <c r="Z1070" s="13"/>
      <c r="AA1070" s="13"/>
      <c r="AB1070" s="13"/>
      <c r="AC1070" s="13"/>
      <c r="AD1070" s="13"/>
      <c r="AE1070" s="13"/>
      <c r="AT1070" s="272" t="s">
        <v>436</v>
      </c>
      <c r="AU1070" s="272" t="s">
        <v>92</v>
      </c>
      <c r="AV1070" s="13" t="s">
        <v>92</v>
      </c>
      <c r="AW1070" s="13" t="s">
        <v>38</v>
      </c>
      <c r="AX1070" s="13" t="s">
        <v>83</v>
      </c>
      <c r="AY1070" s="272" t="s">
        <v>244</v>
      </c>
    </row>
    <row r="1071" s="13" customFormat="1">
      <c r="A1071" s="13"/>
      <c r="B1071" s="262"/>
      <c r="C1071" s="263"/>
      <c r="D1071" s="235" t="s">
        <v>436</v>
      </c>
      <c r="E1071" s="264" t="s">
        <v>1</v>
      </c>
      <c r="F1071" s="265" t="s">
        <v>2223</v>
      </c>
      <c r="G1071" s="263"/>
      <c r="H1071" s="266">
        <v>19.379999999999999</v>
      </c>
      <c r="I1071" s="267"/>
      <c r="J1071" s="263"/>
      <c r="K1071" s="263"/>
      <c r="L1071" s="268"/>
      <c r="M1071" s="269"/>
      <c r="N1071" s="270"/>
      <c r="O1071" s="270"/>
      <c r="P1071" s="270"/>
      <c r="Q1071" s="270"/>
      <c r="R1071" s="270"/>
      <c r="S1071" s="270"/>
      <c r="T1071" s="271"/>
      <c r="U1071" s="13"/>
      <c r="V1071" s="13"/>
      <c r="W1071" s="13"/>
      <c r="X1071" s="13"/>
      <c r="Y1071" s="13"/>
      <c r="Z1071" s="13"/>
      <c r="AA1071" s="13"/>
      <c r="AB1071" s="13"/>
      <c r="AC1071" s="13"/>
      <c r="AD1071" s="13"/>
      <c r="AE1071" s="13"/>
      <c r="AT1071" s="272" t="s">
        <v>436</v>
      </c>
      <c r="AU1071" s="272" t="s">
        <v>92</v>
      </c>
      <c r="AV1071" s="13" t="s">
        <v>92</v>
      </c>
      <c r="AW1071" s="13" t="s">
        <v>38</v>
      </c>
      <c r="AX1071" s="13" t="s">
        <v>83</v>
      </c>
      <c r="AY1071" s="272" t="s">
        <v>244</v>
      </c>
    </row>
    <row r="1072" s="14" customFormat="1">
      <c r="A1072" s="14"/>
      <c r="B1072" s="273"/>
      <c r="C1072" s="274"/>
      <c r="D1072" s="235" t="s">
        <v>436</v>
      </c>
      <c r="E1072" s="275" t="s">
        <v>1</v>
      </c>
      <c r="F1072" s="276" t="s">
        <v>438</v>
      </c>
      <c r="G1072" s="274"/>
      <c r="H1072" s="277">
        <v>924.23000000000002</v>
      </c>
      <c r="I1072" s="278"/>
      <c r="J1072" s="274"/>
      <c r="K1072" s="274"/>
      <c r="L1072" s="279"/>
      <c r="M1072" s="280"/>
      <c r="N1072" s="281"/>
      <c r="O1072" s="281"/>
      <c r="P1072" s="281"/>
      <c r="Q1072" s="281"/>
      <c r="R1072" s="281"/>
      <c r="S1072" s="281"/>
      <c r="T1072" s="282"/>
      <c r="U1072" s="14"/>
      <c r="V1072" s="14"/>
      <c r="W1072" s="14"/>
      <c r="X1072" s="14"/>
      <c r="Y1072" s="14"/>
      <c r="Z1072" s="14"/>
      <c r="AA1072" s="14"/>
      <c r="AB1072" s="14"/>
      <c r="AC1072" s="14"/>
      <c r="AD1072" s="14"/>
      <c r="AE1072" s="14"/>
      <c r="AT1072" s="283" t="s">
        <v>436</v>
      </c>
      <c r="AU1072" s="283" t="s">
        <v>92</v>
      </c>
      <c r="AV1072" s="14" t="s">
        <v>123</v>
      </c>
      <c r="AW1072" s="14" t="s">
        <v>38</v>
      </c>
      <c r="AX1072" s="14" t="s">
        <v>90</v>
      </c>
      <c r="AY1072" s="283" t="s">
        <v>244</v>
      </c>
    </row>
    <row r="1073" s="2" customFormat="1" ht="16.5" customHeight="1">
      <c r="A1073" s="40"/>
      <c r="B1073" s="41"/>
      <c r="C1073" s="222" t="s">
        <v>2991</v>
      </c>
      <c r="D1073" s="222" t="s">
        <v>245</v>
      </c>
      <c r="E1073" s="223" t="s">
        <v>2992</v>
      </c>
      <c r="F1073" s="224" t="s">
        <v>2993</v>
      </c>
      <c r="G1073" s="225" t="s">
        <v>2428</v>
      </c>
      <c r="H1073" s="312"/>
      <c r="I1073" s="227"/>
      <c r="J1073" s="228">
        <f>ROUND(I1073*H1073,2)</f>
        <v>0</v>
      </c>
      <c r="K1073" s="224" t="s">
        <v>434</v>
      </c>
      <c r="L1073" s="46"/>
      <c r="M1073" s="229" t="s">
        <v>1</v>
      </c>
      <c r="N1073" s="230" t="s">
        <v>48</v>
      </c>
      <c r="O1073" s="93"/>
      <c r="P1073" s="231">
        <f>O1073*H1073</f>
        <v>0</v>
      </c>
      <c r="Q1073" s="231">
        <v>0</v>
      </c>
      <c r="R1073" s="231">
        <f>Q1073*H1073</f>
        <v>0</v>
      </c>
      <c r="S1073" s="231">
        <v>0</v>
      </c>
      <c r="T1073" s="232">
        <f>S1073*H1073</f>
        <v>0</v>
      </c>
      <c r="U1073" s="40"/>
      <c r="V1073" s="40"/>
      <c r="W1073" s="40"/>
      <c r="X1073" s="40"/>
      <c r="Y1073" s="40"/>
      <c r="Z1073" s="40"/>
      <c r="AA1073" s="40"/>
      <c r="AB1073" s="40"/>
      <c r="AC1073" s="40"/>
      <c r="AD1073" s="40"/>
      <c r="AE1073" s="40"/>
      <c r="AR1073" s="233" t="s">
        <v>276</v>
      </c>
      <c r="AT1073" s="233" t="s">
        <v>245</v>
      </c>
      <c r="AU1073" s="233" t="s">
        <v>92</v>
      </c>
      <c r="AY1073" s="18" t="s">
        <v>244</v>
      </c>
      <c r="BE1073" s="234">
        <f>IF(N1073="základní",J1073,0)</f>
        <v>0</v>
      </c>
      <c r="BF1073" s="234">
        <f>IF(N1073="snížená",J1073,0)</f>
        <v>0</v>
      </c>
      <c r="BG1073" s="234">
        <f>IF(N1073="zákl. přenesená",J1073,0)</f>
        <v>0</v>
      </c>
      <c r="BH1073" s="234">
        <f>IF(N1073="sníž. přenesená",J1073,0)</f>
        <v>0</v>
      </c>
      <c r="BI1073" s="234">
        <f>IF(N1073="nulová",J1073,0)</f>
        <v>0</v>
      </c>
      <c r="BJ1073" s="18" t="s">
        <v>90</v>
      </c>
      <c r="BK1073" s="234">
        <f>ROUND(I1073*H1073,2)</f>
        <v>0</v>
      </c>
      <c r="BL1073" s="18" t="s">
        <v>276</v>
      </c>
      <c r="BM1073" s="233" t="s">
        <v>2994</v>
      </c>
    </row>
    <row r="1074" s="11" customFormat="1" ht="22.8" customHeight="1">
      <c r="A1074" s="11"/>
      <c r="B1074" s="208"/>
      <c r="C1074" s="209"/>
      <c r="D1074" s="210" t="s">
        <v>82</v>
      </c>
      <c r="E1074" s="260" t="s">
        <v>2995</v>
      </c>
      <c r="F1074" s="260" t="s">
        <v>2996</v>
      </c>
      <c r="G1074" s="209"/>
      <c r="H1074" s="209"/>
      <c r="I1074" s="212"/>
      <c r="J1074" s="261">
        <f>BK1074</f>
        <v>0</v>
      </c>
      <c r="K1074" s="209"/>
      <c r="L1074" s="214"/>
      <c r="M1074" s="215"/>
      <c r="N1074" s="216"/>
      <c r="O1074" s="216"/>
      <c r="P1074" s="217">
        <f>SUM(P1075:P1113)</f>
        <v>0</v>
      </c>
      <c r="Q1074" s="216"/>
      <c r="R1074" s="217">
        <f>SUM(R1075:R1113)</f>
        <v>0.098777120000000024</v>
      </c>
      <c r="S1074" s="216"/>
      <c r="T1074" s="218">
        <f>SUM(T1075:T1113)</f>
        <v>0</v>
      </c>
      <c r="U1074" s="11"/>
      <c r="V1074" s="11"/>
      <c r="W1074" s="11"/>
      <c r="X1074" s="11"/>
      <c r="Y1074" s="11"/>
      <c r="Z1074" s="11"/>
      <c r="AA1074" s="11"/>
      <c r="AB1074" s="11"/>
      <c r="AC1074" s="11"/>
      <c r="AD1074" s="11"/>
      <c r="AE1074" s="11"/>
      <c r="AR1074" s="219" t="s">
        <v>92</v>
      </c>
      <c r="AT1074" s="220" t="s">
        <v>82</v>
      </c>
      <c r="AU1074" s="220" t="s">
        <v>90</v>
      </c>
      <c r="AY1074" s="219" t="s">
        <v>244</v>
      </c>
      <c r="BK1074" s="221">
        <f>SUM(BK1075:BK1113)</f>
        <v>0</v>
      </c>
    </row>
    <row r="1075" s="2" customFormat="1" ht="16.5" customHeight="1">
      <c r="A1075" s="40"/>
      <c r="B1075" s="41"/>
      <c r="C1075" s="222" t="s">
        <v>2997</v>
      </c>
      <c r="D1075" s="222" t="s">
        <v>245</v>
      </c>
      <c r="E1075" s="223" t="s">
        <v>2998</v>
      </c>
      <c r="F1075" s="224" t="s">
        <v>2999</v>
      </c>
      <c r="G1075" s="225" t="s">
        <v>248</v>
      </c>
      <c r="H1075" s="226">
        <v>75</v>
      </c>
      <c r="I1075" s="227"/>
      <c r="J1075" s="228">
        <f>ROUND(I1075*H1075,2)</f>
        <v>0</v>
      </c>
      <c r="K1075" s="224" t="s">
        <v>434</v>
      </c>
      <c r="L1075" s="46"/>
      <c r="M1075" s="229" t="s">
        <v>1</v>
      </c>
      <c r="N1075" s="230" t="s">
        <v>48</v>
      </c>
      <c r="O1075" s="93"/>
      <c r="P1075" s="231">
        <f>O1075*H1075</f>
        <v>0</v>
      </c>
      <c r="Q1075" s="231">
        <v>6.0000000000000002E-05</v>
      </c>
      <c r="R1075" s="231">
        <f>Q1075*H1075</f>
        <v>0.0045000000000000005</v>
      </c>
      <c r="S1075" s="231">
        <v>0</v>
      </c>
      <c r="T1075" s="232">
        <f>S1075*H1075</f>
        <v>0</v>
      </c>
      <c r="U1075" s="40"/>
      <c r="V1075" s="40"/>
      <c r="W1075" s="40"/>
      <c r="X1075" s="40"/>
      <c r="Y1075" s="40"/>
      <c r="Z1075" s="40"/>
      <c r="AA1075" s="40"/>
      <c r="AB1075" s="40"/>
      <c r="AC1075" s="40"/>
      <c r="AD1075" s="40"/>
      <c r="AE1075" s="40"/>
      <c r="AR1075" s="233" t="s">
        <v>276</v>
      </c>
      <c r="AT1075" s="233" t="s">
        <v>245</v>
      </c>
      <c r="AU1075" s="233" t="s">
        <v>92</v>
      </c>
      <c r="AY1075" s="18" t="s">
        <v>244</v>
      </c>
      <c r="BE1075" s="234">
        <f>IF(N1075="základní",J1075,0)</f>
        <v>0</v>
      </c>
      <c r="BF1075" s="234">
        <f>IF(N1075="snížená",J1075,0)</f>
        <v>0</v>
      </c>
      <c r="BG1075" s="234">
        <f>IF(N1075="zákl. přenesená",J1075,0)</f>
        <v>0</v>
      </c>
      <c r="BH1075" s="234">
        <f>IF(N1075="sníž. přenesená",J1075,0)</f>
        <v>0</v>
      </c>
      <c r="BI1075" s="234">
        <f>IF(N1075="nulová",J1075,0)</f>
        <v>0</v>
      </c>
      <c r="BJ1075" s="18" t="s">
        <v>90</v>
      </c>
      <c r="BK1075" s="234">
        <f>ROUND(I1075*H1075,2)</f>
        <v>0</v>
      </c>
      <c r="BL1075" s="18" t="s">
        <v>276</v>
      </c>
      <c r="BM1075" s="233" t="s">
        <v>3000</v>
      </c>
    </row>
    <row r="1076" s="15" customFormat="1">
      <c r="A1076" s="15"/>
      <c r="B1076" s="287"/>
      <c r="C1076" s="288"/>
      <c r="D1076" s="235" t="s">
        <v>436</v>
      </c>
      <c r="E1076" s="289" t="s">
        <v>1</v>
      </c>
      <c r="F1076" s="290" t="s">
        <v>3001</v>
      </c>
      <c r="G1076" s="288"/>
      <c r="H1076" s="289" t="s">
        <v>1</v>
      </c>
      <c r="I1076" s="291"/>
      <c r="J1076" s="288"/>
      <c r="K1076" s="288"/>
      <c r="L1076" s="292"/>
      <c r="M1076" s="293"/>
      <c r="N1076" s="294"/>
      <c r="O1076" s="294"/>
      <c r="P1076" s="294"/>
      <c r="Q1076" s="294"/>
      <c r="R1076" s="294"/>
      <c r="S1076" s="294"/>
      <c r="T1076" s="295"/>
      <c r="U1076" s="15"/>
      <c r="V1076" s="15"/>
      <c r="W1076" s="15"/>
      <c r="X1076" s="15"/>
      <c r="Y1076" s="15"/>
      <c r="Z1076" s="15"/>
      <c r="AA1076" s="15"/>
      <c r="AB1076" s="15"/>
      <c r="AC1076" s="15"/>
      <c r="AD1076" s="15"/>
      <c r="AE1076" s="15"/>
      <c r="AT1076" s="296" t="s">
        <v>436</v>
      </c>
      <c r="AU1076" s="296" t="s">
        <v>92</v>
      </c>
      <c r="AV1076" s="15" t="s">
        <v>90</v>
      </c>
      <c r="AW1076" s="15" t="s">
        <v>38</v>
      </c>
      <c r="AX1076" s="15" t="s">
        <v>83</v>
      </c>
      <c r="AY1076" s="296" t="s">
        <v>244</v>
      </c>
    </row>
    <row r="1077" s="13" customFormat="1">
      <c r="A1077" s="13"/>
      <c r="B1077" s="262"/>
      <c r="C1077" s="263"/>
      <c r="D1077" s="235" t="s">
        <v>436</v>
      </c>
      <c r="E1077" s="264" t="s">
        <v>1</v>
      </c>
      <c r="F1077" s="265" t="s">
        <v>3002</v>
      </c>
      <c r="G1077" s="263"/>
      <c r="H1077" s="266">
        <v>75</v>
      </c>
      <c r="I1077" s="267"/>
      <c r="J1077" s="263"/>
      <c r="K1077" s="263"/>
      <c r="L1077" s="268"/>
      <c r="M1077" s="269"/>
      <c r="N1077" s="270"/>
      <c r="O1077" s="270"/>
      <c r="P1077" s="270"/>
      <c r="Q1077" s="270"/>
      <c r="R1077" s="270"/>
      <c r="S1077" s="270"/>
      <c r="T1077" s="271"/>
      <c r="U1077" s="13"/>
      <c r="V1077" s="13"/>
      <c r="W1077" s="13"/>
      <c r="X1077" s="13"/>
      <c r="Y1077" s="13"/>
      <c r="Z1077" s="13"/>
      <c r="AA1077" s="13"/>
      <c r="AB1077" s="13"/>
      <c r="AC1077" s="13"/>
      <c r="AD1077" s="13"/>
      <c r="AE1077" s="13"/>
      <c r="AT1077" s="272" t="s">
        <v>436</v>
      </c>
      <c r="AU1077" s="272" t="s">
        <v>92</v>
      </c>
      <c r="AV1077" s="13" t="s">
        <v>92</v>
      </c>
      <c r="AW1077" s="13" t="s">
        <v>38</v>
      </c>
      <c r="AX1077" s="13" t="s">
        <v>83</v>
      </c>
      <c r="AY1077" s="272" t="s">
        <v>244</v>
      </c>
    </row>
    <row r="1078" s="14" customFormat="1">
      <c r="A1078" s="14"/>
      <c r="B1078" s="273"/>
      <c r="C1078" s="274"/>
      <c r="D1078" s="235" t="s">
        <v>436</v>
      </c>
      <c r="E1078" s="275" t="s">
        <v>1</v>
      </c>
      <c r="F1078" s="276" t="s">
        <v>438</v>
      </c>
      <c r="G1078" s="274"/>
      <c r="H1078" s="277">
        <v>75</v>
      </c>
      <c r="I1078" s="278"/>
      <c r="J1078" s="274"/>
      <c r="K1078" s="274"/>
      <c r="L1078" s="279"/>
      <c r="M1078" s="280"/>
      <c r="N1078" s="281"/>
      <c r="O1078" s="281"/>
      <c r="P1078" s="281"/>
      <c r="Q1078" s="281"/>
      <c r="R1078" s="281"/>
      <c r="S1078" s="281"/>
      <c r="T1078" s="282"/>
      <c r="U1078" s="14"/>
      <c r="V1078" s="14"/>
      <c r="W1078" s="14"/>
      <c r="X1078" s="14"/>
      <c r="Y1078" s="14"/>
      <c r="Z1078" s="14"/>
      <c r="AA1078" s="14"/>
      <c r="AB1078" s="14"/>
      <c r="AC1078" s="14"/>
      <c r="AD1078" s="14"/>
      <c r="AE1078" s="14"/>
      <c r="AT1078" s="283" t="s">
        <v>436</v>
      </c>
      <c r="AU1078" s="283" t="s">
        <v>92</v>
      </c>
      <c r="AV1078" s="14" t="s">
        <v>123</v>
      </c>
      <c r="AW1078" s="14" t="s">
        <v>38</v>
      </c>
      <c r="AX1078" s="14" t="s">
        <v>90</v>
      </c>
      <c r="AY1078" s="283" t="s">
        <v>244</v>
      </c>
    </row>
    <row r="1079" s="2" customFormat="1" ht="16.5" customHeight="1">
      <c r="A1079" s="40"/>
      <c r="B1079" s="41"/>
      <c r="C1079" s="222" t="s">
        <v>3003</v>
      </c>
      <c r="D1079" s="222" t="s">
        <v>245</v>
      </c>
      <c r="E1079" s="223" t="s">
        <v>3004</v>
      </c>
      <c r="F1079" s="224" t="s">
        <v>3005</v>
      </c>
      <c r="G1079" s="225" t="s">
        <v>248</v>
      </c>
      <c r="H1079" s="226">
        <v>75</v>
      </c>
      <c r="I1079" s="227"/>
      <c r="J1079" s="228">
        <f>ROUND(I1079*H1079,2)</f>
        <v>0</v>
      </c>
      <c r="K1079" s="224" t="s">
        <v>434</v>
      </c>
      <c r="L1079" s="46"/>
      <c r="M1079" s="229" t="s">
        <v>1</v>
      </c>
      <c r="N1079" s="230" t="s">
        <v>48</v>
      </c>
      <c r="O1079" s="93"/>
      <c r="P1079" s="231">
        <f>O1079*H1079</f>
        <v>0</v>
      </c>
      <c r="Q1079" s="231">
        <v>0</v>
      </c>
      <c r="R1079" s="231">
        <f>Q1079*H1079</f>
        <v>0</v>
      </c>
      <c r="S1079" s="231">
        <v>0</v>
      </c>
      <c r="T1079" s="232">
        <f>S1079*H1079</f>
        <v>0</v>
      </c>
      <c r="U1079" s="40"/>
      <c r="V1079" s="40"/>
      <c r="W1079" s="40"/>
      <c r="X1079" s="40"/>
      <c r="Y1079" s="40"/>
      <c r="Z1079" s="40"/>
      <c r="AA1079" s="40"/>
      <c r="AB1079" s="40"/>
      <c r="AC1079" s="40"/>
      <c r="AD1079" s="40"/>
      <c r="AE1079" s="40"/>
      <c r="AR1079" s="233" t="s">
        <v>276</v>
      </c>
      <c r="AT1079" s="233" t="s">
        <v>245</v>
      </c>
      <c r="AU1079" s="233" t="s">
        <v>92</v>
      </c>
      <c r="AY1079" s="18" t="s">
        <v>244</v>
      </c>
      <c r="BE1079" s="234">
        <f>IF(N1079="základní",J1079,0)</f>
        <v>0</v>
      </c>
      <c r="BF1079" s="234">
        <f>IF(N1079="snížená",J1079,0)</f>
        <v>0</v>
      </c>
      <c r="BG1079" s="234">
        <f>IF(N1079="zákl. přenesená",J1079,0)</f>
        <v>0</v>
      </c>
      <c r="BH1079" s="234">
        <f>IF(N1079="sníž. přenesená",J1079,0)</f>
        <v>0</v>
      </c>
      <c r="BI1079" s="234">
        <f>IF(N1079="nulová",J1079,0)</f>
        <v>0</v>
      </c>
      <c r="BJ1079" s="18" t="s">
        <v>90</v>
      </c>
      <c r="BK1079" s="234">
        <f>ROUND(I1079*H1079,2)</f>
        <v>0</v>
      </c>
      <c r="BL1079" s="18" t="s">
        <v>276</v>
      </c>
      <c r="BM1079" s="233" t="s">
        <v>3006</v>
      </c>
    </row>
    <row r="1080" s="15" customFormat="1">
      <c r="A1080" s="15"/>
      <c r="B1080" s="287"/>
      <c r="C1080" s="288"/>
      <c r="D1080" s="235" t="s">
        <v>436</v>
      </c>
      <c r="E1080" s="289" t="s">
        <v>1</v>
      </c>
      <c r="F1080" s="290" t="s">
        <v>3001</v>
      </c>
      <c r="G1080" s="288"/>
      <c r="H1080" s="289" t="s">
        <v>1</v>
      </c>
      <c r="I1080" s="291"/>
      <c r="J1080" s="288"/>
      <c r="K1080" s="288"/>
      <c r="L1080" s="292"/>
      <c r="M1080" s="293"/>
      <c r="N1080" s="294"/>
      <c r="O1080" s="294"/>
      <c r="P1080" s="294"/>
      <c r="Q1080" s="294"/>
      <c r="R1080" s="294"/>
      <c r="S1080" s="294"/>
      <c r="T1080" s="295"/>
      <c r="U1080" s="15"/>
      <c r="V1080" s="15"/>
      <c r="W1080" s="15"/>
      <c r="X1080" s="15"/>
      <c r="Y1080" s="15"/>
      <c r="Z1080" s="15"/>
      <c r="AA1080" s="15"/>
      <c r="AB1080" s="15"/>
      <c r="AC1080" s="15"/>
      <c r="AD1080" s="15"/>
      <c r="AE1080" s="15"/>
      <c r="AT1080" s="296" t="s">
        <v>436</v>
      </c>
      <c r="AU1080" s="296" t="s">
        <v>92</v>
      </c>
      <c r="AV1080" s="15" t="s">
        <v>90</v>
      </c>
      <c r="AW1080" s="15" t="s">
        <v>38</v>
      </c>
      <c r="AX1080" s="15" t="s">
        <v>83</v>
      </c>
      <c r="AY1080" s="296" t="s">
        <v>244</v>
      </c>
    </row>
    <row r="1081" s="13" customFormat="1">
      <c r="A1081" s="13"/>
      <c r="B1081" s="262"/>
      <c r="C1081" s="263"/>
      <c r="D1081" s="235" t="s">
        <v>436</v>
      </c>
      <c r="E1081" s="264" t="s">
        <v>1</v>
      </c>
      <c r="F1081" s="265" t="s">
        <v>3002</v>
      </c>
      <c r="G1081" s="263"/>
      <c r="H1081" s="266">
        <v>75</v>
      </c>
      <c r="I1081" s="267"/>
      <c r="J1081" s="263"/>
      <c r="K1081" s="263"/>
      <c r="L1081" s="268"/>
      <c r="M1081" s="269"/>
      <c r="N1081" s="270"/>
      <c r="O1081" s="270"/>
      <c r="P1081" s="270"/>
      <c r="Q1081" s="270"/>
      <c r="R1081" s="270"/>
      <c r="S1081" s="270"/>
      <c r="T1081" s="271"/>
      <c r="U1081" s="13"/>
      <c r="V1081" s="13"/>
      <c r="W1081" s="13"/>
      <c r="X1081" s="13"/>
      <c r="Y1081" s="13"/>
      <c r="Z1081" s="13"/>
      <c r="AA1081" s="13"/>
      <c r="AB1081" s="13"/>
      <c r="AC1081" s="13"/>
      <c r="AD1081" s="13"/>
      <c r="AE1081" s="13"/>
      <c r="AT1081" s="272" t="s">
        <v>436</v>
      </c>
      <c r="AU1081" s="272" t="s">
        <v>92</v>
      </c>
      <c r="AV1081" s="13" t="s">
        <v>92</v>
      </c>
      <c r="AW1081" s="13" t="s">
        <v>38</v>
      </c>
      <c r="AX1081" s="13" t="s">
        <v>83</v>
      </c>
      <c r="AY1081" s="272" t="s">
        <v>244</v>
      </c>
    </row>
    <row r="1082" s="14" customFormat="1">
      <c r="A1082" s="14"/>
      <c r="B1082" s="273"/>
      <c r="C1082" s="274"/>
      <c r="D1082" s="235" t="s">
        <v>436</v>
      </c>
      <c r="E1082" s="275" t="s">
        <v>1</v>
      </c>
      <c r="F1082" s="276" t="s">
        <v>438</v>
      </c>
      <c r="G1082" s="274"/>
      <c r="H1082" s="277">
        <v>75</v>
      </c>
      <c r="I1082" s="278"/>
      <c r="J1082" s="274"/>
      <c r="K1082" s="274"/>
      <c r="L1082" s="279"/>
      <c r="M1082" s="280"/>
      <c r="N1082" s="281"/>
      <c r="O1082" s="281"/>
      <c r="P1082" s="281"/>
      <c r="Q1082" s="281"/>
      <c r="R1082" s="281"/>
      <c r="S1082" s="281"/>
      <c r="T1082" s="282"/>
      <c r="U1082" s="14"/>
      <c r="V1082" s="14"/>
      <c r="W1082" s="14"/>
      <c r="X1082" s="14"/>
      <c r="Y1082" s="14"/>
      <c r="Z1082" s="14"/>
      <c r="AA1082" s="14"/>
      <c r="AB1082" s="14"/>
      <c r="AC1082" s="14"/>
      <c r="AD1082" s="14"/>
      <c r="AE1082" s="14"/>
      <c r="AT1082" s="283" t="s">
        <v>436</v>
      </c>
      <c r="AU1082" s="283" t="s">
        <v>92</v>
      </c>
      <c r="AV1082" s="14" t="s">
        <v>123</v>
      </c>
      <c r="AW1082" s="14" t="s">
        <v>38</v>
      </c>
      <c r="AX1082" s="14" t="s">
        <v>90</v>
      </c>
      <c r="AY1082" s="283" t="s">
        <v>244</v>
      </c>
    </row>
    <row r="1083" s="2" customFormat="1" ht="16.5" customHeight="1">
      <c r="A1083" s="40"/>
      <c r="B1083" s="41"/>
      <c r="C1083" s="222" t="s">
        <v>3007</v>
      </c>
      <c r="D1083" s="222" t="s">
        <v>245</v>
      </c>
      <c r="E1083" s="223" t="s">
        <v>3008</v>
      </c>
      <c r="F1083" s="224" t="s">
        <v>3009</v>
      </c>
      <c r="G1083" s="225" t="s">
        <v>248</v>
      </c>
      <c r="H1083" s="226">
        <v>75</v>
      </c>
      <c r="I1083" s="227"/>
      <c r="J1083" s="228">
        <f>ROUND(I1083*H1083,2)</f>
        <v>0</v>
      </c>
      <c r="K1083" s="224" t="s">
        <v>434</v>
      </c>
      <c r="L1083" s="46"/>
      <c r="M1083" s="229" t="s">
        <v>1</v>
      </c>
      <c r="N1083" s="230" t="s">
        <v>48</v>
      </c>
      <c r="O1083" s="93"/>
      <c r="P1083" s="231">
        <f>O1083*H1083</f>
        <v>0</v>
      </c>
      <c r="Q1083" s="231">
        <v>0.00017000000000000001</v>
      </c>
      <c r="R1083" s="231">
        <f>Q1083*H1083</f>
        <v>0.012750000000000001</v>
      </c>
      <c r="S1083" s="231">
        <v>0</v>
      </c>
      <c r="T1083" s="232">
        <f>S1083*H1083</f>
        <v>0</v>
      </c>
      <c r="U1083" s="40"/>
      <c r="V1083" s="40"/>
      <c r="W1083" s="40"/>
      <c r="X1083" s="40"/>
      <c r="Y1083" s="40"/>
      <c r="Z1083" s="40"/>
      <c r="AA1083" s="40"/>
      <c r="AB1083" s="40"/>
      <c r="AC1083" s="40"/>
      <c r="AD1083" s="40"/>
      <c r="AE1083" s="40"/>
      <c r="AR1083" s="233" t="s">
        <v>276</v>
      </c>
      <c r="AT1083" s="233" t="s">
        <v>245</v>
      </c>
      <c r="AU1083" s="233" t="s">
        <v>92</v>
      </c>
      <c r="AY1083" s="18" t="s">
        <v>244</v>
      </c>
      <c r="BE1083" s="234">
        <f>IF(N1083="základní",J1083,0)</f>
        <v>0</v>
      </c>
      <c r="BF1083" s="234">
        <f>IF(N1083="snížená",J1083,0)</f>
        <v>0</v>
      </c>
      <c r="BG1083" s="234">
        <f>IF(N1083="zákl. přenesená",J1083,0)</f>
        <v>0</v>
      </c>
      <c r="BH1083" s="234">
        <f>IF(N1083="sníž. přenesená",J1083,0)</f>
        <v>0</v>
      </c>
      <c r="BI1083" s="234">
        <f>IF(N1083="nulová",J1083,0)</f>
        <v>0</v>
      </c>
      <c r="BJ1083" s="18" t="s">
        <v>90</v>
      </c>
      <c r="BK1083" s="234">
        <f>ROUND(I1083*H1083,2)</f>
        <v>0</v>
      </c>
      <c r="BL1083" s="18" t="s">
        <v>276</v>
      </c>
      <c r="BM1083" s="233" t="s">
        <v>3010</v>
      </c>
    </row>
    <row r="1084" s="15" customFormat="1">
      <c r="A1084" s="15"/>
      <c r="B1084" s="287"/>
      <c r="C1084" s="288"/>
      <c r="D1084" s="235" t="s">
        <v>436</v>
      </c>
      <c r="E1084" s="289" t="s">
        <v>1</v>
      </c>
      <c r="F1084" s="290" t="s">
        <v>3001</v>
      </c>
      <c r="G1084" s="288"/>
      <c r="H1084" s="289" t="s">
        <v>1</v>
      </c>
      <c r="I1084" s="291"/>
      <c r="J1084" s="288"/>
      <c r="K1084" s="288"/>
      <c r="L1084" s="292"/>
      <c r="M1084" s="293"/>
      <c r="N1084" s="294"/>
      <c r="O1084" s="294"/>
      <c r="P1084" s="294"/>
      <c r="Q1084" s="294"/>
      <c r="R1084" s="294"/>
      <c r="S1084" s="294"/>
      <c r="T1084" s="295"/>
      <c r="U1084" s="15"/>
      <c r="V1084" s="15"/>
      <c r="W1084" s="15"/>
      <c r="X1084" s="15"/>
      <c r="Y1084" s="15"/>
      <c r="Z1084" s="15"/>
      <c r="AA1084" s="15"/>
      <c r="AB1084" s="15"/>
      <c r="AC1084" s="15"/>
      <c r="AD1084" s="15"/>
      <c r="AE1084" s="15"/>
      <c r="AT1084" s="296" t="s">
        <v>436</v>
      </c>
      <c r="AU1084" s="296" t="s">
        <v>92</v>
      </c>
      <c r="AV1084" s="15" t="s">
        <v>90</v>
      </c>
      <c r="AW1084" s="15" t="s">
        <v>38</v>
      </c>
      <c r="AX1084" s="15" t="s">
        <v>83</v>
      </c>
      <c r="AY1084" s="296" t="s">
        <v>244</v>
      </c>
    </row>
    <row r="1085" s="13" customFormat="1">
      <c r="A1085" s="13"/>
      <c r="B1085" s="262"/>
      <c r="C1085" s="263"/>
      <c r="D1085" s="235" t="s">
        <v>436</v>
      </c>
      <c r="E1085" s="264" t="s">
        <v>1</v>
      </c>
      <c r="F1085" s="265" t="s">
        <v>3002</v>
      </c>
      <c r="G1085" s="263"/>
      <c r="H1085" s="266">
        <v>75</v>
      </c>
      <c r="I1085" s="267"/>
      <c r="J1085" s="263"/>
      <c r="K1085" s="263"/>
      <c r="L1085" s="268"/>
      <c r="M1085" s="269"/>
      <c r="N1085" s="270"/>
      <c r="O1085" s="270"/>
      <c r="P1085" s="270"/>
      <c r="Q1085" s="270"/>
      <c r="R1085" s="270"/>
      <c r="S1085" s="270"/>
      <c r="T1085" s="271"/>
      <c r="U1085" s="13"/>
      <c r="V1085" s="13"/>
      <c r="W1085" s="13"/>
      <c r="X1085" s="13"/>
      <c r="Y1085" s="13"/>
      <c r="Z1085" s="13"/>
      <c r="AA1085" s="13"/>
      <c r="AB1085" s="13"/>
      <c r="AC1085" s="13"/>
      <c r="AD1085" s="13"/>
      <c r="AE1085" s="13"/>
      <c r="AT1085" s="272" t="s">
        <v>436</v>
      </c>
      <c r="AU1085" s="272" t="s">
        <v>92</v>
      </c>
      <c r="AV1085" s="13" t="s">
        <v>92</v>
      </c>
      <c r="AW1085" s="13" t="s">
        <v>38</v>
      </c>
      <c r="AX1085" s="13" t="s">
        <v>83</v>
      </c>
      <c r="AY1085" s="272" t="s">
        <v>244</v>
      </c>
    </row>
    <row r="1086" s="14" customFormat="1">
      <c r="A1086" s="14"/>
      <c r="B1086" s="273"/>
      <c r="C1086" s="274"/>
      <c r="D1086" s="235" t="s">
        <v>436</v>
      </c>
      <c r="E1086" s="275" t="s">
        <v>1</v>
      </c>
      <c r="F1086" s="276" t="s">
        <v>438</v>
      </c>
      <c r="G1086" s="274"/>
      <c r="H1086" s="277">
        <v>75</v>
      </c>
      <c r="I1086" s="278"/>
      <c r="J1086" s="274"/>
      <c r="K1086" s="274"/>
      <c r="L1086" s="279"/>
      <c r="M1086" s="280"/>
      <c r="N1086" s="281"/>
      <c r="O1086" s="281"/>
      <c r="P1086" s="281"/>
      <c r="Q1086" s="281"/>
      <c r="R1086" s="281"/>
      <c r="S1086" s="281"/>
      <c r="T1086" s="282"/>
      <c r="U1086" s="14"/>
      <c r="V1086" s="14"/>
      <c r="W1086" s="14"/>
      <c r="X1086" s="14"/>
      <c r="Y1086" s="14"/>
      <c r="Z1086" s="14"/>
      <c r="AA1086" s="14"/>
      <c r="AB1086" s="14"/>
      <c r="AC1086" s="14"/>
      <c r="AD1086" s="14"/>
      <c r="AE1086" s="14"/>
      <c r="AT1086" s="283" t="s">
        <v>436</v>
      </c>
      <c r="AU1086" s="283" t="s">
        <v>92</v>
      </c>
      <c r="AV1086" s="14" t="s">
        <v>123</v>
      </c>
      <c r="AW1086" s="14" t="s">
        <v>38</v>
      </c>
      <c r="AX1086" s="14" t="s">
        <v>90</v>
      </c>
      <c r="AY1086" s="283" t="s">
        <v>244</v>
      </c>
    </row>
    <row r="1087" s="2" customFormat="1" ht="16.5" customHeight="1">
      <c r="A1087" s="40"/>
      <c r="B1087" s="41"/>
      <c r="C1087" s="222" t="s">
        <v>3011</v>
      </c>
      <c r="D1087" s="222" t="s">
        <v>245</v>
      </c>
      <c r="E1087" s="223" t="s">
        <v>3012</v>
      </c>
      <c r="F1087" s="224" t="s">
        <v>3013</v>
      </c>
      <c r="G1087" s="225" t="s">
        <v>248</v>
      </c>
      <c r="H1087" s="226">
        <v>150</v>
      </c>
      <c r="I1087" s="227"/>
      <c r="J1087" s="228">
        <f>ROUND(I1087*H1087,2)</f>
        <v>0</v>
      </c>
      <c r="K1087" s="224" t="s">
        <v>434</v>
      </c>
      <c r="L1087" s="46"/>
      <c r="M1087" s="229" t="s">
        <v>1</v>
      </c>
      <c r="N1087" s="230" t="s">
        <v>48</v>
      </c>
      <c r="O1087" s="93"/>
      <c r="P1087" s="231">
        <f>O1087*H1087</f>
        <v>0</v>
      </c>
      <c r="Q1087" s="231">
        <v>0.00012</v>
      </c>
      <c r="R1087" s="231">
        <f>Q1087*H1087</f>
        <v>0.018000000000000002</v>
      </c>
      <c r="S1087" s="231">
        <v>0</v>
      </c>
      <c r="T1087" s="232">
        <f>S1087*H1087</f>
        <v>0</v>
      </c>
      <c r="U1087" s="40"/>
      <c r="V1087" s="40"/>
      <c r="W1087" s="40"/>
      <c r="X1087" s="40"/>
      <c r="Y1087" s="40"/>
      <c r="Z1087" s="40"/>
      <c r="AA1087" s="40"/>
      <c r="AB1087" s="40"/>
      <c r="AC1087" s="40"/>
      <c r="AD1087" s="40"/>
      <c r="AE1087" s="40"/>
      <c r="AR1087" s="233" t="s">
        <v>276</v>
      </c>
      <c r="AT1087" s="233" t="s">
        <v>245</v>
      </c>
      <c r="AU1087" s="233" t="s">
        <v>92</v>
      </c>
      <c r="AY1087" s="18" t="s">
        <v>244</v>
      </c>
      <c r="BE1087" s="234">
        <f>IF(N1087="základní",J1087,0)</f>
        <v>0</v>
      </c>
      <c r="BF1087" s="234">
        <f>IF(N1087="snížená",J1087,0)</f>
        <v>0</v>
      </c>
      <c r="BG1087" s="234">
        <f>IF(N1087="zákl. přenesená",J1087,0)</f>
        <v>0</v>
      </c>
      <c r="BH1087" s="234">
        <f>IF(N1087="sníž. přenesená",J1087,0)</f>
        <v>0</v>
      </c>
      <c r="BI1087" s="234">
        <f>IF(N1087="nulová",J1087,0)</f>
        <v>0</v>
      </c>
      <c r="BJ1087" s="18" t="s">
        <v>90</v>
      </c>
      <c r="BK1087" s="234">
        <f>ROUND(I1087*H1087,2)</f>
        <v>0</v>
      </c>
      <c r="BL1087" s="18" t="s">
        <v>276</v>
      </c>
      <c r="BM1087" s="233" t="s">
        <v>3014</v>
      </c>
    </row>
    <row r="1088" s="13" customFormat="1">
      <c r="A1088" s="13"/>
      <c r="B1088" s="262"/>
      <c r="C1088" s="263"/>
      <c r="D1088" s="235" t="s">
        <v>436</v>
      </c>
      <c r="E1088" s="263"/>
      <c r="F1088" s="265" t="s">
        <v>3015</v>
      </c>
      <c r="G1088" s="263"/>
      <c r="H1088" s="266">
        <v>150</v>
      </c>
      <c r="I1088" s="267"/>
      <c r="J1088" s="263"/>
      <c r="K1088" s="263"/>
      <c r="L1088" s="268"/>
      <c r="M1088" s="269"/>
      <c r="N1088" s="270"/>
      <c r="O1088" s="270"/>
      <c r="P1088" s="270"/>
      <c r="Q1088" s="270"/>
      <c r="R1088" s="270"/>
      <c r="S1088" s="270"/>
      <c r="T1088" s="271"/>
      <c r="U1088" s="13"/>
      <c r="V1088" s="13"/>
      <c r="W1088" s="13"/>
      <c r="X1088" s="13"/>
      <c r="Y1088" s="13"/>
      <c r="Z1088" s="13"/>
      <c r="AA1088" s="13"/>
      <c r="AB1088" s="13"/>
      <c r="AC1088" s="13"/>
      <c r="AD1088" s="13"/>
      <c r="AE1088" s="13"/>
      <c r="AT1088" s="272" t="s">
        <v>436</v>
      </c>
      <c r="AU1088" s="272" t="s">
        <v>92</v>
      </c>
      <c r="AV1088" s="13" t="s">
        <v>92</v>
      </c>
      <c r="AW1088" s="13" t="s">
        <v>4</v>
      </c>
      <c r="AX1088" s="13" t="s">
        <v>90</v>
      </c>
      <c r="AY1088" s="272" t="s">
        <v>244</v>
      </c>
    </row>
    <row r="1089" s="2" customFormat="1" ht="16.5" customHeight="1">
      <c r="A1089" s="40"/>
      <c r="B1089" s="41"/>
      <c r="C1089" s="222" t="s">
        <v>3016</v>
      </c>
      <c r="D1089" s="222" t="s">
        <v>245</v>
      </c>
      <c r="E1089" s="223" t="s">
        <v>3017</v>
      </c>
      <c r="F1089" s="224" t="s">
        <v>3018</v>
      </c>
      <c r="G1089" s="225" t="s">
        <v>248</v>
      </c>
      <c r="H1089" s="226">
        <v>35</v>
      </c>
      <c r="I1089" s="227"/>
      <c r="J1089" s="228">
        <f>ROUND(I1089*H1089,2)</f>
        <v>0</v>
      </c>
      <c r="K1089" s="224" t="s">
        <v>434</v>
      </c>
      <c r="L1089" s="46"/>
      <c r="M1089" s="229" t="s">
        <v>1</v>
      </c>
      <c r="N1089" s="230" t="s">
        <v>48</v>
      </c>
      <c r="O1089" s="93"/>
      <c r="P1089" s="231">
        <f>O1089*H1089</f>
        <v>0</v>
      </c>
      <c r="Q1089" s="231">
        <v>6.0000000000000002E-05</v>
      </c>
      <c r="R1089" s="231">
        <f>Q1089*H1089</f>
        <v>0.0020999999999999999</v>
      </c>
      <c r="S1089" s="231">
        <v>0</v>
      </c>
      <c r="T1089" s="232">
        <f>S1089*H1089</f>
        <v>0</v>
      </c>
      <c r="U1089" s="40"/>
      <c r="V1089" s="40"/>
      <c r="W1089" s="40"/>
      <c r="X1089" s="40"/>
      <c r="Y1089" s="40"/>
      <c r="Z1089" s="40"/>
      <c r="AA1089" s="40"/>
      <c r="AB1089" s="40"/>
      <c r="AC1089" s="40"/>
      <c r="AD1089" s="40"/>
      <c r="AE1089" s="40"/>
      <c r="AR1089" s="233" t="s">
        <v>276</v>
      </c>
      <c r="AT1089" s="233" t="s">
        <v>245</v>
      </c>
      <c r="AU1089" s="233" t="s">
        <v>92</v>
      </c>
      <c r="AY1089" s="18" t="s">
        <v>244</v>
      </c>
      <c r="BE1089" s="234">
        <f>IF(N1089="základní",J1089,0)</f>
        <v>0</v>
      </c>
      <c r="BF1089" s="234">
        <f>IF(N1089="snížená",J1089,0)</f>
        <v>0</v>
      </c>
      <c r="BG1089" s="234">
        <f>IF(N1089="zákl. přenesená",J1089,0)</f>
        <v>0</v>
      </c>
      <c r="BH1089" s="234">
        <f>IF(N1089="sníž. přenesená",J1089,0)</f>
        <v>0</v>
      </c>
      <c r="BI1089" s="234">
        <f>IF(N1089="nulová",J1089,0)</f>
        <v>0</v>
      </c>
      <c r="BJ1089" s="18" t="s">
        <v>90</v>
      </c>
      <c r="BK1089" s="234">
        <f>ROUND(I1089*H1089,2)</f>
        <v>0</v>
      </c>
      <c r="BL1089" s="18" t="s">
        <v>276</v>
      </c>
      <c r="BM1089" s="233" t="s">
        <v>3019</v>
      </c>
    </row>
    <row r="1090" s="15" customFormat="1">
      <c r="A1090" s="15"/>
      <c r="B1090" s="287"/>
      <c r="C1090" s="288"/>
      <c r="D1090" s="235" t="s">
        <v>436</v>
      </c>
      <c r="E1090" s="289" t="s">
        <v>1</v>
      </c>
      <c r="F1090" s="290" t="s">
        <v>3001</v>
      </c>
      <c r="G1090" s="288"/>
      <c r="H1090" s="289" t="s">
        <v>1</v>
      </c>
      <c r="I1090" s="291"/>
      <c r="J1090" s="288"/>
      <c r="K1090" s="288"/>
      <c r="L1090" s="292"/>
      <c r="M1090" s="293"/>
      <c r="N1090" s="294"/>
      <c r="O1090" s="294"/>
      <c r="P1090" s="294"/>
      <c r="Q1090" s="294"/>
      <c r="R1090" s="294"/>
      <c r="S1090" s="294"/>
      <c r="T1090" s="295"/>
      <c r="U1090" s="15"/>
      <c r="V1090" s="15"/>
      <c r="W1090" s="15"/>
      <c r="X1090" s="15"/>
      <c r="Y1090" s="15"/>
      <c r="Z1090" s="15"/>
      <c r="AA1090" s="15"/>
      <c r="AB1090" s="15"/>
      <c r="AC1090" s="15"/>
      <c r="AD1090" s="15"/>
      <c r="AE1090" s="15"/>
      <c r="AT1090" s="296" t="s">
        <v>436</v>
      </c>
      <c r="AU1090" s="296" t="s">
        <v>92</v>
      </c>
      <c r="AV1090" s="15" t="s">
        <v>90</v>
      </c>
      <c r="AW1090" s="15" t="s">
        <v>38</v>
      </c>
      <c r="AX1090" s="15" t="s">
        <v>83</v>
      </c>
      <c r="AY1090" s="296" t="s">
        <v>244</v>
      </c>
    </row>
    <row r="1091" s="13" customFormat="1">
      <c r="A1091" s="13"/>
      <c r="B1091" s="262"/>
      <c r="C1091" s="263"/>
      <c r="D1091" s="235" t="s">
        <v>436</v>
      </c>
      <c r="E1091" s="264" t="s">
        <v>1</v>
      </c>
      <c r="F1091" s="265" t="s">
        <v>3020</v>
      </c>
      <c r="G1091" s="263"/>
      <c r="H1091" s="266">
        <v>35</v>
      </c>
      <c r="I1091" s="267"/>
      <c r="J1091" s="263"/>
      <c r="K1091" s="263"/>
      <c r="L1091" s="268"/>
      <c r="M1091" s="269"/>
      <c r="N1091" s="270"/>
      <c r="O1091" s="270"/>
      <c r="P1091" s="270"/>
      <c r="Q1091" s="270"/>
      <c r="R1091" s="270"/>
      <c r="S1091" s="270"/>
      <c r="T1091" s="271"/>
      <c r="U1091" s="13"/>
      <c r="V1091" s="13"/>
      <c r="W1091" s="13"/>
      <c r="X1091" s="13"/>
      <c r="Y1091" s="13"/>
      <c r="Z1091" s="13"/>
      <c r="AA1091" s="13"/>
      <c r="AB1091" s="13"/>
      <c r="AC1091" s="13"/>
      <c r="AD1091" s="13"/>
      <c r="AE1091" s="13"/>
      <c r="AT1091" s="272" t="s">
        <v>436</v>
      </c>
      <c r="AU1091" s="272" t="s">
        <v>92</v>
      </c>
      <c r="AV1091" s="13" t="s">
        <v>92</v>
      </c>
      <c r="AW1091" s="13" t="s">
        <v>38</v>
      </c>
      <c r="AX1091" s="13" t="s">
        <v>83</v>
      </c>
      <c r="AY1091" s="272" t="s">
        <v>244</v>
      </c>
    </row>
    <row r="1092" s="14" customFormat="1">
      <c r="A1092" s="14"/>
      <c r="B1092" s="273"/>
      <c r="C1092" s="274"/>
      <c r="D1092" s="235" t="s">
        <v>436</v>
      </c>
      <c r="E1092" s="275" t="s">
        <v>1</v>
      </c>
      <c r="F1092" s="276" t="s">
        <v>438</v>
      </c>
      <c r="G1092" s="274"/>
      <c r="H1092" s="277">
        <v>35</v>
      </c>
      <c r="I1092" s="278"/>
      <c r="J1092" s="274"/>
      <c r="K1092" s="274"/>
      <c r="L1092" s="279"/>
      <c r="M1092" s="280"/>
      <c r="N1092" s="281"/>
      <c r="O1092" s="281"/>
      <c r="P1092" s="281"/>
      <c r="Q1092" s="281"/>
      <c r="R1092" s="281"/>
      <c r="S1092" s="281"/>
      <c r="T1092" s="282"/>
      <c r="U1092" s="14"/>
      <c r="V1092" s="14"/>
      <c r="W1092" s="14"/>
      <c r="X1092" s="14"/>
      <c r="Y1092" s="14"/>
      <c r="Z1092" s="14"/>
      <c r="AA1092" s="14"/>
      <c r="AB1092" s="14"/>
      <c r="AC1092" s="14"/>
      <c r="AD1092" s="14"/>
      <c r="AE1092" s="14"/>
      <c r="AT1092" s="283" t="s">
        <v>436</v>
      </c>
      <c r="AU1092" s="283" t="s">
        <v>92</v>
      </c>
      <c r="AV1092" s="14" t="s">
        <v>123</v>
      </c>
      <c r="AW1092" s="14" t="s">
        <v>38</v>
      </c>
      <c r="AX1092" s="14" t="s">
        <v>90</v>
      </c>
      <c r="AY1092" s="283" t="s">
        <v>244</v>
      </c>
    </row>
    <row r="1093" s="2" customFormat="1" ht="16.5" customHeight="1">
      <c r="A1093" s="40"/>
      <c r="B1093" s="41"/>
      <c r="C1093" s="222" t="s">
        <v>3021</v>
      </c>
      <c r="D1093" s="222" t="s">
        <v>245</v>
      </c>
      <c r="E1093" s="223" t="s">
        <v>3022</v>
      </c>
      <c r="F1093" s="224" t="s">
        <v>3023</v>
      </c>
      <c r="G1093" s="225" t="s">
        <v>248</v>
      </c>
      <c r="H1093" s="226">
        <v>35</v>
      </c>
      <c r="I1093" s="227"/>
      <c r="J1093" s="228">
        <f>ROUND(I1093*H1093,2)</f>
        <v>0</v>
      </c>
      <c r="K1093" s="224" t="s">
        <v>434</v>
      </c>
      <c r="L1093" s="46"/>
      <c r="M1093" s="229" t="s">
        <v>1</v>
      </c>
      <c r="N1093" s="230" t="s">
        <v>48</v>
      </c>
      <c r="O1093" s="93"/>
      <c r="P1093" s="231">
        <f>O1093*H1093</f>
        <v>0</v>
      </c>
      <c r="Q1093" s="231">
        <v>2.0000000000000002E-05</v>
      </c>
      <c r="R1093" s="231">
        <f>Q1093*H1093</f>
        <v>0.0007000000000000001</v>
      </c>
      <c r="S1093" s="231">
        <v>0</v>
      </c>
      <c r="T1093" s="232">
        <f>S1093*H1093</f>
        <v>0</v>
      </c>
      <c r="U1093" s="40"/>
      <c r="V1093" s="40"/>
      <c r="W1093" s="40"/>
      <c r="X1093" s="40"/>
      <c r="Y1093" s="40"/>
      <c r="Z1093" s="40"/>
      <c r="AA1093" s="40"/>
      <c r="AB1093" s="40"/>
      <c r="AC1093" s="40"/>
      <c r="AD1093" s="40"/>
      <c r="AE1093" s="40"/>
      <c r="AR1093" s="233" t="s">
        <v>276</v>
      </c>
      <c r="AT1093" s="233" t="s">
        <v>245</v>
      </c>
      <c r="AU1093" s="233" t="s">
        <v>92</v>
      </c>
      <c r="AY1093" s="18" t="s">
        <v>244</v>
      </c>
      <c r="BE1093" s="234">
        <f>IF(N1093="základní",J1093,0)</f>
        <v>0</v>
      </c>
      <c r="BF1093" s="234">
        <f>IF(N1093="snížená",J1093,0)</f>
        <v>0</v>
      </c>
      <c r="BG1093" s="234">
        <f>IF(N1093="zákl. přenesená",J1093,0)</f>
        <v>0</v>
      </c>
      <c r="BH1093" s="234">
        <f>IF(N1093="sníž. přenesená",J1093,0)</f>
        <v>0</v>
      </c>
      <c r="BI1093" s="234">
        <f>IF(N1093="nulová",J1093,0)</f>
        <v>0</v>
      </c>
      <c r="BJ1093" s="18" t="s">
        <v>90</v>
      </c>
      <c r="BK1093" s="234">
        <f>ROUND(I1093*H1093,2)</f>
        <v>0</v>
      </c>
      <c r="BL1093" s="18" t="s">
        <v>276</v>
      </c>
      <c r="BM1093" s="233" t="s">
        <v>3024</v>
      </c>
    </row>
    <row r="1094" s="15" customFormat="1">
      <c r="A1094" s="15"/>
      <c r="B1094" s="287"/>
      <c r="C1094" s="288"/>
      <c r="D1094" s="235" t="s">
        <v>436</v>
      </c>
      <c r="E1094" s="289" t="s">
        <v>1</v>
      </c>
      <c r="F1094" s="290" t="s">
        <v>3001</v>
      </c>
      <c r="G1094" s="288"/>
      <c r="H1094" s="289" t="s">
        <v>1</v>
      </c>
      <c r="I1094" s="291"/>
      <c r="J1094" s="288"/>
      <c r="K1094" s="288"/>
      <c r="L1094" s="292"/>
      <c r="M1094" s="293"/>
      <c r="N1094" s="294"/>
      <c r="O1094" s="294"/>
      <c r="P1094" s="294"/>
      <c r="Q1094" s="294"/>
      <c r="R1094" s="294"/>
      <c r="S1094" s="294"/>
      <c r="T1094" s="295"/>
      <c r="U1094" s="15"/>
      <c r="V1094" s="15"/>
      <c r="W1094" s="15"/>
      <c r="X1094" s="15"/>
      <c r="Y1094" s="15"/>
      <c r="Z1094" s="15"/>
      <c r="AA1094" s="15"/>
      <c r="AB1094" s="15"/>
      <c r="AC1094" s="15"/>
      <c r="AD1094" s="15"/>
      <c r="AE1094" s="15"/>
      <c r="AT1094" s="296" t="s">
        <v>436</v>
      </c>
      <c r="AU1094" s="296" t="s">
        <v>92</v>
      </c>
      <c r="AV1094" s="15" t="s">
        <v>90</v>
      </c>
      <c r="AW1094" s="15" t="s">
        <v>38</v>
      </c>
      <c r="AX1094" s="15" t="s">
        <v>83</v>
      </c>
      <c r="AY1094" s="296" t="s">
        <v>244</v>
      </c>
    </row>
    <row r="1095" s="13" customFormat="1">
      <c r="A1095" s="13"/>
      <c r="B1095" s="262"/>
      <c r="C1095" s="263"/>
      <c r="D1095" s="235" t="s">
        <v>436</v>
      </c>
      <c r="E1095" s="264" t="s">
        <v>1</v>
      </c>
      <c r="F1095" s="265" t="s">
        <v>3020</v>
      </c>
      <c r="G1095" s="263"/>
      <c r="H1095" s="266">
        <v>35</v>
      </c>
      <c r="I1095" s="267"/>
      <c r="J1095" s="263"/>
      <c r="K1095" s="263"/>
      <c r="L1095" s="268"/>
      <c r="M1095" s="269"/>
      <c r="N1095" s="270"/>
      <c r="O1095" s="270"/>
      <c r="P1095" s="270"/>
      <c r="Q1095" s="270"/>
      <c r="R1095" s="270"/>
      <c r="S1095" s="270"/>
      <c r="T1095" s="271"/>
      <c r="U1095" s="13"/>
      <c r="V1095" s="13"/>
      <c r="W1095" s="13"/>
      <c r="X1095" s="13"/>
      <c r="Y1095" s="13"/>
      <c r="Z1095" s="13"/>
      <c r="AA1095" s="13"/>
      <c r="AB1095" s="13"/>
      <c r="AC1095" s="13"/>
      <c r="AD1095" s="13"/>
      <c r="AE1095" s="13"/>
      <c r="AT1095" s="272" t="s">
        <v>436</v>
      </c>
      <c r="AU1095" s="272" t="s">
        <v>92</v>
      </c>
      <c r="AV1095" s="13" t="s">
        <v>92</v>
      </c>
      <c r="AW1095" s="13" t="s">
        <v>38</v>
      </c>
      <c r="AX1095" s="13" t="s">
        <v>83</v>
      </c>
      <c r="AY1095" s="272" t="s">
        <v>244</v>
      </c>
    </row>
    <row r="1096" s="14" customFormat="1">
      <c r="A1096" s="14"/>
      <c r="B1096" s="273"/>
      <c r="C1096" s="274"/>
      <c r="D1096" s="235" t="s">
        <v>436</v>
      </c>
      <c r="E1096" s="275" t="s">
        <v>1</v>
      </c>
      <c r="F1096" s="276" t="s">
        <v>438</v>
      </c>
      <c r="G1096" s="274"/>
      <c r="H1096" s="277">
        <v>35</v>
      </c>
      <c r="I1096" s="278"/>
      <c r="J1096" s="274"/>
      <c r="K1096" s="274"/>
      <c r="L1096" s="279"/>
      <c r="M1096" s="280"/>
      <c r="N1096" s="281"/>
      <c r="O1096" s="281"/>
      <c r="P1096" s="281"/>
      <c r="Q1096" s="281"/>
      <c r="R1096" s="281"/>
      <c r="S1096" s="281"/>
      <c r="T1096" s="282"/>
      <c r="U1096" s="14"/>
      <c r="V1096" s="14"/>
      <c r="W1096" s="14"/>
      <c r="X1096" s="14"/>
      <c r="Y1096" s="14"/>
      <c r="Z1096" s="14"/>
      <c r="AA1096" s="14"/>
      <c r="AB1096" s="14"/>
      <c r="AC1096" s="14"/>
      <c r="AD1096" s="14"/>
      <c r="AE1096" s="14"/>
      <c r="AT1096" s="283" t="s">
        <v>436</v>
      </c>
      <c r="AU1096" s="283" t="s">
        <v>92</v>
      </c>
      <c r="AV1096" s="14" t="s">
        <v>123</v>
      </c>
      <c r="AW1096" s="14" t="s">
        <v>38</v>
      </c>
      <c r="AX1096" s="14" t="s">
        <v>90</v>
      </c>
      <c r="AY1096" s="283" t="s">
        <v>244</v>
      </c>
    </row>
    <row r="1097" s="2" customFormat="1" ht="16.5" customHeight="1">
      <c r="A1097" s="40"/>
      <c r="B1097" s="41"/>
      <c r="C1097" s="222" t="s">
        <v>3025</v>
      </c>
      <c r="D1097" s="222" t="s">
        <v>245</v>
      </c>
      <c r="E1097" s="223" t="s">
        <v>3026</v>
      </c>
      <c r="F1097" s="224" t="s">
        <v>3027</v>
      </c>
      <c r="G1097" s="225" t="s">
        <v>248</v>
      </c>
      <c r="H1097" s="226">
        <v>35</v>
      </c>
      <c r="I1097" s="227"/>
      <c r="J1097" s="228">
        <f>ROUND(I1097*H1097,2)</f>
        <v>0</v>
      </c>
      <c r="K1097" s="224" t="s">
        <v>434</v>
      </c>
      <c r="L1097" s="46"/>
      <c r="M1097" s="229" t="s">
        <v>1</v>
      </c>
      <c r="N1097" s="230" t="s">
        <v>48</v>
      </c>
      <c r="O1097" s="93"/>
      <c r="P1097" s="231">
        <f>O1097*H1097</f>
        <v>0</v>
      </c>
      <c r="Q1097" s="231">
        <v>0.00013999999999999999</v>
      </c>
      <c r="R1097" s="231">
        <f>Q1097*H1097</f>
        <v>0.0048999999999999998</v>
      </c>
      <c r="S1097" s="231">
        <v>0</v>
      </c>
      <c r="T1097" s="232">
        <f>S1097*H1097</f>
        <v>0</v>
      </c>
      <c r="U1097" s="40"/>
      <c r="V1097" s="40"/>
      <c r="W1097" s="40"/>
      <c r="X1097" s="40"/>
      <c r="Y1097" s="40"/>
      <c r="Z1097" s="40"/>
      <c r="AA1097" s="40"/>
      <c r="AB1097" s="40"/>
      <c r="AC1097" s="40"/>
      <c r="AD1097" s="40"/>
      <c r="AE1097" s="40"/>
      <c r="AR1097" s="233" t="s">
        <v>276</v>
      </c>
      <c r="AT1097" s="233" t="s">
        <v>245</v>
      </c>
      <c r="AU1097" s="233" t="s">
        <v>92</v>
      </c>
      <c r="AY1097" s="18" t="s">
        <v>244</v>
      </c>
      <c r="BE1097" s="234">
        <f>IF(N1097="základní",J1097,0)</f>
        <v>0</v>
      </c>
      <c r="BF1097" s="234">
        <f>IF(N1097="snížená",J1097,0)</f>
        <v>0</v>
      </c>
      <c r="BG1097" s="234">
        <f>IF(N1097="zákl. přenesená",J1097,0)</f>
        <v>0</v>
      </c>
      <c r="BH1097" s="234">
        <f>IF(N1097="sníž. přenesená",J1097,0)</f>
        <v>0</v>
      </c>
      <c r="BI1097" s="234">
        <f>IF(N1097="nulová",J1097,0)</f>
        <v>0</v>
      </c>
      <c r="BJ1097" s="18" t="s">
        <v>90</v>
      </c>
      <c r="BK1097" s="234">
        <f>ROUND(I1097*H1097,2)</f>
        <v>0</v>
      </c>
      <c r="BL1097" s="18" t="s">
        <v>276</v>
      </c>
      <c r="BM1097" s="233" t="s">
        <v>3028</v>
      </c>
    </row>
    <row r="1098" s="15" customFormat="1">
      <c r="A1098" s="15"/>
      <c r="B1098" s="287"/>
      <c r="C1098" s="288"/>
      <c r="D1098" s="235" t="s">
        <v>436</v>
      </c>
      <c r="E1098" s="289" t="s">
        <v>1</v>
      </c>
      <c r="F1098" s="290" t="s">
        <v>3001</v>
      </c>
      <c r="G1098" s="288"/>
      <c r="H1098" s="289" t="s">
        <v>1</v>
      </c>
      <c r="I1098" s="291"/>
      <c r="J1098" s="288"/>
      <c r="K1098" s="288"/>
      <c r="L1098" s="292"/>
      <c r="M1098" s="293"/>
      <c r="N1098" s="294"/>
      <c r="O1098" s="294"/>
      <c r="P1098" s="294"/>
      <c r="Q1098" s="294"/>
      <c r="R1098" s="294"/>
      <c r="S1098" s="294"/>
      <c r="T1098" s="295"/>
      <c r="U1098" s="15"/>
      <c r="V1098" s="15"/>
      <c r="W1098" s="15"/>
      <c r="X1098" s="15"/>
      <c r="Y1098" s="15"/>
      <c r="Z1098" s="15"/>
      <c r="AA1098" s="15"/>
      <c r="AB1098" s="15"/>
      <c r="AC1098" s="15"/>
      <c r="AD1098" s="15"/>
      <c r="AE1098" s="15"/>
      <c r="AT1098" s="296" t="s">
        <v>436</v>
      </c>
      <c r="AU1098" s="296" t="s">
        <v>92</v>
      </c>
      <c r="AV1098" s="15" t="s">
        <v>90</v>
      </c>
      <c r="AW1098" s="15" t="s">
        <v>38</v>
      </c>
      <c r="AX1098" s="15" t="s">
        <v>83</v>
      </c>
      <c r="AY1098" s="296" t="s">
        <v>244</v>
      </c>
    </row>
    <row r="1099" s="13" customFormat="1">
      <c r="A1099" s="13"/>
      <c r="B1099" s="262"/>
      <c r="C1099" s="263"/>
      <c r="D1099" s="235" t="s">
        <v>436</v>
      </c>
      <c r="E1099" s="264" t="s">
        <v>1</v>
      </c>
      <c r="F1099" s="265" t="s">
        <v>3020</v>
      </c>
      <c r="G1099" s="263"/>
      <c r="H1099" s="266">
        <v>35</v>
      </c>
      <c r="I1099" s="267"/>
      <c r="J1099" s="263"/>
      <c r="K1099" s="263"/>
      <c r="L1099" s="268"/>
      <c r="M1099" s="269"/>
      <c r="N1099" s="270"/>
      <c r="O1099" s="270"/>
      <c r="P1099" s="270"/>
      <c r="Q1099" s="270"/>
      <c r="R1099" s="270"/>
      <c r="S1099" s="270"/>
      <c r="T1099" s="271"/>
      <c r="U1099" s="13"/>
      <c r="V1099" s="13"/>
      <c r="W1099" s="13"/>
      <c r="X1099" s="13"/>
      <c r="Y1099" s="13"/>
      <c r="Z1099" s="13"/>
      <c r="AA1099" s="13"/>
      <c r="AB1099" s="13"/>
      <c r="AC1099" s="13"/>
      <c r="AD1099" s="13"/>
      <c r="AE1099" s="13"/>
      <c r="AT1099" s="272" t="s">
        <v>436</v>
      </c>
      <c r="AU1099" s="272" t="s">
        <v>92</v>
      </c>
      <c r="AV1099" s="13" t="s">
        <v>92</v>
      </c>
      <c r="AW1099" s="13" t="s">
        <v>38</v>
      </c>
      <c r="AX1099" s="13" t="s">
        <v>83</v>
      </c>
      <c r="AY1099" s="272" t="s">
        <v>244</v>
      </c>
    </row>
    <row r="1100" s="14" customFormat="1">
      <c r="A1100" s="14"/>
      <c r="B1100" s="273"/>
      <c r="C1100" s="274"/>
      <c r="D1100" s="235" t="s">
        <v>436</v>
      </c>
      <c r="E1100" s="275" t="s">
        <v>1</v>
      </c>
      <c r="F1100" s="276" t="s">
        <v>438</v>
      </c>
      <c r="G1100" s="274"/>
      <c r="H1100" s="277">
        <v>35</v>
      </c>
      <c r="I1100" s="278"/>
      <c r="J1100" s="274"/>
      <c r="K1100" s="274"/>
      <c r="L1100" s="279"/>
      <c r="M1100" s="280"/>
      <c r="N1100" s="281"/>
      <c r="O1100" s="281"/>
      <c r="P1100" s="281"/>
      <c r="Q1100" s="281"/>
      <c r="R1100" s="281"/>
      <c r="S1100" s="281"/>
      <c r="T1100" s="282"/>
      <c r="U1100" s="14"/>
      <c r="V1100" s="14"/>
      <c r="W1100" s="14"/>
      <c r="X1100" s="14"/>
      <c r="Y1100" s="14"/>
      <c r="Z1100" s="14"/>
      <c r="AA1100" s="14"/>
      <c r="AB1100" s="14"/>
      <c r="AC1100" s="14"/>
      <c r="AD1100" s="14"/>
      <c r="AE1100" s="14"/>
      <c r="AT1100" s="283" t="s">
        <v>436</v>
      </c>
      <c r="AU1100" s="283" t="s">
        <v>92</v>
      </c>
      <c r="AV1100" s="14" t="s">
        <v>123</v>
      </c>
      <c r="AW1100" s="14" t="s">
        <v>38</v>
      </c>
      <c r="AX1100" s="14" t="s">
        <v>90</v>
      </c>
      <c r="AY1100" s="283" t="s">
        <v>244</v>
      </c>
    </row>
    <row r="1101" s="2" customFormat="1" ht="16.5" customHeight="1">
      <c r="A1101" s="40"/>
      <c r="B1101" s="41"/>
      <c r="C1101" s="222" t="s">
        <v>3029</v>
      </c>
      <c r="D1101" s="222" t="s">
        <v>245</v>
      </c>
      <c r="E1101" s="223" t="s">
        <v>3030</v>
      </c>
      <c r="F1101" s="224" t="s">
        <v>3031</v>
      </c>
      <c r="G1101" s="225" t="s">
        <v>248</v>
      </c>
      <c r="H1101" s="226">
        <v>70</v>
      </c>
      <c r="I1101" s="227"/>
      <c r="J1101" s="228">
        <f>ROUND(I1101*H1101,2)</f>
        <v>0</v>
      </c>
      <c r="K1101" s="224" t="s">
        <v>434</v>
      </c>
      <c r="L1101" s="46"/>
      <c r="M1101" s="229" t="s">
        <v>1</v>
      </c>
      <c r="N1101" s="230" t="s">
        <v>48</v>
      </c>
      <c r="O1101" s="93"/>
      <c r="P1101" s="231">
        <f>O1101*H1101</f>
        <v>0</v>
      </c>
      <c r="Q1101" s="231">
        <v>0.00012999999999999999</v>
      </c>
      <c r="R1101" s="231">
        <f>Q1101*H1101</f>
        <v>0.0090999999999999987</v>
      </c>
      <c r="S1101" s="231">
        <v>0</v>
      </c>
      <c r="T1101" s="232">
        <f>S1101*H1101</f>
        <v>0</v>
      </c>
      <c r="U1101" s="40"/>
      <c r="V1101" s="40"/>
      <c r="W1101" s="40"/>
      <c r="X1101" s="40"/>
      <c r="Y1101" s="40"/>
      <c r="Z1101" s="40"/>
      <c r="AA1101" s="40"/>
      <c r="AB1101" s="40"/>
      <c r="AC1101" s="40"/>
      <c r="AD1101" s="40"/>
      <c r="AE1101" s="40"/>
      <c r="AR1101" s="233" t="s">
        <v>276</v>
      </c>
      <c r="AT1101" s="233" t="s">
        <v>245</v>
      </c>
      <c r="AU1101" s="233" t="s">
        <v>92</v>
      </c>
      <c r="AY1101" s="18" t="s">
        <v>244</v>
      </c>
      <c r="BE1101" s="234">
        <f>IF(N1101="základní",J1101,0)</f>
        <v>0</v>
      </c>
      <c r="BF1101" s="234">
        <f>IF(N1101="snížená",J1101,0)</f>
        <v>0</v>
      </c>
      <c r="BG1101" s="234">
        <f>IF(N1101="zákl. přenesená",J1101,0)</f>
        <v>0</v>
      </c>
      <c r="BH1101" s="234">
        <f>IF(N1101="sníž. přenesená",J1101,0)</f>
        <v>0</v>
      </c>
      <c r="BI1101" s="234">
        <f>IF(N1101="nulová",J1101,0)</f>
        <v>0</v>
      </c>
      <c r="BJ1101" s="18" t="s">
        <v>90</v>
      </c>
      <c r="BK1101" s="234">
        <f>ROUND(I1101*H1101,2)</f>
        <v>0</v>
      </c>
      <c r="BL1101" s="18" t="s">
        <v>276</v>
      </c>
      <c r="BM1101" s="233" t="s">
        <v>3032</v>
      </c>
    </row>
    <row r="1102" s="13" customFormat="1">
      <c r="A1102" s="13"/>
      <c r="B1102" s="262"/>
      <c r="C1102" s="263"/>
      <c r="D1102" s="235" t="s">
        <v>436</v>
      </c>
      <c r="E1102" s="263"/>
      <c r="F1102" s="265" t="s">
        <v>3033</v>
      </c>
      <c r="G1102" s="263"/>
      <c r="H1102" s="266">
        <v>70</v>
      </c>
      <c r="I1102" s="267"/>
      <c r="J1102" s="263"/>
      <c r="K1102" s="263"/>
      <c r="L1102" s="268"/>
      <c r="M1102" s="269"/>
      <c r="N1102" s="270"/>
      <c r="O1102" s="270"/>
      <c r="P1102" s="270"/>
      <c r="Q1102" s="270"/>
      <c r="R1102" s="270"/>
      <c r="S1102" s="270"/>
      <c r="T1102" s="271"/>
      <c r="U1102" s="13"/>
      <c r="V1102" s="13"/>
      <c r="W1102" s="13"/>
      <c r="X1102" s="13"/>
      <c r="Y1102" s="13"/>
      <c r="Z1102" s="13"/>
      <c r="AA1102" s="13"/>
      <c r="AB1102" s="13"/>
      <c r="AC1102" s="13"/>
      <c r="AD1102" s="13"/>
      <c r="AE1102" s="13"/>
      <c r="AT1102" s="272" t="s">
        <v>436</v>
      </c>
      <c r="AU1102" s="272" t="s">
        <v>92</v>
      </c>
      <c r="AV1102" s="13" t="s">
        <v>92</v>
      </c>
      <c r="AW1102" s="13" t="s">
        <v>4</v>
      </c>
      <c r="AX1102" s="13" t="s">
        <v>90</v>
      </c>
      <c r="AY1102" s="272" t="s">
        <v>244</v>
      </c>
    </row>
    <row r="1103" s="2" customFormat="1" ht="16.5" customHeight="1">
      <c r="A1103" s="40"/>
      <c r="B1103" s="41"/>
      <c r="C1103" s="222" t="s">
        <v>3034</v>
      </c>
      <c r="D1103" s="222" t="s">
        <v>245</v>
      </c>
      <c r="E1103" s="223" t="s">
        <v>3035</v>
      </c>
      <c r="F1103" s="224" t="s">
        <v>3036</v>
      </c>
      <c r="G1103" s="225" t="s">
        <v>248</v>
      </c>
      <c r="H1103" s="226">
        <v>50.767000000000003</v>
      </c>
      <c r="I1103" s="227"/>
      <c r="J1103" s="228">
        <f>ROUND(I1103*H1103,2)</f>
        <v>0</v>
      </c>
      <c r="K1103" s="224" t="s">
        <v>434</v>
      </c>
      <c r="L1103" s="46"/>
      <c r="M1103" s="229" t="s">
        <v>1</v>
      </c>
      <c r="N1103" s="230" t="s">
        <v>48</v>
      </c>
      <c r="O1103" s="93"/>
      <c r="P1103" s="231">
        <f>O1103*H1103</f>
        <v>0</v>
      </c>
      <c r="Q1103" s="231">
        <v>0.00013999999999999999</v>
      </c>
      <c r="R1103" s="231">
        <f>Q1103*H1103</f>
        <v>0.0071073799999999999</v>
      </c>
      <c r="S1103" s="231">
        <v>0</v>
      </c>
      <c r="T1103" s="232">
        <f>S1103*H1103</f>
        <v>0</v>
      </c>
      <c r="U1103" s="40"/>
      <c r="V1103" s="40"/>
      <c r="W1103" s="40"/>
      <c r="X1103" s="40"/>
      <c r="Y1103" s="40"/>
      <c r="Z1103" s="40"/>
      <c r="AA1103" s="40"/>
      <c r="AB1103" s="40"/>
      <c r="AC1103" s="40"/>
      <c r="AD1103" s="40"/>
      <c r="AE1103" s="40"/>
      <c r="AR1103" s="233" t="s">
        <v>276</v>
      </c>
      <c r="AT1103" s="233" t="s">
        <v>245</v>
      </c>
      <c r="AU1103" s="233" t="s">
        <v>92</v>
      </c>
      <c r="AY1103" s="18" t="s">
        <v>244</v>
      </c>
      <c r="BE1103" s="234">
        <f>IF(N1103="základní",J1103,0)</f>
        <v>0</v>
      </c>
      <c r="BF1103" s="234">
        <f>IF(N1103="snížená",J1103,0)</f>
        <v>0</v>
      </c>
      <c r="BG1103" s="234">
        <f>IF(N1103="zákl. přenesená",J1103,0)</f>
        <v>0</v>
      </c>
      <c r="BH1103" s="234">
        <f>IF(N1103="sníž. přenesená",J1103,0)</f>
        <v>0</v>
      </c>
      <c r="BI1103" s="234">
        <f>IF(N1103="nulová",J1103,0)</f>
        <v>0</v>
      </c>
      <c r="BJ1103" s="18" t="s">
        <v>90</v>
      </c>
      <c r="BK1103" s="234">
        <f>ROUND(I1103*H1103,2)</f>
        <v>0</v>
      </c>
      <c r="BL1103" s="18" t="s">
        <v>276</v>
      </c>
      <c r="BM1103" s="233" t="s">
        <v>3037</v>
      </c>
    </row>
    <row r="1104" s="13" customFormat="1">
      <c r="A1104" s="13"/>
      <c r="B1104" s="262"/>
      <c r="C1104" s="263"/>
      <c r="D1104" s="235" t="s">
        <v>436</v>
      </c>
      <c r="E1104" s="264" t="s">
        <v>1</v>
      </c>
      <c r="F1104" s="265" t="s">
        <v>3038</v>
      </c>
      <c r="G1104" s="263"/>
      <c r="H1104" s="266">
        <v>50.767000000000003</v>
      </c>
      <c r="I1104" s="267"/>
      <c r="J1104" s="263"/>
      <c r="K1104" s="263"/>
      <c r="L1104" s="268"/>
      <c r="M1104" s="269"/>
      <c r="N1104" s="270"/>
      <c r="O1104" s="270"/>
      <c r="P1104" s="270"/>
      <c r="Q1104" s="270"/>
      <c r="R1104" s="270"/>
      <c r="S1104" s="270"/>
      <c r="T1104" s="271"/>
      <c r="U1104" s="13"/>
      <c r="V1104" s="13"/>
      <c r="W1104" s="13"/>
      <c r="X1104" s="13"/>
      <c r="Y1104" s="13"/>
      <c r="Z1104" s="13"/>
      <c r="AA1104" s="13"/>
      <c r="AB1104" s="13"/>
      <c r="AC1104" s="13"/>
      <c r="AD1104" s="13"/>
      <c r="AE1104" s="13"/>
      <c r="AT1104" s="272" t="s">
        <v>436</v>
      </c>
      <c r="AU1104" s="272" t="s">
        <v>92</v>
      </c>
      <c r="AV1104" s="13" t="s">
        <v>92</v>
      </c>
      <c r="AW1104" s="13" t="s">
        <v>38</v>
      </c>
      <c r="AX1104" s="13" t="s">
        <v>83</v>
      </c>
      <c r="AY1104" s="272" t="s">
        <v>244</v>
      </c>
    </row>
    <row r="1105" s="14" customFormat="1">
      <c r="A1105" s="14"/>
      <c r="B1105" s="273"/>
      <c r="C1105" s="274"/>
      <c r="D1105" s="235" t="s">
        <v>436</v>
      </c>
      <c r="E1105" s="275" t="s">
        <v>1</v>
      </c>
      <c r="F1105" s="276" t="s">
        <v>438</v>
      </c>
      <c r="G1105" s="274"/>
      <c r="H1105" s="277">
        <v>50.767000000000003</v>
      </c>
      <c r="I1105" s="278"/>
      <c r="J1105" s="274"/>
      <c r="K1105" s="274"/>
      <c r="L1105" s="279"/>
      <c r="M1105" s="280"/>
      <c r="N1105" s="281"/>
      <c r="O1105" s="281"/>
      <c r="P1105" s="281"/>
      <c r="Q1105" s="281"/>
      <c r="R1105" s="281"/>
      <c r="S1105" s="281"/>
      <c r="T1105" s="282"/>
      <c r="U1105" s="14"/>
      <c r="V1105" s="14"/>
      <c r="W1105" s="14"/>
      <c r="X1105" s="14"/>
      <c r="Y1105" s="14"/>
      <c r="Z1105" s="14"/>
      <c r="AA1105" s="14"/>
      <c r="AB1105" s="14"/>
      <c r="AC1105" s="14"/>
      <c r="AD1105" s="14"/>
      <c r="AE1105" s="14"/>
      <c r="AT1105" s="283" t="s">
        <v>436</v>
      </c>
      <c r="AU1105" s="283" t="s">
        <v>92</v>
      </c>
      <c r="AV1105" s="14" t="s">
        <v>123</v>
      </c>
      <c r="AW1105" s="14" t="s">
        <v>38</v>
      </c>
      <c r="AX1105" s="14" t="s">
        <v>90</v>
      </c>
      <c r="AY1105" s="283" t="s">
        <v>244</v>
      </c>
    </row>
    <row r="1106" s="2" customFormat="1" ht="16.5" customHeight="1">
      <c r="A1106" s="40"/>
      <c r="B1106" s="41"/>
      <c r="C1106" s="222" t="s">
        <v>3039</v>
      </c>
      <c r="D1106" s="222" t="s">
        <v>245</v>
      </c>
      <c r="E1106" s="223" t="s">
        <v>3040</v>
      </c>
      <c r="F1106" s="224" t="s">
        <v>3041</v>
      </c>
      <c r="G1106" s="225" t="s">
        <v>248</v>
      </c>
      <c r="H1106" s="226">
        <v>50.767000000000003</v>
      </c>
      <c r="I1106" s="227"/>
      <c r="J1106" s="228">
        <f>ROUND(I1106*H1106,2)</f>
        <v>0</v>
      </c>
      <c r="K1106" s="224" t="s">
        <v>434</v>
      </c>
      <c r="L1106" s="46"/>
      <c r="M1106" s="229" t="s">
        <v>1</v>
      </c>
      <c r="N1106" s="230" t="s">
        <v>48</v>
      </c>
      <c r="O1106" s="93"/>
      <c r="P1106" s="231">
        <f>O1106*H1106</f>
        <v>0</v>
      </c>
      <c r="Q1106" s="231">
        <v>0.00072000000000000005</v>
      </c>
      <c r="R1106" s="231">
        <f>Q1106*H1106</f>
        <v>0.036552240000000007</v>
      </c>
      <c r="S1106" s="231">
        <v>0</v>
      </c>
      <c r="T1106" s="232">
        <f>S1106*H1106</f>
        <v>0</v>
      </c>
      <c r="U1106" s="40"/>
      <c r="V1106" s="40"/>
      <c r="W1106" s="40"/>
      <c r="X1106" s="40"/>
      <c r="Y1106" s="40"/>
      <c r="Z1106" s="40"/>
      <c r="AA1106" s="40"/>
      <c r="AB1106" s="40"/>
      <c r="AC1106" s="40"/>
      <c r="AD1106" s="40"/>
      <c r="AE1106" s="40"/>
      <c r="AR1106" s="233" t="s">
        <v>276</v>
      </c>
      <c r="AT1106" s="233" t="s">
        <v>245</v>
      </c>
      <c r="AU1106" s="233" t="s">
        <v>92</v>
      </c>
      <c r="AY1106" s="18" t="s">
        <v>244</v>
      </c>
      <c r="BE1106" s="234">
        <f>IF(N1106="základní",J1106,0)</f>
        <v>0</v>
      </c>
      <c r="BF1106" s="234">
        <f>IF(N1106="snížená",J1106,0)</f>
        <v>0</v>
      </c>
      <c r="BG1106" s="234">
        <f>IF(N1106="zákl. přenesená",J1106,0)</f>
        <v>0</v>
      </c>
      <c r="BH1106" s="234">
        <f>IF(N1106="sníž. přenesená",J1106,0)</f>
        <v>0</v>
      </c>
      <c r="BI1106" s="234">
        <f>IF(N1106="nulová",J1106,0)</f>
        <v>0</v>
      </c>
      <c r="BJ1106" s="18" t="s">
        <v>90</v>
      </c>
      <c r="BK1106" s="234">
        <f>ROUND(I1106*H1106,2)</f>
        <v>0</v>
      </c>
      <c r="BL1106" s="18" t="s">
        <v>276</v>
      </c>
      <c r="BM1106" s="233" t="s">
        <v>3042</v>
      </c>
    </row>
    <row r="1107" s="2" customFormat="1" ht="16.5" customHeight="1">
      <c r="A1107" s="40"/>
      <c r="B1107" s="41"/>
      <c r="C1107" s="222" t="s">
        <v>3043</v>
      </c>
      <c r="D1107" s="222" t="s">
        <v>245</v>
      </c>
      <c r="E1107" s="223" t="s">
        <v>3044</v>
      </c>
      <c r="F1107" s="224" t="s">
        <v>3045</v>
      </c>
      <c r="G1107" s="225" t="s">
        <v>248</v>
      </c>
      <c r="H1107" s="226">
        <v>11.369999999999999</v>
      </c>
      <c r="I1107" s="227"/>
      <c r="J1107" s="228">
        <f>ROUND(I1107*H1107,2)</f>
        <v>0</v>
      </c>
      <c r="K1107" s="224" t="s">
        <v>434</v>
      </c>
      <c r="L1107" s="46"/>
      <c r="M1107" s="229" t="s">
        <v>1</v>
      </c>
      <c r="N1107" s="230" t="s">
        <v>48</v>
      </c>
      <c r="O1107" s="93"/>
      <c r="P1107" s="231">
        <f>O1107*H1107</f>
        <v>0</v>
      </c>
      <c r="Q1107" s="231">
        <v>0.00025000000000000001</v>
      </c>
      <c r="R1107" s="231">
        <f>Q1107*H1107</f>
        <v>0.0028425</v>
      </c>
      <c r="S1107" s="231">
        <v>0</v>
      </c>
      <c r="T1107" s="232">
        <f>S1107*H1107</f>
        <v>0</v>
      </c>
      <c r="U1107" s="40"/>
      <c r="V1107" s="40"/>
      <c r="W1107" s="40"/>
      <c r="X1107" s="40"/>
      <c r="Y1107" s="40"/>
      <c r="Z1107" s="40"/>
      <c r="AA1107" s="40"/>
      <c r="AB1107" s="40"/>
      <c r="AC1107" s="40"/>
      <c r="AD1107" s="40"/>
      <c r="AE1107" s="40"/>
      <c r="AR1107" s="233" t="s">
        <v>276</v>
      </c>
      <c r="AT1107" s="233" t="s">
        <v>245</v>
      </c>
      <c r="AU1107" s="233" t="s">
        <v>92</v>
      </c>
      <c r="AY1107" s="18" t="s">
        <v>244</v>
      </c>
      <c r="BE1107" s="234">
        <f>IF(N1107="základní",J1107,0)</f>
        <v>0</v>
      </c>
      <c r="BF1107" s="234">
        <f>IF(N1107="snížená",J1107,0)</f>
        <v>0</v>
      </c>
      <c r="BG1107" s="234">
        <f>IF(N1107="zákl. přenesená",J1107,0)</f>
        <v>0</v>
      </c>
      <c r="BH1107" s="234">
        <f>IF(N1107="sníž. přenesená",J1107,0)</f>
        <v>0</v>
      </c>
      <c r="BI1107" s="234">
        <f>IF(N1107="nulová",J1107,0)</f>
        <v>0</v>
      </c>
      <c r="BJ1107" s="18" t="s">
        <v>90</v>
      </c>
      <c r="BK1107" s="234">
        <f>ROUND(I1107*H1107,2)</f>
        <v>0</v>
      </c>
      <c r="BL1107" s="18" t="s">
        <v>276</v>
      </c>
      <c r="BM1107" s="233" t="s">
        <v>3046</v>
      </c>
    </row>
    <row r="1108" s="13" customFormat="1">
      <c r="A1108" s="13"/>
      <c r="B1108" s="262"/>
      <c r="C1108" s="263"/>
      <c r="D1108" s="235" t="s">
        <v>436</v>
      </c>
      <c r="E1108" s="264" t="s">
        <v>1</v>
      </c>
      <c r="F1108" s="265" t="s">
        <v>2222</v>
      </c>
      <c r="G1108" s="263"/>
      <c r="H1108" s="266">
        <v>1.69</v>
      </c>
      <c r="I1108" s="267"/>
      <c r="J1108" s="263"/>
      <c r="K1108" s="263"/>
      <c r="L1108" s="268"/>
      <c r="M1108" s="269"/>
      <c r="N1108" s="270"/>
      <c r="O1108" s="270"/>
      <c r="P1108" s="270"/>
      <c r="Q1108" s="270"/>
      <c r="R1108" s="270"/>
      <c r="S1108" s="270"/>
      <c r="T1108" s="271"/>
      <c r="U1108" s="13"/>
      <c r="V1108" s="13"/>
      <c r="W1108" s="13"/>
      <c r="X1108" s="13"/>
      <c r="Y1108" s="13"/>
      <c r="Z1108" s="13"/>
      <c r="AA1108" s="13"/>
      <c r="AB1108" s="13"/>
      <c r="AC1108" s="13"/>
      <c r="AD1108" s="13"/>
      <c r="AE1108" s="13"/>
      <c r="AT1108" s="272" t="s">
        <v>436</v>
      </c>
      <c r="AU1108" s="272" t="s">
        <v>92</v>
      </c>
      <c r="AV1108" s="13" t="s">
        <v>92</v>
      </c>
      <c r="AW1108" s="13" t="s">
        <v>38</v>
      </c>
      <c r="AX1108" s="13" t="s">
        <v>83</v>
      </c>
      <c r="AY1108" s="272" t="s">
        <v>244</v>
      </c>
    </row>
    <row r="1109" s="13" customFormat="1">
      <c r="A1109" s="13"/>
      <c r="B1109" s="262"/>
      <c r="C1109" s="263"/>
      <c r="D1109" s="235" t="s">
        <v>436</v>
      </c>
      <c r="E1109" s="264" t="s">
        <v>1</v>
      </c>
      <c r="F1109" s="265" t="s">
        <v>2216</v>
      </c>
      <c r="G1109" s="263"/>
      <c r="H1109" s="266">
        <v>9.6799999999999997</v>
      </c>
      <c r="I1109" s="267"/>
      <c r="J1109" s="263"/>
      <c r="K1109" s="263"/>
      <c r="L1109" s="268"/>
      <c r="M1109" s="269"/>
      <c r="N1109" s="270"/>
      <c r="O1109" s="270"/>
      <c r="P1109" s="270"/>
      <c r="Q1109" s="270"/>
      <c r="R1109" s="270"/>
      <c r="S1109" s="270"/>
      <c r="T1109" s="271"/>
      <c r="U1109" s="13"/>
      <c r="V1109" s="13"/>
      <c r="W1109" s="13"/>
      <c r="X1109" s="13"/>
      <c r="Y1109" s="13"/>
      <c r="Z1109" s="13"/>
      <c r="AA1109" s="13"/>
      <c r="AB1109" s="13"/>
      <c r="AC1109" s="13"/>
      <c r="AD1109" s="13"/>
      <c r="AE1109" s="13"/>
      <c r="AT1109" s="272" t="s">
        <v>436</v>
      </c>
      <c r="AU1109" s="272" t="s">
        <v>92</v>
      </c>
      <c r="AV1109" s="13" t="s">
        <v>92</v>
      </c>
      <c r="AW1109" s="13" t="s">
        <v>38</v>
      </c>
      <c r="AX1109" s="13" t="s">
        <v>83</v>
      </c>
      <c r="AY1109" s="272" t="s">
        <v>244</v>
      </c>
    </row>
    <row r="1110" s="14" customFormat="1">
      <c r="A1110" s="14"/>
      <c r="B1110" s="273"/>
      <c r="C1110" s="274"/>
      <c r="D1110" s="235" t="s">
        <v>436</v>
      </c>
      <c r="E1110" s="275" t="s">
        <v>1</v>
      </c>
      <c r="F1110" s="276" t="s">
        <v>438</v>
      </c>
      <c r="G1110" s="274"/>
      <c r="H1110" s="277">
        <v>11.369999999999999</v>
      </c>
      <c r="I1110" s="278"/>
      <c r="J1110" s="274"/>
      <c r="K1110" s="274"/>
      <c r="L1110" s="279"/>
      <c r="M1110" s="280"/>
      <c r="N1110" s="281"/>
      <c r="O1110" s="281"/>
      <c r="P1110" s="281"/>
      <c r="Q1110" s="281"/>
      <c r="R1110" s="281"/>
      <c r="S1110" s="281"/>
      <c r="T1110" s="282"/>
      <c r="U1110" s="14"/>
      <c r="V1110" s="14"/>
      <c r="W1110" s="14"/>
      <c r="X1110" s="14"/>
      <c r="Y1110" s="14"/>
      <c r="Z1110" s="14"/>
      <c r="AA1110" s="14"/>
      <c r="AB1110" s="14"/>
      <c r="AC1110" s="14"/>
      <c r="AD1110" s="14"/>
      <c r="AE1110" s="14"/>
      <c r="AT1110" s="283" t="s">
        <v>436</v>
      </c>
      <c r="AU1110" s="283" t="s">
        <v>92</v>
      </c>
      <c r="AV1110" s="14" t="s">
        <v>123</v>
      </c>
      <c r="AW1110" s="14" t="s">
        <v>38</v>
      </c>
      <c r="AX1110" s="14" t="s">
        <v>90</v>
      </c>
      <c r="AY1110" s="283" t="s">
        <v>244</v>
      </c>
    </row>
    <row r="1111" s="2" customFormat="1" ht="16.5" customHeight="1">
      <c r="A1111" s="40"/>
      <c r="B1111" s="41"/>
      <c r="C1111" s="222" t="s">
        <v>3047</v>
      </c>
      <c r="D1111" s="222" t="s">
        <v>245</v>
      </c>
      <c r="E1111" s="223" t="s">
        <v>3044</v>
      </c>
      <c r="F1111" s="224" t="s">
        <v>3045</v>
      </c>
      <c r="G1111" s="225" t="s">
        <v>248</v>
      </c>
      <c r="H1111" s="226">
        <v>0.90000000000000002</v>
      </c>
      <c r="I1111" s="227"/>
      <c r="J1111" s="228">
        <f>ROUND(I1111*H1111,2)</f>
        <v>0</v>
      </c>
      <c r="K1111" s="224" t="s">
        <v>434</v>
      </c>
      <c r="L1111" s="46"/>
      <c r="M1111" s="229" t="s">
        <v>1</v>
      </c>
      <c r="N1111" s="230" t="s">
        <v>48</v>
      </c>
      <c r="O1111" s="93"/>
      <c r="P1111" s="231">
        <f>O1111*H1111</f>
        <v>0</v>
      </c>
      <c r="Q1111" s="231">
        <v>0.00025000000000000001</v>
      </c>
      <c r="R1111" s="231">
        <f>Q1111*H1111</f>
        <v>0.00022500000000000002</v>
      </c>
      <c r="S1111" s="231">
        <v>0</v>
      </c>
      <c r="T1111" s="232">
        <f>S1111*H1111</f>
        <v>0</v>
      </c>
      <c r="U1111" s="40"/>
      <c r="V1111" s="40"/>
      <c r="W1111" s="40"/>
      <c r="X1111" s="40"/>
      <c r="Y1111" s="40"/>
      <c r="Z1111" s="40"/>
      <c r="AA1111" s="40"/>
      <c r="AB1111" s="40"/>
      <c r="AC1111" s="40"/>
      <c r="AD1111" s="40"/>
      <c r="AE1111" s="40"/>
      <c r="AR1111" s="233" t="s">
        <v>276</v>
      </c>
      <c r="AT1111" s="233" t="s">
        <v>245</v>
      </c>
      <c r="AU1111" s="233" t="s">
        <v>92</v>
      </c>
      <c r="AY1111" s="18" t="s">
        <v>244</v>
      </c>
      <c r="BE1111" s="234">
        <f>IF(N1111="základní",J1111,0)</f>
        <v>0</v>
      </c>
      <c r="BF1111" s="234">
        <f>IF(N1111="snížená",J1111,0)</f>
        <v>0</v>
      </c>
      <c r="BG1111" s="234">
        <f>IF(N1111="zákl. přenesená",J1111,0)</f>
        <v>0</v>
      </c>
      <c r="BH1111" s="234">
        <f>IF(N1111="sníž. přenesená",J1111,0)</f>
        <v>0</v>
      </c>
      <c r="BI1111" s="234">
        <f>IF(N1111="nulová",J1111,0)</f>
        <v>0</v>
      </c>
      <c r="BJ1111" s="18" t="s">
        <v>90</v>
      </c>
      <c r="BK1111" s="234">
        <f>ROUND(I1111*H1111,2)</f>
        <v>0</v>
      </c>
      <c r="BL1111" s="18" t="s">
        <v>276</v>
      </c>
      <c r="BM1111" s="233" t="s">
        <v>3048</v>
      </c>
    </row>
    <row r="1112" s="13" customFormat="1">
      <c r="A1112" s="13"/>
      <c r="B1112" s="262"/>
      <c r="C1112" s="263"/>
      <c r="D1112" s="235" t="s">
        <v>436</v>
      </c>
      <c r="E1112" s="264" t="s">
        <v>1</v>
      </c>
      <c r="F1112" s="265" t="s">
        <v>2227</v>
      </c>
      <c r="G1112" s="263"/>
      <c r="H1112" s="266">
        <v>0.90000000000000002</v>
      </c>
      <c r="I1112" s="267"/>
      <c r="J1112" s="263"/>
      <c r="K1112" s="263"/>
      <c r="L1112" s="268"/>
      <c r="M1112" s="269"/>
      <c r="N1112" s="270"/>
      <c r="O1112" s="270"/>
      <c r="P1112" s="270"/>
      <c r="Q1112" s="270"/>
      <c r="R1112" s="270"/>
      <c r="S1112" s="270"/>
      <c r="T1112" s="271"/>
      <c r="U1112" s="13"/>
      <c r="V1112" s="13"/>
      <c r="W1112" s="13"/>
      <c r="X1112" s="13"/>
      <c r="Y1112" s="13"/>
      <c r="Z1112" s="13"/>
      <c r="AA1112" s="13"/>
      <c r="AB1112" s="13"/>
      <c r="AC1112" s="13"/>
      <c r="AD1112" s="13"/>
      <c r="AE1112" s="13"/>
      <c r="AT1112" s="272" t="s">
        <v>436</v>
      </c>
      <c r="AU1112" s="272" t="s">
        <v>92</v>
      </c>
      <c r="AV1112" s="13" t="s">
        <v>92</v>
      </c>
      <c r="AW1112" s="13" t="s">
        <v>38</v>
      </c>
      <c r="AX1112" s="13" t="s">
        <v>83</v>
      </c>
      <c r="AY1112" s="272" t="s">
        <v>244</v>
      </c>
    </row>
    <row r="1113" s="14" customFormat="1">
      <c r="A1113" s="14"/>
      <c r="B1113" s="273"/>
      <c r="C1113" s="274"/>
      <c r="D1113" s="235" t="s">
        <v>436</v>
      </c>
      <c r="E1113" s="275" t="s">
        <v>1</v>
      </c>
      <c r="F1113" s="276" t="s">
        <v>438</v>
      </c>
      <c r="G1113" s="274"/>
      <c r="H1113" s="277">
        <v>0.90000000000000002</v>
      </c>
      <c r="I1113" s="278"/>
      <c r="J1113" s="274"/>
      <c r="K1113" s="274"/>
      <c r="L1113" s="279"/>
      <c r="M1113" s="280"/>
      <c r="N1113" s="281"/>
      <c r="O1113" s="281"/>
      <c r="P1113" s="281"/>
      <c r="Q1113" s="281"/>
      <c r="R1113" s="281"/>
      <c r="S1113" s="281"/>
      <c r="T1113" s="282"/>
      <c r="U1113" s="14"/>
      <c r="V1113" s="14"/>
      <c r="W1113" s="14"/>
      <c r="X1113" s="14"/>
      <c r="Y1113" s="14"/>
      <c r="Z1113" s="14"/>
      <c r="AA1113" s="14"/>
      <c r="AB1113" s="14"/>
      <c r="AC1113" s="14"/>
      <c r="AD1113" s="14"/>
      <c r="AE1113" s="14"/>
      <c r="AT1113" s="283" t="s">
        <v>436</v>
      </c>
      <c r="AU1113" s="283" t="s">
        <v>92</v>
      </c>
      <c r="AV1113" s="14" t="s">
        <v>123</v>
      </c>
      <c r="AW1113" s="14" t="s">
        <v>38</v>
      </c>
      <c r="AX1113" s="14" t="s">
        <v>90</v>
      </c>
      <c r="AY1113" s="283" t="s">
        <v>244</v>
      </c>
    </row>
    <row r="1114" s="11" customFormat="1" ht="22.8" customHeight="1">
      <c r="A1114" s="11"/>
      <c r="B1114" s="208"/>
      <c r="C1114" s="209"/>
      <c r="D1114" s="210" t="s">
        <v>82</v>
      </c>
      <c r="E1114" s="260" t="s">
        <v>3049</v>
      </c>
      <c r="F1114" s="260" t="s">
        <v>3050</v>
      </c>
      <c r="G1114" s="209"/>
      <c r="H1114" s="209"/>
      <c r="I1114" s="212"/>
      <c r="J1114" s="261">
        <f>BK1114</f>
        <v>0</v>
      </c>
      <c r="K1114" s="209"/>
      <c r="L1114" s="214"/>
      <c r="M1114" s="215"/>
      <c r="N1114" s="216"/>
      <c r="O1114" s="216"/>
      <c r="P1114" s="217">
        <f>SUM(P1115:P1122)</f>
        <v>0</v>
      </c>
      <c r="Q1114" s="216"/>
      <c r="R1114" s="217">
        <f>SUM(R1115:R1122)</f>
        <v>0.83772449999999998</v>
      </c>
      <c r="S1114" s="216"/>
      <c r="T1114" s="218">
        <f>SUM(T1115:T1122)</f>
        <v>0.13485</v>
      </c>
      <c r="U1114" s="11"/>
      <c r="V1114" s="11"/>
      <c r="W1114" s="11"/>
      <c r="X1114" s="11"/>
      <c r="Y1114" s="11"/>
      <c r="Z1114" s="11"/>
      <c r="AA1114" s="11"/>
      <c r="AB1114" s="11"/>
      <c r="AC1114" s="11"/>
      <c r="AD1114" s="11"/>
      <c r="AE1114" s="11"/>
      <c r="AR1114" s="219" t="s">
        <v>92</v>
      </c>
      <c r="AT1114" s="220" t="s">
        <v>82</v>
      </c>
      <c r="AU1114" s="220" t="s">
        <v>90</v>
      </c>
      <c r="AY1114" s="219" t="s">
        <v>244</v>
      </c>
      <c r="BK1114" s="221">
        <f>SUM(BK1115:BK1122)</f>
        <v>0</v>
      </c>
    </row>
    <row r="1115" s="2" customFormat="1" ht="16.5" customHeight="1">
      <c r="A1115" s="40"/>
      <c r="B1115" s="41"/>
      <c r="C1115" s="222" t="s">
        <v>3051</v>
      </c>
      <c r="D1115" s="222" t="s">
        <v>245</v>
      </c>
      <c r="E1115" s="223" t="s">
        <v>3052</v>
      </c>
      <c r="F1115" s="224" t="s">
        <v>3053</v>
      </c>
      <c r="G1115" s="225" t="s">
        <v>248</v>
      </c>
      <c r="H1115" s="226">
        <v>435</v>
      </c>
      <c r="I1115" s="227"/>
      <c r="J1115" s="228">
        <f>ROUND(I1115*H1115,2)</f>
        <v>0</v>
      </c>
      <c r="K1115" s="224" t="s">
        <v>434</v>
      </c>
      <c r="L1115" s="46"/>
      <c r="M1115" s="229" t="s">
        <v>1</v>
      </c>
      <c r="N1115" s="230" t="s">
        <v>48</v>
      </c>
      <c r="O1115" s="93"/>
      <c r="P1115" s="231">
        <f>O1115*H1115</f>
        <v>0</v>
      </c>
      <c r="Q1115" s="231">
        <v>0.001</v>
      </c>
      <c r="R1115" s="231">
        <f>Q1115*H1115</f>
        <v>0.435</v>
      </c>
      <c r="S1115" s="231">
        <v>0.00031</v>
      </c>
      <c r="T1115" s="232">
        <f>S1115*H1115</f>
        <v>0.13485</v>
      </c>
      <c r="U1115" s="40"/>
      <c r="V1115" s="40"/>
      <c r="W1115" s="40"/>
      <c r="X1115" s="40"/>
      <c r="Y1115" s="40"/>
      <c r="Z1115" s="40"/>
      <c r="AA1115" s="40"/>
      <c r="AB1115" s="40"/>
      <c r="AC1115" s="40"/>
      <c r="AD1115" s="40"/>
      <c r="AE1115" s="40"/>
      <c r="AR1115" s="233" t="s">
        <v>276</v>
      </c>
      <c r="AT1115" s="233" t="s">
        <v>245</v>
      </c>
      <c r="AU1115" s="233" t="s">
        <v>92</v>
      </c>
      <c r="AY1115" s="18" t="s">
        <v>244</v>
      </c>
      <c r="BE1115" s="234">
        <f>IF(N1115="základní",J1115,0)</f>
        <v>0</v>
      </c>
      <c r="BF1115" s="234">
        <f>IF(N1115="snížená",J1115,0)</f>
        <v>0</v>
      </c>
      <c r="BG1115" s="234">
        <f>IF(N1115="zákl. přenesená",J1115,0)</f>
        <v>0</v>
      </c>
      <c r="BH1115" s="234">
        <f>IF(N1115="sníž. přenesená",J1115,0)</f>
        <v>0</v>
      </c>
      <c r="BI1115" s="234">
        <f>IF(N1115="nulová",J1115,0)</f>
        <v>0</v>
      </c>
      <c r="BJ1115" s="18" t="s">
        <v>90</v>
      </c>
      <c r="BK1115" s="234">
        <f>ROUND(I1115*H1115,2)</f>
        <v>0</v>
      </c>
      <c r="BL1115" s="18" t="s">
        <v>276</v>
      </c>
      <c r="BM1115" s="233" t="s">
        <v>3054</v>
      </c>
    </row>
    <row r="1116" s="15" customFormat="1">
      <c r="A1116" s="15"/>
      <c r="B1116" s="287"/>
      <c r="C1116" s="288"/>
      <c r="D1116" s="235" t="s">
        <v>436</v>
      </c>
      <c r="E1116" s="289" t="s">
        <v>1</v>
      </c>
      <c r="F1116" s="290" t="s">
        <v>2107</v>
      </c>
      <c r="G1116" s="288"/>
      <c r="H1116" s="289" t="s">
        <v>1</v>
      </c>
      <c r="I1116" s="291"/>
      <c r="J1116" s="288"/>
      <c r="K1116" s="288"/>
      <c r="L1116" s="292"/>
      <c r="M1116" s="293"/>
      <c r="N1116" s="294"/>
      <c r="O1116" s="294"/>
      <c r="P1116" s="294"/>
      <c r="Q1116" s="294"/>
      <c r="R1116" s="294"/>
      <c r="S1116" s="294"/>
      <c r="T1116" s="295"/>
      <c r="U1116" s="15"/>
      <c r="V1116" s="15"/>
      <c r="W1116" s="15"/>
      <c r="X1116" s="15"/>
      <c r="Y1116" s="15"/>
      <c r="Z1116" s="15"/>
      <c r="AA1116" s="15"/>
      <c r="AB1116" s="15"/>
      <c r="AC1116" s="15"/>
      <c r="AD1116" s="15"/>
      <c r="AE1116" s="15"/>
      <c r="AT1116" s="296" t="s">
        <v>436</v>
      </c>
      <c r="AU1116" s="296" t="s">
        <v>92</v>
      </c>
      <c r="AV1116" s="15" t="s">
        <v>90</v>
      </c>
      <c r="AW1116" s="15" t="s">
        <v>38</v>
      </c>
      <c r="AX1116" s="15" t="s">
        <v>83</v>
      </c>
      <c r="AY1116" s="296" t="s">
        <v>244</v>
      </c>
    </row>
    <row r="1117" s="13" customFormat="1">
      <c r="A1117" s="13"/>
      <c r="B1117" s="262"/>
      <c r="C1117" s="263"/>
      <c r="D1117" s="235" t="s">
        <v>436</v>
      </c>
      <c r="E1117" s="264" t="s">
        <v>1</v>
      </c>
      <c r="F1117" s="265" t="s">
        <v>2126</v>
      </c>
      <c r="G1117" s="263"/>
      <c r="H1117" s="266">
        <v>240</v>
      </c>
      <c r="I1117" s="267"/>
      <c r="J1117" s="263"/>
      <c r="K1117" s="263"/>
      <c r="L1117" s="268"/>
      <c r="M1117" s="269"/>
      <c r="N1117" s="270"/>
      <c r="O1117" s="270"/>
      <c r="P1117" s="270"/>
      <c r="Q1117" s="270"/>
      <c r="R1117" s="270"/>
      <c r="S1117" s="270"/>
      <c r="T1117" s="271"/>
      <c r="U1117" s="13"/>
      <c r="V1117" s="13"/>
      <c r="W1117" s="13"/>
      <c r="X1117" s="13"/>
      <c r="Y1117" s="13"/>
      <c r="Z1117" s="13"/>
      <c r="AA1117" s="13"/>
      <c r="AB1117" s="13"/>
      <c r="AC1117" s="13"/>
      <c r="AD1117" s="13"/>
      <c r="AE1117" s="13"/>
      <c r="AT1117" s="272" t="s">
        <v>436</v>
      </c>
      <c r="AU1117" s="272" t="s">
        <v>92</v>
      </c>
      <c r="AV1117" s="13" t="s">
        <v>92</v>
      </c>
      <c r="AW1117" s="13" t="s">
        <v>38</v>
      </c>
      <c r="AX1117" s="13" t="s">
        <v>83</v>
      </c>
      <c r="AY1117" s="272" t="s">
        <v>244</v>
      </c>
    </row>
    <row r="1118" s="13" customFormat="1">
      <c r="A1118" s="13"/>
      <c r="B1118" s="262"/>
      <c r="C1118" s="263"/>
      <c r="D1118" s="235" t="s">
        <v>436</v>
      </c>
      <c r="E1118" s="264" t="s">
        <v>1</v>
      </c>
      <c r="F1118" s="265" t="s">
        <v>2108</v>
      </c>
      <c r="G1118" s="263"/>
      <c r="H1118" s="266">
        <v>195</v>
      </c>
      <c r="I1118" s="267"/>
      <c r="J1118" s="263"/>
      <c r="K1118" s="263"/>
      <c r="L1118" s="268"/>
      <c r="M1118" s="269"/>
      <c r="N1118" s="270"/>
      <c r="O1118" s="270"/>
      <c r="P1118" s="270"/>
      <c r="Q1118" s="270"/>
      <c r="R1118" s="270"/>
      <c r="S1118" s="270"/>
      <c r="T1118" s="271"/>
      <c r="U1118" s="13"/>
      <c r="V1118" s="13"/>
      <c r="W1118" s="13"/>
      <c r="X1118" s="13"/>
      <c r="Y1118" s="13"/>
      <c r="Z1118" s="13"/>
      <c r="AA1118" s="13"/>
      <c r="AB1118" s="13"/>
      <c r="AC1118" s="13"/>
      <c r="AD1118" s="13"/>
      <c r="AE1118" s="13"/>
      <c r="AT1118" s="272" t="s">
        <v>436</v>
      </c>
      <c r="AU1118" s="272" t="s">
        <v>92</v>
      </c>
      <c r="AV1118" s="13" t="s">
        <v>92</v>
      </c>
      <c r="AW1118" s="13" t="s">
        <v>38</v>
      </c>
      <c r="AX1118" s="13" t="s">
        <v>83</v>
      </c>
      <c r="AY1118" s="272" t="s">
        <v>244</v>
      </c>
    </row>
    <row r="1119" s="14" customFormat="1">
      <c r="A1119" s="14"/>
      <c r="B1119" s="273"/>
      <c r="C1119" s="274"/>
      <c r="D1119" s="235" t="s">
        <v>436</v>
      </c>
      <c r="E1119" s="275" t="s">
        <v>1</v>
      </c>
      <c r="F1119" s="276" t="s">
        <v>438</v>
      </c>
      <c r="G1119" s="274"/>
      <c r="H1119" s="277">
        <v>435</v>
      </c>
      <c r="I1119" s="278"/>
      <c r="J1119" s="274"/>
      <c r="K1119" s="274"/>
      <c r="L1119" s="279"/>
      <c r="M1119" s="280"/>
      <c r="N1119" s="281"/>
      <c r="O1119" s="281"/>
      <c r="P1119" s="281"/>
      <c r="Q1119" s="281"/>
      <c r="R1119" s="281"/>
      <c r="S1119" s="281"/>
      <c r="T1119" s="282"/>
      <c r="U1119" s="14"/>
      <c r="V1119" s="14"/>
      <c r="W1119" s="14"/>
      <c r="X1119" s="14"/>
      <c r="Y1119" s="14"/>
      <c r="Z1119" s="14"/>
      <c r="AA1119" s="14"/>
      <c r="AB1119" s="14"/>
      <c r="AC1119" s="14"/>
      <c r="AD1119" s="14"/>
      <c r="AE1119" s="14"/>
      <c r="AT1119" s="283" t="s">
        <v>436</v>
      </c>
      <c r="AU1119" s="283" t="s">
        <v>92</v>
      </c>
      <c r="AV1119" s="14" t="s">
        <v>123</v>
      </c>
      <c r="AW1119" s="14" t="s">
        <v>38</v>
      </c>
      <c r="AX1119" s="14" t="s">
        <v>90</v>
      </c>
      <c r="AY1119" s="283" t="s">
        <v>244</v>
      </c>
    </row>
    <row r="1120" s="2" customFormat="1" ht="16.5" customHeight="1">
      <c r="A1120" s="40"/>
      <c r="B1120" s="41"/>
      <c r="C1120" s="222" t="s">
        <v>3055</v>
      </c>
      <c r="D1120" s="222" t="s">
        <v>245</v>
      </c>
      <c r="E1120" s="223" t="s">
        <v>3056</v>
      </c>
      <c r="F1120" s="224" t="s">
        <v>3057</v>
      </c>
      <c r="G1120" s="225" t="s">
        <v>248</v>
      </c>
      <c r="H1120" s="226">
        <v>805.44899999999996</v>
      </c>
      <c r="I1120" s="227"/>
      <c r="J1120" s="228">
        <f>ROUND(I1120*H1120,2)</f>
        <v>0</v>
      </c>
      <c r="K1120" s="224" t="s">
        <v>434</v>
      </c>
      <c r="L1120" s="46"/>
      <c r="M1120" s="229" t="s">
        <v>1</v>
      </c>
      <c r="N1120" s="230" t="s">
        <v>48</v>
      </c>
      <c r="O1120" s="93"/>
      <c r="P1120" s="231">
        <f>O1120*H1120</f>
        <v>0</v>
      </c>
      <c r="Q1120" s="231">
        <v>0.00020000000000000001</v>
      </c>
      <c r="R1120" s="231">
        <f>Q1120*H1120</f>
        <v>0.16108980000000001</v>
      </c>
      <c r="S1120" s="231">
        <v>0</v>
      </c>
      <c r="T1120" s="232">
        <f>S1120*H1120</f>
        <v>0</v>
      </c>
      <c r="U1120" s="40"/>
      <c r="V1120" s="40"/>
      <c r="W1120" s="40"/>
      <c r="X1120" s="40"/>
      <c r="Y1120" s="40"/>
      <c r="Z1120" s="40"/>
      <c r="AA1120" s="40"/>
      <c r="AB1120" s="40"/>
      <c r="AC1120" s="40"/>
      <c r="AD1120" s="40"/>
      <c r="AE1120" s="40"/>
      <c r="AR1120" s="233" t="s">
        <v>276</v>
      </c>
      <c r="AT1120" s="233" t="s">
        <v>245</v>
      </c>
      <c r="AU1120" s="233" t="s">
        <v>92</v>
      </c>
      <c r="AY1120" s="18" t="s">
        <v>244</v>
      </c>
      <c r="BE1120" s="234">
        <f>IF(N1120="základní",J1120,0)</f>
        <v>0</v>
      </c>
      <c r="BF1120" s="234">
        <f>IF(N1120="snížená",J1120,0)</f>
        <v>0</v>
      </c>
      <c r="BG1120" s="234">
        <f>IF(N1120="zákl. přenesená",J1120,0)</f>
        <v>0</v>
      </c>
      <c r="BH1120" s="234">
        <f>IF(N1120="sníž. přenesená",J1120,0)</f>
        <v>0</v>
      </c>
      <c r="BI1120" s="234">
        <f>IF(N1120="nulová",J1120,0)</f>
        <v>0</v>
      </c>
      <c r="BJ1120" s="18" t="s">
        <v>90</v>
      </c>
      <c r="BK1120" s="234">
        <f>ROUND(I1120*H1120,2)</f>
        <v>0</v>
      </c>
      <c r="BL1120" s="18" t="s">
        <v>276</v>
      </c>
      <c r="BM1120" s="233" t="s">
        <v>3058</v>
      </c>
    </row>
    <row r="1121" s="2" customFormat="1" ht="16.5" customHeight="1">
      <c r="A1121" s="40"/>
      <c r="B1121" s="41"/>
      <c r="C1121" s="222" t="s">
        <v>3059</v>
      </c>
      <c r="D1121" s="222" t="s">
        <v>245</v>
      </c>
      <c r="E1121" s="223" t="s">
        <v>3060</v>
      </c>
      <c r="F1121" s="224" t="s">
        <v>3061</v>
      </c>
      <c r="G1121" s="225" t="s">
        <v>248</v>
      </c>
      <c r="H1121" s="226">
        <v>805.44899999999996</v>
      </c>
      <c r="I1121" s="227"/>
      <c r="J1121" s="228">
        <f>ROUND(I1121*H1121,2)</f>
        <v>0</v>
      </c>
      <c r="K1121" s="224" t="s">
        <v>434</v>
      </c>
      <c r="L1121" s="46"/>
      <c r="M1121" s="229" t="s">
        <v>1</v>
      </c>
      <c r="N1121" s="230" t="s">
        <v>48</v>
      </c>
      <c r="O1121" s="93"/>
      <c r="P1121" s="231">
        <f>O1121*H1121</f>
        <v>0</v>
      </c>
      <c r="Q1121" s="231">
        <v>0.00029</v>
      </c>
      <c r="R1121" s="231">
        <f>Q1121*H1121</f>
        <v>0.23358020999999998</v>
      </c>
      <c r="S1121" s="231">
        <v>0</v>
      </c>
      <c r="T1121" s="232">
        <f>S1121*H1121</f>
        <v>0</v>
      </c>
      <c r="U1121" s="40"/>
      <c r="V1121" s="40"/>
      <c r="W1121" s="40"/>
      <c r="X1121" s="40"/>
      <c r="Y1121" s="40"/>
      <c r="Z1121" s="40"/>
      <c r="AA1121" s="40"/>
      <c r="AB1121" s="40"/>
      <c r="AC1121" s="40"/>
      <c r="AD1121" s="40"/>
      <c r="AE1121" s="40"/>
      <c r="AR1121" s="233" t="s">
        <v>276</v>
      </c>
      <c r="AT1121" s="233" t="s">
        <v>245</v>
      </c>
      <c r="AU1121" s="233" t="s">
        <v>92</v>
      </c>
      <c r="AY1121" s="18" t="s">
        <v>244</v>
      </c>
      <c r="BE1121" s="234">
        <f>IF(N1121="základní",J1121,0)</f>
        <v>0</v>
      </c>
      <c r="BF1121" s="234">
        <f>IF(N1121="snížená",J1121,0)</f>
        <v>0</v>
      </c>
      <c r="BG1121" s="234">
        <f>IF(N1121="zákl. přenesená",J1121,0)</f>
        <v>0</v>
      </c>
      <c r="BH1121" s="234">
        <f>IF(N1121="sníž. přenesená",J1121,0)</f>
        <v>0</v>
      </c>
      <c r="BI1121" s="234">
        <f>IF(N1121="nulová",J1121,0)</f>
        <v>0</v>
      </c>
      <c r="BJ1121" s="18" t="s">
        <v>90</v>
      </c>
      <c r="BK1121" s="234">
        <f>ROUND(I1121*H1121,2)</f>
        <v>0</v>
      </c>
      <c r="BL1121" s="18" t="s">
        <v>276</v>
      </c>
      <c r="BM1121" s="233" t="s">
        <v>3062</v>
      </c>
    </row>
    <row r="1122" s="2" customFormat="1" ht="21.75" customHeight="1">
      <c r="A1122" s="40"/>
      <c r="B1122" s="41"/>
      <c r="C1122" s="222" t="s">
        <v>3063</v>
      </c>
      <c r="D1122" s="222" t="s">
        <v>245</v>
      </c>
      <c r="E1122" s="223" t="s">
        <v>3064</v>
      </c>
      <c r="F1122" s="224" t="s">
        <v>3065</v>
      </c>
      <c r="G1122" s="225" t="s">
        <v>248</v>
      </c>
      <c r="H1122" s="226">
        <v>805.44899999999996</v>
      </c>
      <c r="I1122" s="227"/>
      <c r="J1122" s="228">
        <f>ROUND(I1122*H1122,2)</f>
        <v>0</v>
      </c>
      <c r="K1122" s="224" t="s">
        <v>434</v>
      </c>
      <c r="L1122" s="46"/>
      <c r="M1122" s="229" t="s">
        <v>1</v>
      </c>
      <c r="N1122" s="230" t="s">
        <v>48</v>
      </c>
      <c r="O1122" s="93"/>
      <c r="P1122" s="231">
        <f>O1122*H1122</f>
        <v>0</v>
      </c>
      <c r="Q1122" s="231">
        <v>1.0000000000000001E-05</v>
      </c>
      <c r="R1122" s="231">
        <f>Q1122*H1122</f>
        <v>0.008054490000000001</v>
      </c>
      <c r="S1122" s="231">
        <v>0</v>
      </c>
      <c r="T1122" s="232">
        <f>S1122*H1122</f>
        <v>0</v>
      </c>
      <c r="U1122" s="40"/>
      <c r="V1122" s="40"/>
      <c r="W1122" s="40"/>
      <c r="X1122" s="40"/>
      <c r="Y1122" s="40"/>
      <c r="Z1122" s="40"/>
      <c r="AA1122" s="40"/>
      <c r="AB1122" s="40"/>
      <c r="AC1122" s="40"/>
      <c r="AD1122" s="40"/>
      <c r="AE1122" s="40"/>
      <c r="AR1122" s="233" t="s">
        <v>276</v>
      </c>
      <c r="AT1122" s="233" t="s">
        <v>245</v>
      </c>
      <c r="AU1122" s="233" t="s">
        <v>92</v>
      </c>
      <c r="AY1122" s="18" t="s">
        <v>244</v>
      </c>
      <c r="BE1122" s="234">
        <f>IF(N1122="základní",J1122,0)</f>
        <v>0</v>
      </c>
      <c r="BF1122" s="234">
        <f>IF(N1122="snížená",J1122,0)</f>
        <v>0</v>
      </c>
      <c r="BG1122" s="234">
        <f>IF(N1122="zákl. přenesená",J1122,0)</f>
        <v>0</v>
      </c>
      <c r="BH1122" s="234">
        <f>IF(N1122="sníž. přenesená",J1122,0)</f>
        <v>0</v>
      </c>
      <c r="BI1122" s="234">
        <f>IF(N1122="nulová",J1122,0)</f>
        <v>0</v>
      </c>
      <c r="BJ1122" s="18" t="s">
        <v>90</v>
      </c>
      <c r="BK1122" s="234">
        <f>ROUND(I1122*H1122,2)</f>
        <v>0</v>
      </c>
      <c r="BL1122" s="18" t="s">
        <v>276</v>
      </c>
      <c r="BM1122" s="233" t="s">
        <v>3066</v>
      </c>
    </row>
    <row r="1123" s="11" customFormat="1" ht="25.92" customHeight="1">
      <c r="A1123" s="11"/>
      <c r="B1123" s="208"/>
      <c r="C1123" s="209"/>
      <c r="D1123" s="210" t="s">
        <v>82</v>
      </c>
      <c r="E1123" s="211" t="s">
        <v>397</v>
      </c>
      <c r="F1123" s="211" t="s">
        <v>1618</v>
      </c>
      <c r="G1123" s="209"/>
      <c r="H1123" s="209"/>
      <c r="I1123" s="212"/>
      <c r="J1123" s="213">
        <f>BK1123</f>
        <v>0</v>
      </c>
      <c r="K1123" s="209"/>
      <c r="L1123" s="214"/>
      <c r="M1123" s="215"/>
      <c r="N1123" s="216"/>
      <c r="O1123" s="216"/>
      <c r="P1123" s="217">
        <f>P1124</f>
        <v>0</v>
      </c>
      <c r="Q1123" s="216"/>
      <c r="R1123" s="217">
        <f>R1124</f>
        <v>0.12984999999999999</v>
      </c>
      <c r="S1123" s="216"/>
      <c r="T1123" s="218">
        <f>T1124</f>
        <v>0</v>
      </c>
      <c r="U1123" s="11"/>
      <c r="V1123" s="11"/>
      <c r="W1123" s="11"/>
      <c r="X1123" s="11"/>
      <c r="Y1123" s="11"/>
      <c r="Z1123" s="11"/>
      <c r="AA1123" s="11"/>
      <c r="AB1123" s="11"/>
      <c r="AC1123" s="11"/>
      <c r="AD1123" s="11"/>
      <c r="AE1123" s="11"/>
      <c r="AR1123" s="219" t="s">
        <v>117</v>
      </c>
      <c r="AT1123" s="220" t="s">
        <v>82</v>
      </c>
      <c r="AU1123" s="220" t="s">
        <v>83</v>
      </c>
      <c r="AY1123" s="219" t="s">
        <v>244</v>
      </c>
      <c r="BK1123" s="221">
        <f>BK1124</f>
        <v>0</v>
      </c>
    </row>
    <row r="1124" s="11" customFormat="1" ht="22.8" customHeight="1">
      <c r="A1124" s="11"/>
      <c r="B1124" s="208"/>
      <c r="C1124" s="209"/>
      <c r="D1124" s="210" t="s">
        <v>82</v>
      </c>
      <c r="E1124" s="260" t="s">
        <v>3067</v>
      </c>
      <c r="F1124" s="260" t="s">
        <v>3068</v>
      </c>
      <c r="G1124" s="209"/>
      <c r="H1124" s="209"/>
      <c r="I1124" s="212"/>
      <c r="J1124" s="261">
        <f>BK1124</f>
        <v>0</v>
      </c>
      <c r="K1124" s="209"/>
      <c r="L1124" s="214"/>
      <c r="M1124" s="215"/>
      <c r="N1124" s="216"/>
      <c r="O1124" s="216"/>
      <c r="P1124" s="217">
        <f>SUM(P1125:P1130)</f>
        <v>0</v>
      </c>
      <c r="Q1124" s="216"/>
      <c r="R1124" s="217">
        <f>SUM(R1125:R1130)</f>
        <v>0.12984999999999999</v>
      </c>
      <c r="S1124" s="216"/>
      <c r="T1124" s="218">
        <f>SUM(T1125:T1130)</f>
        <v>0</v>
      </c>
      <c r="U1124" s="11"/>
      <c r="V1124" s="11"/>
      <c r="W1124" s="11"/>
      <c r="X1124" s="11"/>
      <c r="Y1124" s="11"/>
      <c r="Z1124" s="11"/>
      <c r="AA1124" s="11"/>
      <c r="AB1124" s="11"/>
      <c r="AC1124" s="11"/>
      <c r="AD1124" s="11"/>
      <c r="AE1124" s="11"/>
      <c r="AR1124" s="219" t="s">
        <v>117</v>
      </c>
      <c r="AT1124" s="220" t="s">
        <v>82</v>
      </c>
      <c r="AU1124" s="220" t="s">
        <v>90</v>
      </c>
      <c r="AY1124" s="219" t="s">
        <v>244</v>
      </c>
      <c r="BK1124" s="221">
        <f>SUM(BK1125:BK1130)</f>
        <v>0</v>
      </c>
    </row>
    <row r="1125" s="2" customFormat="1" ht="16.5" customHeight="1">
      <c r="A1125" s="40"/>
      <c r="B1125" s="41"/>
      <c r="C1125" s="222" t="s">
        <v>3069</v>
      </c>
      <c r="D1125" s="222" t="s">
        <v>245</v>
      </c>
      <c r="E1125" s="223" t="s">
        <v>3070</v>
      </c>
      <c r="F1125" s="224" t="s">
        <v>3071</v>
      </c>
      <c r="G1125" s="225" t="s">
        <v>248</v>
      </c>
      <c r="H1125" s="226">
        <v>185.5</v>
      </c>
      <c r="I1125" s="227"/>
      <c r="J1125" s="228">
        <f>ROUND(I1125*H1125,2)</f>
        <v>0</v>
      </c>
      <c r="K1125" s="224" t="s">
        <v>249</v>
      </c>
      <c r="L1125" s="46"/>
      <c r="M1125" s="229" t="s">
        <v>1</v>
      </c>
      <c r="N1125" s="230" t="s">
        <v>48</v>
      </c>
      <c r="O1125" s="93"/>
      <c r="P1125" s="231">
        <f>O1125*H1125</f>
        <v>0</v>
      </c>
      <c r="Q1125" s="231">
        <v>0.00069999999999999999</v>
      </c>
      <c r="R1125" s="231">
        <f>Q1125*H1125</f>
        <v>0.12984999999999999</v>
      </c>
      <c r="S1125" s="231">
        <v>0</v>
      </c>
      <c r="T1125" s="232">
        <f>S1125*H1125</f>
        <v>0</v>
      </c>
      <c r="U1125" s="40"/>
      <c r="V1125" s="40"/>
      <c r="W1125" s="40"/>
      <c r="X1125" s="40"/>
      <c r="Y1125" s="40"/>
      <c r="Z1125" s="40"/>
      <c r="AA1125" s="40"/>
      <c r="AB1125" s="40"/>
      <c r="AC1125" s="40"/>
      <c r="AD1125" s="40"/>
      <c r="AE1125" s="40"/>
      <c r="AR1125" s="233" t="s">
        <v>378</v>
      </c>
      <c r="AT1125" s="233" t="s">
        <v>245</v>
      </c>
      <c r="AU1125" s="233" t="s">
        <v>92</v>
      </c>
      <c r="AY1125" s="18" t="s">
        <v>244</v>
      </c>
      <c r="BE1125" s="234">
        <f>IF(N1125="základní",J1125,0)</f>
        <v>0</v>
      </c>
      <c r="BF1125" s="234">
        <f>IF(N1125="snížená",J1125,0)</f>
        <v>0</v>
      </c>
      <c r="BG1125" s="234">
        <f>IF(N1125="zákl. přenesená",J1125,0)</f>
        <v>0</v>
      </c>
      <c r="BH1125" s="234">
        <f>IF(N1125="sníž. přenesená",J1125,0)</f>
        <v>0</v>
      </c>
      <c r="BI1125" s="234">
        <f>IF(N1125="nulová",J1125,0)</f>
        <v>0</v>
      </c>
      <c r="BJ1125" s="18" t="s">
        <v>90</v>
      </c>
      <c r="BK1125" s="234">
        <f>ROUND(I1125*H1125,2)</f>
        <v>0</v>
      </c>
      <c r="BL1125" s="18" t="s">
        <v>378</v>
      </c>
      <c r="BM1125" s="233" t="s">
        <v>3072</v>
      </c>
    </row>
    <row r="1126" s="2" customFormat="1">
      <c r="A1126" s="40"/>
      <c r="B1126" s="41"/>
      <c r="C1126" s="42"/>
      <c r="D1126" s="235" t="s">
        <v>250</v>
      </c>
      <c r="E1126" s="42"/>
      <c r="F1126" s="236" t="s">
        <v>3073</v>
      </c>
      <c r="G1126" s="42"/>
      <c r="H1126" s="42"/>
      <c r="I1126" s="237"/>
      <c r="J1126" s="42"/>
      <c r="K1126" s="42"/>
      <c r="L1126" s="46"/>
      <c r="M1126" s="238"/>
      <c r="N1126" s="239"/>
      <c r="O1126" s="93"/>
      <c r="P1126" s="93"/>
      <c r="Q1126" s="93"/>
      <c r="R1126" s="93"/>
      <c r="S1126" s="93"/>
      <c r="T1126" s="94"/>
      <c r="U1126" s="40"/>
      <c r="V1126" s="40"/>
      <c r="W1126" s="40"/>
      <c r="X1126" s="40"/>
      <c r="Y1126" s="40"/>
      <c r="Z1126" s="40"/>
      <c r="AA1126" s="40"/>
      <c r="AB1126" s="40"/>
      <c r="AC1126" s="40"/>
      <c r="AD1126" s="40"/>
      <c r="AE1126" s="40"/>
      <c r="AT1126" s="18" t="s">
        <v>250</v>
      </c>
      <c r="AU1126" s="18" t="s">
        <v>92</v>
      </c>
    </row>
    <row r="1127" s="15" customFormat="1">
      <c r="A1127" s="15"/>
      <c r="B1127" s="287"/>
      <c r="C1127" s="288"/>
      <c r="D1127" s="235" t="s">
        <v>436</v>
      </c>
      <c r="E1127" s="289" t="s">
        <v>1</v>
      </c>
      <c r="F1127" s="290" t="s">
        <v>1759</v>
      </c>
      <c r="G1127" s="288"/>
      <c r="H1127" s="289" t="s">
        <v>1</v>
      </c>
      <c r="I1127" s="291"/>
      <c r="J1127" s="288"/>
      <c r="K1127" s="288"/>
      <c r="L1127" s="292"/>
      <c r="M1127" s="293"/>
      <c r="N1127" s="294"/>
      <c r="O1127" s="294"/>
      <c r="P1127" s="294"/>
      <c r="Q1127" s="294"/>
      <c r="R1127" s="294"/>
      <c r="S1127" s="294"/>
      <c r="T1127" s="295"/>
      <c r="U1127" s="15"/>
      <c r="V1127" s="15"/>
      <c r="W1127" s="15"/>
      <c r="X1127" s="15"/>
      <c r="Y1127" s="15"/>
      <c r="Z1127" s="15"/>
      <c r="AA1127" s="15"/>
      <c r="AB1127" s="15"/>
      <c r="AC1127" s="15"/>
      <c r="AD1127" s="15"/>
      <c r="AE1127" s="15"/>
      <c r="AT1127" s="296" t="s">
        <v>436</v>
      </c>
      <c r="AU1127" s="296" t="s">
        <v>92</v>
      </c>
      <c r="AV1127" s="15" t="s">
        <v>90</v>
      </c>
      <c r="AW1127" s="15" t="s">
        <v>38</v>
      </c>
      <c r="AX1127" s="15" t="s">
        <v>83</v>
      </c>
      <c r="AY1127" s="296" t="s">
        <v>244</v>
      </c>
    </row>
    <row r="1128" s="15" customFormat="1">
      <c r="A1128" s="15"/>
      <c r="B1128" s="287"/>
      <c r="C1128" s="288"/>
      <c r="D1128" s="235" t="s">
        <v>436</v>
      </c>
      <c r="E1128" s="289" t="s">
        <v>1</v>
      </c>
      <c r="F1128" s="290" t="s">
        <v>3074</v>
      </c>
      <c r="G1128" s="288"/>
      <c r="H1128" s="289" t="s">
        <v>1</v>
      </c>
      <c r="I1128" s="291"/>
      <c r="J1128" s="288"/>
      <c r="K1128" s="288"/>
      <c r="L1128" s="292"/>
      <c r="M1128" s="293"/>
      <c r="N1128" s="294"/>
      <c r="O1128" s="294"/>
      <c r="P1128" s="294"/>
      <c r="Q1128" s="294"/>
      <c r="R1128" s="294"/>
      <c r="S1128" s="294"/>
      <c r="T1128" s="295"/>
      <c r="U1128" s="15"/>
      <c r="V1128" s="15"/>
      <c r="W1128" s="15"/>
      <c r="X1128" s="15"/>
      <c r="Y1128" s="15"/>
      <c r="Z1128" s="15"/>
      <c r="AA1128" s="15"/>
      <c r="AB1128" s="15"/>
      <c r="AC1128" s="15"/>
      <c r="AD1128" s="15"/>
      <c r="AE1128" s="15"/>
      <c r="AT1128" s="296" t="s">
        <v>436</v>
      </c>
      <c r="AU1128" s="296" t="s">
        <v>92</v>
      </c>
      <c r="AV1128" s="15" t="s">
        <v>90</v>
      </c>
      <c r="AW1128" s="15" t="s">
        <v>38</v>
      </c>
      <c r="AX1128" s="15" t="s">
        <v>83</v>
      </c>
      <c r="AY1128" s="296" t="s">
        <v>244</v>
      </c>
    </row>
    <row r="1129" s="13" customFormat="1">
      <c r="A1129" s="13"/>
      <c r="B1129" s="262"/>
      <c r="C1129" s="263"/>
      <c r="D1129" s="235" t="s">
        <v>436</v>
      </c>
      <c r="E1129" s="264" t="s">
        <v>1</v>
      </c>
      <c r="F1129" s="265" t="s">
        <v>3075</v>
      </c>
      <c r="G1129" s="263"/>
      <c r="H1129" s="266">
        <v>185.5</v>
      </c>
      <c r="I1129" s="267"/>
      <c r="J1129" s="263"/>
      <c r="K1129" s="263"/>
      <c r="L1129" s="268"/>
      <c r="M1129" s="269"/>
      <c r="N1129" s="270"/>
      <c r="O1129" s="270"/>
      <c r="P1129" s="270"/>
      <c r="Q1129" s="270"/>
      <c r="R1129" s="270"/>
      <c r="S1129" s="270"/>
      <c r="T1129" s="271"/>
      <c r="U1129" s="13"/>
      <c r="V1129" s="13"/>
      <c r="W1129" s="13"/>
      <c r="X1129" s="13"/>
      <c r="Y1129" s="13"/>
      <c r="Z1129" s="13"/>
      <c r="AA1129" s="13"/>
      <c r="AB1129" s="13"/>
      <c r="AC1129" s="13"/>
      <c r="AD1129" s="13"/>
      <c r="AE1129" s="13"/>
      <c r="AT1129" s="272" t="s">
        <v>436</v>
      </c>
      <c r="AU1129" s="272" t="s">
        <v>92</v>
      </c>
      <c r="AV1129" s="13" t="s">
        <v>92</v>
      </c>
      <c r="AW1129" s="13" t="s">
        <v>38</v>
      </c>
      <c r="AX1129" s="13" t="s">
        <v>83</v>
      </c>
      <c r="AY1129" s="272" t="s">
        <v>244</v>
      </c>
    </row>
    <row r="1130" s="14" customFormat="1">
      <c r="A1130" s="14"/>
      <c r="B1130" s="273"/>
      <c r="C1130" s="274"/>
      <c r="D1130" s="235" t="s">
        <v>436</v>
      </c>
      <c r="E1130" s="275" t="s">
        <v>1</v>
      </c>
      <c r="F1130" s="276" t="s">
        <v>438</v>
      </c>
      <c r="G1130" s="274"/>
      <c r="H1130" s="277">
        <v>185.5</v>
      </c>
      <c r="I1130" s="278"/>
      <c r="J1130" s="274"/>
      <c r="K1130" s="274"/>
      <c r="L1130" s="279"/>
      <c r="M1130" s="280"/>
      <c r="N1130" s="281"/>
      <c r="O1130" s="281"/>
      <c r="P1130" s="281"/>
      <c r="Q1130" s="281"/>
      <c r="R1130" s="281"/>
      <c r="S1130" s="281"/>
      <c r="T1130" s="282"/>
      <c r="U1130" s="14"/>
      <c r="V1130" s="14"/>
      <c r="W1130" s="14"/>
      <c r="X1130" s="14"/>
      <c r="Y1130" s="14"/>
      <c r="Z1130" s="14"/>
      <c r="AA1130" s="14"/>
      <c r="AB1130" s="14"/>
      <c r="AC1130" s="14"/>
      <c r="AD1130" s="14"/>
      <c r="AE1130" s="14"/>
      <c r="AT1130" s="283" t="s">
        <v>436</v>
      </c>
      <c r="AU1130" s="283" t="s">
        <v>92</v>
      </c>
      <c r="AV1130" s="14" t="s">
        <v>123</v>
      </c>
      <c r="AW1130" s="14" t="s">
        <v>38</v>
      </c>
      <c r="AX1130" s="14" t="s">
        <v>90</v>
      </c>
      <c r="AY1130" s="283" t="s">
        <v>244</v>
      </c>
    </row>
    <row r="1131" s="11" customFormat="1" ht="25.92" customHeight="1">
      <c r="A1131" s="11"/>
      <c r="B1131" s="208"/>
      <c r="C1131" s="209"/>
      <c r="D1131" s="210" t="s">
        <v>82</v>
      </c>
      <c r="E1131" s="211" t="s">
        <v>129</v>
      </c>
      <c r="F1131" s="211" t="s">
        <v>129</v>
      </c>
      <c r="G1131" s="209"/>
      <c r="H1131" s="209"/>
      <c r="I1131" s="212"/>
      <c r="J1131" s="213">
        <f>BK1131</f>
        <v>0</v>
      </c>
      <c r="K1131" s="209"/>
      <c r="L1131" s="214"/>
      <c r="M1131" s="215"/>
      <c r="N1131" s="216"/>
      <c r="O1131" s="216"/>
      <c r="P1131" s="217">
        <f>P1132+P1149+P1154+P1169+P1175</f>
        <v>0</v>
      </c>
      <c r="Q1131" s="216"/>
      <c r="R1131" s="217">
        <f>R1132+R1149+R1154+R1169+R1175</f>
        <v>0.087570129999999996</v>
      </c>
      <c r="S1131" s="216"/>
      <c r="T1131" s="218">
        <f>T1132+T1149+T1154+T1169+T1175</f>
        <v>0</v>
      </c>
      <c r="U1131" s="11"/>
      <c r="V1131" s="11"/>
      <c r="W1131" s="11"/>
      <c r="X1131" s="11"/>
      <c r="Y1131" s="11"/>
      <c r="Z1131" s="11"/>
      <c r="AA1131" s="11"/>
      <c r="AB1131" s="11"/>
      <c r="AC1131" s="11"/>
      <c r="AD1131" s="11"/>
      <c r="AE1131" s="11"/>
      <c r="AR1131" s="219" t="s">
        <v>123</v>
      </c>
      <c r="AT1131" s="220" t="s">
        <v>82</v>
      </c>
      <c r="AU1131" s="220" t="s">
        <v>83</v>
      </c>
      <c r="AY1131" s="219" t="s">
        <v>244</v>
      </c>
      <c r="BK1131" s="221">
        <f>BK1132+BK1149+BK1154+BK1169+BK1175</f>
        <v>0</v>
      </c>
    </row>
    <row r="1132" s="11" customFormat="1" ht="22.8" customHeight="1">
      <c r="A1132" s="11"/>
      <c r="B1132" s="208"/>
      <c r="C1132" s="209"/>
      <c r="D1132" s="210" t="s">
        <v>82</v>
      </c>
      <c r="E1132" s="260" t="s">
        <v>3076</v>
      </c>
      <c r="F1132" s="260" t="s">
        <v>3077</v>
      </c>
      <c r="G1132" s="209"/>
      <c r="H1132" s="209"/>
      <c r="I1132" s="212"/>
      <c r="J1132" s="261">
        <f>BK1132</f>
        <v>0</v>
      </c>
      <c r="K1132" s="209"/>
      <c r="L1132" s="214"/>
      <c r="M1132" s="215"/>
      <c r="N1132" s="216"/>
      <c r="O1132" s="216"/>
      <c r="P1132" s="217">
        <f>SUM(P1133:P1148)</f>
        <v>0</v>
      </c>
      <c r="Q1132" s="216"/>
      <c r="R1132" s="217">
        <f>SUM(R1133:R1148)</f>
        <v>0</v>
      </c>
      <c r="S1132" s="216"/>
      <c r="T1132" s="218">
        <f>SUM(T1133:T1148)</f>
        <v>0</v>
      </c>
      <c r="U1132" s="11"/>
      <c r="V1132" s="11"/>
      <c r="W1132" s="11"/>
      <c r="X1132" s="11"/>
      <c r="Y1132" s="11"/>
      <c r="Z1132" s="11"/>
      <c r="AA1132" s="11"/>
      <c r="AB1132" s="11"/>
      <c r="AC1132" s="11"/>
      <c r="AD1132" s="11"/>
      <c r="AE1132" s="11"/>
      <c r="AR1132" s="219" t="s">
        <v>123</v>
      </c>
      <c r="AT1132" s="220" t="s">
        <v>82</v>
      </c>
      <c r="AU1132" s="220" t="s">
        <v>90</v>
      </c>
      <c r="AY1132" s="219" t="s">
        <v>244</v>
      </c>
      <c r="BK1132" s="221">
        <f>SUM(BK1133:BK1148)</f>
        <v>0</v>
      </c>
    </row>
    <row r="1133" s="2" customFormat="1" ht="16.5" customHeight="1">
      <c r="A1133" s="40"/>
      <c r="B1133" s="41"/>
      <c r="C1133" s="222" t="s">
        <v>3078</v>
      </c>
      <c r="D1133" s="222" t="s">
        <v>245</v>
      </c>
      <c r="E1133" s="223" t="s">
        <v>3079</v>
      </c>
      <c r="F1133" s="224" t="s">
        <v>3080</v>
      </c>
      <c r="G1133" s="225" t="s">
        <v>2639</v>
      </c>
      <c r="H1133" s="226">
        <v>2.7999999999999998</v>
      </c>
      <c r="I1133" s="227"/>
      <c r="J1133" s="228">
        <f>ROUND(I1133*H1133,2)</f>
        <v>0</v>
      </c>
      <c r="K1133" s="224" t="s">
        <v>249</v>
      </c>
      <c r="L1133" s="46"/>
      <c r="M1133" s="229" t="s">
        <v>1</v>
      </c>
      <c r="N1133" s="230" t="s">
        <v>48</v>
      </c>
      <c r="O1133" s="93"/>
      <c r="P1133" s="231">
        <f>O1133*H1133</f>
        <v>0</v>
      </c>
      <c r="Q1133" s="231">
        <v>0</v>
      </c>
      <c r="R1133" s="231">
        <f>Q1133*H1133</f>
        <v>0</v>
      </c>
      <c r="S1133" s="231">
        <v>0</v>
      </c>
      <c r="T1133" s="232">
        <f>S1133*H1133</f>
        <v>0</v>
      </c>
      <c r="U1133" s="40"/>
      <c r="V1133" s="40"/>
      <c r="W1133" s="40"/>
      <c r="X1133" s="40"/>
      <c r="Y1133" s="40"/>
      <c r="Z1133" s="40"/>
      <c r="AA1133" s="40"/>
      <c r="AB1133" s="40"/>
      <c r="AC1133" s="40"/>
      <c r="AD1133" s="40"/>
      <c r="AE1133" s="40"/>
      <c r="AR1133" s="233" t="s">
        <v>123</v>
      </c>
      <c r="AT1133" s="233" t="s">
        <v>245</v>
      </c>
      <c r="AU1133" s="233" t="s">
        <v>92</v>
      </c>
      <c r="AY1133" s="18" t="s">
        <v>244</v>
      </c>
      <c r="BE1133" s="234">
        <f>IF(N1133="základní",J1133,0)</f>
        <v>0</v>
      </c>
      <c r="BF1133" s="234">
        <f>IF(N1133="snížená",J1133,0)</f>
        <v>0</v>
      </c>
      <c r="BG1133" s="234">
        <f>IF(N1133="zákl. přenesená",J1133,0)</f>
        <v>0</v>
      </c>
      <c r="BH1133" s="234">
        <f>IF(N1133="sníž. přenesená",J1133,0)</f>
        <v>0</v>
      </c>
      <c r="BI1133" s="234">
        <f>IF(N1133="nulová",J1133,0)</f>
        <v>0</v>
      </c>
      <c r="BJ1133" s="18" t="s">
        <v>90</v>
      </c>
      <c r="BK1133" s="234">
        <f>ROUND(I1133*H1133,2)</f>
        <v>0</v>
      </c>
      <c r="BL1133" s="18" t="s">
        <v>123</v>
      </c>
      <c r="BM1133" s="233" t="s">
        <v>3081</v>
      </c>
    </row>
    <row r="1134" s="2" customFormat="1">
      <c r="A1134" s="40"/>
      <c r="B1134" s="41"/>
      <c r="C1134" s="42"/>
      <c r="D1134" s="235" t="s">
        <v>250</v>
      </c>
      <c r="E1134" s="42"/>
      <c r="F1134" s="236" t="s">
        <v>3082</v>
      </c>
      <c r="G1134" s="42"/>
      <c r="H1134" s="42"/>
      <c r="I1134" s="237"/>
      <c r="J1134" s="42"/>
      <c r="K1134" s="42"/>
      <c r="L1134" s="46"/>
      <c r="M1134" s="238"/>
      <c r="N1134" s="239"/>
      <c r="O1134" s="93"/>
      <c r="P1134" s="93"/>
      <c r="Q1134" s="93"/>
      <c r="R1134" s="93"/>
      <c r="S1134" s="93"/>
      <c r="T1134" s="94"/>
      <c r="U1134" s="40"/>
      <c r="V1134" s="40"/>
      <c r="W1134" s="40"/>
      <c r="X1134" s="40"/>
      <c r="Y1134" s="40"/>
      <c r="Z1134" s="40"/>
      <c r="AA1134" s="40"/>
      <c r="AB1134" s="40"/>
      <c r="AC1134" s="40"/>
      <c r="AD1134" s="40"/>
      <c r="AE1134" s="40"/>
      <c r="AT1134" s="18" t="s">
        <v>250</v>
      </c>
      <c r="AU1134" s="18" t="s">
        <v>92</v>
      </c>
    </row>
    <row r="1135" s="2" customFormat="1" ht="16.5" customHeight="1">
      <c r="A1135" s="40"/>
      <c r="B1135" s="41"/>
      <c r="C1135" s="222" t="s">
        <v>3083</v>
      </c>
      <c r="D1135" s="222" t="s">
        <v>245</v>
      </c>
      <c r="E1135" s="223" t="s">
        <v>3084</v>
      </c>
      <c r="F1135" s="224" t="s">
        <v>3085</v>
      </c>
      <c r="G1135" s="225" t="s">
        <v>979</v>
      </c>
      <c r="H1135" s="226">
        <v>8</v>
      </c>
      <c r="I1135" s="227"/>
      <c r="J1135" s="228">
        <f>ROUND(I1135*H1135,2)</f>
        <v>0</v>
      </c>
      <c r="K1135" s="224" t="s">
        <v>249</v>
      </c>
      <c r="L1135" s="46"/>
      <c r="M1135" s="229" t="s">
        <v>1</v>
      </c>
      <c r="N1135" s="230" t="s">
        <v>48</v>
      </c>
      <c r="O1135" s="93"/>
      <c r="P1135" s="231">
        <f>O1135*H1135</f>
        <v>0</v>
      </c>
      <c r="Q1135" s="231">
        <v>0</v>
      </c>
      <c r="R1135" s="231">
        <f>Q1135*H1135</f>
        <v>0</v>
      </c>
      <c r="S1135" s="231">
        <v>0</v>
      </c>
      <c r="T1135" s="232">
        <f>S1135*H1135</f>
        <v>0</v>
      </c>
      <c r="U1135" s="40"/>
      <c r="V1135" s="40"/>
      <c r="W1135" s="40"/>
      <c r="X1135" s="40"/>
      <c r="Y1135" s="40"/>
      <c r="Z1135" s="40"/>
      <c r="AA1135" s="40"/>
      <c r="AB1135" s="40"/>
      <c r="AC1135" s="40"/>
      <c r="AD1135" s="40"/>
      <c r="AE1135" s="40"/>
      <c r="AR1135" s="233" t="s">
        <v>123</v>
      </c>
      <c r="AT1135" s="233" t="s">
        <v>245</v>
      </c>
      <c r="AU1135" s="233" t="s">
        <v>92</v>
      </c>
      <c r="AY1135" s="18" t="s">
        <v>244</v>
      </c>
      <c r="BE1135" s="234">
        <f>IF(N1135="základní",J1135,0)</f>
        <v>0</v>
      </c>
      <c r="BF1135" s="234">
        <f>IF(N1135="snížená",J1135,0)</f>
        <v>0</v>
      </c>
      <c r="BG1135" s="234">
        <f>IF(N1135="zákl. přenesená",J1135,0)</f>
        <v>0</v>
      </c>
      <c r="BH1135" s="234">
        <f>IF(N1135="sníž. přenesená",J1135,0)</f>
        <v>0</v>
      </c>
      <c r="BI1135" s="234">
        <f>IF(N1135="nulová",J1135,0)</f>
        <v>0</v>
      </c>
      <c r="BJ1135" s="18" t="s">
        <v>90</v>
      </c>
      <c r="BK1135" s="234">
        <f>ROUND(I1135*H1135,2)</f>
        <v>0</v>
      </c>
      <c r="BL1135" s="18" t="s">
        <v>123</v>
      </c>
      <c r="BM1135" s="233" t="s">
        <v>3086</v>
      </c>
    </row>
    <row r="1136" s="2" customFormat="1">
      <c r="A1136" s="40"/>
      <c r="B1136" s="41"/>
      <c r="C1136" s="42"/>
      <c r="D1136" s="235" t="s">
        <v>250</v>
      </c>
      <c r="E1136" s="42"/>
      <c r="F1136" s="236" t="s">
        <v>3082</v>
      </c>
      <c r="G1136" s="42"/>
      <c r="H1136" s="42"/>
      <c r="I1136" s="237"/>
      <c r="J1136" s="42"/>
      <c r="K1136" s="42"/>
      <c r="L1136" s="46"/>
      <c r="M1136" s="238"/>
      <c r="N1136" s="239"/>
      <c r="O1136" s="93"/>
      <c r="P1136" s="93"/>
      <c r="Q1136" s="93"/>
      <c r="R1136" s="93"/>
      <c r="S1136" s="93"/>
      <c r="T1136" s="94"/>
      <c r="U1136" s="40"/>
      <c r="V1136" s="40"/>
      <c r="W1136" s="40"/>
      <c r="X1136" s="40"/>
      <c r="Y1136" s="40"/>
      <c r="Z1136" s="40"/>
      <c r="AA1136" s="40"/>
      <c r="AB1136" s="40"/>
      <c r="AC1136" s="40"/>
      <c r="AD1136" s="40"/>
      <c r="AE1136" s="40"/>
      <c r="AT1136" s="18" t="s">
        <v>250</v>
      </c>
      <c r="AU1136" s="18" t="s">
        <v>92</v>
      </c>
    </row>
    <row r="1137" s="2" customFormat="1" ht="16.5" customHeight="1">
      <c r="A1137" s="40"/>
      <c r="B1137" s="41"/>
      <c r="C1137" s="222" t="s">
        <v>3087</v>
      </c>
      <c r="D1137" s="222" t="s">
        <v>245</v>
      </c>
      <c r="E1137" s="223" t="s">
        <v>3088</v>
      </c>
      <c r="F1137" s="224" t="s">
        <v>3089</v>
      </c>
      <c r="G1137" s="225" t="s">
        <v>2639</v>
      </c>
      <c r="H1137" s="226">
        <v>500</v>
      </c>
      <c r="I1137" s="227"/>
      <c r="J1137" s="228">
        <f>ROUND(I1137*H1137,2)</f>
        <v>0</v>
      </c>
      <c r="K1137" s="224" t="s">
        <v>249</v>
      </c>
      <c r="L1137" s="46"/>
      <c r="M1137" s="229" t="s">
        <v>1</v>
      </c>
      <c r="N1137" s="230" t="s">
        <v>48</v>
      </c>
      <c r="O1137" s="93"/>
      <c r="P1137" s="231">
        <f>O1137*H1137</f>
        <v>0</v>
      </c>
      <c r="Q1137" s="231">
        <v>0</v>
      </c>
      <c r="R1137" s="231">
        <f>Q1137*H1137</f>
        <v>0</v>
      </c>
      <c r="S1137" s="231">
        <v>0</v>
      </c>
      <c r="T1137" s="232">
        <f>S1137*H1137</f>
        <v>0</v>
      </c>
      <c r="U1137" s="40"/>
      <c r="V1137" s="40"/>
      <c r="W1137" s="40"/>
      <c r="X1137" s="40"/>
      <c r="Y1137" s="40"/>
      <c r="Z1137" s="40"/>
      <c r="AA1137" s="40"/>
      <c r="AB1137" s="40"/>
      <c r="AC1137" s="40"/>
      <c r="AD1137" s="40"/>
      <c r="AE1137" s="40"/>
      <c r="AR1137" s="233" t="s">
        <v>123</v>
      </c>
      <c r="AT1137" s="233" t="s">
        <v>245</v>
      </c>
      <c r="AU1137" s="233" t="s">
        <v>92</v>
      </c>
      <c r="AY1137" s="18" t="s">
        <v>244</v>
      </c>
      <c r="BE1137" s="234">
        <f>IF(N1137="základní",J1137,0)</f>
        <v>0</v>
      </c>
      <c r="BF1137" s="234">
        <f>IF(N1137="snížená",J1137,0)</f>
        <v>0</v>
      </c>
      <c r="BG1137" s="234">
        <f>IF(N1137="zákl. přenesená",J1137,0)</f>
        <v>0</v>
      </c>
      <c r="BH1137" s="234">
        <f>IF(N1137="sníž. přenesená",J1137,0)</f>
        <v>0</v>
      </c>
      <c r="BI1137" s="234">
        <f>IF(N1137="nulová",J1137,0)</f>
        <v>0</v>
      </c>
      <c r="BJ1137" s="18" t="s">
        <v>90</v>
      </c>
      <c r="BK1137" s="234">
        <f>ROUND(I1137*H1137,2)</f>
        <v>0</v>
      </c>
      <c r="BL1137" s="18" t="s">
        <v>123</v>
      </c>
      <c r="BM1137" s="233" t="s">
        <v>3090</v>
      </c>
    </row>
    <row r="1138" s="2" customFormat="1">
      <c r="A1138" s="40"/>
      <c r="B1138" s="41"/>
      <c r="C1138" s="42"/>
      <c r="D1138" s="235" t="s">
        <v>250</v>
      </c>
      <c r="E1138" s="42"/>
      <c r="F1138" s="236" t="s">
        <v>3082</v>
      </c>
      <c r="G1138" s="42"/>
      <c r="H1138" s="42"/>
      <c r="I1138" s="237"/>
      <c r="J1138" s="42"/>
      <c r="K1138" s="42"/>
      <c r="L1138" s="46"/>
      <c r="M1138" s="238"/>
      <c r="N1138" s="239"/>
      <c r="O1138" s="93"/>
      <c r="P1138" s="93"/>
      <c r="Q1138" s="93"/>
      <c r="R1138" s="93"/>
      <c r="S1138" s="93"/>
      <c r="T1138" s="94"/>
      <c r="U1138" s="40"/>
      <c r="V1138" s="40"/>
      <c r="W1138" s="40"/>
      <c r="X1138" s="40"/>
      <c r="Y1138" s="40"/>
      <c r="Z1138" s="40"/>
      <c r="AA1138" s="40"/>
      <c r="AB1138" s="40"/>
      <c r="AC1138" s="40"/>
      <c r="AD1138" s="40"/>
      <c r="AE1138" s="40"/>
      <c r="AT1138" s="18" t="s">
        <v>250</v>
      </c>
      <c r="AU1138" s="18" t="s">
        <v>92</v>
      </c>
    </row>
    <row r="1139" s="2" customFormat="1" ht="16.5" customHeight="1">
      <c r="A1139" s="40"/>
      <c r="B1139" s="41"/>
      <c r="C1139" s="222" t="s">
        <v>3091</v>
      </c>
      <c r="D1139" s="222" t="s">
        <v>245</v>
      </c>
      <c r="E1139" s="223" t="s">
        <v>3092</v>
      </c>
      <c r="F1139" s="224" t="s">
        <v>3093</v>
      </c>
      <c r="G1139" s="225" t="s">
        <v>2639</v>
      </c>
      <c r="H1139" s="226">
        <v>16.5</v>
      </c>
      <c r="I1139" s="227"/>
      <c r="J1139" s="228">
        <f>ROUND(I1139*H1139,2)</f>
        <v>0</v>
      </c>
      <c r="K1139" s="224" t="s">
        <v>249</v>
      </c>
      <c r="L1139" s="46"/>
      <c r="M1139" s="229" t="s">
        <v>1</v>
      </c>
      <c r="N1139" s="230" t="s">
        <v>48</v>
      </c>
      <c r="O1139" s="93"/>
      <c r="P1139" s="231">
        <f>O1139*H1139</f>
        <v>0</v>
      </c>
      <c r="Q1139" s="231">
        <v>0</v>
      </c>
      <c r="R1139" s="231">
        <f>Q1139*H1139</f>
        <v>0</v>
      </c>
      <c r="S1139" s="231">
        <v>0</v>
      </c>
      <c r="T1139" s="232">
        <f>S1139*H1139</f>
        <v>0</v>
      </c>
      <c r="U1139" s="40"/>
      <c r="V1139" s="40"/>
      <c r="W1139" s="40"/>
      <c r="X1139" s="40"/>
      <c r="Y1139" s="40"/>
      <c r="Z1139" s="40"/>
      <c r="AA1139" s="40"/>
      <c r="AB1139" s="40"/>
      <c r="AC1139" s="40"/>
      <c r="AD1139" s="40"/>
      <c r="AE1139" s="40"/>
      <c r="AR1139" s="233" t="s">
        <v>123</v>
      </c>
      <c r="AT1139" s="233" t="s">
        <v>245</v>
      </c>
      <c r="AU1139" s="233" t="s">
        <v>92</v>
      </c>
      <c r="AY1139" s="18" t="s">
        <v>244</v>
      </c>
      <c r="BE1139" s="234">
        <f>IF(N1139="základní",J1139,0)</f>
        <v>0</v>
      </c>
      <c r="BF1139" s="234">
        <f>IF(N1139="snížená",J1139,0)</f>
        <v>0</v>
      </c>
      <c r="BG1139" s="234">
        <f>IF(N1139="zákl. přenesená",J1139,0)</f>
        <v>0</v>
      </c>
      <c r="BH1139" s="234">
        <f>IF(N1139="sníž. přenesená",J1139,0)</f>
        <v>0</v>
      </c>
      <c r="BI1139" s="234">
        <f>IF(N1139="nulová",J1139,0)</f>
        <v>0</v>
      </c>
      <c r="BJ1139" s="18" t="s">
        <v>90</v>
      </c>
      <c r="BK1139" s="234">
        <f>ROUND(I1139*H1139,2)</f>
        <v>0</v>
      </c>
      <c r="BL1139" s="18" t="s">
        <v>123</v>
      </c>
      <c r="BM1139" s="233" t="s">
        <v>3094</v>
      </c>
    </row>
    <row r="1140" s="2" customFormat="1">
      <c r="A1140" s="40"/>
      <c r="B1140" s="41"/>
      <c r="C1140" s="42"/>
      <c r="D1140" s="235" t="s">
        <v>250</v>
      </c>
      <c r="E1140" s="42"/>
      <c r="F1140" s="236" t="s">
        <v>3082</v>
      </c>
      <c r="G1140" s="42"/>
      <c r="H1140" s="42"/>
      <c r="I1140" s="237"/>
      <c r="J1140" s="42"/>
      <c r="K1140" s="42"/>
      <c r="L1140" s="46"/>
      <c r="M1140" s="238"/>
      <c r="N1140" s="239"/>
      <c r="O1140" s="93"/>
      <c r="P1140" s="93"/>
      <c r="Q1140" s="93"/>
      <c r="R1140" s="93"/>
      <c r="S1140" s="93"/>
      <c r="T1140" s="94"/>
      <c r="U1140" s="40"/>
      <c r="V1140" s="40"/>
      <c r="W1140" s="40"/>
      <c r="X1140" s="40"/>
      <c r="Y1140" s="40"/>
      <c r="Z1140" s="40"/>
      <c r="AA1140" s="40"/>
      <c r="AB1140" s="40"/>
      <c r="AC1140" s="40"/>
      <c r="AD1140" s="40"/>
      <c r="AE1140" s="40"/>
      <c r="AT1140" s="18" t="s">
        <v>250</v>
      </c>
      <c r="AU1140" s="18" t="s">
        <v>92</v>
      </c>
    </row>
    <row r="1141" s="2" customFormat="1" ht="16.5" customHeight="1">
      <c r="A1141" s="40"/>
      <c r="B1141" s="41"/>
      <c r="C1141" s="222" t="s">
        <v>3095</v>
      </c>
      <c r="D1141" s="222" t="s">
        <v>245</v>
      </c>
      <c r="E1141" s="223" t="s">
        <v>3096</v>
      </c>
      <c r="F1141" s="224" t="s">
        <v>3097</v>
      </c>
      <c r="G1141" s="225" t="s">
        <v>2639</v>
      </c>
      <c r="H1141" s="226">
        <v>22.199999999999999</v>
      </c>
      <c r="I1141" s="227"/>
      <c r="J1141" s="228">
        <f>ROUND(I1141*H1141,2)</f>
        <v>0</v>
      </c>
      <c r="K1141" s="224" t="s">
        <v>249</v>
      </c>
      <c r="L1141" s="46"/>
      <c r="M1141" s="229" t="s">
        <v>1</v>
      </c>
      <c r="N1141" s="230" t="s">
        <v>48</v>
      </c>
      <c r="O1141" s="93"/>
      <c r="P1141" s="231">
        <f>O1141*H1141</f>
        <v>0</v>
      </c>
      <c r="Q1141" s="231">
        <v>0</v>
      </c>
      <c r="R1141" s="231">
        <f>Q1141*H1141</f>
        <v>0</v>
      </c>
      <c r="S1141" s="231">
        <v>0</v>
      </c>
      <c r="T1141" s="232">
        <f>S1141*H1141</f>
        <v>0</v>
      </c>
      <c r="U1141" s="40"/>
      <c r="V1141" s="40"/>
      <c r="W1141" s="40"/>
      <c r="X1141" s="40"/>
      <c r="Y1141" s="40"/>
      <c r="Z1141" s="40"/>
      <c r="AA1141" s="40"/>
      <c r="AB1141" s="40"/>
      <c r="AC1141" s="40"/>
      <c r="AD1141" s="40"/>
      <c r="AE1141" s="40"/>
      <c r="AR1141" s="233" t="s">
        <v>123</v>
      </c>
      <c r="AT1141" s="233" t="s">
        <v>245</v>
      </c>
      <c r="AU1141" s="233" t="s">
        <v>92</v>
      </c>
      <c r="AY1141" s="18" t="s">
        <v>244</v>
      </c>
      <c r="BE1141" s="234">
        <f>IF(N1141="základní",J1141,0)</f>
        <v>0</v>
      </c>
      <c r="BF1141" s="234">
        <f>IF(N1141="snížená",J1141,0)</f>
        <v>0</v>
      </c>
      <c r="BG1141" s="234">
        <f>IF(N1141="zákl. přenesená",J1141,0)</f>
        <v>0</v>
      </c>
      <c r="BH1141" s="234">
        <f>IF(N1141="sníž. přenesená",J1141,0)</f>
        <v>0</v>
      </c>
      <c r="BI1141" s="234">
        <f>IF(N1141="nulová",J1141,0)</f>
        <v>0</v>
      </c>
      <c r="BJ1141" s="18" t="s">
        <v>90</v>
      </c>
      <c r="BK1141" s="234">
        <f>ROUND(I1141*H1141,2)</f>
        <v>0</v>
      </c>
      <c r="BL1141" s="18" t="s">
        <v>123</v>
      </c>
      <c r="BM1141" s="233" t="s">
        <v>3098</v>
      </c>
    </row>
    <row r="1142" s="2" customFormat="1">
      <c r="A1142" s="40"/>
      <c r="B1142" s="41"/>
      <c r="C1142" s="42"/>
      <c r="D1142" s="235" t="s">
        <v>250</v>
      </c>
      <c r="E1142" s="42"/>
      <c r="F1142" s="236" t="s">
        <v>3082</v>
      </c>
      <c r="G1142" s="42"/>
      <c r="H1142" s="42"/>
      <c r="I1142" s="237"/>
      <c r="J1142" s="42"/>
      <c r="K1142" s="42"/>
      <c r="L1142" s="46"/>
      <c r="M1142" s="238"/>
      <c r="N1142" s="239"/>
      <c r="O1142" s="93"/>
      <c r="P1142" s="93"/>
      <c r="Q1142" s="93"/>
      <c r="R1142" s="93"/>
      <c r="S1142" s="93"/>
      <c r="T1142" s="94"/>
      <c r="U1142" s="40"/>
      <c r="V1142" s="40"/>
      <c r="W1142" s="40"/>
      <c r="X1142" s="40"/>
      <c r="Y1142" s="40"/>
      <c r="Z1142" s="40"/>
      <c r="AA1142" s="40"/>
      <c r="AB1142" s="40"/>
      <c r="AC1142" s="40"/>
      <c r="AD1142" s="40"/>
      <c r="AE1142" s="40"/>
      <c r="AT1142" s="18" t="s">
        <v>250</v>
      </c>
      <c r="AU1142" s="18" t="s">
        <v>92</v>
      </c>
    </row>
    <row r="1143" s="2" customFormat="1" ht="16.5" customHeight="1">
      <c r="A1143" s="40"/>
      <c r="B1143" s="41"/>
      <c r="C1143" s="222" t="s">
        <v>3099</v>
      </c>
      <c r="D1143" s="222" t="s">
        <v>245</v>
      </c>
      <c r="E1143" s="223" t="s">
        <v>3100</v>
      </c>
      <c r="F1143" s="224" t="s">
        <v>3101</v>
      </c>
      <c r="G1143" s="225" t="s">
        <v>2639</v>
      </c>
      <c r="H1143" s="226">
        <v>18.300000000000001</v>
      </c>
      <c r="I1143" s="227"/>
      <c r="J1143" s="228">
        <f>ROUND(I1143*H1143,2)</f>
        <v>0</v>
      </c>
      <c r="K1143" s="224" t="s">
        <v>249</v>
      </c>
      <c r="L1143" s="46"/>
      <c r="M1143" s="229" t="s">
        <v>1</v>
      </c>
      <c r="N1143" s="230" t="s">
        <v>48</v>
      </c>
      <c r="O1143" s="93"/>
      <c r="P1143" s="231">
        <f>O1143*H1143</f>
        <v>0</v>
      </c>
      <c r="Q1143" s="231">
        <v>0</v>
      </c>
      <c r="R1143" s="231">
        <f>Q1143*H1143</f>
        <v>0</v>
      </c>
      <c r="S1143" s="231">
        <v>0</v>
      </c>
      <c r="T1143" s="232">
        <f>S1143*H1143</f>
        <v>0</v>
      </c>
      <c r="U1143" s="40"/>
      <c r="V1143" s="40"/>
      <c r="W1143" s="40"/>
      <c r="X1143" s="40"/>
      <c r="Y1143" s="40"/>
      <c r="Z1143" s="40"/>
      <c r="AA1143" s="40"/>
      <c r="AB1143" s="40"/>
      <c r="AC1143" s="40"/>
      <c r="AD1143" s="40"/>
      <c r="AE1143" s="40"/>
      <c r="AR1143" s="233" t="s">
        <v>123</v>
      </c>
      <c r="AT1143" s="233" t="s">
        <v>245</v>
      </c>
      <c r="AU1143" s="233" t="s">
        <v>92</v>
      </c>
      <c r="AY1143" s="18" t="s">
        <v>244</v>
      </c>
      <c r="BE1143" s="234">
        <f>IF(N1143="základní",J1143,0)</f>
        <v>0</v>
      </c>
      <c r="BF1143" s="234">
        <f>IF(N1143="snížená",J1143,0)</f>
        <v>0</v>
      </c>
      <c r="BG1143" s="234">
        <f>IF(N1143="zákl. přenesená",J1143,0)</f>
        <v>0</v>
      </c>
      <c r="BH1143" s="234">
        <f>IF(N1143="sníž. přenesená",J1143,0)</f>
        <v>0</v>
      </c>
      <c r="BI1143" s="234">
        <f>IF(N1143="nulová",J1143,0)</f>
        <v>0</v>
      </c>
      <c r="BJ1143" s="18" t="s">
        <v>90</v>
      </c>
      <c r="BK1143" s="234">
        <f>ROUND(I1143*H1143,2)</f>
        <v>0</v>
      </c>
      <c r="BL1143" s="18" t="s">
        <v>123</v>
      </c>
      <c r="BM1143" s="233" t="s">
        <v>3102</v>
      </c>
    </row>
    <row r="1144" s="2" customFormat="1">
      <c r="A1144" s="40"/>
      <c r="B1144" s="41"/>
      <c r="C1144" s="42"/>
      <c r="D1144" s="235" t="s">
        <v>250</v>
      </c>
      <c r="E1144" s="42"/>
      <c r="F1144" s="236" t="s">
        <v>3082</v>
      </c>
      <c r="G1144" s="42"/>
      <c r="H1144" s="42"/>
      <c r="I1144" s="237"/>
      <c r="J1144" s="42"/>
      <c r="K1144" s="42"/>
      <c r="L1144" s="46"/>
      <c r="M1144" s="238"/>
      <c r="N1144" s="239"/>
      <c r="O1144" s="93"/>
      <c r="P1144" s="93"/>
      <c r="Q1144" s="93"/>
      <c r="R1144" s="93"/>
      <c r="S1144" s="93"/>
      <c r="T1144" s="94"/>
      <c r="U1144" s="40"/>
      <c r="V1144" s="40"/>
      <c r="W1144" s="40"/>
      <c r="X1144" s="40"/>
      <c r="Y1144" s="40"/>
      <c r="Z1144" s="40"/>
      <c r="AA1144" s="40"/>
      <c r="AB1144" s="40"/>
      <c r="AC1144" s="40"/>
      <c r="AD1144" s="40"/>
      <c r="AE1144" s="40"/>
      <c r="AT1144" s="18" t="s">
        <v>250</v>
      </c>
      <c r="AU1144" s="18" t="s">
        <v>92</v>
      </c>
    </row>
    <row r="1145" s="2" customFormat="1" ht="16.5" customHeight="1">
      <c r="A1145" s="40"/>
      <c r="B1145" s="41"/>
      <c r="C1145" s="222" t="s">
        <v>3103</v>
      </c>
      <c r="D1145" s="222" t="s">
        <v>245</v>
      </c>
      <c r="E1145" s="223" t="s">
        <v>3104</v>
      </c>
      <c r="F1145" s="224" t="s">
        <v>3105</v>
      </c>
      <c r="G1145" s="225" t="s">
        <v>2639</v>
      </c>
      <c r="H1145" s="226">
        <v>8.25</v>
      </c>
      <c r="I1145" s="227"/>
      <c r="J1145" s="228">
        <f>ROUND(I1145*H1145,2)</f>
        <v>0</v>
      </c>
      <c r="K1145" s="224" t="s">
        <v>249</v>
      </c>
      <c r="L1145" s="46"/>
      <c r="M1145" s="229" t="s">
        <v>1</v>
      </c>
      <c r="N1145" s="230" t="s">
        <v>48</v>
      </c>
      <c r="O1145" s="93"/>
      <c r="P1145" s="231">
        <f>O1145*H1145</f>
        <v>0</v>
      </c>
      <c r="Q1145" s="231">
        <v>0</v>
      </c>
      <c r="R1145" s="231">
        <f>Q1145*H1145</f>
        <v>0</v>
      </c>
      <c r="S1145" s="231">
        <v>0</v>
      </c>
      <c r="T1145" s="232">
        <f>S1145*H1145</f>
        <v>0</v>
      </c>
      <c r="U1145" s="40"/>
      <c r="V1145" s="40"/>
      <c r="W1145" s="40"/>
      <c r="X1145" s="40"/>
      <c r="Y1145" s="40"/>
      <c r="Z1145" s="40"/>
      <c r="AA1145" s="40"/>
      <c r="AB1145" s="40"/>
      <c r="AC1145" s="40"/>
      <c r="AD1145" s="40"/>
      <c r="AE1145" s="40"/>
      <c r="AR1145" s="233" t="s">
        <v>123</v>
      </c>
      <c r="AT1145" s="233" t="s">
        <v>245</v>
      </c>
      <c r="AU1145" s="233" t="s">
        <v>92</v>
      </c>
      <c r="AY1145" s="18" t="s">
        <v>244</v>
      </c>
      <c r="BE1145" s="234">
        <f>IF(N1145="základní",J1145,0)</f>
        <v>0</v>
      </c>
      <c r="BF1145" s="234">
        <f>IF(N1145="snížená",J1145,0)</f>
        <v>0</v>
      </c>
      <c r="BG1145" s="234">
        <f>IF(N1145="zákl. přenesená",J1145,0)</f>
        <v>0</v>
      </c>
      <c r="BH1145" s="234">
        <f>IF(N1145="sníž. přenesená",J1145,0)</f>
        <v>0</v>
      </c>
      <c r="BI1145" s="234">
        <f>IF(N1145="nulová",J1145,0)</f>
        <v>0</v>
      </c>
      <c r="BJ1145" s="18" t="s">
        <v>90</v>
      </c>
      <c r="BK1145" s="234">
        <f>ROUND(I1145*H1145,2)</f>
        <v>0</v>
      </c>
      <c r="BL1145" s="18" t="s">
        <v>123</v>
      </c>
      <c r="BM1145" s="233" t="s">
        <v>3106</v>
      </c>
    </row>
    <row r="1146" s="2" customFormat="1">
      <c r="A1146" s="40"/>
      <c r="B1146" s="41"/>
      <c r="C1146" s="42"/>
      <c r="D1146" s="235" t="s">
        <v>250</v>
      </c>
      <c r="E1146" s="42"/>
      <c r="F1146" s="236" t="s">
        <v>3082</v>
      </c>
      <c r="G1146" s="42"/>
      <c r="H1146" s="42"/>
      <c r="I1146" s="237"/>
      <c r="J1146" s="42"/>
      <c r="K1146" s="42"/>
      <c r="L1146" s="46"/>
      <c r="M1146" s="238"/>
      <c r="N1146" s="239"/>
      <c r="O1146" s="93"/>
      <c r="P1146" s="93"/>
      <c r="Q1146" s="93"/>
      <c r="R1146" s="93"/>
      <c r="S1146" s="93"/>
      <c r="T1146" s="94"/>
      <c r="U1146" s="40"/>
      <c r="V1146" s="40"/>
      <c r="W1146" s="40"/>
      <c r="X1146" s="40"/>
      <c r="Y1146" s="40"/>
      <c r="Z1146" s="40"/>
      <c r="AA1146" s="40"/>
      <c r="AB1146" s="40"/>
      <c r="AC1146" s="40"/>
      <c r="AD1146" s="40"/>
      <c r="AE1146" s="40"/>
      <c r="AT1146" s="18" t="s">
        <v>250</v>
      </c>
      <c r="AU1146" s="18" t="s">
        <v>92</v>
      </c>
    </row>
    <row r="1147" s="2" customFormat="1" ht="16.5" customHeight="1">
      <c r="A1147" s="40"/>
      <c r="B1147" s="41"/>
      <c r="C1147" s="222" t="s">
        <v>3107</v>
      </c>
      <c r="D1147" s="222" t="s">
        <v>245</v>
      </c>
      <c r="E1147" s="223" t="s">
        <v>3108</v>
      </c>
      <c r="F1147" s="224" t="s">
        <v>3109</v>
      </c>
      <c r="G1147" s="225" t="s">
        <v>2639</v>
      </c>
      <c r="H1147" s="226">
        <v>2.75</v>
      </c>
      <c r="I1147" s="227"/>
      <c r="J1147" s="228">
        <f>ROUND(I1147*H1147,2)</f>
        <v>0</v>
      </c>
      <c r="K1147" s="224" t="s">
        <v>249</v>
      </c>
      <c r="L1147" s="46"/>
      <c r="M1147" s="229" t="s">
        <v>1</v>
      </c>
      <c r="N1147" s="230" t="s">
        <v>48</v>
      </c>
      <c r="O1147" s="93"/>
      <c r="P1147" s="231">
        <f>O1147*H1147</f>
        <v>0</v>
      </c>
      <c r="Q1147" s="231">
        <v>0</v>
      </c>
      <c r="R1147" s="231">
        <f>Q1147*H1147</f>
        <v>0</v>
      </c>
      <c r="S1147" s="231">
        <v>0</v>
      </c>
      <c r="T1147" s="232">
        <f>S1147*H1147</f>
        <v>0</v>
      </c>
      <c r="U1147" s="40"/>
      <c r="V1147" s="40"/>
      <c r="W1147" s="40"/>
      <c r="X1147" s="40"/>
      <c r="Y1147" s="40"/>
      <c r="Z1147" s="40"/>
      <c r="AA1147" s="40"/>
      <c r="AB1147" s="40"/>
      <c r="AC1147" s="40"/>
      <c r="AD1147" s="40"/>
      <c r="AE1147" s="40"/>
      <c r="AR1147" s="233" t="s">
        <v>123</v>
      </c>
      <c r="AT1147" s="233" t="s">
        <v>245</v>
      </c>
      <c r="AU1147" s="233" t="s">
        <v>92</v>
      </c>
      <c r="AY1147" s="18" t="s">
        <v>244</v>
      </c>
      <c r="BE1147" s="234">
        <f>IF(N1147="základní",J1147,0)</f>
        <v>0</v>
      </c>
      <c r="BF1147" s="234">
        <f>IF(N1147="snížená",J1147,0)</f>
        <v>0</v>
      </c>
      <c r="BG1147" s="234">
        <f>IF(N1147="zákl. přenesená",J1147,0)</f>
        <v>0</v>
      </c>
      <c r="BH1147" s="234">
        <f>IF(N1147="sníž. přenesená",J1147,0)</f>
        <v>0</v>
      </c>
      <c r="BI1147" s="234">
        <f>IF(N1147="nulová",J1147,0)</f>
        <v>0</v>
      </c>
      <c r="BJ1147" s="18" t="s">
        <v>90</v>
      </c>
      <c r="BK1147" s="234">
        <f>ROUND(I1147*H1147,2)</f>
        <v>0</v>
      </c>
      <c r="BL1147" s="18" t="s">
        <v>123</v>
      </c>
      <c r="BM1147" s="233" t="s">
        <v>3110</v>
      </c>
    </row>
    <row r="1148" s="2" customFormat="1">
      <c r="A1148" s="40"/>
      <c r="B1148" s="41"/>
      <c r="C1148" s="42"/>
      <c r="D1148" s="235" t="s">
        <v>250</v>
      </c>
      <c r="E1148" s="42"/>
      <c r="F1148" s="236" t="s">
        <v>3082</v>
      </c>
      <c r="G1148" s="42"/>
      <c r="H1148" s="42"/>
      <c r="I1148" s="237"/>
      <c r="J1148" s="42"/>
      <c r="K1148" s="42"/>
      <c r="L1148" s="46"/>
      <c r="M1148" s="238"/>
      <c r="N1148" s="239"/>
      <c r="O1148" s="93"/>
      <c r="P1148" s="93"/>
      <c r="Q1148" s="93"/>
      <c r="R1148" s="93"/>
      <c r="S1148" s="93"/>
      <c r="T1148" s="94"/>
      <c r="U1148" s="40"/>
      <c r="V1148" s="40"/>
      <c r="W1148" s="40"/>
      <c r="X1148" s="40"/>
      <c r="Y1148" s="40"/>
      <c r="Z1148" s="40"/>
      <c r="AA1148" s="40"/>
      <c r="AB1148" s="40"/>
      <c r="AC1148" s="40"/>
      <c r="AD1148" s="40"/>
      <c r="AE1148" s="40"/>
      <c r="AT1148" s="18" t="s">
        <v>250</v>
      </c>
      <c r="AU1148" s="18" t="s">
        <v>92</v>
      </c>
    </row>
    <row r="1149" s="11" customFormat="1" ht="22.8" customHeight="1">
      <c r="A1149" s="11"/>
      <c r="B1149" s="208"/>
      <c r="C1149" s="209"/>
      <c r="D1149" s="210" t="s">
        <v>82</v>
      </c>
      <c r="E1149" s="260" t="s">
        <v>3111</v>
      </c>
      <c r="F1149" s="260" t="s">
        <v>3112</v>
      </c>
      <c r="G1149" s="209"/>
      <c r="H1149" s="209"/>
      <c r="I1149" s="212"/>
      <c r="J1149" s="261">
        <f>BK1149</f>
        <v>0</v>
      </c>
      <c r="K1149" s="209"/>
      <c r="L1149" s="214"/>
      <c r="M1149" s="215"/>
      <c r="N1149" s="216"/>
      <c r="O1149" s="216"/>
      <c r="P1149" s="217">
        <f>SUM(P1150:P1153)</f>
        <v>0</v>
      </c>
      <c r="Q1149" s="216"/>
      <c r="R1149" s="217">
        <f>SUM(R1150:R1153)</f>
        <v>0</v>
      </c>
      <c r="S1149" s="216"/>
      <c r="T1149" s="218">
        <f>SUM(T1150:T1153)</f>
        <v>0</v>
      </c>
      <c r="U1149" s="11"/>
      <c r="V1149" s="11"/>
      <c r="W1149" s="11"/>
      <c r="X1149" s="11"/>
      <c r="Y1149" s="11"/>
      <c r="Z1149" s="11"/>
      <c r="AA1149" s="11"/>
      <c r="AB1149" s="11"/>
      <c r="AC1149" s="11"/>
      <c r="AD1149" s="11"/>
      <c r="AE1149" s="11"/>
      <c r="AR1149" s="219" t="s">
        <v>123</v>
      </c>
      <c r="AT1149" s="220" t="s">
        <v>82</v>
      </c>
      <c r="AU1149" s="220" t="s">
        <v>90</v>
      </c>
      <c r="AY1149" s="219" t="s">
        <v>244</v>
      </c>
      <c r="BK1149" s="221">
        <f>SUM(BK1150:BK1153)</f>
        <v>0</v>
      </c>
    </row>
    <row r="1150" s="2" customFormat="1" ht="16.5" customHeight="1">
      <c r="A1150" s="40"/>
      <c r="B1150" s="41"/>
      <c r="C1150" s="222" t="s">
        <v>3113</v>
      </c>
      <c r="D1150" s="222" t="s">
        <v>245</v>
      </c>
      <c r="E1150" s="223" t="s">
        <v>3114</v>
      </c>
      <c r="F1150" s="224" t="s">
        <v>3115</v>
      </c>
      <c r="G1150" s="225" t="s">
        <v>257</v>
      </c>
      <c r="H1150" s="226">
        <v>3</v>
      </c>
      <c r="I1150" s="227"/>
      <c r="J1150" s="228">
        <f>ROUND(I1150*H1150,2)</f>
        <v>0</v>
      </c>
      <c r="K1150" s="224" t="s">
        <v>249</v>
      </c>
      <c r="L1150" s="46"/>
      <c r="M1150" s="229" t="s">
        <v>1</v>
      </c>
      <c r="N1150" s="230" t="s">
        <v>48</v>
      </c>
      <c r="O1150" s="93"/>
      <c r="P1150" s="231">
        <f>O1150*H1150</f>
        <v>0</v>
      </c>
      <c r="Q1150" s="231">
        <v>0</v>
      </c>
      <c r="R1150" s="231">
        <f>Q1150*H1150</f>
        <v>0</v>
      </c>
      <c r="S1150" s="231">
        <v>0</v>
      </c>
      <c r="T1150" s="232">
        <f>S1150*H1150</f>
        <v>0</v>
      </c>
      <c r="U1150" s="40"/>
      <c r="V1150" s="40"/>
      <c r="W1150" s="40"/>
      <c r="X1150" s="40"/>
      <c r="Y1150" s="40"/>
      <c r="Z1150" s="40"/>
      <c r="AA1150" s="40"/>
      <c r="AB1150" s="40"/>
      <c r="AC1150" s="40"/>
      <c r="AD1150" s="40"/>
      <c r="AE1150" s="40"/>
      <c r="AR1150" s="233" t="s">
        <v>530</v>
      </c>
      <c r="AT1150" s="233" t="s">
        <v>245</v>
      </c>
      <c r="AU1150" s="233" t="s">
        <v>92</v>
      </c>
      <c r="AY1150" s="18" t="s">
        <v>244</v>
      </c>
      <c r="BE1150" s="234">
        <f>IF(N1150="základní",J1150,0)</f>
        <v>0</v>
      </c>
      <c r="BF1150" s="234">
        <f>IF(N1150="snížená",J1150,0)</f>
        <v>0</v>
      </c>
      <c r="BG1150" s="234">
        <f>IF(N1150="zákl. přenesená",J1150,0)</f>
        <v>0</v>
      </c>
      <c r="BH1150" s="234">
        <f>IF(N1150="sníž. přenesená",J1150,0)</f>
        <v>0</v>
      </c>
      <c r="BI1150" s="234">
        <f>IF(N1150="nulová",J1150,0)</f>
        <v>0</v>
      </c>
      <c r="BJ1150" s="18" t="s">
        <v>90</v>
      </c>
      <c r="BK1150" s="234">
        <f>ROUND(I1150*H1150,2)</f>
        <v>0</v>
      </c>
      <c r="BL1150" s="18" t="s">
        <v>530</v>
      </c>
      <c r="BM1150" s="233" t="s">
        <v>3116</v>
      </c>
    </row>
    <row r="1151" s="2" customFormat="1">
      <c r="A1151" s="40"/>
      <c r="B1151" s="41"/>
      <c r="C1151" s="42"/>
      <c r="D1151" s="235" t="s">
        <v>250</v>
      </c>
      <c r="E1151" s="42"/>
      <c r="F1151" s="236" t="s">
        <v>3117</v>
      </c>
      <c r="G1151" s="42"/>
      <c r="H1151" s="42"/>
      <c r="I1151" s="237"/>
      <c r="J1151" s="42"/>
      <c r="K1151" s="42"/>
      <c r="L1151" s="46"/>
      <c r="M1151" s="238"/>
      <c r="N1151" s="239"/>
      <c r="O1151" s="93"/>
      <c r="P1151" s="93"/>
      <c r="Q1151" s="93"/>
      <c r="R1151" s="93"/>
      <c r="S1151" s="93"/>
      <c r="T1151" s="94"/>
      <c r="U1151" s="40"/>
      <c r="V1151" s="40"/>
      <c r="W1151" s="40"/>
      <c r="X1151" s="40"/>
      <c r="Y1151" s="40"/>
      <c r="Z1151" s="40"/>
      <c r="AA1151" s="40"/>
      <c r="AB1151" s="40"/>
      <c r="AC1151" s="40"/>
      <c r="AD1151" s="40"/>
      <c r="AE1151" s="40"/>
      <c r="AT1151" s="18" t="s">
        <v>250</v>
      </c>
      <c r="AU1151" s="18" t="s">
        <v>92</v>
      </c>
    </row>
    <row r="1152" s="2" customFormat="1" ht="16.5" customHeight="1">
      <c r="A1152" s="40"/>
      <c r="B1152" s="41"/>
      <c r="C1152" s="222" t="s">
        <v>3118</v>
      </c>
      <c r="D1152" s="222" t="s">
        <v>245</v>
      </c>
      <c r="E1152" s="223" t="s">
        <v>3119</v>
      </c>
      <c r="F1152" s="224" t="s">
        <v>3120</v>
      </c>
      <c r="G1152" s="225" t="s">
        <v>257</v>
      </c>
      <c r="H1152" s="226">
        <v>59</v>
      </c>
      <c r="I1152" s="227"/>
      <c r="J1152" s="228">
        <f>ROUND(I1152*H1152,2)</f>
        <v>0</v>
      </c>
      <c r="K1152" s="224" t="s">
        <v>249</v>
      </c>
      <c r="L1152" s="46"/>
      <c r="M1152" s="229" t="s">
        <v>1</v>
      </c>
      <c r="N1152" s="230" t="s">
        <v>48</v>
      </c>
      <c r="O1152" s="93"/>
      <c r="P1152" s="231">
        <f>O1152*H1152</f>
        <v>0</v>
      </c>
      <c r="Q1152" s="231">
        <v>0</v>
      </c>
      <c r="R1152" s="231">
        <f>Q1152*H1152</f>
        <v>0</v>
      </c>
      <c r="S1152" s="231">
        <v>0</v>
      </c>
      <c r="T1152" s="232">
        <f>S1152*H1152</f>
        <v>0</v>
      </c>
      <c r="U1152" s="40"/>
      <c r="V1152" s="40"/>
      <c r="W1152" s="40"/>
      <c r="X1152" s="40"/>
      <c r="Y1152" s="40"/>
      <c r="Z1152" s="40"/>
      <c r="AA1152" s="40"/>
      <c r="AB1152" s="40"/>
      <c r="AC1152" s="40"/>
      <c r="AD1152" s="40"/>
      <c r="AE1152" s="40"/>
      <c r="AR1152" s="233" t="s">
        <v>530</v>
      </c>
      <c r="AT1152" s="233" t="s">
        <v>245</v>
      </c>
      <c r="AU1152" s="233" t="s">
        <v>92</v>
      </c>
      <c r="AY1152" s="18" t="s">
        <v>244</v>
      </c>
      <c r="BE1152" s="234">
        <f>IF(N1152="základní",J1152,0)</f>
        <v>0</v>
      </c>
      <c r="BF1152" s="234">
        <f>IF(N1152="snížená",J1152,0)</f>
        <v>0</v>
      </c>
      <c r="BG1152" s="234">
        <f>IF(N1152="zákl. přenesená",J1152,0)</f>
        <v>0</v>
      </c>
      <c r="BH1152" s="234">
        <f>IF(N1152="sníž. přenesená",J1152,0)</f>
        <v>0</v>
      </c>
      <c r="BI1152" s="234">
        <f>IF(N1152="nulová",J1152,0)</f>
        <v>0</v>
      </c>
      <c r="BJ1152" s="18" t="s">
        <v>90</v>
      </c>
      <c r="BK1152" s="234">
        <f>ROUND(I1152*H1152,2)</f>
        <v>0</v>
      </c>
      <c r="BL1152" s="18" t="s">
        <v>530</v>
      </c>
      <c r="BM1152" s="233" t="s">
        <v>3121</v>
      </c>
    </row>
    <row r="1153" s="2" customFormat="1">
      <c r="A1153" s="40"/>
      <c r="B1153" s="41"/>
      <c r="C1153" s="42"/>
      <c r="D1153" s="235" t="s">
        <v>250</v>
      </c>
      <c r="E1153" s="42"/>
      <c r="F1153" s="236" t="s">
        <v>3122</v>
      </c>
      <c r="G1153" s="42"/>
      <c r="H1153" s="42"/>
      <c r="I1153" s="237"/>
      <c r="J1153" s="42"/>
      <c r="K1153" s="42"/>
      <c r="L1153" s="46"/>
      <c r="M1153" s="238"/>
      <c r="N1153" s="239"/>
      <c r="O1153" s="93"/>
      <c r="P1153" s="93"/>
      <c r="Q1153" s="93"/>
      <c r="R1153" s="93"/>
      <c r="S1153" s="93"/>
      <c r="T1153" s="94"/>
      <c r="U1153" s="40"/>
      <c r="V1153" s="40"/>
      <c r="W1153" s="40"/>
      <c r="X1153" s="40"/>
      <c r="Y1153" s="40"/>
      <c r="Z1153" s="40"/>
      <c r="AA1153" s="40"/>
      <c r="AB1153" s="40"/>
      <c r="AC1153" s="40"/>
      <c r="AD1153" s="40"/>
      <c r="AE1153" s="40"/>
      <c r="AT1153" s="18" t="s">
        <v>250</v>
      </c>
      <c r="AU1153" s="18" t="s">
        <v>92</v>
      </c>
    </row>
    <row r="1154" s="11" customFormat="1" ht="22.8" customHeight="1">
      <c r="A1154" s="11"/>
      <c r="B1154" s="208"/>
      <c r="C1154" s="209"/>
      <c r="D1154" s="210" t="s">
        <v>82</v>
      </c>
      <c r="E1154" s="260" t="s">
        <v>3123</v>
      </c>
      <c r="F1154" s="260" t="s">
        <v>3124</v>
      </c>
      <c r="G1154" s="209"/>
      <c r="H1154" s="209"/>
      <c r="I1154" s="212"/>
      <c r="J1154" s="261">
        <f>BK1154</f>
        <v>0</v>
      </c>
      <c r="K1154" s="209"/>
      <c r="L1154" s="214"/>
      <c r="M1154" s="215"/>
      <c r="N1154" s="216"/>
      <c r="O1154" s="216"/>
      <c r="P1154" s="217">
        <f>SUM(P1155:P1168)</f>
        <v>0</v>
      </c>
      <c r="Q1154" s="216"/>
      <c r="R1154" s="217">
        <f>SUM(R1155:R1168)</f>
        <v>0</v>
      </c>
      <c r="S1154" s="216"/>
      <c r="T1154" s="218">
        <f>SUM(T1155:T1168)</f>
        <v>0</v>
      </c>
      <c r="U1154" s="11"/>
      <c r="V1154" s="11"/>
      <c r="W1154" s="11"/>
      <c r="X1154" s="11"/>
      <c r="Y1154" s="11"/>
      <c r="Z1154" s="11"/>
      <c r="AA1154" s="11"/>
      <c r="AB1154" s="11"/>
      <c r="AC1154" s="11"/>
      <c r="AD1154" s="11"/>
      <c r="AE1154" s="11"/>
      <c r="AR1154" s="219" t="s">
        <v>123</v>
      </c>
      <c r="AT1154" s="220" t="s">
        <v>82</v>
      </c>
      <c r="AU1154" s="220" t="s">
        <v>90</v>
      </c>
      <c r="AY1154" s="219" t="s">
        <v>244</v>
      </c>
      <c r="BK1154" s="221">
        <f>SUM(BK1155:BK1168)</f>
        <v>0</v>
      </c>
    </row>
    <row r="1155" s="2" customFormat="1" ht="21.75" customHeight="1">
      <c r="A1155" s="40"/>
      <c r="B1155" s="41"/>
      <c r="C1155" s="222" t="s">
        <v>3125</v>
      </c>
      <c r="D1155" s="222" t="s">
        <v>245</v>
      </c>
      <c r="E1155" s="223" t="s">
        <v>3126</v>
      </c>
      <c r="F1155" s="224" t="s">
        <v>3127</v>
      </c>
      <c r="G1155" s="225" t="s">
        <v>248</v>
      </c>
      <c r="H1155" s="226">
        <v>26.030000000000001</v>
      </c>
      <c r="I1155" s="227"/>
      <c r="J1155" s="228">
        <f>ROUND(I1155*H1155,2)</f>
        <v>0</v>
      </c>
      <c r="K1155" s="224" t="s">
        <v>249</v>
      </c>
      <c r="L1155" s="46"/>
      <c r="M1155" s="229" t="s">
        <v>1</v>
      </c>
      <c r="N1155" s="230" t="s">
        <v>48</v>
      </c>
      <c r="O1155" s="93"/>
      <c r="P1155" s="231">
        <f>O1155*H1155</f>
        <v>0</v>
      </c>
      <c r="Q1155" s="231">
        <v>0</v>
      </c>
      <c r="R1155" s="231">
        <f>Q1155*H1155</f>
        <v>0</v>
      </c>
      <c r="S1155" s="231">
        <v>0</v>
      </c>
      <c r="T1155" s="232">
        <f>S1155*H1155</f>
        <v>0</v>
      </c>
      <c r="U1155" s="40"/>
      <c r="V1155" s="40"/>
      <c r="W1155" s="40"/>
      <c r="X1155" s="40"/>
      <c r="Y1155" s="40"/>
      <c r="Z1155" s="40"/>
      <c r="AA1155" s="40"/>
      <c r="AB1155" s="40"/>
      <c r="AC1155" s="40"/>
      <c r="AD1155" s="40"/>
      <c r="AE1155" s="40"/>
      <c r="AR1155" s="233" t="s">
        <v>530</v>
      </c>
      <c r="AT1155" s="233" t="s">
        <v>245</v>
      </c>
      <c r="AU1155" s="233" t="s">
        <v>92</v>
      </c>
      <c r="AY1155" s="18" t="s">
        <v>244</v>
      </c>
      <c r="BE1155" s="234">
        <f>IF(N1155="základní",J1155,0)</f>
        <v>0</v>
      </c>
      <c r="BF1155" s="234">
        <f>IF(N1155="snížená",J1155,0)</f>
        <v>0</v>
      </c>
      <c r="BG1155" s="234">
        <f>IF(N1155="zákl. přenesená",J1155,0)</f>
        <v>0</v>
      </c>
      <c r="BH1155" s="234">
        <f>IF(N1155="sníž. přenesená",J1155,0)</f>
        <v>0</v>
      </c>
      <c r="BI1155" s="234">
        <f>IF(N1155="nulová",J1155,0)</f>
        <v>0</v>
      </c>
      <c r="BJ1155" s="18" t="s">
        <v>90</v>
      </c>
      <c r="BK1155" s="234">
        <f>ROUND(I1155*H1155,2)</f>
        <v>0</v>
      </c>
      <c r="BL1155" s="18" t="s">
        <v>530</v>
      </c>
      <c r="BM1155" s="233" t="s">
        <v>3128</v>
      </c>
    </row>
    <row r="1156" s="2" customFormat="1">
      <c r="A1156" s="40"/>
      <c r="B1156" s="41"/>
      <c r="C1156" s="42"/>
      <c r="D1156" s="235" t="s">
        <v>250</v>
      </c>
      <c r="E1156" s="42"/>
      <c r="F1156" s="236" t="s">
        <v>3129</v>
      </c>
      <c r="G1156" s="42"/>
      <c r="H1156" s="42"/>
      <c r="I1156" s="237"/>
      <c r="J1156" s="42"/>
      <c r="K1156" s="42"/>
      <c r="L1156" s="46"/>
      <c r="M1156" s="238"/>
      <c r="N1156" s="239"/>
      <c r="O1156" s="93"/>
      <c r="P1156" s="93"/>
      <c r="Q1156" s="93"/>
      <c r="R1156" s="93"/>
      <c r="S1156" s="93"/>
      <c r="T1156" s="94"/>
      <c r="U1156" s="40"/>
      <c r="V1156" s="40"/>
      <c r="W1156" s="40"/>
      <c r="X1156" s="40"/>
      <c r="Y1156" s="40"/>
      <c r="Z1156" s="40"/>
      <c r="AA1156" s="40"/>
      <c r="AB1156" s="40"/>
      <c r="AC1156" s="40"/>
      <c r="AD1156" s="40"/>
      <c r="AE1156" s="40"/>
      <c r="AT1156" s="18" t="s">
        <v>250</v>
      </c>
      <c r="AU1156" s="18" t="s">
        <v>92</v>
      </c>
    </row>
    <row r="1157" s="13" customFormat="1">
      <c r="A1157" s="13"/>
      <c r="B1157" s="262"/>
      <c r="C1157" s="263"/>
      <c r="D1157" s="235" t="s">
        <v>436</v>
      </c>
      <c r="E1157" s="264" t="s">
        <v>1</v>
      </c>
      <c r="F1157" s="265" t="s">
        <v>3130</v>
      </c>
      <c r="G1157" s="263"/>
      <c r="H1157" s="266">
        <v>26.030000000000001</v>
      </c>
      <c r="I1157" s="267"/>
      <c r="J1157" s="263"/>
      <c r="K1157" s="263"/>
      <c r="L1157" s="268"/>
      <c r="M1157" s="269"/>
      <c r="N1157" s="270"/>
      <c r="O1157" s="270"/>
      <c r="P1157" s="270"/>
      <c r="Q1157" s="270"/>
      <c r="R1157" s="270"/>
      <c r="S1157" s="270"/>
      <c r="T1157" s="271"/>
      <c r="U1157" s="13"/>
      <c r="V1157" s="13"/>
      <c r="W1157" s="13"/>
      <c r="X1157" s="13"/>
      <c r="Y1157" s="13"/>
      <c r="Z1157" s="13"/>
      <c r="AA1157" s="13"/>
      <c r="AB1157" s="13"/>
      <c r="AC1157" s="13"/>
      <c r="AD1157" s="13"/>
      <c r="AE1157" s="13"/>
      <c r="AT1157" s="272" t="s">
        <v>436</v>
      </c>
      <c r="AU1157" s="272" t="s">
        <v>92</v>
      </c>
      <c r="AV1157" s="13" t="s">
        <v>92</v>
      </c>
      <c r="AW1157" s="13" t="s">
        <v>38</v>
      </c>
      <c r="AX1157" s="13" t="s">
        <v>83</v>
      </c>
      <c r="AY1157" s="272" t="s">
        <v>244</v>
      </c>
    </row>
    <row r="1158" s="15" customFormat="1">
      <c r="A1158" s="15"/>
      <c r="B1158" s="287"/>
      <c r="C1158" s="288"/>
      <c r="D1158" s="235" t="s">
        <v>436</v>
      </c>
      <c r="E1158" s="289" t="s">
        <v>1</v>
      </c>
      <c r="F1158" s="290" t="s">
        <v>2017</v>
      </c>
      <c r="G1158" s="288"/>
      <c r="H1158" s="289" t="s">
        <v>1</v>
      </c>
      <c r="I1158" s="291"/>
      <c r="J1158" s="288"/>
      <c r="K1158" s="288"/>
      <c r="L1158" s="292"/>
      <c r="M1158" s="293"/>
      <c r="N1158" s="294"/>
      <c r="O1158" s="294"/>
      <c r="P1158" s="294"/>
      <c r="Q1158" s="294"/>
      <c r="R1158" s="294"/>
      <c r="S1158" s="294"/>
      <c r="T1158" s="295"/>
      <c r="U1158" s="15"/>
      <c r="V1158" s="15"/>
      <c r="W1158" s="15"/>
      <c r="X1158" s="15"/>
      <c r="Y1158" s="15"/>
      <c r="Z1158" s="15"/>
      <c r="AA1158" s="15"/>
      <c r="AB1158" s="15"/>
      <c r="AC1158" s="15"/>
      <c r="AD1158" s="15"/>
      <c r="AE1158" s="15"/>
      <c r="AT1158" s="296" t="s">
        <v>436</v>
      </c>
      <c r="AU1158" s="296" t="s">
        <v>92</v>
      </c>
      <c r="AV1158" s="15" t="s">
        <v>90</v>
      </c>
      <c r="AW1158" s="15" t="s">
        <v>38</v>
      </c>
      <c r="AX1158" s="15" t="s">
        <v>83</v>
      </c>
      <c r="AY1158" s="296" t="s">
        <v>244</v>
      </c>
    </row>
    <row r="1159" s="14" customFormat="1">
      <c r="A1159" s="14"/>
      <c r="B1159" s="273"/>
      <c r="C1159" s="274"/>
      <c r="D1159" s="235" t="s">
        <v>436</v>
      </c>
      <c r="E1159" s="275" t="s">
        <v>1</v>
      </c>
      <c r="F1159" s="276" t="s">
        <v>438</v>
      </c>
      <c r="G1159" s="274"/>
      <c r="H1159" s="277">
        <v>26.030000000000001</v>
      </c>
      <c r="I1159" s="278"/>
      <c r="J1159" s="274"/>
      <c r="K1159" s="274"/>
      <c r="L1159" s="279"/>
      <c r="M1159" s="280"/>
      <c r="N1159" s="281"/>
      <c r="O1159" s="281"/>
      <c r="P1159" s="281"/>
      <c r="Q1159" s="281"/>
      <c r="R1159" s="281"/>
      <c r="S1159" s="281"/>
      <c r="T1159" s="282"/>
      <c r="U1159" s="14"/>
      <c r="V1159" s="14"/>
      <c r="W1159" s="14"/>
      <c r="X1159" s="14"/>
      <c r="Y1159" s="14"/>
      <c r="Z1159" s="14"/>
      <c r="AA1159" s="14"/>
      <c r="AB1159" s="14"/>
      <c r="AC1159" s="14"/>
      <c r="AD1159" s="14"/>
      <c r="AE1159" s="14"/>
      <c r="AT1159" s="283" t="s">
        <v>436</v>
      </c>
      <c r="AU1159" s="283" t="s">
        <v>92</v>
      </c>
      <c r="AV1159" s="14" t="s">
        <v>123</v>
      </c>
      <c r="AW1159" s="14" t="s">
        <v>38</v>
      </c>
      <c r="AX1159" s="14" t="s">
        <v>90</v>
      </c>
      <c r="AY1159" s="283" t="s">
        <v>244</v>
      </c>
    </row>
    <row r="1160" s="2" customFormat="1" ht="24.15" customHeight="1">
      <c r="A1160" s="40"/>
      <c r="B1160" s="41"/>
      <c r="C1160" s="222" t="s">
        <v>3131</v>
      </c>
      <c r="D1160" s="222" t="s">
        <v>245</v>
      </c>
      <c r="E1160" s="223" t="s">
        <v>3132</v>
      </c>
      <c r="F1160" s="224" t="s">
        <v>3133</v>
      </c>
      <c r="G1160" s="225" t="s">
        <v>248</v>
      </c>
      <c r="H1160" s="226">
        <v>0.54900000000000004</v>
      </c>
      <c r="I1160" s="227"/>
      <c r="J1160" s="228">
        <f>ROUND(I1160*H1160,2)</f>
        <v>0</v>
      </c>
      <c r="K1160" s="224" t="s">
        <v>249</v>
      </c>
      <c r="L1160" s="46"/>
      <c r="M1160" s="229" t="s">
        <v>1</v>
      </c>
      <c r="N1160" s="230" t="s">
        <v>48</v>
      </c>
      <c r="O1160" s="93"/>
      <c r="P1160" s="231">
        <f>O1160*H1160</f>
        <v>0</v>
      </c>
      <c r="Q1160" s="231">
        <v>0</v>
      </c>
      <c r="R1160" s="231">
        <f>Q1160*H1160</f>
        <v>0</v>
      </c>
      <c r="S1160" s="231">
        <v>0</v>
      </c>
      <c r="T1160" s="232">
        <f>S1160*H1160</f>
        <v>0</v>
      </c>
      <c r="U1160" s="40"/>
      <c r="V1160" s="40"/>
      <c r="W1160" s="40"/>
      <c r="X1160" s="40"/>
      <c r="Y1160" s="40"/>
      <c r="Z1160" s="40"/>
      <c r="AA1160" s="40"/>
      <c r="AB1160" s="40"/>
      <c r="AC1160" s="40"/>
      <c r="AD1160" s="40"/>
      <c r="AE1160" s="40"/>
      <c r="AR1160" s="233" t="s">
        <v>530</v>
      </c>
      <c r="AT1160" s="233" t="s">
        <v>245</v>
      </c>
      <c r="AU1160" s="233" t="s">
        <v>92</v>
      </c>
      <c r="AY1160" s="18" t="s">
        <v>244</v>
      </c>
      <c r="BE1160" s="234">
        <f>IF(N1160="základní",J1160,0)</f>
        <v>0</v>
      </c>
      <c r="BF1160" s="234">
        <f>IF(N1160="snížená",J1160,0)</f>
        <v>0</v>
      </c>
      <c r="BG1160" s="234">
        <f>IF(N1160="zákl. přenesená",J1160,0)</f>
        <v>0</v>
      </c>
      <c r="BH1160" s="234">
        <f>IF(N1160="sníž. přenesená",J1160,0)</f>
        <v>0</v>
      </c>
      <c r="BI1160" s="234">
        <f>IF(N1160="nulová",J1160,0)</f>
        <v>0</v>
      </c>
      <c r="BJ1160" s="18" t="s">
        <v>90</v>
      </c>
      <c r="BK1160" s="234">
        <f>ROUND(I1160*H1160,2)</f>
        <v>0</v>
      </c>
      <c r="BL1160" s="18" t="s">
        <v>530</v>
      </c>
      <c r="BM1160" s="233" t="s">
        <v>3134</v>
      </c>
    </row>
    <row r="1161" s="2" customFormat="1">
      <c r="A1161" s="40"/>
      <c r="B1161" s="41"/>
      <c r="C1161" s="42"/>
      <c r="D1161" s="235" t="s">
        <v>250</v>
      </c>
      <c r="E1161" s="42"/>
      <c r="F1161" s="236" t="s">
        <v>3135</v>
      </c>
      <c r="G1161" s="42"/>
      <c r="H1161" s="42"/>
      <c r="I1161" s="237"/>
      <c r="J1161" s="42"/>
      <c r="K1161" s="42"/>
      <c r="L1161" s="46"/>
      <c r="M1161" s="238"/>
      <c r="N1161" s="239"/>
      <c r="O1161" s="93"/>
      <c r="P1161" s="93"/>
      <c r="Q1161" s="93"/>
      <c r="R1161" s="93"/>
      <c r="S1161" s="93"/>
      <c r="T1161" s="94"/>
      <c r="U1161" s="40"/>
      <c r="V1161" s="40"/>
      <c r="W1161" s="40"/>
      <c r="X1161" s="40"/>
      <c r="Y1161" s="40"/>
      <c r="Z1161" s="40"/>
      <c r="AA1161" s="40"/>
      <c r="AB1161" s="40"/>
      <c r="AC1161" s="40"/>
      <c r="AD1161" s="40"/>
      <c r="AE1161" s="40"/>
      <c r="AT1161" s="18" t="s">
        <v>250</v>
      </c>
      <c r="AU1161" s="18" t="s">
        <v>92</v>
      </c>
    </row>
    <row r="1162" s="13" customFormat="1">
      <c r="A1162" s="13"/>
      <c r="B1162" s="262"/>
      <c r="C1162" s="263"/>
      <c r="D1162" s="235" t="s">
        <v>436</v>
      </c>
      <c r="E1162" s="264" t="s">
        <v>1</v>
      </c>
      <c r="F1162" s="265" t="s">
        <v>3136</v>
      </c>
      <c r="G1162" s="263"/>
      <c r="H1162" s="266">
        <v>0.54900000000000004</v>
      </c>
      <c r="I1162" s="267"/>
      <c r="J1162" s="263"/>
      <c r="K1162" s="263"/>
      <c r="L1162" s="268"/>
      <c r="M1162" s="269"/>
      <c r="N1162" s="270"/>
      <c r="O1162" s="270"/>
      <c r="P1162" s="270"/>
      <c r="Q1162" s="270"/>
      <c r="R1162" s="270"/>
      <c r="S1162" s="270"/>
      <c r="T1162" s="271"/>
      <c r="U1162" s="13"/>
      <c r="V1162" s="13"/>
      <c r="W1162" s="13"/>
      <c r="X1162" s="13"/>
      <c r="Y1162" s="13"/>
      <c r="Z1162" s="13"/>
      <c r="AA1162" s="13"/>
      <c r="AB1162" s="13"/>
      <c r="AC1162" s="13"/>
      <c r="AD1162" s="13"/>
      <c r="AE1162" s="13"/>
      <c r="AT1162" s="272" t="s">
        <v>436</v>
      </c>
      <c r="AU1162" s="272" t="s">
        <v>92</v>
      </c>
      <c r="AV1162" s="13" t="s">
        <v>92</v>
      </c>
      <c r="AW1162" s="13" t="s">
        <v>38</v>
      </c>
      <c r="AX1162" s="13" t="s">
        <v>83</v>
      </c>
      <c r="AY1162" s="272" t="s">
        <v>244</v>
      </c>
    </row>
    <row r="1163" s="14" customFormat="1">
      <c r="A1163" s="14"/>
      <c r="B1163" s="273"/>
      <c r="C1163" s="274"/>
      <c r="D1163" s="235" t="s">
        <v>436</v>
      </c>
      <c r="E1163" s="275" t="s">
        <v>1</v>
      </c>
      <c r="F1163" s="276" t="s">
        <v>438</v>
      </c>
      <c r="G1163" s="274"/>
      <c r="H1163" s="277">
        <v>0.54900000000000004</v>
      </c>
      <c r="I1163" s="278"/>
      <c r="J1163" s="274"/>
      <c r="K1163" s="274"/>
      <c r="L1163" s="279"/>
      <c r="M1163" s="280"/>
      <c r="N1163" s="281"/>
      <c r="O1163" s="281"/>
      <c r="P1163" s="281"/>
      <c r="Q1163" s="281"/>
      <c r="R1163" s="281"/>
      <c r="S1163" s="281"/>
      <c r="T1163" s="282"/>
      <c r="U1163" s="14"/>
      <c r="V1163" s="14"/>
      <c r="W1163" s="14"/>
      <c r="X1163" s="14"/>
      <c r="Y1163" s="14"/>
      <c r="Z1163" s="14"/>
      <c r="AA1163" s="14"/>
      <c r="AB1163" s="14"/>
      <c r="AC1163" s="14"/>
      <c r="AD1163" s="14"/>
      <c r="AE1163" s="14"/>
      <c r="AT1163" s="283" t="s">
        <v>436</v>
      </c>
      <c r="AU1163" s="283" t="s">
        <v>92</v>
      </c>
      <c r="AV1163" s="14" t="s">
        <v>123</v>
      </c>
      <c r="AW1163" s="14" t="s">
        <v>38</v>
      </c>
      <c r="AX1163" s="14" t="s">
        <v>90</v>
      </c>
      <c r="AY1163" s="283" t="s">
        <v>244</v>
      </c>
    </row>
    <row r="1164" s="2" customFormat="1" ht="16.5" customHeight="1">
      <c r="A1164" s="40"/>
      <c r="B1164" s="41"/>
      <c r="C1164" s="222" t="s">
        <v>3137</v>
      </c>
      <c r="D1164" s="222" t="s">
        <v>245</v>
      </c>
      <c r="E1164" s="223" t="s">
        <v>3138</v>
      </c>
      <c r="F1164" s="224" t="s">
        <v>3139</v>
      </c>
      <c r="G1164" s="225" t="s">
        <v>490</v>
      </c>
      <c r="H1164" s="226">
        <v>17.555</v>
      </c>
      <c r="I1164" s="227"/>
      <c r="J1164" s="228">
        <f>ROUND(I1164*H1164,2)</f>
        <v>0</v>
      </c>
      <c r="K1164" s="224" t="s">
        <v>249</v>
      </c>
      <c r="L1164" s="46"/>
      <c r="M1164" s="229" t="s">
        <v>1</v>
      </c>
      <c r="N1164" s="230" t="s">
        <v>48</v>
      </c>
      <c r="O1164" s="93"/>
      <c r="P1164" s="231">
        <f>O1164*H1164</f>
        <v>0</v>
      </c>
      <c r="Q1164" s="231">
        <v>0</v>
      </c>
      <c r="R1164" s="231">
        <f>Q1164*H1164</f>
        <v>0</v>
      </c>
      <c r="S1164" s="231">
        <v>0</v>
      </c>
      <c r="T1164" s="232">
        <f>S1164*H1164</f>
        <v>0</v>
      </c>
      <c r="U1164" s="40"/>
      <c r="V1164" s="40"/>
      <c r="W1164" s="40"/>
      <c r="X1164" s="40"/>
      <c r="Y1164" s="40"/>
      <c r="Z1164" s="40"/>
      <c r="AA1164" s="40"/>
      <c r="AB1164" s="40"/>
      <c r="AC1164" s="40"/>
      <c r="AD1164" s="40"/>
      <c r="AE1164" s="40"/>
      <c r="AR1164" s="233" t="s">
        <v>530</v>
      </c>
      <c r="AT1164" s="233" t="s">
        <v>245</v>
      </c>
      <c r="AU1164" s="233" t="s">
        <v>92</v>
      </c>
      <c r="AY1164" s="18" t="s">
        <v>244</v>
      </c>
      <c r="BE1164" s="234">
        <f>IF(N1164="základní",J1164,0)</f>
        <v>0</v>
      </c>
      <c r="BF1164" s="234">
        <f>IF(N1164="snížená",J1164,0)</f>
        <v>0</v>
      </c>
      <c r="BG1164" s="234">
        <f>IF(N1164="zákl. přenesená",J1164,0)</f>
        <v>0</v>
      </c>
      <c r="BH1164" s="234">
        <f>IF(N1164="sníž. přenesená",J1164,0)</f>
        <v>0</v>
      </c>
      <c r="BI1164" s="234">
        <f>IF(N1164="nulová",J1164,0)</f>
        <v>0</v>
      </c>
      <c r="BJ1164" s="18" t="s">
        <v>90</v>
      </c>
      <c r="BK1164" s="234">
        <f>ROUND(I1164*H1164,2)</f>
        <v>0</v>
      </c>
      <c r="BL1164" s="18" t="s">
        <v>530</v>
      </c>
      <c r="BM1164" s="233" t="s">
        <v>3140</v>
      </c>
    </row>
    <row r="1165" s="2" customFormat="1">
      <c r="A1165" s="40"/>
      <c r="B1165" s="41"/>
      <c r="C1165" s="42"/>
      <c r="D1165" s="235" t="s">
        <v>250</v>
      </c>
      <c r="E1165" s="42"/>
      <c r="F1165" s="236" t="s">
        <v>3141</v>
      </c>
      <c r="G1165" s="42"/>
      <c r="H1165" s="42"/>
      <c r="I1165" s="237"/>
      <c r="J1165" s="42"/>
      <c r="K1165" s="42"/>
      <c r="L1165" s="46"/>
      <c r="M1165" s="238"/>
      <c r="N1165" s="239"/>
      <c r="O1165" s="93"/>
      <c r="P1165" s="93"/>
      <c r="Q1165" s="93"/>
      <c r="R1165" s="93"/>
      <c r="S1165" s="93"/>
      <c r="T1165" s="94"/>
      <c r="U1165" s="40"/>
      <c r="V1165" s="40"/>
      <c r="W1165" s="40"/>
      <c r="X1165" s="40"/>
      <c r="Y1165" s="40"/>
      <c r="Z1165" s="40"/>
      <c r="AA1165" s="40"/>
      <c r="AB1165" s="40"/>
      <c r="AC1165" s="40"/>
      <c r="AD1165" s="40"/>
      <c r="AE1165" s="40"/>
      <c r="AT1165" s="18" t="s">
        <v>250</v>
      </c>
      <c r="AU1165" s="18" t="s">
        <v>92</v>
      </c>
    </row>
    <row r="1166" s="15" customFormat="1">
      <c r="A1166" s="15"/>
      <c r="B1166" s="287"/>
      <c r="C1166" s="288"/>
      <c r="D1166" s="235" t="s">
        <v>436</v>
      </c>
      <c r="E1166" s="289" t="s">
        <v>1</v>
      </c>
      <c r="F1166" s="290" t="s">
        <v>3142</v>
      </c>
      <c r="G1166" s="288"/>
      <c r="H1166" s="289" t="s">
        <v>1</v>
      </c>
      <c r="I1166" s="291"/>
      <c r="J1166" s="288"/>
      <c r="K1166" s="288"/>
      <c r="L1166" s="292"/>
      <c r="M1166" s="293"/>
      <c r="N1166" s="294"/>
      <c r="O1166" s="294"/>
      <c r="P1166" s="294"/>
      <c r="Q1166" s="294"/>
      <c r="R1166" s="294"/>
      <c r="S1166" s="294"/>
      <c r="T1166" s="295"/>
      <c r="U1166" s="15"/>
      <c r="V1166" s="15"/>
      <c r="W1166" s="15"/>
      <c r="X1166" s="15"/>
      <c r="Y1166" s="15"/>
      <c r="Z1166" s="15"/>
      <c r="AA1166" s="15"/>
      <c r="AB1166" s="15"/>
      <c r="AC1166" s="15"/>
      <c r="AD1166" s="15"/>
      <c r="AE1166" s="15"/>
      <c r="AT1166" s="296" t="s">
        <v>436</v>
      </c>
      <c r="AU1166" s="296" t="s">
        <v>92</v>
      </c>
      <c r="AV1166" s="15" t="s">
        <v>90</v>
      </c>
      <c r="AW1166" s="15" t="s">
        <v>38</v>
      </c>
      <c r="AX1166" s="15" t="s">
        <v>83</v>
      </c>
      <c r="AY1166" s="296" t="s">
        <v>244</v>
      </c>
    </row>
    <row r="1167" s="13" customFormat="1">
      <c r="A1167" s="13"/>
      <c r="B1167" s="262"/>
      <c r="C1167" s="263"/>
      <c r="D1167" s="235" t="s">
        <v>436</v>
      </c>
      <c r="E1167" s="264" t="s">
        <v>1</v>
      </c>
      <c r="F1167" s="265" t="s">
        <v>3143</v>
      </c>
      <c r="G1167" s="263"/>
      <c r="H1167" s="266">
        <v>17.555</v>
      </c>
      <c r="I1167" s="267"/>
      <c r="J1167" s="263"/>
      <c r="K1167" s="263"/>
      <c r="L1167" s="268"/>
      <c r="M1167" s="269"/>
      <c r="N1167" s="270"/>
      <c r="O1167" s="270"/>
      <c r="P1167" s="270"/>
      <c r="Q1167" s="270"/>
      <c r="R1167" s="270"/>
      <c r="S1167" s="270"/>
      <c r="T1167" s="271"/>
      <c r="U1167" s="13"/>
      <c r="V1167" s="13"/>
      <c r="W1167" s="13"/>
      <c r="X1167" s="13"/>
      <c r="Y1167" s="13"/>
      <c r="Z1167" s="13"/>
      <c r="AA1167" s="13"/>
      <c r="AB1167" s="13"/>
      <c r="AC1167" s="13"/>
      <c r="AD1167" s="13"/>
      <c r="AE1167" s="13"/>
      <c r="AT1167" s="272" t="s">
        <v>436</v>
      </c>
      <c r="AU1167" s="272" t="s">
        <v>92</v>
      </c>
      <c r="AV1167" s="13" t="s">
        <v>92</v>
      </c>
      <c r="AW1167" s="13" t="s">
        <v>38</v>
      </c>
      <c r="AX1167" s="13" t="s">
        <v>83</v>
      </c>
      <c r="AY1167" s="272" t="s">
        <v>244</v>
      </c>
    </row>
    <row r="1168" s="14" customFormat="1">
      <c r="A1168" s="14"/>
      <c r="B1168" s="273"/>
      <c r="C1168" s="274"/>
      <c r="D1168" s="235" t="s">
        <v>436</v>
      </c>
      <c r="E1168" s="275" t="s">
        <v>1</v>
      </c>
      <c r="F1168" s="276" t="s">
        <v>438</v>
      </c>
      <c r="G1168" s="274"/>
      <c r="H1168" s="277">
        <v>17.555</v>
      </c>
      <c r="I1168" s="278"/>
      <c r="J1168" s="274"/>
      <c r="K1168" s="274"/>
      <c r="L1168" s="279"/>
      <c r="M1168" s="280"/>
      <c r="N1168" s="281"/>
      <c r="O1168" s="281"/>
      <c r="P1168" s="281"/>
      <c r="Q1168" s="281"/>
      <c r="R1168" s="281"/>
      <c r="S1168" s="281"/>
      <c r="T1168" s="282"/>
      <c r="U1168" s="14"/>
      <c r="V1168" s="14"/>
      <c r="W1168" s="14"/>
      <c r="X1168" s="14"/>
      <c r="Y1168" s="14"/>
      <c r="Z1168" s="14"/>
      <c r="AA1168" s="14"/>
      <c r="AB1168" s="14"/>
      <c r="AC1168" s="14"/>
      <c r="AD1168" s="14"/>
      <c r="AE1168" s="14"/>
      <c r="AT1168" s="283" t="s">
        <v>436</v>
      </c>
      <c r="AU1168" s="283" t="s">
        <v>92</v>
      </c>
      <c r="AV1168" s="14" t="s">
        <v>123</v>
      </c>
      <c r="AW1168" s="14" t="s">
        <v>38</v>
      </c>
      <c r="AX1168" s="14" t="s">
        <v>90</v>
      </c>
      <c r="AY1168" s="283" t="s">
        <v>244</v>
      </c>
    </row>
    <row r="1169" s="11" customFormat="1" ht="22.8" customHeight="1">
      <c r="A1169" s="11"/>
      <c r="B1169" s="208"/>
      <c r="C1169" s="209"/>
      <c r="D1169" s="210" t="s">
        <v>82</v>
      </c>
      <c r="E1169" s="260" t="s">
        <v>3144</v>
      </c>
      <c r="F1169" s="260" t="s">
        <v>3145</v>
      </c>
      <c r="G1169" s="209"/>
      <c r="H1169" s="209"/>
      <c r="I1169" s="212"/>
      <c r="J1169" s="261">
        <f>BK1169</f>
        <v>0</v>
      </c>
      <c r="K1169" s="209"/>
      <c r="L1169" s="214"/>
      <c r="M1169" s="215"/>
      <c r="N1169" s="216"/>
      <c r="O1169" s="216"/>
      <c r="P1169" s="217">
        <f>SUM(P1170:P1174)</f>
        <v>0</v>
      </c>
      <c r="Q1169" s="216"/>
      <c r="R1169" s="217">
        <f>SUM(R1170:R1174)</f>
        <v>0.046600000000000003</v>
      </c>
      <c r="S1169" s="216"/>
      <c r="T1169" s="218">
        <f>SUM(T1170:T1174)</f>
        <v>0</v>
      </c>
      <c r="U1169" s="11"/>
      <c r="V1169" s="11"/>
      <c r="W1169" s="11"/>
      <c r="X1169" s="11"/>
      <c r="Y1169" s="11"/>
      <c r="Z1169" s="11"/>
      <c r="AA1169" s="11"/>
      <c r="AB1169" s="11"/>
      <c r="AC1169" s="11"/>
      <c r="AD1169" s="11"/>
      <c r="AE1169" s="11"/>
      <c r="AR1169" s="219" t="s">
        <v>123</v>
      </c>
      <c r="AT1169" s="220" t="s">
        <v>82</v>
      </c>
      <c r="AU1169" s="220" t="s">
        <v>90</v>
      </c>
      <c r="AY1169" s="219" t="s">
        <v>244</v>
      </c>
      <c r="BK1169" s="221">
        <f>SUM(BK1170:BK1174)</f>
        <v>0</v>
      </c>
    </row>
    <row r="1170" s="2" customFormat="1" ht="16.5" customHeight="1">
      <c r="A1170" s="40"/>
      <c r="B1170" s="41"/>
      <c r="C1170" s="222" t="s">
        <v>3146</v>
      </c>
      <c r="D1170" s="222" t="s">
        <v>245</v>
      </c>
      <c r="E1170" s="223" t="s">
        <v>3147</v>
      </c>
      <c r="F1170" s="224" t="s">
        <v>2747</v>
      </c>
      <c r="G1170" s="225" t="s">
        <v>476</v>
      </c>
      <c r="H1170" s="226">
        <v>46.600000000000001</v>
      </c>
      <c r="I1170" s="227"/>
      <c r="J1170" s="228">
        <f>ROUND(I1170*H1170,2)</f>
        <v>0</v>
      </c>
      <c r="K1170" s="224" t="s">
        <v>249</v>
      </c>
      <c r="L1170" s="46"/>
      <c r="M1170" s="229" t="s">
        <v>1</v>
      </c>
      <c r="N1170" s="230" t="s">
        <v>48</v>
      </c>
      <c r="O1170" s="93"/>
      <c r="P1170" s="231">
        <f>O1170*H1170</f>
        <v>0</v>
      </c>
      <c r="Q1170" s="231">
        <v>0.001</v>
      </c>
      <c r="R1170" s="231">
        <f>Q1170*H1170</f>
        <v>0.046600000000000003</v>
      </c>
      <c r="S1170" s="231">
        <v>0</v>
      </c>
      <c r="T1170" s="232">
        <f>S1170*H1170</f>
        <v>0</v>
      </c>
      <c r="U1170" s="40"/>
      <c r="V1170" s="40"/>
      <c r="W1170" s="40"/>
      <c r="X1170" s="40"/>
      <c r="Y1170" s="40"/>
      <c r="Z1170" s="40"/>
      <c r="AA1170" s="40"/>
      <c r="AB1170" s="40"/>
      <c r="AC1170" s="40"/>
      <c r="AD1170" s="40"/>
      <c r="AE1170" s="40"/>
      <c r="AR1170" s="233" t="s">
        <v>530</v>
      </c>
      <c r="AT1170" s="233" t="s">
        <v>245</v>
      </c>
      <c r="AU1170" s="233" t="s">
        <v>92</v>
      </c>
      <c r="AY1170" s="18" t="s">
        <v>244</v>
      </c>
      <c r="BE1170" s="234">
        <f>IF(N1170="základní",J1170,0)</f>
        <v>0</v>
      </c>
      <c r="BF1170" s="234">
        <f>IF(N1170="snížená",J1170,0)</f>
        <v>0</v>
      </c>
      <c r="BG1170" s="234">
        <f>IF(N1170="zákl. přenesená",J1170,0)</f>
        <v>0</v>
      </c>
      <c r="BH1170" s="234">
        <f>IF(N1170="sníž. přenesená",J1170,0)</f>
        <v>0</v>
      </c>
      <c r="BI1170" s="234">
        <f>IF(N1170="nulová",J1170,0)</f>
        <v>0</v>
      </c>
      <c r="BJ1170" s="18" t="s">
        <v>90</v>
      </c>
      <c r="BK1170" s="234">
        <f>ROUND(I1170*H1170,2)</f>
        <v>0</v>
      </c>
      <c r="BL1170" s="18" t="s">
        <v>530</v>
      </c>
      <c r="BM1170" s="233" t="s">
        <v>3148</v>
      </c>
    </row>
    <row r="1171" s="2" customFormat="1">
      <c r="A1171" s="40"/>
      <c r="B1171" s="41"/>
      <c r="C1171" s="42"/>
      <c r="D1171" s="235" t="s">
        <v>250</v>
      </c>
      <c r="E1171" s="42"/>
      <c r="F1171" s="236" t="s">
        <v>2758</v>
      </c>
      <c r="G1171" s="42"/>
      <c r="H1171" s="42"/>
      <c r="I1171" s="237"/>
      <c r="J1171" s="42"/>
      <c r="K1171" s="42"/>
      <c r="L1171" s="46"/>
      <c r="M1171" s="238"/>
      <c r="N1171" s="239"/>
      <c r="O1171" s="93"/>
      <c r="P1171" s="93"/>
      <c r="Q1171" s="93"/>
      <c r="R1171" s="93"/>
      <c r="S1171" s="93"/>
      <c r="T1171" s="94"/>
      <c r="U1171" s="40"/>
      <c r="V1171" s="40"/>
      <c r="W1171" s="40"/>
      <c r="X1171" s="40"/>
      <c r="Y1171" s="40"/>
      <c r="Z1171" s="40"/>
      <c r="AA1171" s="40"/>
      <c r="AB1171" s="40"/>
      <c r="AC1171" s="40"/>
      <c r="AD1171" s="40"/>
      <c r="AE1171" s="40"/>
      <c r="AT1171" s="18" t="s">
        <v>250</v>
      </c>
      <c r="AU1171" s="18" t="s">
        <v>92</v>
      </c>
    </row>
    <row r="1172" s="15" customFormat="1">
      <c r="A1172" s="15"/>
      <c r="B1172" s="287"/>
      <c r="C1172" s="288"/>
      <c r="D1172" s="235" t="s">
        <v>436</v>
      </c>
      <c r="E1172" s="289" t="s">
        <v>1</v>
      </c>
      <c r="F1172" s="290" t="s">
        <v>2187</v>
      </c>
      <c r="G1172" s="288"/>
      <c r="H1172" s="289" t="s">
        <v>1</v>
      </c>
      <c r="I1172" s="291"/>
      <c r="J1172" s="288"/>
      <c r="K1172" s="288"/>
      <c r="L1172" s="292"/>
      <c r="M1172" s="293"/>
      <c r="N1172" s="294"/>
      <c r="O1172" s="294"/>
      <c r="P1172" s="294"/>
      <c r="Q1172" s="294"/>
      <c r="R1172" s="294"/>
      <c r="S1172" s="294"/>
      <c r="T1172" s="295"/>
      <c r="U1172" s="15"/>
      <c r="V1172" s="15"/>
      <c r="W1172" s="15"/>
      <c r="X1172" s="15"/>
      <c r="Y1172" s="15"/>
      <c r="Z1172" s="15"/>
      <c r="AA1172" s="15"/>
      <c r="AB1172" s="15"/>
      <c r="AC1172" s="15"/>
      <c r="AD1172" s="15"/>
      <c r="AE1172" s="15"/>
      <c r="AT1172" s="296" t="s">
        <v>436</v>
      </c>
      <c r="AU1172" s="296" t="s">
        <v>92</v>
      </c>
      <c r="AV1172" s="15" t="s">
        <v>90</v>
      </c>
      <c r="AW1172" s="15" t="s">
        <v>38</v>
      </c>
      <c r="AX1172" s="15" t="s">
        <v>83</v>
      </c>
      <c r="AY1172" s="296" t="s">
        <v>244</v>
      </c>
    </row>
    <row r="1173" s="13" customFormat="1">
      <c r="A1173" s="13"/>
      <c r="B1173" s="262"/>
      <c r="C1173" s="263"/>
      <c r="D1173" s="235" t="s">
        <v>436</v>
      </c>
      <c r="E1173" s="264" t="s">
        <v>1</v>
      </c>
      <c r="F1173" s="265" t="s">
        <v>3149</v>
      </c>
      <c r="G1173" s="263"/>
      <c r="H1173" s="266">
        <v>46.600000000000001</v>
      </c>
      <c r="I1173" s="267"/>
      <c r="J1173" s="263"/>
      <c r="K1173" s="263"/>
      <c r="L1173" s="268"/>
      <c r="M1173" s="269"/>
      <c r="N1173" s="270"/>
      <c r="O1173" s="270"/>
      <c r="P1173" s="270"/>
      <c r="Q1173" s="270"/>
      <c r="R1173" s="270"/>
      <c r="S1173" s="270"/>
      <c r="T1173" s="271"/>
      <c r="U1173" s="13"/>
      <c r="V1173" s="13"/>
      <c r="W1173" s="13"/>
      <c r="X1173" s="13"/>
      <c r="Y1173" s="13"/>
      <c r="Z1173" s="13"/>
      <c r="AA1173" s="13"/>
      <c r="AB1173" s="13"/>
      <c r="AC1173" s="13"/>
      <c r="AD1173" s="13"/>
      <c r="AE1173" s="13"/>
      <c r="AT1173" s="272" t="s">
        <v>436</v>
      </c>
      <c r="AU1173" s="272" t="s">
        <v>92</v>
      </c>
      <c r="AV1173" s="13" t="s">
        <v>92</v>
      </c>
      <c r="AW1173" s="13" t="s">
        <v>38</v>
      </c>
      <c r="AX1173" s="13" t="s">
        <v>83</v>
      </c>
      <c r="AY1173" s="272" t="s">
        <v>244</v>
      </c>
    </row>
    <row r="1174" s="14" customFormat="1">
      <c r="A1174" s="14"/>
      <c r="B1174" s="273"/>
      <c r="C1174" s="274"/>
      <c r="D1174" s="235" t="s">
        <v>436</v>
      </c>
      <c r="E1174" s="275" t="s">
        <v>1</v>
      </c>
      <c r="F1174" s="276" t="s">
        <v>438</v>
      </c>
      <c r="G1174" s="274"/>
      <c r="H1174" s="277">
        <v>46.600000000000001</v>
      </c>
      <c r="I1174" s="278"/>
      <c r="J1174" s="274"/>
      <c r="K1174" s="274"/>
      <c r="L1174" s="279"/>
      <c r="M1174" s="280"/>
      <c r="N1174" s="281"/>
      <c r="O1174" s="281"/>
      <c r="P1174" s="281"/>
      <c r="Q1174" s="281"/>
      <c r="R1174" s="281"/>
      <c r="S1174" s="281"/>
      <c r="T1174" s="282"/>
      <c r="U1174" s="14"/>
      <c r="V1174" s="14"/>
      <c r="W1174" s="14"/>
      <c r="X1174" s="14"/>
      <c r="Y1174" s="14"/>
      <c r="Z1174" s="14"/>
      <c r="AA1174" s="14"/>
      <c r="AB1174" s="14"/>
      <c r="AC1174" s="14"/>
      <c r="AD1174" s="14"/>
      <c r="AE1174" s="14"/>
      <c r="AT1174" s="283" t="s">
        <v>436</v>
      </c>
      <c r="AU1174" s="283" t="s">
        <v>92</v>
      </c>
      <c r="AV1174" s="14" t="s">
        <v>123</v>
      </c>
      <c r="AW1174" s="14" t="s">
        <v>38</v>
      </c>
      <c r="AX1174" s="14" t="s">
        <v>90</v>
      </c>
      <c r="AY1174" s="283" t="s">
        <v>244</v>
      </c>
    </row>
    <row r="1175" s="11" customFormat="1" ht="22.8" customHeight="1">
      <c r="A1175" s="11"/>
      <c r="B1175" s="208"/>
      <c r="C1175" s="209"/>
      <c r="D1175" s="210" t="s">
        <v>82</v>
      </c>
      <c r="E1175" s="260" t="s">
        <v>3150</v>
      </c>
      <c r="F1175" s="260" t="s">
        <v>3151</v>
      </c>
      <c r="G1175" s="209"/>
      <c r="H1175" s="209"/>
      <c r="I1175" s="212"/>
      <c r="J1175" s="261">
        <f>BK1175</f>
        <v>0</v>
      </c>
      <c r="K1175" s="209"/>
      <c r="L1175" s="214"/>
      <c r="M1175" s="215"/>
      <c r="N1175" s="216"/>
      <c r="O1175" s="216"/>
      <c r="P1175" s="217">
        <f>SUM(P1176:P1182)</f>
        <v>0</v>
      </c>
      <c r="Q1175" s="216"/>
      <c r="R1175" s="217">
        <f>SUM(R1176:R1182)</f>
        <v>0.04097013</v>
      </c>
      <c r="S1175" s="216"/>
      <c r="T1175" s="218">
        <f>SUM(T1176:T1182)</f>
        <v>0</v>
      </c>
      <c r="U1175" s="11"/>
      <c r="V1175" s="11"/>
      <c r="W1175" s="11"/>
      <c r="X1175" s="11"/>
      <c r="Y1175" s="11"/>
      <c r="Z1175" s="11"/>
      <c r="AA1175" s="11"/>
      <c r="AB1175" s="11"/>
      <c r="AC1175" s="11"/>
      <c r="AD1175" s="11"/>
      <c r="AE1175" s="11"/>
      <c r="AR1175" s="219" t="s">
        <v>123</v>
      </c>
      <c r="AT1175" s="220" t="s">
        <v>82</v>
      </c>
      <c r="AU1175" s="220" t="s">
        <v>90</v>
      </c>
      <c r="AY1175" s="219" t="s">
        <v>244</v>
      </c>
      <c r="BK1175" s="221">
        <f>SUM(BK1176:BK1182)</f>
        <v>0</v>
      </c>
    </row>
    <row r="1176" s="2" customFormat="1" ht="24.15" customHeight="1">
      <c r="A1176" s="40"/>
      <c r="B1176" s="41"/>
      <c r="C1176" s="222" t="s">
        <v>3152</v>
      </c>
      <c r="D1176" s="222" t="s">
        <v>245</v>
      </c>
      <c r="E1176" s="223" t="s">
        <v>3153</v>
      </c>
      <c r="F1176" s="224" t="s">
        <v>3154</v>
      </c>
      <c r="G1176" s="225" t="s">
        <v>248</v>
      </c>
      <c r="H1176" s="226">
        <v>59.377000000000002</v>
      </c>
      <c r="I1176" s="227"/>
      <c r="J1176" s="228">
        <f>ROUND(I1176*H1176,2)</f>
        <v>0</v>
      </c>
      <c r="K1176" s="224" t="s">
        <v>249</v>
      </c>
      <c r="L1176" s="46"/>
      <c r="M1176" s="229" t="s">
        <v>1</v>
      </c>
      <c r="N1176" s="230" t="s">
        <v>48</v>
      </c>
      <c r="O1176" s="93"/>
      <c r="P1176" s="231">
        <f>O1176*H1176</f>
        <v>0</v>
      </c>
      <c r="Q1176" s="231">
        <v>0</v>
      </c>
      <c r="R1176" s="231">
        <f>Q1176*H1176</f>
        <v>0</v>
      </c>
      <c r="S1176" s="231">
        <v>0</v>
      </c>
      <c r="T1176" s="232">
        <f>S1176*H1176</f>
        <v>0</v>
      </c>
      <c r="U1176" s="40"/>
      <c r="V1176" s="40"/>
      <c r="W1176" s="40"/>
      <c r="X1176" s="40"/>
      <c r="Y1176" s="40"/>
      <c r="Z1176" s="40"/>
      <c r="AA1176" s="40"/>
      <c r="AB1176" s="40"/>
      <c r="AC1176" s="40"/>
      <c r="AD1176" s="40"/>
      <c r="AE1176" s="40"/>
      <c r="AR1176" s="233" t="s">
        <v>530</v>
      </c>
      <c r="AT1176" s="233" t="s">
        <v>245</v>
      </c>
      <c r="AU1176" s="233" t="s">
        <v>92</v>
      </c>
      <c r="AY1176" s="18" t="s">
        <v>244</v>
      </c>
      <c r="BE1176" s="234">
        <f>IF(N1176="základní",J1176,0)</f>
        <v>0</v>
      </c>
      <c r="BF1176" s="234">
        <f>IF(N1176="snížená",J1176,0)</f>
        <v>0</v>
      </c>
      <c r="BG1176" s="234">
        <f>IF(N1176="zákl. přenesená",J1176,0)</f>
        <v>0</v>
      </c>
      <c r="BH1176" s="234">
        <f>IF(N1176="sníž. přenesená",J1176,0)</f>
        <v>0</v>
      </c>
      <c r="BI1176" s="234">
        <f>IF(N1176="nulová",J1176,0)</f>
        <v>0</v>
      </c>
      <c r="BJ1176" s="18" t="s">
        <v>90</v>
      </c>
      <c r="BK1176" s="234">
        <f>ROUND(I1176*H1176,2)</f>
        <v>0</v>
      </c>
      <c r="BL1176" s="18" t="s">
        <v>530</v>
      </c>
      <c r="BM1176" s="233" t="s">
        <v>3155</v>
      </c>
    </row>
    <row r="1177" s="2" customFormat="1">
      <c r="A1177" s="40"/>
      <c r="B1177" s="41"/>
      <c r="C1177" s="42"/>
      <c r="D1177" s="235" t="s">
        <v>250</v>
      </c>
      <c r="E1177" s="42"/>
      <c r="F1177" s="236" t="s">
        <v>3156</v>
      </c>
      <c r="G1177" s="42"/>
      <c r="H1177" s="42"/>
      <c r="I1177" s="237"/>
      <c r="J1177" s="42"/>
      <c r="K1177" s="42"/>
      <c r="L1177" s="46"/>
      <c r="M1177" s="238"/>
      <c r="N1177" s="239"/>
      <c r="O1177" s="93"/>
      <c r="P1177" s="93"/>
      <c r="Q1177" s="93"/>
      <c r="R1177" s="93"/>
      <c r="S1177" s="93"/>
      <c r="T1177" s="94"/>
      <c r="U1177" s="40"/>
      <c r="V1177" s="40"/>
      <c r="W1177" s="40"/>
      <c r="X1177" s="40"/>
      <c r="Y1177" s="40"/>
      <c r="Z1177" s="40"/>
      <c r="AA1177" s="40"/>
      <c r="AB1177" s="40"/>
      <c r="AC1177" s="40"/>
      <c r="AD1177" s="40"/>
      <c r="AE1177" s="40"/>
      <c r="AT1177" s="18" t="s">
        <v>250</v>
      </c>
      <c r="AU1177" s="18" t="s">
        <v>92</v>
      </c>
    </row>
    <row r="1178" s="13" customFormat="1">
      <c r="A1178" s="13"/>
      <c r="B1178" s="262"/>
      <c r="C1178" s="263"/>
      <c r="D1178" s="235" t="s">
        <v>436</v>
      </c>
      <c r="E1178" s="264" t="s">
        <v>1</v>
      </c>
      <c r="F1178" s="265" t="s">
        <v>3157</v>
      </c>
      <c r="G1178" s="263"/>
      <c r="H1178" s="266">
        <v>59.377000000000002</v>
      </c>
      <c r="I1178" s="267"/>
      <c r="J1178" s="263"/>
      <c r="K1178" s="263"/>
      <c r="L1178" s="268"/>
      <c r="M1178" s="269"/>
      <c r="N1178" s="270"/>
      <c r="O1178" s="270"/>
      <c r="P1178" s="270"/>
      <c r="Q1178" s="270"/>
      <c r="R1178" s="270"/>
      <c r="S1178" s="270"/>
      <c r="T1178" s="271"/>
      <c r="U1178" s="13"/>
      <c r="V1178" s="13"/>
      <c r="W1178" s="13"/>
      <c r="X1178" s="13"/>
      <c r="Y1178" s="13"/>
      <c r="Z1178" s="13"/>
      <c r="AA1178" s="13"/>
      <c r="AB1178" s="13"/>
      <c r="AC1178" s="13"/>
      <c r="AD1178" s="13"/>
      <c r="AE1178" s="13"/>
      <c r="AT1178" s="272" t="s">
        <v>436</v>
      </c>
      <c r="AU1178" s="272" t="s">
        <v>92</v>
      </c>
      <c r="AV1178" s="13" t="s">
        <v>92</v>
      </c>
      <c r="AW1178" s="13" t="s">
        <v>38</v>
      </c>
      <c r="AX1178" s="13" t="s">
        <v>83</v>
      </c>
      <c r="AY1178" s="272" t="s">
        <v>244</v>
      </c>
    </row>
    <row r="1179" s="14" customFormat="1">
      <c r="A1179" s="14"/>
      <c r="B1179" s="273"/>
      <c r="C1179" s="274"/>
      <c r="D1179" s="235" t="s">
        <v>436</v>
      </c>
      <c r="E1179" s="275" t="s">
        <v>1</v>
      </c>
      <c r="F1179" s="276" t="s">
        <v>438</v>
      </c>
      <c r="G1179" s="274"/>
      <c r="H1179" s="277">
        <v>59.377000000000002</v>
      </c>
      <c r="I1179" s="278"/>
      <c r="J1179" s="274"/>
      <c r="K1179" s="274"/>
      <c r="L1179" s="279"/>
      <c r="M1179" s="280"/>
      <c r="N1179" s="281"/>
      <c r="O1179" s="281"/>
      <c r="P1179" s="281"/>
      <c r="Q1179" s="281"/>
      <c r="R1179" s="281"/>
      <c r="S1179" s="281"/>
      <c r="T1179" s="282"/>
      <c r="U1179" s="14"/>
      <c r="V1179" s="14"/>
      <c r="W1179" s="14"/>
      <c r="X1179" s="14"/>
      <c r="Y1179" s="14"/>
      <c r="Z1179" s="14"/>
      <c r="AA1179" s="14"/>
      <c r="AB1179" s="14"/>
      <c r="AC1179" s="14"/>
      <c r="AD1179" s="14"/>
      <c r="AE1179" s="14"/>
      <c r="AT1179" s="283" t="s">
        <v>436</v>
      </c>
      <c r="AU1179" s="283" t="s">
        <v>92</v>
      </c>
      <c r="AV1179" s="14" t="s">
        <v>123</v>
      </c>
      <c r="AW1179" s="14" t="s">
        <v>38</v>
      </c>
      <c r="AX1179" s="14" t="s">
        <v>90</v>
      </c>
      <c r="AY1179" s="283" t="s">
        <v>244</v>
      </c>
    </row>
    <row r="1180" s="2" customFormat="1" ht="16.5" customHeight="1">
      <c r="A1180" s="40"/>
      <c r="B1180" s="41"/>
      <c r="C1180" s="222" t="s">
        <v>3158</v>
      </c>
      <c r="D1180" s="222" t="s">
        <v>245</v>
      </c>
      <c r="E1180" s="223" t="s">
        <v>3159</v>
      </c>
      <c r="F1180" s="224" t="s">
        <v>3160</v>
      </c>
      <c r="G1180" s="225" t="s">
        <v>248</v>
      </c>
      <c r="H1180" s="226">
        <v>59.377000000000002</v>
      </c>
      <c r="I1180" s="227"/>
      <c r="J1180" s="228">
        <f>ROUND(I1180*H1180,2)</f>
        <v>0</v>
      </c>
      <c r="K1180" s="224" t="s">
        <v>434</v>
      </c>
      <c r="L1180" s="46"/>
      <c r="M1180" s="229" t="s">
        <v>1</v>
      </c>
      <c r="N1180" s="230" t="s">
        <v>48</v>
      </c>
      <c r="O1180" s="93"/>
      <c r="P1180" s="231">
        <f>O1180*H1180</f>
        <v>0</v>
      </c>
      <c r="Q1180" s="231">
        <v>0.00068999999999999997</v>
      </c>
      <c r="R1180" s="231">
        <f>Q1180*H1180</f>
        <v>0.04097013</v>
      </c>
      <c r="S1180" s="231">
        <v>0</v>
      </c>
      <c r="T1180" s="232">
        <f>S1180*H1180</f>
        <v>0</v>
      </c>
      <c r="U1180" s="40"/>
      <c r="V1180" s="40"/>
      <c r="W1180" s="40"/>
      <c r="X1180" s="40"/>
      <c r="Y1180" s="40"/>
      <c r="Z1180" s="40"/>
      <c r="AA1180" s="40"/>
      <c r="AB1180" s="40"/>
      <c r="AC1180" s="40"/>
      <c r="AD1180" s="40"/>
      <c r="AE1180" s="40"/>
      <c r="AR1180" s="233" t="s">
        <v>123</v>
      </c>
      <c r="AT1180" s="233" t="s">
        <v>245</v>
      </c>
      <c r="AU1180" s="233" t="s">
        <v>92</v>
      </c>
      <c r="AY1180" s="18" t="s">
        <v>244</v>
      </c>
      <c r="BE1180" s="234">
        <f>IF(N1180="základní",J1180,0)</f>
        <v>0</v>
      </c>
      <c r="BF1180" s="234">
        <f>IF(N1180="snížená",J1180,0)</f>
        <v>0</v>
      </c>
      <c r="BG1180" s="234">
        <f>IF(N1180="zákl. přenesená",J1180,0)</f>
        <v>0</v>
      </c>
      <c r="BH1180" s="234">
        <f>IF(N1180="sníž. přenesená",J1180,0)</f>
        <v>0</v>
      </c>
      <c r="BI1180" s="234">
        <f>IF(N1180="nulová",J1180,0)</f>
        <v>0</v>
      </c>
      <c r="BJ1180" s="18" t="s">
        <v>90</v>
      </c>
      <c r="BK1180" s="234">
        <f>ROUND(I1180*H1180,2)</f>
        <v>0</v>
      </c>
      <c r="BL1180" s="18" t="s">
        <v>123</v>
      </c>
      <c r="BM1180" s="233" t="s">
        <v>3161</v>
      </c>
    </row>
    <row r="1181" s="13" customFormat="1">
      <c r="A1181" s="13"/>
      <c r="B1181" s="262"/>
      <c r="C1181" s="263"/>
      <c r="D1181" s="235" t="s">
        <v>436</v>
      </c>
      <c r="E1181" s="264" t="s">
        <v>1</v>
      </c>
      <c r="F1181" s="265" t="s">
        <v>3162</v>
      </c>
      <c r="G1181" s="263"/>
      <c r="H1181" s="266">
        <v>59.377000000000002</v>
      </c>
      <c r="I1181" s="267"/>
      <c r="J1181" s="263"/>
      <c r="K1181" s="263"/>
      <c r="L1181" s="268"/>
      <c r="M1181" s="269"/>
      <c r="N1181" s="270"/>
      <c r="O1181" s="270"/>
      <c r="P1181" s="270"/>
      <c r="Q1181" s="270"/>
      <c r="R1181" s="270"/>
      <c r="S1181" s="270"/>
      <c r="T1181" s="271"/>
      <c r="U1181" s="13"/>
      <c r="V1181" s="13"/>
      <c r="W1181" s="13"/>
      <c r="X1181" s="13"/>
      <c r="Y1181" s="13"/>
      <c r="Z1181" s="13"/>
      <c r="AA1181" s="13"/>
      <c r="AB1181" s="13"/>
      <c r="AC1181" s="13"/>
      <c r="AD1181" s="13"/>
      <c r="AE1181" s="13"/>
      <c r="AT1181" s="272" t="s">
        <v>436</v>
      </c>
      <c r="AU1181" s="272" t="s">
        <v>92</v>
      </c>
      <c r="AV1181" s="13" t="s">
        <v>92</v>
      </c>
      <c r="AW1181" s="13" t="s">
        <v>38</v>
      </c>
      <c r="AX1181" s="13" t="s">
        <v>83</v>
      </c>
      <c r="AY1181" s="272" t="s">
        <v>244</v>
      </c>
    </row>
    <row r="1182" s="14" customFormat="1">
      <c r="A1182" s="14"/>
      <c r="B1182" s="273"/>
      <c r="C1182" s="274"/>
      <c r="D1182" s="235" t="s">
        <v>436</v>
      </c>
      <c r="E1182" s="275" t="s">
        <v>1</v>
      </c>
      <c r="F1182" s="276" t="s">
        <v>438</v>
      </c>
      <c r="G1182" s="274"/>
      <c r="H1182" s="277">
        <v>59.377000000000002</v>
      </c>
      <c r="I1182" s="278"/>
      <c r="J1182" s="274"/>
      <c r="K1182" s="274"/>
      <c r="L1182" s="279"/>
      <c r="M1182" s="313"/>
      <c r="N1182" s="314"/>
      <c r="O1182" s="314"/>
      <c r="P1182" s="314"/>
      <c r="Q1182" s="314"/>
      <c r="R1182" s="314"/>
      <c r="S1182" s="314"/>
      <c r="T1182" s="315"/>
      <c r="U1182" s="14"/>
      <c r="V1182" s="14"/>
      <c r="W1182" s="14"/>
      <c r="X1182" s="14"/>
      <c r="Y1182" s="14"/>
      <c r="Z1182" s="14"/>
      <c r="AA1182" s="14"/>
      <c r="AB1182" s="14"/>
      <c r="AC1182" s="14"/>
      <c r="AD1182" s="14"/>
      <c r="AE1182" s="14"/>
      <c r="AT1182" s="283" t="s">
        <v>436</v>
      </c>
      <c r="AU1182" s="283" t="s">
        <v>92</v>
      </c>
      <c r="AV1182" s="14" t="s">
        <v>123</v>
      </c>
      <c r="AW1182" s="14" t="s">
        <v>38</v>
      </c>
      <c r="AX1182" s="14" t="s">
        <v>90</v>
      </c>
      <c r="AY1182" s="283" t="s">
        <v>244</v>
      </c>
    </row>
    <row r="1183" s="2" customFormat="1" ht="6.96" customHeight="1">
      <c r="A1183" s="40"/>
      <c r="B1183" s="68"/>
      <c r="C1183" s="69"/>
      <c r="D1183" s="69"/>
      <c r="E1183" s="69"/>
      <c r="F1183" s="69"/>
      <c r="G1183" s="69"/>
      <c r="H1183" s="69"/>
      <c r="I1183" s="69"/>
      <c r="J1183" s="69"/>
      <c r="K1183" s="69"/>
      <c r="L1183" s="46"/>
      <c r="M1183" s="40"/>
      <c r="O1183" s="40"/>
      <c r="P1183" s="40"/>
      <c r="Q1183" s="40"/>
      <c r="R1183" s="40"/>
      <c r="S1183" s="40"/>
      <c r="T1183" s="40"/>
      <c r="U1183" s="40"/>
      <c r="V1183" s="40"/>
      <c r="W1183" s="40"/>
      <c r="X1183" s="40"/>
      <c r="Y1183" s="40"/>
      <c r="Z1183" s="40"/>
      <c r="AA1183" s="40"/>
      <c r="AB1183" s="40"/>
      <c r="AC1183" s="40"/>
      <c r="AD1183" s="40"/>
      <c r="AE1183" s="40"/>
    </row>
  </sheetData>
  <sheetProtection sheet="1" autoFilter="0" formatColumns="0" formatRows="0" objects="1" scenarios="1" spinCount="100000" saltValue="bCYWlvC/6ZV3l8FlYAuvr0o0Sj3vCjY6u8sJX7TZvsbYNxsvZz9DYZBnXZACdKi6eHcvTRaNix9w9EpFgj3FZw==" hashValue="ikq4BvH9RQMq51qN/b000kAhYkP6zFDBA52FCTqRDg7Nq/N7kCOhLNWJR1EK2qfSs0r7qo4vtUKaRVHLpl2ALQ==" algorithmName="SHA-512" password="E785"/>
  <autoFilter ref="C154:K1182"/>
  <mergeCells count="12">
    <mergeCell ref="E7:H7"/>
    <mergeCell ref="E9:H9"/>
    <mergeCell ref="E11:H11"/>
    <mergeCell ref="E20:H20"/>
    <mergeCell ref="E29:H29"/>
    <mergeCell ref="E85:H85"/>
    <mergeCell ref="E87:H87"/>
    <mergeCell ref="E89:H89"/>
    <mergeCell ref="E143:H143"/>
    <mergeCell ref="E145:H145"/>
    <mergeCell ref="E147:H14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3163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ROUND((SUM(BE129:BE192)),  2)</f>
        <v>0</v>
      </c>
      <c r="G35" s="40"/>
      <c r="H35" s="40"/>
      <c r="I35" s="167">
        <v>0.20999999999999999</v>
      </c>
      <c r="J35" s="166">
        <f>ROUND(((SUM(BE129:BE192))*I35),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ROUND((SUM(BF129:BF192)),  2)</f>
        <v>0</v>
      </c>
      <c r="G36" s="40"/>
      <c r="H36" s="40"/>
      <c r="I36" s="167">
        <v>0.14999999999999999</v>
      </c>
      <c r="J36" s="166">
        <f>ROUND(((SUM(BF129:BF192))*I36),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ROUND((SUM(BG129:BG192)),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ROUND((SUM(BH129:BH192)),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ROUND((SUM(BI129:BI192)),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D.03.4 - Vzduchotechnika, klimatizace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3164</v>
      </c>
      <c r="E99" s="194"/>
      <c r="F99" s="194"/>
      <c r="G99" s="194"/>
      <c r="H99" s="194"/>
      <c r="I99" s="194"/>
      <c r="J99" s="195">
        <f>J130</f>
        <v>0</v>
      </c>
      <c r="K99" s="192"/>
      <c r="L99" s="196"/>
      <c r="S99" s="9"/>
      <c r="T99" s="9"/>
      <c r="U99" s="9"/>
      <c r="V99" s="9"/>
      <c r="W99" s="9"/>
      <c r="X99" s="9"/>
      <c r="Y99" s="9"/>
      <c r="Z99" s="9"/>
      <c r="AA99" s="9"/>
      <c r="AB99" s="9"/>
      <c r="AC99" s="9"/>
      <c r="AD99" s="9"/>
      <c r="AE99" s="9"/>
    </row>
    <row r="100" s="12" customFormat="1" ht="19.92" customHeight="1">
      <c r="A100" s="12"/>
      <c r="B100" s="255"/>
      <c r="C100" s="135"/>
      <c r="D100" s="256" t="s">
        <v>3165</v>
      </c>
      <c r="E100" s="257"/>
      <c r="F100" s="257"/>
      <c r="G100" s="257"/>
      <c r="H100" s="257"/>
      <c r="I100" s="257"/>
      <c r="J100" s="258">
        <f>J131</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3166</v>
      </c>
      <c r="E101" s="257"/>
      <c r="F101" s="257"/>
      <c r="G101" s="257"/>
      <c r="H101" s="257"/>
      <c r="I101" s="257"/>
      <c r="J101" s="258">
        <f>J139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3167</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3168</v>
      </c>
      <c r="E103" s="257"/>
      <c r="F103" s="257"/>
      <c r="G103" s="257"/>
      <c r="H103" s="257"/>
      <c r="I103" s="257"/>
      <c r="J103" s="258">
        <f>J156</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3169</v>
      </c>
      <c r="E104" s="257"/>
      <c r="F104" s="257"/>
      <c r="G104" s="257"/>
      <c r="H104" s="257"/>
      <c r="I104" s="257"/>
      <c r="J104" s="258">
        <f>J165</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3170</v>
      </c>
      <c r="E105" s="257"/>
      <c r="F105" s="257"/>
      <c r="G105" s="257"/>
      <c r="H105" s="257"/>
      <c r="I105" s="257"/>
      <c r="J105" s="258">
        <f>J174</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3171</v>
      </c>
      <c r="E106" s="257"/>
      <c r="F106" s="257"/>
      <c r="G106" s="257"/>
      <c r="H106" s="257"/>
      <c r="I106" s="257"/>
      <c r="J106" s="258">
        <f>J183</f>
        <v>0</v>
      </c>
      <c r="K106" s="135"/>
      <c r="L106" s="259"/>
      <c r="S106" s="12"/>
      <c r="T106" s="12"/>
      <c r="U106" s="12"/>
      <c r="V106" s="12"/>
      <c r="W106" s="12"/>
      <c r="X106" s="12"/>
      <c r="Y106" s="12"/>
      <c r="Z106" s="12"/>
      <c r="AA106" s="12"/>
      <c r="AB106" s="12"/>
      <c r="AC106" s="12"/>
      <c r="AD106" s="12"/>
      <c r="AE106" s="12"/>
    </row>
    <row r="107" s="12" customFormat="1" ht="19.92" customHeight="1">
      <c r="A107" s="12"/>
      <c r="B107" s="255"/>
      <c r="C107" s="135"/>
      <c r="D107" s="256" t="s">
        <v>3172</v>
      </c>
      <c r="E107" s="257"/>
      <c r="F107" s="257"/>
      <c r="G107" s="257"/>
      <c r="H107" s="257"/>
      <c r="I107" s="257"/>
      <c r="J107" s="258">
        <f>J190</f>
        <v>0</v>
      </c>
      <c r="K107" s="135"/>
      <c r="L107" s="259"/>
      <c r="S107" s="12"/>
      <c r="T107" s="12"/>
      <c r="U107" s="12"/>
      <c r="V107" s="12"/>
      <c r="W107" s="12"/>
      <c r="X107" s="12"/>
      <c r="Y107" s="12"/>
      <c r="Z107" s="12"/>
      <c r="AA107" s="12"/>
      <c r="AB107" s="12"/>
      <c r="AC107" s="12"/>
      <c r="AD107" s="12"/>
      <c r="AE107" s="12"/>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231</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86" t="str">
        <f>E7</f>
        <v>Výstavba nadzemních koridorů , Slezská nemocnice v Opavě, p.o.</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216</v>
      </c>
      <c r="D118" s="23"/>
      <c r="E118" s="23"/>
      <c r="F118" s="23"/>
      <c r="G118" s="23"/>
      <c r="H118" s="23"/>
      <c r="I118" s="23"/>
      <c r="J118" s="23"/>
      <c r="K118" s="23"/>
      <c r="L118" s="21"/>
    </row>
    <row r="119" s="2" customFormat="1" ht="16.5" customHeight="1">
      <c r="A119" s="40"/>
      <c r="B119" s="41"/>
      <c r="C119" s="42"/>
      <c r="D119" s="42"/>
      <c r="E119" s="186" t="s">
        <v>1696</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218</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D.03.4 - Vzduchotechnika, klimatizace</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 xml:space="preserve"> </v>
      </c>
      <c r="G123" s="42"/>
      <c r="H123" s="42"/>
      <c r="I123" s="33" t="s">
        <v>24</v>
      </c>
      <c r="J123" s="81" t="str">
        <f>IF(J14="","",J14)</f>
        <v>31. 5. 2022</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30</v>
      </c>
      <c r="D125" s="42"/>
      <c r="E125" s="42"/>
      <c r="F125" s="28" t="str">
        <f>E17</f>
        <v>Slezká nemocnice v Opavě, příspěvková organizace</v>
      </c>
      <c r="G125" s="42"/>
      <c r="H125" s="42"/>
      <c r="I125" s="33" t="s">
        <v>36</v>
      </c>
      <c r="J125" s="38" t="str">
        <f>E23</f>
        <v>CHVÁLEK ATELIÉR s.r.o.</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33"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0" customFormat="1" ht="29.28" customHeight="1">
      <c r="A128" s="197"/>
      <c r="B128" s="198"/>
      <c r="C128" s="199" t="s">
        <v>232</v>
      </c>
      <c r="D128" s="200" t="s">
        <v>68</v>
      </c>
      <c r="E128" s="200" t="s">
        <v>64</v>
      </c>
      <c r="F128" s="200" t="s">
        <v>65</v>
      </c>
      <c r="G128" s="200" t="s">
        <v>233</v>
      </c>
      <c r="H128" s="200" t="s">
        <v>234</v>
      </c>
      <c r="I128" s="200" t="s">
        <v>235</v>
      </c>
      <c r="J128" s="200" t="s">
        <v>224</v>
      </c>
      <c r="K128" s="201" t="s">
        <v>236</v>
      </c>
      <c r="L128" s="202"/>
      <c r="M128" s="102" t="s">
        <v>1</v>
      </c>
      <c r="N128" s="103" t="s">
        <v>47</v>
      </c>
      <c r="O128" s="103" t="s">
        <v>237</v>
      </c>
      <c r="P128" s="103" t="s">
        <v>238</v>
      </c>
      <c r="Q128" s="103" t="s">
        <v>239</v>
      </c>
      <c r="R128" s="103" t="s">
        <v>240</v>
      </c>
      <c r="S128" s="103" t="s">
        <v>241</v>
      </c>
      <c r="T128" s="104" t="s">
        <v>242</v>
      </c>
      <c r="U128" s="197"/>
      <c r="V128" s="197"/>
      <c r="W128" s="197"/>
      <c r="X128" s="197"/>
      <c r="Y128" s="197"/>
      <c r="Z128" s="197"/>
      <c r="AA128" s="197"/>
      <c r="AB128" s="197"/>
      <c r="AC128" s="197"/>
      <c r="AD128" s="197"/>
      <c r="AE128" s="197"/>
    </row>
    <row r="129" s="2" customFormat="1" ht="22.8" customHeight="1">
      <c r="A129" s="40"/>
      <c r="B129" s="41"/>
      <c r="C129" s="109" t="s">
        <v>243</v>
      </c>
      <c r="D129" s="42"/>
      <c r="E129" s="42"/>
      <c r="F129" s="42"/>
      <c r="G129" s="42"/>
      <c r="H129" s="42"/>
      <c r="I129" s="42"/>
      <c r="J129" s="203">
        <f>BK129</f>
        <v>0</v>
      </c>
      <c r="K129" s="42"/>
      <c r="L129" s="46"/>
      <c r="M129" s="105"/>
      <c r="N129" s="204"/>
      <c r="O129" s="106"/>
      <c r="P129" s="205">
        <f>P130</f>
        <v>0</v>
      </c>
      <c r="Q129" s="106"/>
      <c r="R129" s="205">
        <f>R130</f>
        <v>0</v>
      </c>
      <c r="S129" s="106"/>
      <c r="T129" s="206">
        <f>T130</f>
        <v>0</v>
      </c>
      <c r="U129" s="40"/>
      <c r="V129" s="40"/>
      <c r="W129" s="40"/>
      <c r="X129" s="40"/>
      <c r="Y129" s="40"/>
      <c r="Z129" s="40"/>
      <c r="AA129" s="40"/>
      <c r="AB129" s="40"/>
      <c r="AC129" s="40"/>
      <c r="AD129" s="40"/>
      <c r="AE129" s="40"/>
      <c r="AT129" s="18" t="s">
        <v>82</v>
      </c>
      <c r="AU129" s="18" t="s">
        <v>226</v>
      </c>
      <c r="BK129" s="207">
        <f>BK130</f>
        <v>0</v>
      </c>
    </row>
    <row r="130" s="11" customFormat="1" ht="25.92" customHeight="1">
      <c r="A130" s="11"/>
      <c r="B130" s="208"/>
      <c r="C130" s="209"/>
      <c r="D130" s="210" t="s">
        <v>82</v>
      </c>
      <c r="E130" s="211" t="s">
        <v>1341</v>
      </c>
      <c r="F130" s="211" t="s">
        <v>3173</v>
      </c>
      <c r="G130" s="209"/>
      <c r="H130" s="209"/>
      <c r="I130" s="212"/>
      <c r="J130" s="213">
        <f>BK130</f>
        <v>0</v>
      </c>
      <c r="K130" s="209"/>
      <c r="L130" s="214"/>
      <c r="M130" s="215"/>
      <c r="N130" s="216"/>
      <c r="O130" s="216"/>
      <c r="P130" s="217">
        <f>P131+P139+P148+P156+P165+P174+P183+P190</f>
        <v>0</v>
      </c>
      <c r="Q130" s="216"/>
      <c r="R130" s="217">
        <f>R131+R139+R148+R156+R165+R174+R183+R190</f>
        <v>0</v>
      </c>
      <c r="S130" s="216"/>
      <c r="T130" s="218">
        <f>T131+T139+T148+T156+T165+T174+T183+T190</f>
        <v>0</v>
      </c>
      <c r="U130" s="11"/>
      <c r="V130" s="11"/>
      <c r="W130" s="11"/>
      <c r="X130" s="11"/>
      <c r="Y130" s="11"/>
      <c r="Z130" s="11"/>
      <c r="AA130" s="11"/>
      <c r="AB130" s="11"/>
      <c r="AC130" s="11"/>
      <c r="AD130" s="11"/>
      <c r="AE130" s="11"/>
      <c r="AR130" s="219" t="s">
        <v>90</v>
      </c>
      <c r="AT130" s="220" t="s">
        <v>82</v>
      </c>
      <c r="AU130" s="220" t="s">
        <v>83</v>
      </c>
      <c r="AY130" s="219" t="s">
        <v>244</v>
      </c>
      <c r="BK130" s="221">
        <f>BK131+BK139+BK148+BK156+BK165+BK174+BK183+BK190</f>
        <v>0</v>
      </c>
    </row>
    <row r="131" s="11" customFormat="1" ht="22.8" customHeight="1">
      <c r="A131" s="11"/>
      <c r="B131" s="208"/>
      <c r="C131" s="209"/>
      <c r="D131" s="210" t="s">
        <v>82</v>
      </c>
      <c r="E131" s="260" t="s">
        <v>3174</v>
      </c>
      <c r="F131" s="260" t="s">
        <v>3175</v>
      </c>
      <c r="G131" s="209"/>
      <c r="H131" s="209"/>
      <c r="I131" s="212"/>
      <c r="J131" s="261">
        <f>BK131</f>
        <v>0</v>
      </c>
      <c r="K131" s="209"/>
      <c r="L131" s="214"/>
      <c r="M131" s="215"/>
      <c r="N131" s="216"/>
      <c r="O131" s="216"/>
      <c r="P131" s="217">
        <f>SUM(P132:P138)</f>
        <v>0</v>
      </c>
      <c r="Q131" s="216"/>
      <c r="R131" s="217">
        <f>SUM(R132:R138)</f>
        <v>0</v>
      </c>
      <c r="S131" s="216"/>
      <c r="T131" s="218">
        <f>SUM(T132:T138)</f>
        <v>0</v>
      </c>
      <c r="U131" s="11"/>
      <c r="V131" s="11"/>
      <c r="W131" s="11"/>
      <c r="X131" s="11"/>
      <c r="Y131" s="11"/>
      <c r="Z131" s="11"/>
      <c r="AA131" s="11"/>
      <c r="AB131" s="11"/>
      <c r="AC131" s="11"/>
      <c r="AD131" s="11"/>
      <c r="AE131" s="11"/>
      <c r="AR131" s="219" t="s">
        <v>90</v>
      </c>
      <c r="AT131" s="220" t="s">
        <v>82</v>
      </c>
      <c r="AU131" s="220" t="s">
        <v>90</v>
      </c>
      <c r="AY131" s="219" t="s">
        <v>244</v>
      </c>
      <c r="BK131" s="221">
        <f>SUM(BK132:BK138)</f>
        <v>0</v>
      </c>
    </row>
    <row r="132" s="2" customFormat="1" ht="16.5" customHeight="1">
      <c r="A132" s="40"/>
      <c r="B132" s="41"/>
      <c r="C132" s="222" t="s">
        <v>90</v>
      </c>
      <c r="D132" s="222" t="s">
        <v>245</v>
      </c>
      <c r="E132" s="223" t="s">
        <v>3176</v>
      </c>
      <c r="F132" s="224" t="s">
        <v>3177</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92</v>
      </c>
    </row>
    <row r="133" s="2" customFormat="1">
      <c r="A133" s="40"/>
      <c r="B133" s="41"/>
      <c r="C133" s="42"/>
      <c r="D133" s="235" t="s">
        <v>250</v>
      </c>
      <c r="E133" s="42"/>
      <c r="F133" s="236" t="s">
        <v>3178</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92</v>
      </c>
    </row>
    <row r="134" s="2" customFormat="1" ht="16.5" customHeight="1">
      <c r="A134" s="40"/>
      <c r="B134" s="41"/>
      <c r="C134" s="222" t="s">
        <v>92</v>
      </c>
      <c r="D134" s="222" t="s">
        <v>245</v>
      </c>
      <c r="E134" s="223" t="s">
        <v>3179</v>
      </c>
      <c r="F134" s="224" t="s">
        <v>3180</v>
      </c>
      <c r="G134" s="225" t="s">
        <v>979</v>
      </c>
      <c r="H134" s="226">
        <v>5</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123</v>
      </c>
    </row>
    <row r="135" s="2" customFormat="1">
      <c r="A135" s="40"/>
      <c r="B135" s="41"/>
      <c r="C135" s="42"/>
      <c r="D135" s="235" t="s">
        <v>250</v>
      </c>
      <c r="E135" s="42"/>
      <c r="F135" s="236" t="s">
        <v>3181</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2" customFormat="1" ht="16.5" customHeight="1">
      <c r="A136" s="40"/>
      <c r="B136" s="41"/>
      <c r="C136" s="222" t="s">
        <v>117</v>
      </c>
      <c r="D136" s="222" t="s">
        <v>245</v>
      </c>
      <c r="E136" s="223" t="s">
        <v>3182</v>
      </c>
      <c r="F136" s="224" t="s">
        <v>3183</v>
      </c>
      <c r="G136" s="225" t="s">
        <v>979</v>
      </c>
      <c r="H136" s="226">
        <v>4</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258</v>
      </c>
    </row>
    <row r="137" s="2" customFormat="1" ht="21.75" customHeight="1">
      <c r="A137" s="40"/>
      <c r="B137" s="41"/>
      <c r="C137" s="222" t="s">
        <v>123</v>
      </c>
      <c r="D137" s="222" t="s">
        <v>245</v>
      </c>
      <c r="E137" s="223" t="s">
        <v>3184</v>
      </c>
      <c r="F137" s="224" t="s">
        <v>3185</v>
      </c>
      <c r="G137" s="225" t="s">
        <v>490</v>
      </c>
      <c r="H137" s="226">
        <v>88</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262</v>
      </c>
    </row>
    <row r="138" s="2" customFormat="1">
      <c r="A138" s="40"/>
      <c r="B138" s="41"/>
      <c r="C138" s="42"/>
      <c r="D138" s="235" t="s">
        <v>250</v>
      </c>
      <c r="E138" s="42"/>
      <c r="F138" s="236" t="s">
        <v>3186</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250</v>
      </c>
      <c r="AU138" s="18" t="s">
        <v>92</v>
      </c>
    </row>
    <row r="139" s="11" customFormat="1" ht="22.8" customHeight="1">
      <c r="A139" s="11"/>
      <c r="B139" s="208"/>
      <c r="C139" s="209"/>
      <c r="D139" s="210" t="s">
        <v>82</v>
      </c>
      <c r="E139" s="260" t="s">
        <v>3187</v>
      </c>
      <c r="F139" s="260" t="s">
        <v>3188</v>
      </c>
      <c r="G139" s="209"/>
      <c r="H139" s="209"/>
      <c r="I139" s="212"/>
      <c r="J139" s="261">
        <f>BK139</f>
        <v>0</v>
      </c>
      <c r="K139" s="209"/>
      <c r="L139" s="214"/>
      <c r="M139" s="215"/>
      <c r="N139" s="216"/>
      <c r="O139" s="216"/>
      <c r="P139" s="217">
        <f>SUM(P140:P147)</f>
        <v>0</v>
      </c>
      <c r="Q139" s="216"/>
      <c r="R139" s="217">
        <f>SUM(R140:R147)</f>
        <v>0</v>
      </c>
      <c r="S139" s="216"/>
      <c r="T139" s="218">
        <f>SUM(T140:T147)</f>
        <v>0</v>
      </c>
      <c r="U139" s="11"/>
      <c r="V139" s="11"/>
      <c r="W139" s="11"/>
      <c r="X139" s="11"/>
      <c r="Y139" s="11"/>
      <c r="Z139" s="11"/>
      <c r="AA139" s="11"/>
      <c r="AB139" s="11"/>
      <c r="AC139" s="11"/>
      <c r="AD139" s="11"/>
      <c r="AE139" s="11"/>
      <c r="AR139" s="219" t="s">
        <v>90</v>
      </c>
      <c r="AT139" s="220" t="s">
        <v>82</v>
      </c>
      <c r="AU139" s="220" t="s">
        <v>90</v>
      </c>
      <c r="AY139" s="219" t="s">
        <v>244</v>
      </c>
      <c r="BK139" s="221">
        <f>SUM(BK140:BK147)</f>
        <v>0</v>
      </c>
    </row>
    <row r="140" s="2" customFormat="1" ht="16.5" customHeight="1">
      <c r="A140" s="40"/>
      <c r="B140" s="41"/>
      <c r="C140" s="222" t="s">
        <v>139</v>
      </c>
      <c r="D140" s="222" t="s">
        <v>245</v>
      </c>
      <c r="E140" s="223" t="s">
        <v>3176</v>
      </c>
      <c r="F140" s="224" t="s">
        <v>3177</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266</v>
      </c>
    </row>
    <row r="141" s="2" customFormat="1">
      <c r="A141" s="40"/>
      <c r="B141" s="41"/>
      <c r="C141" s="42"/>
      <c r="D141" s="235" t="s">
        <v>250</v>
      </c>
      <c r="E141" s="42"/>
      <c r="F141" s="236" t="s">
        <v>3178</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92</v>
      </c>
    </row>
    <row r="142" s="2" customFormat="1" ht="16.5" customHeight="1">
      <c r="A142" s="40"/>
      <c r="B142" s="41"/>
      <c r="C142" s="222" t="s">
        <v>258</v>
      </c>
      <c r="D142" s="222" t="s">
        <v>245</v>
      </c>
      <c r="E142" s="223" t="s">
        <v>3179</v>
      </c>
      <c r="F142" s="224" t="s">
        <v>3180</v>
      </c>
      <c r="G142" s="225" t="s">
        <v>979</v>
      </c>
      <c r="H142" s="226">
        <v>5</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269</v>
      </c>
    </row>
    <row r="143" s="2" customFormat="1">
      <c r="A143" s="40"/>
      <c r="B143" s="41"/>
      <c r="C143" s="42"/>
      <c r="D143" s="235" t="s">
        <v>250</v>
      </c>
      <c r="E143" s="42"/>
      <c r="F143" s="236" t="s">
        <v>3181</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250</v>
      </c>
      <c r="AU143" s="18" t="s">
        <v>92</v>
      </c>
    </row>
    <row r="144" s="2" customFormat="1" ht="16.5" customHeight="1">
      <c r="A144" s="40"/>
      <c r="B144" s="41"/>
      <c r="C144" s="222" t="s">
        <v>270</v>
      </c>
      <c r="D144" s="222" t="s">
        <v>245</v>
      </c>
      <c r="E144" s="223" t="s">
        <v>3182</v>
      </c>
      <c r="F144" s="224" t="s">
        <v>3183</v>
      </c>
      <c r="G144" s="225" t="s">
        <v>979</v>
      </c>
      <c r="H144" s="226">
        <v>2</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273</v>
      </c>
    </row>
    <row r="145" s="2" customFormat="1" ht="16.5" customHeight="1">
      <c r="A145" s="40"/>
      <c r="B145" s="41"/>
      <c r="C145" s="222" t="s">
        <v>262</v>
      </c>
      <c r="D145" s="222" t="s">
        <v>245</v>
      </c>
      <c r="E145" s="223" t="s">
        <v>3189</v>
      </c>
      <c r="F145" s="224" t="s">
        <v>3183</v>
      </c>
      <c r="G145" s="225" t="s">
        <v>979</v>
      </c>
      <c r="H145" s="226">
        <v>2</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276</v>
      </c>
    </row>
    <row r="146" s="2" customFormat="1" ht="21.75" customHeight="1">
      <c r="A146" s="40"/>
      <c r="B146" s="41"/>
      <c r="C146" s="222" t="s">
        <v>277</v>
      </c>
      <c r="D146" s="222" t="s">
        <v>245</v>
      </c>
      <c r="E146" s="223" t="s">
        <v>3184</v>
      </c>
      <c r="F146" s="224" t="s">
        <v>3185</v>
      </c>
      <c r="G146" s="225" t="s">
        <v>490</v>
      </c>
      <c r="H146" s="226">
        <v>60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280</v>
      </c>
    </row>
    <row r="147" s="2" customFormat="1">
      <c r="A147" s="40"/>
      <c r="B147" s="41"/>
      <c r="C147" s="42"/>
      <c r="D147" s="235" t="s">
        <v>250</v>
      </c>
      <c r="E147" s="42"/>
      <c r="F147" s="236" t="s">
        <v>3186</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92</v>
      </c>
    </row>
    <row r="148" s="11" customFormat="1" ht="22.8" customHeight="1">
      <c r="A148" s="11"/>
      <c r="B148" s="208"/>
      <c r="C148" s="209"/>
      <c r="D148" s="210" t="s">
        <v>82</v>
      </c>
      <c r="E148" s="260" t="s">
        <v>3190</v>
      </c>
      <c r="F148" s="260" t="s">
        <v>3191</v>
      </c>
      <c r="G148" s="209"/>
      <c r="H148" s="209"/>
      <c r="I148" s="212"/>
      <c r="J148" s="261">
        <f>BK148</f>
        <v>0</v>
      </c>
      <c r="K148" s="209"/>
      <c r="L148" s="214"/>
      <c r="M148" s="215"/>
      <c r="N148" s="216"/>
      <c r="O148" s="216"/>
      <c r="P148" s="217">
        <f>SUM(P149:P155)</f>
        <v>0</v>
      </c>
      <c r="Q148" s="216"/>
      <c r="R148" s="217">
        <f>SUM(R149:R155)</f>
        <v>0</v>
      </c>
      <c r="S148" s="216"/>
      <c r="T148" s="218">
        <f>SUM(T149:T155)</f>
        <v>0</v>
      </c>
      <c r="U148" s="11"/>
      <c r="V148" s="11"/>
      <c r="W148" s="11"/>
      <c r="X148" s="11"/>
      <c r="Y148" s="11"/>
      <c r="Z148" s="11"/>
      <c r="AA148" s="11"/>
      <c r="AB148" s="11"/>
      <c r="AC148" s="11"/>
      <c r="AD148" s="11"/>
      <c r="AE148" s="11"/>
      <c r="AR148" s="219" t="s">
        <v>90</v>
      </c>
      <c r="AT148" s="220" t="s">
        <v>82</v>
      </c>
      <c r="AU148" s="220" t="s">
        <v>90</v>
      </c>
      <c r="AY148" s="219" t="s">
        <v>244</v>
      </c>
      <c r="BK148" s="221">
        <f>SUM(BK149:BK155)</f>
        <v>0</v>
      </c>
    </row>
    <row r="149" s="2" customFormat="1" ht="16.5" customHeight="1">
      <c r="A149" s="40"/>
      <c r="B149" s="41"/>
      <c r="C149" s="222" t="s">
        <v>266</v>
      </c>
      <c r="D149" s="222" t="s">
        <v>245</v>
      </c>
      <c r="E149" s="223" t="s">
        <v>3176</v>
      </c>
      <c r="F149" s="224" t="s">
        <v>3177</v>
      </c>
      <c r="G149" s="225" t="s">
        <v>979</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283</v>
      </c>
    </row>
    <row r="150" s="2" customFormat="1">
      <c r="A150" s="40"/>
      <c r="B150" s="41"/>
      <c r="C150" s="42"/>
      <c r="D150" s="235" t="s">
        <v>250</v>
      </c>
      <c r="E150" s="42"/>
      <c r="F150" s="236" t="s">
        <v>3178</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92</v>
      </c>
    </row>
    <row r="151" s="2" customFormat="1" ht="16.5" customHeight="1">
      <c r="A151" s="40"/>
      <c r="B151" s="41"/>
      <c r="C151" s="222" t="s">
        <v>285</v>
      </c>
      <c r="D151" s="222" t="s">
        <v>245</v>
      </c>
      <c r="E151" s="223" t="s">
        <v>3179</v>
      </c>
      <c r="F151" s="224" t="s">
        <v>3180</v>
      </c>
      <c r="G151" s="225" t="s">
        <v>979</v>
      </c>
      <c r="H151" s="226">
        <v>5</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288</v>
      </c>
    </row>
    <row r="152" s="2" customFormat="1">
      <c r="A152" s="40"/>
      <c r="B152" s="41"/>
      <c r="C152" s="42"/>
      <c r="D152" s="235" t="s">
        <v>250</v>
      </c>
      <c r="E152" s="42"/>
      <c r="F152" s="236" t="s">
        <v>3181</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92</v>
      </c>
    </row>
    <row r="153" s="2" customFormat="1" ht="16.5" customHeight="1">
      <c r="A153" s="40"/>
      <c r="B153" s="41"/>
      <c r="C153" s="222" t="s">
        <v>269</v>
      </c>
      <c r="D153" s="222" t="s">
        <v>245</v>
      </c>
      <c r="E153" s="223" t="s">
        <v>3182</v>
      </c>
      <c r="F153" s="224" t="s">
        <v>3183</v>
      </c>
      <c r="G153" s="225" t="s">
        <v>979</v>
      </c>
      <c r="H153" s="226">
        <v>4</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92</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291</v>
      </c>
    </row>
    <row r="154" s="2" customFormat="1" ht="21.75" customHeight="1">
      <c r="A154" s="40"/>
      <c r="B154" s="41"/>
      <c r="C154" s="222" t="s">
        <v>292</v>
      </c>
      <c r="D154" s="222" t="s">
        <v>245</v>
      </c>
      <c r="E154" s="223" t="s">
        <v>3184</v>
      </c>
      <c r="F154" s="224" t="s">
        <v>3185</v>
      </c>
      <c r="G154" s="225" t="s">
        <v>490</v>
      </c>
      <c r="H154" s="226">
        <v>78</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295</v>
      </c>
    </row>
    <row r="155" s="2" customFormat="1">
      <c r="A155" s="40"/>
      <c r="B155" s="41"/>
      <c r="C155" s="42"/>
      <c r="D155" s="235" t="s">
        <v>250</v>
      </c>
      <c r="E155" s="42"/>
      <c r="F155" s="236" t="s">
        <v>3186</v>
      </c>
      <c r="G155" s="42"/>
      <c r="H155" s="42"/>
      <c r="I155" s="237"/>
      <c r="J155" s="42"/>
      <c r="K155" s="42"/>
      <c r="L155" s="46"/>
      <c r="M155" s="238"/>
      <c r="N155" s="239"/>
      <c r="O155" s="93"/>
      <c r="P155" s="93"/>
      <c r="Q155" s="93"/>
      <c r="R155" s="93"/>
      <c r="S155" s="93"/>
      <c r="T155" s="94"/>
      <c r="U155" s="40"/>
      <c r="V155" s="40"/>
      <c r="W155" s="40"/>
      <c r="X155" s="40"/>
      <c r="Y155" s="40"/>
      <c r="Z155" s="40"/>
      <c r="AA155" s="40"/>
      <c r="AB155" s="40"/>
      <c r="AC155" s="40"/>
      <c r="AD155" s="40"/>
      <c r="AE155" s="40"/>
      <c r="AT155" s="18" t="s">
        <v>250</v>
      </c>
      <c r="AU155" s="18" t="s">
        <v>92</v>
      </c>
    </row>
    <row r="156" s="11" customFormat="1" ht="22.8" customHeight="1">
      <c r="A156" s="11"/>
      <c r="B156" s="208"/>
      <c r="C156" s="209"/>
      <c r="D156" s="210" t="s">
        <v>82</v>
      </c>
      <c r="E156" s="260" t="s">
        <v>3192</v>
      </c>
      <c r="F156" s="260" t="s">
        <v>3193</v>
      </c>
      <c r="G156" s="209"/>
      <c r="H156" s="209"/>
      <c r="I156" s="212"/>
      <c r="J156" s="261">
        <f>BK156</f>
        <v>0</v>
      </c>
      <c r="K156" s="209"/>
      <c r="L156" s="214"/>
      <c r="M156" s="215"/>
      <c r="N156" s="216"/>
      <c r="O156" s="216"/>
      <c r="P156" s="217">
        <f>SUM(P157:P164)</f>
        <v>0</v>
      </c>
      <c r="Q156" s="216"/>
      <c r="R156" s="217">
        <f>SUM(R157:R164)</f>
        <v>0</v>
      </c>
      <c r="S156" s="216"/>
      <c r="T156" s="218">
        <f>SUM(T157:T164)</f>
        <v>0</v>
      </c>
      <c r="U156" s="11"/>
      <c r="V156" s="11"/>
      <c r="W156" s="11"/>
      <c r="X156" s="11"/>
      <c r="Y156" s="11"/>
      <c r="Z156" s="11"/>
      <c r="AA156" s="11"/>
      <c r="AB156" s="11"/>
      <c r="AC156" s="11"/>
      <c r="AD156" s="11"/>
      <c r="AE156" s="11"/>
      <c r="AR156" s="219" t="s">
        <v>90</v>
      </c>
      <c r="AT156" s="220" t="s">
        <v>82</v>
      </c>
      <c r="AU156" s="220" t="s">
        <v>90</v>
      </c>
      <c r="AY156" s="219" t="s">
        <v>244</v>
      </c>
      <c r="BK156" s="221">
        <f>SUM(BK157:BK164)</f>
        <v>0</v>
      </c>
    </row>
    <row r="157" s="2" customFormat="1" ht="16.5" customHeight="1">
      <c r="A157" s="40"/>
      <c r="B157" s="41"/>
      <c r="C157" s="222" t="s">
        <v>273</v>
      </c>
      <c r="D157" s="222" t="s">
        <v>245</v>
      </c>
      <c r="E157" s="223" t="s">
        <v>3176</v>
      </c>
      <c r="F157" s="224" t="s">
        <v>3177</v>
      </c>
      <c r="G157" s="225" t="s">
        <v>979</v>
      </c>
      <c r="H157" s="226">
        <v>1</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298</v>
      </c>
    </row>
    <row r="158" s="2" customFormat="1">
      <c r="A158" s="40"/>
      <c r="B158" s="41"/>
      <c r="C158" s="42"/>
      <c r="D158" s="235" t="s">
        <v>250</v>
      </c>
      <c r="E158" s="42"/>
      <c r="F158" s="236" t="s">
        <v>3178</v>
      </c>
      <c r="G158" s="42"/>
      <c r="H158" s="42"/>
      <c r="I158" s="237"/>
      <c r="J158" s="42"/>
      <c r="K158" s="42"/>
      <c r="L158" s="46"/>
      <c r="M158" s="238"/>
      <c r="N158" s="239"/>
      <c r="O158" s="93"/>
      <c r="P158" s="93"/>
      <c r="Q158" s="93"/>
      <c r="R158" s="93"/>
      <c r="S158" s="93"/>
      <c r="T158" s="94"/>
      <c r="U158" s="40"/>
      <c r="V158" s="40"/>
      <c r="W158" s="40"/>
      <c r="X158" s="40"/>
      <c r="Y158" s="40"/>
      <c r="Z158" s="40"/>
      <c r="AA158" s="40"/>
      <c r="AB158" s="40"/>
      <c r="AC158" s="40"/>
      <c r="AD158" s="40"/>
      <c r="AE158" s="40"/>
      <c r="AT158" s="18" t="s">
        <v>250</v>
      </c>
      <c r="AU158" s="18" t="s">
        <v>92</v>
      </c>
    </row>
    <row r="159" s="2" customFormat="1" ht="16.5" customHeight="1">
      <c r="A159" s="40"/>
      <c r="B159" s="41"/>
      <c r="C159" s="222" t="s">
        <v>8</v>
      </c>
      <c r="D159" s="222" t="s">
        <v>245</v>
      </c>
      <c r="E159" s="223" t="s">
        <v>3179</v>
      </c>
      <c r="F159" s="224" t="s">
        <v>3180</v>
      </c>
      <c r="G159" s="225" t="s">
        <v>979</v>
      </c>
      <c r="H159" s="226">
        <v>5</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302</v>
      </c>
    </row>
    <row r="160" s="2" customFormat="1">
      <c r="A160" s="40"/>
      <c r="B160" s="41"/>
      <c r="C160" s="42"/>
      <c r="D160" s="235" t="s">
        <v>250</v>
      </c>
      <c r="E160" s="42"/>
      <c r="F160" s="236" t="s">
        <v>3181</v>
      </c>
      <c r="G160" s="42"/>
      <c r="H160" s="42"/>
      <c r="I160" s="237"/>
      <c r="J160" s="42"/>
      <c r="K160" s="42"/>
      <c r="L160" s="46"/>
      <c r="M160" s="238"/>
      <c r="N160" s="239"/>
      <c r="O160" s="93"/>
      <c r="P160" s="93"/>
      <c r="Q160" s="93"/>
      <c r="R160" s="93"/>
      <c r="S160" s="93"/>
      <c r="T160" s="94"/>
      <c r="U160" s="40"/>
      <c r="V160" s="40"/>
      <c r="W160" s="40"/>
      <c r="X160" s="40"/>
      <c r="Y160" s="40"/>
      <c r="Z160" s="40"/>
      <c r="AA160" s="40"/>
      <c r="AB160" s="40"/>
      <c r="AC160" s="40"/>
      <c r="AD160" s="40"/>
      <c r="AE160" s="40"/>
      <c r="AT160" s="18" t="s">
        <v>250</v>
      </c>
      <c r="AU160" s="18" t="s">
        <v>92</v>
      </c>
    </row>
    <row r="161" s="2" customFormat="1" ht="16.5" customHeight="1">
      <c r="A161" s="40"/>
      <c r="B161" s="41"/>
      <c r="C161" s="222" t="s">
        <v>276</v>
      </c>
      <c r="D161" s="222" t="s">
        <v>245</v>
      </c>
      <c r="E161" s="223" t="s">
        <v>3182</v>
      </c>
      <c r="F161" s="224" t="s">
        <v>3183</v>
      </c>
      <c r="G161" s="225" t="s">
        <v>979</v>
      </c>
      <c r="H161" s="226">
        <v>3</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306</v>
      </c>
    </row>
    <row r="162" s="2" customFormat="1" ht="16.5" customHeight="1">
      <c r="A162" s="40"/>
      <c r="B162" s="41"/>
      <c r="C162" s="222" t="s">
        <v>308</v>
      </c>
      <c r="D162" s="222" t="s">
        <v>245</v>
      </c>
      <c r="E162" s="223" t="s">
        <v>3189</v>
      </c>
      <c r="F162" s="224" t="s">
        <v>3183</v>
      </c>
      <c r="G162" s="225" t="s">
        <v>979</v>
      </c>
      <c r="H162" s="226">
        <v>1</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311</v>
      </c>
    </row>
    <row r="163" s="2" customFormat="1" ht="21.75" customHeight="1">
      <c r="A163" s="40"/>
      <c r="B163" s="41"/>
      <c r="C163" s="222" t="s">
        <v>280</v>
      </c>
      <c r="D163" s="222" t="s">
        <v>245</v>
      </c>
      <c r="E163" s="223" t="s">
        <v>3184</v>
      </c>
      <c r="F163" s="224" t="s">
        <v>3185</v>
      </c>
      <c r="G163" s="225" t="s">
        <v>490</v>
      </c>
      <c r="H163" s="226">
        <v>60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92</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315</v>
      </c>
    </row>
    <row r="164" s="2" customFormat="1">
      <c r="A164" s="40"/>
      <c r="B164" s="41"/>
      <c r="C164" s="42"/>
      <c r="D164" s="235" t="s">
        <v>250</v>
      </c>
      <c r="E164" s="42"/>
      <c r="F164" s="236" t="s">
        <v>3186</v>
      </c>
      <c r="G164" s="42"/>
      <c r="H164" s="42"/>
      <c r="I164" s="237"/>
      <c r="J164" s="42"/>
      <c r="K164" s="42"/>
      <c r="L164" s="46"/>
      <c r="M164" s="238"/>
      <c r="N164" s="239"/>
      <c r="O164" s="93"/>
      <c r="P164" s="93"/>
      <c r="Q164" s="93"/>
      <c r="R164" s="93"/>
      <c r="S164" s="93"/>
      <c r="T164" s="94"/>
      <c r="U164" s="40"/>
      <c r="V164" s="40"/>
      <c r="W164" s="40"/>
      <c r="X164" s="40"/>
      <c r="Y164" s="40"/>
      <c r="Z164" s="40"/>
      <c r="AA164" s="40"/>
      <c r="AB164" s="40"/>
      <c r="AC164" s="40"/>
      <c r="AD164" s="40"/>
      <c r="AE164" s="40"/>
      <c r="AT164" s="18" t="s">
        <v>250</v>
      </c>
      <c r="AU164" s="18" t="s">
        <v>92</v>
      </c>
    </row>
    <row r="165" s="11" customFormat="1" ht="22.8" customHeight="1">
      <c r="A165" s="11"/>
      <c r="B165" s="208"/>
      <c r="C165" s="209"/>
      <c r="D165" s="210" t="s">
        <v>82</v>
      </c>
      <c r="E165" s="260" t="s">
        <v>3194</v>
      </c>
      <c r="F165" s="260" t="s">
        <v>3195</v>
      </c>
      <c r="G165" s="209"/>
      <c r="H165" s="209"/>
      <c r="I165" s="212"/>
      <c r="J165" s="261">
        <f>BK165</f>
        <v>0</v>
      </c>
      <c r="K165" s="209"/>
      <c r="L165" s="214"/>
      <c r="M165" s="215"/>
      <c r="N165" s="216"/>
      <c r="O165" s="216"/>
      <c r="P165" s="217">
        <f>SUM(P166:P173)</f>
        <v>0</v>
      </c>
      <c r="Q165" s="216"/>
      <c r="R165" s="217">
        <f>SUM(R166:R173)</f>
        <v>0</v>
      </c>
      <c r="S165" s="216"/>
      <c r="T165" s="218">
        <f>SUM(T166:T173)</f>
        <v>0</v>
      </c>
      <c r="U165" s="11"/>
      <c r="V165" s="11"/>
      <c r="W165" s="11"/>
      <c r="X165" s="11"/>
      <c r="Y165" s="11"/>
      <c r="Z165" s="11"/>
      <c r="AA165" s="11"/>
      <c r="AB165" s="11"/>
      <c r="AC165" s="11"/>
      <c r="AD165" s="11"/>
      <c r="AE165" s="11"/>
      <c r="AR165" s="219" t="s">
        <v>90</v>
      </c>
      <c r="AT165" s="220" t="s">
        <v>82</v>
      </c>
      <c r="AU165" s="220" t="s">
        <v>90</v>
      </c>
      <c r="AY165" s="219" t="s">
        <v>244</v>
      </c>
      <c r="BK165" s="221">
        <f>SUM(BK166:BK173)</f>
        <v>0</v>
      </c>
    </row>
    <row r="166" s="2" customFormat="1" ht="16.5" customHeight="1">
      <c r="A166" s="40"/>
      <c r="B166" s="41"/>
      <c r="C166" s="222" t="s">
        <v>317</v>
      </c>
      <c r="D166" s="222" t="s">
        <v>245</v>
      </c>
      <c r="E166" s="223" t="s">
        <v>3176</v>
      </c>
      <c r="F166" s="224" t="s">
        <v>3177</v>
      </c>
      <c r="G166" s="225" t="s">
        <v>979</v>
      </c>
      <c r="H166" s="226">
        <v>1</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321</v>
      </c>
    </row>
    <row r="167" s="2" customFormat="1">
      <c r="A167" s="40"/>
      <c r="B167" s="41"/>
      <c r="C167" s="42"/>
      <c r="D167" s="235" t="s">
        <v>250</v>
      </c>
      <c r="E167" s="42"/>
      <c r="F167" s="236" t="s">
        <v>3178</v>
      </c>
      <c r="G167" s="42"/>
      <c r="H167" s="42"/>
      <c r="I167" s="237"/>
      <c r="J167" s="42"/>
      <c r="K167" s="42"/>
      <c r="L167" s="46"/>
      <c r="M167" s="238"/>
      <c r="N167" s="239"/>
      <c r="O167" s="93"/>
      <c r="P167" s="93"/>
      <c r="Q167" s="93"/>
      <c r="R167" s="93"/>
      <c r="S167" s="93"/>
      <c r="T167" s="94"/>
      <c r="U167" s="40"/>
      <c r="V167" s="40"/>
      <c r="W167" s="40"/>
      <c r="X167" s="40"/>
      <c r="Y167" s="40"/>
      <c r="Z167" s="40"/>
      <c r="AA167" s="40"/>
      <c r="AB167" s="40"/>
      <c r="AC167" s="40"/>
      <c r="AD167" s="40"/>
      <c r="AE167" s="40"/>
      <c r="AT167" s="18" t="s">
        <v>250</v>
      </c>
      <c r="AU167" s="18" t="s">
        <v>92</v>
      </c>
    </row>
    <row r="168" s="2" customFormat="1" ht="16.5" customHeight="1">
      <c r="A168" s="40"/>
      <c r="B168" s="41"/>
      <c r="C168" s="222" t="s">
        <v>283</v>
      </c>
      <c r="D168" s="222" t="s">
        <v>245</v>
      </c>
      <c r="E168" s="223" t="s">
        <v>3179</v>
      </c>
      <c r="F168" s="224" t="s">
        <v>3180</v>
      </c>
      <c r="G168" s="225" t="s">
        <v>979</v>
      </c>
      <c r="H168" s="226">
        <v>5</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92</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325</v>
      </c>
    </row>
    <row r="169" s="2" customFormat="1">
      <c r="A169" s="40"/>
      <c r="B169" s="41"/>
      <c r="C169" s="42"/>
      <c r="D169" s="235" t="s">
        <v>250</v>
      </c>
      <c r="E169" s="42"/>
      <c r="F169" s="236" t="s">
        <v>3181</v>
      </c>
      <c r="G169" s="42"/>
      <c r="H169" s="42"/>
      <c r="I169" s="237"/>
      <c r="J169" s="42"/>
      <c r="K169" s="42"/>
      <c r="L169" s="46"/>
      <c r="M169" s="238"/>
      <c r="N169" s="239"/>
      <c r="O169" s="93"/>
      <c r="P169" s="93"/>
      <c r="Q169" s="93"/>
      <c r="R169" s="93"/>
      <c r="S169" s="93"/>
      <c r="T169" s="94"/>
      <c r="U169" s="40"/>
      <c r="V169" s="40"/>
      <c r="W169" s="40"/>
      <c r="X169" s="40"/>
      <c r="Y169" s="40"/>
      <c r="Z169" s="40"/>
      <c r="AA169" s="40"/>
      <c r="AB169" s="40"/>
      <c r="AC169" s="40"/>
      <c r="AD169" s="40"/>
      <c r="AE169" s="40"/>
      <c r="AT169" s="18" t="s">
        <v>250</v>
      </c>
      <c r="AU169" s="18" t="s">
        <v>92</v>
      </c>
    </row>
    <row r="170" s="2" customFormat="1" ht="16.5" customHeight="1">
      <c r="A170" s="40"/>
      <c r="B170" s="41"/>
      <c r="C170" s="222" t="s">
        <v>7</v>
      </c>
      <c r="D170" s="222" t="s">
        <v>245</v>
      </c>
      <c r="E170" s="223" t="s">
        <v>3182</v>
      </c>
      <c r="F170" s="224" t="s">
        <v>3183</v>
      </c>
      <c r="G170" s="225" t="s">
        <v>979</v>
      </c>
      <c r="H170" s="226">
        <v>3</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329</v>
      </c>
    </row>
    <row r="171" s="2" customFormat="1" ht="16.5" customHeight="1">
      <c r="A171" s="40"/>
      <c r="B171" s="41"/>
      <c r="C171" s="222" t="s">
        <v>288</v>
      </c>
      <c r="D171" s="222" t="s">
        <v>245</v>
      </c>
      <c r="E171" s="223" t="s">
        <v>3189</v>
      </c>
      <c r="F171" s="224" t="s">
        <v>3183</v>
      </c>
      <c r="G171" s="225" t="s">
        <v>979</v>
      </c>
      <c r="H171" s="226">
        <v>1</v>
      </c>
      <c r="I171" s="227"/>
      <c r="J171" s="228">
        <f>ROUND(I171*H171,2)</f>
        <v>0</v>
      </c>
      <c r="K171" s="224" t="s">
        <v>249</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92</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334</v>
      </c>
    </row>
    <row r="172" s="2" customFormat="1" ht="21.75" customHeight="1">
      <c r="A172" s="40"/>
      <c r="B172" s="41"/>
      <c r="C172" s="222" t="s">
        <v>336</v>
      </c>
      <c r="D172" s="222" t="s">
        <v>245</v>
      </c>
      <c r="E172" s="223" t="s">
        <v>3184</v>
      </c>
      <c r="F172" s="224" t="s">
        <v>3185</v>
      </c>
      <c r="G172" s="225" t="s">
        <v>490</v>
      </c>
      <c r="H172" s="226">
        <v>65</v>
      </c>
      <c r="I172" s="227"/>
      <c r="J172" s="228">
        <f>ROUND(I172*H172,2)</f>
        <v>0</v>
      </c>
      <c r="K172" s="224" t="s">
        <v>249</v>
      </c>
      <c r="L172" s="46"/>
      <c r="M172" s="229" t="s">
        <v>1</v>
      </c>
      <c r="N172" s="230" t="s">
        <v>48</v>
      </c>
      <c r="O172" s="93"/>
      <c r="P172" s="231">
        <f>O172*H172</f>
        <v>0</v>
      </c>
      <c r="Q172" s="231">
        <v>0</v>
      </c>
      <c r="R172" s="231">
        <f>Q172*H172</f>
        <v>0</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339</v>
      </c>
    </row>
    <row r="173" s="2" customFormat="1">
      <c r="A173" s="40"/>
      <c r="B173" s="41"/>
      <c r="C173" s="42"/>
      <c r="D173" s="235" t="s">
        <v>250</v>
      </c>
      <c r="E173" s="42"/>
      <c r="F173" s="236" t="s">
        <v>3186</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92</v>
      </c>
    </row>
    <row r="174" s="11" customFormat="1" ht="22.8" customHeight="1">
      <c r="A174" s="11"/>
      <c r="B174" s="208"/>
      <c r="C174" s="209"/>
      <c r="D174" s="210" t="s">
        <v>82</v>
      </c>
      <c r="E174" s="260" t="s">
        <v>3196</v>
      </c>
      <c r="F174" s="260" t="s">
        <v>3197</v>
      </c>
      <c r="G174" s="209"/>
      <c r="H174" s="209"/>
      <c r="I174" s="212"/>
      <c r="J174" s="261">
        <f>BK174</f>
        <v>0</v>
      </c>
      <c r="K174" s="209"/>
      <c r="L174" s="214"/>
      <c r="M174" s="215"/>
      <c r="N174" s="216"/>
      <c r="O174" s="216"/>
      <c r="P174" s="217">
        <f>SUM(P175:P182)</f>
        <v>0</v>
      </c>
      <c r="Q174" s="216"/>
      <c r="R174" s="217">
        <f>SUM(R175:R182)</f>
        <v>0</v>
      </c>
      <c r="S174" s="216"/>
      <c r="T174" s="218">
        <f>SUM(T175:T182)</f>
        <v>0</v>
      </c>
      <c r="U174" s="11"/>
      <c r="V174" s="11"/>
      <c r="W174" s="11"/>
      <c r="X174" s="11"/>
      <c r="Y174" s="11"/>
      <c r="Z174" s="11"/>
      <c r="AA174" s="11"/>
      <c r="AB174" s="11"/>
      <c r="AC174" s="11"/>
      <c r="AD174" s="11"/>
      <c r="AE174" s="11"/>
      <c r="AR174" s="219" t="s">
        <v>90</v>
      </c>
      <c r="AT174" s="220" t="s">
        <v>82</v>
      </c>
      <c r="AU174" s="220" t="s">
        <v>90</v>
      </c>
      <c r="AY174" s="219" t="s">
        <v>244</v>
      </c>
      <c r="BK174" s="221">
        <f>SUM(BK175:BK182)</f>
        <v>0</v>
      </c>
    </row>
    <row r="175" s="2" customFormat="1" ht="16.5" customHeight="1">
      <c r="A175" s="40"/>
      <c r="B175" s="41"/>
      <c r="C175" s="222" t="s">
        <v>291</v>
      </c>
      <c r="D175" s="222" t="s">
        <v>245</v>
      </c>
      <c r="E175" s="223" t="s">
        <v>3198</v>
      </c>
      <c r="F175" s="224" t="s">
        <v>3199</v>
      </c>
      <c r="G175" s="225" t="s">
        <v>979</v>
      </c>
      <c r="H175" s="226">
        <v>1</v>
      </c>
      <c r="I175" s="227"/>
      <c r="J175" s="228">
        <f>ROUND(I175*H175,2)</f>
        <v>0</v>
      </c>
      <c r="K175" s="224" t="s">
        <v>249</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92</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343</v>
      </c>
    </row>
    <row r="176" s="2" customFormat="1">
      <c r="A176" s="40"/>
      <c r="B176" s="41"/>
      <c r="C176" s="42"/>
      <c r="D176" s="235" t="s">
        <v>250</v>
      </c>
      <c r="E176" s="42"/>
      <c r="F176" s="236" t="s">
        <v>3200</v>
      </c>
      <c r="G176" s="42"/>
      <c r="H176" s="42"/>
      <c r="I176" s="237"/>
      <c r="J176" s="42"/>
      <c r="K176" s="42"/>
      <c r="L176" s="46"/>
      <c r="M176" s="238"/>
      <c r="N176" s="239"/>
      <c r="O176" s="93"/>
      <c r="P176" s="93"/>
      <c r="Q176" s="93"/>
      <c r="R176" s="93"/>
      <c r="S176" s="93"/>
      <c r="T176" s="94"/>
      <c r="U176" s="40"/>
      <c r="V176" s="40"/>
      <c r="W176" s="40"/>
      <c r="X176" s="40"/>
      <c r="Y176" s="40"/>
      <c r="Z176" s="40"/>
      <c r="AA176" s="40"/>
      <c r="AB176" s="40"/>
      <c r="AC176" s="40"/>
      <c r="AD176" s="40"/>
      <c r="AE176" s="40"/>
      <c r="AT176" s="18" t="s">
        <v>250</v>
      </c>
      <c r="AU176" s="18" t="s">
        <v>92</v>
      </c>
    </row>
    <row r="177" s="2" customFormat="1" ht="16.5" customHeight="1">
      <c r="A177" s="40"/>
      <c r="B177" s="41"/>
      <c r="C177" s="222" t="s">
        <v>345</v>
      </c>
      <c r="D177" s="222" t="s">
        <v>245</v>
      </c>
      <c r="E177" s="223" t="s">
        <v>3201</v>
      </c>
      <c r="F177" s="224" t="s">
        <v>3202</v>
      </c>
      <c r="G177" s="225" t="s">
        <v>979</v>
      </c>
      <c r="H177" s="226">
        <v>1</v>
      </c>
      <c r="I177" s="227"/>
      <c r="J177" s="228">
        <f>ROUND(I177*H177,2)</f>
        <v>0</v>
      </c>
      <c r="K177" s="224" t="s">
        <v>249</v>
      </c>
      <c r="L177" s="46"/>
      <c r="M177" s="229" t="s">
        <v>1</v>
      </c>
      <c r="N177" s="230" t="s">
        <v>48</v>
      </c>
      <c r="O177" s="93"/>
      <c r="P177" s="231">
        <f>O177*H177</f>
        <v>0</v>
      </c>
      <c r="Q177" s="231">
        <v>0</v>
      </c>
      <c r="R177" s="231">
        <f>Q177*H177</f>
        <v>0</v>
      </c>
      <c r="S177" s="231">
        <v>0</v>
      </c>
      <c r="T177" s="232">
        <f>S177*H177</f>
        <v>0</v>
      </c>
      <c r="U177" s="40"/>
      <c r="V177" s="40"/>
      <c r="W177" s="40"/>
      <c r="X177" s="40"/>
      <c r="Y177" s="40"/>
      <c r="Z177" s="40"/>
      <c r="AA177" s="40"/>
      <c r="AB177" s="40"/>
      <c r="AC177" s="40"/>
      <c r="AD177" s="40"/>
      <c r="AE177" s="40"/>
      <c r="AR177" s="233" t="s">
        <v>123</v>
      </c>
      <c r="AT177" s="233" t="s">
        <v>245</v>
      </c>
      <c r="AU177" s="233" t="s">
        <v>92</v>
      </c>
      <c r="AY177" s="18" t="s">
        <v>244</v>
      </c>
      <c r="BE177" s="234">
        <f>IF(N177="základní",J177,0)</f>
        <v>0</v>
      </c>
      <c r="BF177" s="234">
        <f>IF(N177="snížená",J177,0)</f>
        <v>0</v>
      </c>
      <c r="BG177" s="234">
        <f>IF(N177="zákl. přenesená",J177,0)</f>
        <v>0</v>
      </c>
      <c r="BH177" s="234">
        <f>IF(N177="sníž. přenesená",J177,0)</f>
        <v>0</v>
      </c>
      <c r="BI177" s="234">
        <f>IF(N177="nulová",J177,0)</f>
        <v>0</v>
      </c>
      <c r="BJ177" s="18" t="s">
        <v>90</v>
      </c>
      <c r="BK177" s="234">
        <f>ROUND(I177*H177,2)</f>
        <v>0</v>
      </c>
      <c r="BL177" s="18" t="s">
        <v>123</v>
      </c>
      <c r="BM177" s="233" t="s">
        <v>348</v>
      </c>
    </row>
    <row r="178" s="2" customFormat="1" ht="16.5" customHeight="1">
      <c r="A178" s="40"/>
      <c r="B178" s="41"/>
      <c r="C178" s="222" t="s">
        <v>295</v>
      </c>
      <c r="D178" s="222" t="s">
        <v>245</v>
      </c>
      <c r="E178" s="223" t="s">
        <v>3203</v>
      </c>
      <c r="F178" s="224" t="s">
        <v>3204</v>
      </c>
      <c r="G178" s="225" t="s">
        <v>979</v>
      </c>
      <c r="H178" s="226">
        <v>1</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352</v>
      </c>
    </row>
    <row r="179" s="2" customFormat="1">
      <c r="A179" s="40"/>
      <c r="B179" s="41"/>
      <c r="C179" s="42"/>
      <c r="D179" s="235" t="s">
        <v>250</v>
      </c>
      <c r="E179" s="42"/>
      <c r="F179" s="236" t="s">
        <v>3205</v>
      </c>
      <c r="G179" s="42"/>
      <c r="H179" s="42"/>
      <c r="I179" s="237"/>
      <c r="J179" s="42"/>
      <c r="K179" s="42"/>
      <c r="L179" s="46"/>
      <c r="M179" s="238"/>
      <c r="N179" s="239"/>
      <c r="O179" s="93"/>
      <c r="P179" s="93"/>
      <c r="Q179" s="93"/>
      <c r="R179" s="93"/>
      <c r="S179" s="93"/>
      <c r="T179" s="94"/>
      <c r="U179" s="40"/>
      <c r="V179" s="40"/>
      <c r="W179" s="40"/>
      <c r="X179" s="40"/>
      <c r="Y179" s="40"/>
      <c r="Z179" s="40"/>
      <c r="AA179" s="40"/>
      <c r="AB179" s="40"/>
      <c r="AC179" s="40"/>
      <c r="AD179" s="40"/>
      <c r="AE179" s="40"/>
      <c r="AT179" s="18" t="s">
        <v>250</v>
      </c>
      <c r="AU179" s="18" t="s">
        <v>92</v>
      </c>
    </row>
    <row r="180" s="2" customFormat="1" ht="21.75" customHeight="1">
      <c r="A180" s="40"/>
      <c r="B180" s="41"/>
      <c r="C180" s="222" t="s">
        <v>354</v>
      </c>
      <c r="D180" s="222" t="s">
        <v>245</v>
      </c>
      <c r="E180" s="223" t="s">
        <v>3206</v>
      </c>
      <c r="F180" s="224" t="s">
        <v>3207</v>
      </c>
      <c r="G180" s="225" t="s">
        <v>2792</v>
      </c>
      <c r="H180" s="226">
        <v>5</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357</v>
      </c>
    </row>
    <row r="181" s="2" customFormat="1">
      <c r="A181" s="40"/>
      <c r="B181" s="41"/>
      <c r="C181" s="42"/>
      <c r="D181" s="235" t="s">
        <v>250</v>
      </c>
      <c r="E181" s="42"/>
      <c r="F181" s="236" t="s">
        <v>3208</v>
      </c>
      <c r="G181" s="42"/>
      <c r="H181" s="42"/>
      <c r="I181" s="237"/>
      <c r="J181" s="42"/>
      <c r="K181" s="42"/>
      <c r="L181" s="46"/>
      <c r="M181" s="238"/>
      <c r="N181" s="239"/>
      <c r="O181" s="93"/>
      <c r="P181" s="93"/>
      <c r="Q181" s="93"/>
      <c r="R181" s="93"/>
      <c r="S181" s="93"/>
      <c r="T181" s="94"/>
      <c r="U181" s="40"/>
      <c r="V181" s="40"/>
      <c r="W181" s="40"/>
      <c r="X181" s="40"/>
      <c r="Y181" s="40"/>
      <c r="Z181" s="40"/>
      <c r="AA181" s="40"/>
      <c r="AB181" s="40"/>
      <c r="AC181" s="40"/>
      <c r="AD181" s="40"/>
      <c r="AE181" s="40"/>
      <c r="AT181" s="18" t="s">
        <v>250</v>
      </c>
      <c r="AU181" s="18" t="s">
        <v>92</v>
      </c>
    </row>
    <row r="182" s="2" customFormat="1" ht="16.5" customHeight="1">
      <c r="A182" s="40"/>
      <c r="B182" s="41"/>
      <c r="C182" s="222" t="s">
        <v>298</v>
      </c>
      <c r="D182" s="222" t="s">
        <v>245</v>
      </c>
      <c r="E182" s="223" t="s">
        <v>3209</v>
      </c>
      <c r="F182" s="224" t="s">
        <v>3210</v>
      </c>
      <c r="G182" s="225" t="s">
        <v>2792</v>
      </c>
      <c r="H182" s="226">
        <v>3</v>
      </c>
      <c r="I182" s="227"/>
      <c r="J182" s="228">
        <f>ROUND(I182*H182,2)</f>
        <v>0</v>
      </c>
      <c r="K182" s="224" t="s">
        <v>249</v>
      </c>
      <c r="L182" s="46"/>
      <c r="M182" s="229" t="s">
        <v>1</v>
      </c>
      <c r="N182" s="230" t="s">
        <v>48</v>
      </c>
      <c r="O182" s="93"/>
      <c r="P182" s="231">
        <f>O182*H182</f>
        <v>0</v>
      </c>
      <c r="Q182" s="231">
        <v>0</v>
      </c>
      <c r="R182" s="231">
        <f>Q182*H182</f>
        <v>0</v>
      </c>
      <c r="S182" s="231">
        <v>0</v>
      </c>
      <c r="T182" s="232">
        <f>S182*H182</f>
        <v>0</v>
      </c>
      <c r="U182" s="40"/>
      <c r="V182" s="40"/>
      <c r="W182" s="40"/>
      <c r="X182" s="40"/>
      <c r="Y182" s="40"/>
      <c r="Z182" s="40"/>
      <c r="AA182" s="40"/>
      <c r="AB182" s="40"/>
      <c r="AC182" s="40"/>
      <c r="AD182" s="40"/>
      <c r="AE182" s="40"/>
      <c r="AR182" s="233" t="s">
        <v>123</v>
      </c>
      <c r="AT182" s="233" t="s">
        <v>245</v>
      </c>
      <c r="AU182" s="233" t="s">
        <v>92</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361</v>
      </c>
    </row>
    <row r="183" s="11" customFormat="1" ht="22.8" customHeight="1">
      <c r="A183" s="11"/>
      <c r="B183" s="208"/>
      <c r="C183" s="209"/>
      <c r="D183" s="210" t="s">
        <v>82</v>
      </c>
      <c r="E183" s="260" t="s">
        <v>3211</v>
      </c>
      <c r="F183" s="260" t="s">
        <v>3212</v>
      </c>
      <c r="G183" s="209"/>
      <c r="H183" s="209"/>
      <c r="I183" s="212"/>
      <c r="J183" s="261">
        <f>BK183</f>
        <v>0</v>
      </c>
      <c r="K183" s="209"/>
      <c r="L183" s="214"/>
      <c r="M183" s="215"/>
      <c r="N183" s="216"/>
      <c r="O183" s="216"/>
      <c r="P183" s="217">
        <f>SUM(P184:P189)</f>
        <v>0</v>
      </c>
      <c r="Q183" s="216"/>
      <c r="R183" s="217">
        <f>SUM(R184:R189)</f>
        <v>0</v>
      </c>
      <c r="S183" s="216"/>
      <c r="T183" s="218">
        <f>SUM(T184:T189)</f>
        <v>0</v>
      </c>
      <c r="U183" s="11"/>
      <c r="V183" s="11"/>
      <c r="W183" s="11"/>
      <c r="X183" s="11"/>
      <c r="Y183" s="11"/>
      <c r="Z183" s="11"/>
      <c r="AA183" s="11"/>
      <c r="AB183" s="11"/>
      <c r="AC183" s="11"/>
      <c r="AD183" s="11"/>
      <c r="AE183" s="11"/>
      <c r="AR183" s="219" t="s">
        <v>90</v>
      </c>
      <c r="AT183" s="220" t="s">
        <v>82</v>
      </c>
      <c r="AU183" s="220" t="s">
        <v>90</v>
      </c>
      <c r="AY183" s="219" t="s">
        <v>244</v>
      </c>
      <c r="BK183" s="221">
        <f>SUM(BK184:BK189)</f>
        <v>0</v>
      </c>
    </row>
    <row r="184" s="2" customFormat="1" ht="16.5" customHeight="1">
      <c r="A184" s="40"/>
      <c r="B184" s="41"/>
      <c r="C184" s="222" t="s">
        <v>363</v>
      </c>
      <c r="D184" s="222" t="s">
        <v>245</v>
      </c>
      <c r="E184" s="223" t="s">
        <v>3213</v>
      </c>
      <c r="F184" s="224" t="s">
        <v>3214</v>
      </c>
      <c r="G184" s="225" t="s">
        <v>979</v>
      </c>
      <c r="H184" s="226">
        <v>1</v>
      </c>
      <c r="I184" s="227"/>
      <c r="J184" s="228">
        <f>ROUND(I184*H184,2)</f>
        <v>0</v>
      </c>
      <c r="K184" s="224" t="s">
        <v>249</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92</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366</v>
      </c>
    </row>
    <row r="185" s="2" customFormat="1">
      <c r="A185" s="40"/>
      <c r="B185" s="41"/>
      <c r="C185" s="42"/>
      <c r="D185" s="235" t="s">
        <v>250</v>
      </c>
      <c r="E185" s="42"/>
      <c r="F185" s="236" t="s">
        <v>3215</v>
      </c>
      <c r="G185" s="42"/>
      <c r="H185" s="42"/>
      <c r="I185" s="237"/>
      <c r="J185" s="42"/>
      <c r="K185" s="42"/>
      <c r="L185" s="46"/>
      <c r="M185" s="238"/>
      <c r="N185" s="239"/>
      <c r="O185" s="93"/>
      <c r="P185" s="93"/>
      <c r="Q185" s="93"/>
      <c r="R185" s="93"/>
      <c r="S185" s="93"/>
      <c r="T185" s="94"/>
      <c r="U185" s="40"/>
      <c r="V185" s="40"/>
      <c r="W185" s="40"/>
      <c r="X185" s="40"/>
      <c r="Y185" s="40"/>
      <c r="Z185" s="40"/>
      <c r="AA185" s="40"/>
      <c r="AB185" s="40"/>
      <c r="AC185" s="40"/>
      <c r="AD185" s="40"/>
      <c r="AE185" s="40"/>
      <c r="AT185" s="18" t="s">
        <v>250</v>
      </c>
      <c r="AU185" s="18" t="s">
        <v>92</v>
      </c>
    </row>
    <row r="186" s="2" customFormat="1" ht="21.75" customHeight="1">
      <c r="A186" s="40"/>
      <c r="B186" s="41"/>
      <c r="C186" s="222" t="s">
        <v>302</v>
      </c>
      <c r="D186" s="222" t="s">
        <v>245</v>
      </c>
      <c r="E186" s="223" t="s">
        <v>3216</v>
      </c>
      <c r="F186" s="224" t="s">
        <v>3217</v>
      </c>
      <c r="G186" s="225" t="s">
        <v>979</v>
      </c>
      <c r="H186" s="226">
        <v>3</v>
      </c>
      <c r="I186" s="227"/>
      <c r="J186" s="228">
        <f>ROUND(I186*H186,2)</f>
        <v>0</v>
      </c>
      <c r="K186" s="224" t="s">
        <v>249</v>
      </c>
      <c r="L186" s="46"/>
      <c r="M186" s="229" t="s">
        <v>1</v>
      </c>
      <c r="N186" s="230" t="s">
        <v>48</v>
      </c>
      <c r="O186" s="93"/>
      <c r="P186" s="231">
        <f>O186*H186</f>
        <v>0</v>
      </c>
      <c r="Q186" s="231">
        <v>0</v>
      </c>
      <c r="R186" s="231">
        <f>Q186*H186</f>
        <v>0</v>
      </c>
      <c r="S186" s="231">
        <v>0</v>
      </c>
      <c r="T186" s="232">
        <f>S186*H186</f>
        <v>0</v>
      </c>
      <c r="U186" s="40"/>
      <c r="V186" s="40"/>
      <c r="W186" s="40"/>
      <c r="X186" s="40"/>
      <c r="Y186" s="40"/>
      <c r="Z186" s="40"/>
      <c r="AA186" s="40"/>
      <c r="AB186" s="40"/>
      <c r="AC186" s="40"/>
      <c r="AD186" s="40"/>
      <c r="AE186" s="40"/>
      <c r="AR186" s="233" t="s">
        <v>123</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123</v>
      </c>
      <c r="BM186" s="233" t="s">
        <v>369</v>
      </c>
    </row>
    <row r="187" s="2" customFormat="1">
      <c r="A187" s="40"/>
      <c r="B187" s="41"/>
      <c r="C187" s="42"/>
      <c r="D187" s="235" t="s">
        <v>250</v>
      </c>
      <c r="E187" s="42"/>
      <c r="F187" s="236" t="s">
        <v>3218</v>
      </c>
      <c r="G187" s="42"/>
      <c r="H187" s="42"/>
      <c r="I187" s="237"/>
      <c r="J187" s="42"/>
      <c r="K187" s="42"/>
      <c r="L187" s="46"/>
      <c r="M187" s="238"/>
      <c r="N187" s="239"/>
      <c r="O187" s="93"/>
      <c r="P187" s="93"/>
      <c r="Q187" s="93"/>
      <c r="R187" s="93"/>
      <c r="S187" s="93"/>
      <c r="T187" s="94"/>
      <c r="U187" s="40"/>
      <c r="V187" s="40"/>
      <c r="W187" s="40"/>
      <c r="X187" s="40"/>
      <c r="Y187" s="40"/>
      <c r="Z187" s="40"/>
      <c r="AA187" s="40"/>
      <c r="AB187" s="40"/>
      <c r="AC187" s="40"/>
      <c r="AD187" s="40"/>
      <c r="AE187" s="40"/>
      <c r="AT187" s="18" t="s">
        <v>250</v>
      </c>
      <c r="AU187" s="18" t="s">
        <v>92</v>
      </c>
    </row>
    <row r="188" s="2" customFormat="1" ht="16.5" customHeight="1">
      <c r="A188" s="40"/>
      <c r="B188" s="41"/>
      <c r="C188" s="222" t="s">
        <v>371</v>
      </c>
      <c r="D188" s="222" t="s">
        <v>245</v>
      </c>
      <c r="E188" s="223" t="s">
        <v>3219</v>
      </c>
      <c r="F188" s="224" t="s">
        <v>3220</v>
      </c>
      <c r="G188" s="225" t="s">
        <v>490</v>
      </c>
      <c r="H188" s="226">
        <v>22</v>
      </c>
      <c r="I188" s="227"/>
      <c r="J188" s="228">
        <f>ROUND(I188*H188,2)</f>
        <v>0</v>
      </c>
      <c r="K188" s="224" t="s">
        <v>249</v>
      </c>
      <c r="L188" s="46"/>
      <c r="M188" s="229" t="s">
        <v>1</v>
      </c>
      <c r="N188" s="230" t="s">
        <v>48</v>
      </c>
      <c r="O188" s="93"/>
      <c r="P188" s="231">
        <f>O188*H188</f>
        <v>0</v>
      </c>
      <c r="Q188" s="231">
        <v>0</v>
      </c>
      <c r="R188" s="231">
        <f>Q188*H188</f>
        <v>0</v>
      </c>
      <c r="S188" s="231">
        <v>0</v>
      </c>
      <c r="T188" s="232">
        <f>S188*H188</f>
        <v>0</v>
      </c>
      <c r="U188" s="40"/>
      <c r="V188" s="40"/>
      <c r="W188" s="40"/>
      <c r="X188" s="40"/>
      <c r="Y188" s="40"/>
      <c r="Z188" s="40"/>
      <c r="AA188" s="40"/>
      <c r="AB188" s="40"/>
      <c r="AC188" s="40"/>
      <c r="AD188" s="40"/>
      <c r="AE188" s="40"/>
      <c r="AR188" s="233" t="s">
        <v>123</v>
      </c>
      <c r="AT188" s="233" t="s">
        <v>245</v>
      </c>
      <c r="AU188" s="233" t="s">
        <v>92</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374</v>
      </c>
    </row>
    <row r="189" s="2" customFormat="1">
      <c r="A189" s="40"/>
      <c r="B189" s="41"/>
      <c r="C189" s="42"/>
      <c r="D189" s="235" t="s">
        <v>250</v>
      </c>
      <c r="E189" s="42"/>
      <c r="F189" s="236" t="s">
        <v>3221</v>
      </c>
      <c r="G189" s="42"/>
      <c r="H189" s="42"/>
      <c r="I189" s="237"/>
      <c r="J189" s="42"/>
      <c r="K189" s="42"/>
      <c r="L189" s="46"/>
      <c r="M189" s="238"/>
      <c r="N189" s="239"/>
      <c r="O189" s="93"/>
      <c r="P189" s="93"/>
      <c r="Q189" s="93"/>
      <c r="R189" s="93"/>
      <c r="S189" s="93"/>
      <c r="T189" s="94"/>
      <c r="U189" s="40"/>
      <c r="V189" s="40"/>
      <c r="W189" s="40"/>
      <c r="X189" s="40"/>
      <c r="Y189" s="40"/>
      <c r="Z189" s="40"/>
      <c r="AA189" s="40"/>
      <c r="AB189" s="40"/>
      <c r="AC189" s="40"/>
      <c r="AD189" s="40"/>
      <c r="AE189" s="40"/>
      <c r="AT189" s="18" t="s">
        <v>250</v>
      </c>
      <c r="AU189" s="18" t="s">
        <v>92</v>
      </c>
    </row>
    <row r="190" s="11" customFormat="1" ht="22.8" customHeight="1">
      <c r="A190" s="11"/>
      <c r="B190" s="208"/>
      <c r="C190" s="209"/>
      <c r="D190" s="210" t="s">
        <v>82</v>
      </c>
      <c r="E190" s="260" t="s">
        <v>3222</v>
      </c>
      <c r="F190" s="260" t="s">
        <v>3223</v>
      </c>
      <c r="G190" s="209"/>
      <c r="H190" s="209"/>
      <c r="I190" s="212"/>
      <c r="J190" s="261">
        <f>BK190</f>
        <v>0</v>
      </c>
      <c r="K190" s="209"/>
      <c r="L190" s="214"/>
      <c r="M190" s="215"/>
      <c r="N190" s="216"/>
      <c r="O190" s="216"/>
      <c r="P190" s="217">
        <f>SUM(P191:P192)</f>
        <v>0</v>
      </c>
      <c r="Q190" s="216"/>
      <c r="R190" s="217">
        <f>SUM(R191:R192)</f>
        <v>0</v>
      </c>
      <c r="S190" s="216"/>
      <c r="T190" s="218">
        <f>SUM(T191:T192)</f>
        <v>0</v>
      </c>
      <c r="U190" s="11"/>
      <c r="V190" s="11"/>
      <c r="W190" s="11"/>
      <c r="X190" s="11"/>
      <c r="Y190" s="11"/>
      <c r="Z190" s="11"/>
      <c r="AA190" s="11"/>
      <c r="AB190" s="11"/>
      <c r="AC190" s="11"/>
      <c r="AD190" s="11"/>
      <c r="AE190" s="11"/>
      <c r="AR190" s="219" t="s">
        <v>90</v>
      </c>
      <c r="AT190" s="220" t="s">
        <v>82</v>
      </c>
      <c r="AU190" s="220" t="s">
        <v>90</v>
      </c>
      <c r="AY190" s="219" t="s">
        <v>244</v>
      </c>
      <c r="BK190" s="221">
        <f>SUM(BK191:BK192)</f>
        <v>0</v>
      </c>
    </row>
    <row r="191" s="2" customFormat="1" ht="16.5" customHeight="1">
      <c r="A191" s="40"/>
      <c r="B191" s="41"/>
      <c r="C191" s="222" t="s">
        <v>306</v>
      </c>
      <c r="D191" s="222" t="s">
        <v>245</v>
      </c>
      <c r="E191" s="223" t="s">
        <v>3224</v>
      </c>
      <c r="F191" s="224" t="s">
        <v>3225</v>
      </c>
      <c r="G191" s="225" t="s">
        <v>476</v>
      </c>
      <c r="H191" s="226">
        <v>3</v>
      </c>
      <c r="I191" s="227"/>
      <c r="J191" s="228">
        <f>ROUND(I191*H191,2)</f>
        <v>0</v>
      </c>
      <c r="K191" s="224" t="s">
        <v>249</v>
      </c>
      <c r="L191" s="46"/>
      <c r="M191" s="229" t="s">
        <v>1</v>
      </c>
      <c r="N191" s="230" t="s">
        <v>48</v>
      </c>
      <c r="O191" s="93"/>
      <c r="P191" s="231">
        <f>O191*H191</f>
        <v>0</v>
      </c>
      <c r="Q191" s="231">
        <v>0</v>
      </c>
      <c r="R191" s="231">
        <f>Q191*H191</f>
        <v>0</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378</v>
      </c>
    </row>
    <row r="192" s="2" customFormat="1" ht="16.5" customHeight="1">
      <c r="A192" s="40"/>
      <c r="B192" s="41"/>
      <c r="C192" s="222" t="s">
        <v>379</v>
      </c>
      <c r="D192" s="222" t="s">
        <v>245</v>
      </c>
      <c r="E192" s="223" t="s">
        <v>3226</v>
      </c>
      <c r="F192" s="224" t="s">
        <v>3227</v>
      </c>
      <c r="G192" s="225" t="s">
        <v>476</v>
      </c>
      <c r="H192" s="226">
        <v>12</v>
      </c>
      <c r="I192" s="227"/>
      <c r="J192" s="228">
        <f>ROUND(I192*H192,2)</f>
        <v>0</v>
      </c>
      <c r="K192" s="224" t="s">
        <v>249</v>
      </c>
      <c r="L192" s="46"/>
      <c r="M192" s="250" t="s">
        <v>1</v>
      </c>
      <c r="N192" s="251" t="s">
        <v>48</v>
      </c>
      <c r="O192" s="252"/>
      <c r="P192" s="253">
        <f>O192*H192</f>
        <v>0</v>
      </c>
      <c r="Q192" s="253">
        <v>0</v>
      </c>
      <c r="R192" s="253">
        <f>Q192*H192</f>
        <v>0</v>
      </c>
      <c r="S192" s="253">
        <v>0</v>
      </c>
      <c r="T192" s="254">
        <f>S192*H192</f>
        <v>0</v>
      </c>
      <c r="U192" s="40"/>
      <c r="V192" s="40"/>
      <c r="W192" s="40"/>
      <c r="X192" s="40"/>
      <c r="Y192" s="40"/>
      <c r="Z192" s="40"/>
      <c r="AA192" s="40"/>
      <c r="AB192" s="40"/>
      <c r="AC192" s="40"/>
      <c r="AD192" s="40"/>
      <c r="AE192" s="40"/>
      <c r="AR192" s="233" t="s">
        <v>123</v>
      </c>
      <c r="AT192" s="233" t="s">
        <v>245</v>
      </c>
      <c r="AU192" s="233" t="s">
        <v>92</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123</v>
      </c>
      <c r="BM192" s="233" t="s">
        <v>382</v>
      </c>
    </row>
    <row r="193" s="2" customFormat="1" ht="6.96" customHeight="1">
      <c r="A193" s="40"/>
      <c r="B193" s="68"/>
      <c r="C193" s="69"/>
      <c r="D193" s="69"/>
      <c r="E193" s="69"/>
      <c r="F193" s="69"/>
      <c r="G193" s="69"/>
      <c r="H193" s="69"/>
      <c r="I193" s="69"/>
      <c r="J193" s="69"/>
      <c r="K193" s="69"/>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SygyuaNvQjAm8W4sQwJDYTmSpuLUf9Af5IFgdA+2jj5ibMRtdl9/fKfwHk6bVlQLzgbK07h2PlaSmcEJplP0FA==" hashValue="JThKS0lh2xLOBwCDuodpcLSLbu3l6JzzVE3iEtIF3Pli9643hhF93O5CE3rwyU70lqOw0aFDVNUWOfaqk13M4w==" algorithmName="SHA-512" password="E785"/>
  <autoFilter ref="C128:K192"/>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3229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A - Svítidla</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3231</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A - Svítidla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3232</v>
      </c>
      <c r="F126" s="211" t="s">
        <v>160</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244</v>
      </c>
      <c r="BK126" s="221">
        <f>SUM(BK127:BK148)</f>
        <v>0</v>
      </c>
    </row>
    <row r="127" s="2" customFormat="1" ht="16.5" customHeight="1">
      <c r="A127" s="40"/>
      <c r="B127" s="41"/>
      <c r="C127" s="222" t="s">
        <v>90</v>
      </c>
      <c r="D127" s="222" t="s">
        <v>245</v>
      </c>
      <c r="E127" s="223" t="s">
        <v>3233</v>
      </c>
      <c r="F127" s="224" t="s">
        <v>3234</v>
      </c>
      <c r="G127" s="225" t="s">
        <v>979</v>
      </c>
      <c r="H127" s="226">
        <v>182</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3235</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24.15" customHeight="1">
      <c r="A129" s="40"/>
      <c r="B129" s="41"/>
      <c r="C129" s="222" t="s">
        <v>92</v>
      </c>
      <c r="D129" s="222" t="s">
        <v>245</v>
      </c>
      <c r="E129" s="223" t="s">
        <v>3236</v>
      </c>
      <c r="F129" s="224" t="s">
        <v>3237</v>
      </c>
      <c r="G129" s="225" t="s">
        <v>873</v>
      </c>
      <c r="H129" s="226">
        <v>30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245</v>
      </c>
      <c r="E130" s="223" t="s">
        <v>3238</v>
      </c>
      <c r="F130" s="224" t="s">
        <v>3239</v>
      </c>
      <c r="G130" s="225" t="s">
        <v>979</v>
      </c>
      <c r="H130" s="226">
        <v>5</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3240</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3241</v>
      </c>
      <c r="F132" s="224" t="s">
        <v>3242</v>
      </c>
      <c r="G132" s="225" t="s">
        <v>979</v>
      </c>
      <c r="H132" s="226">
        <v>3</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3243</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16.5" customHeight="1">
      <c r="A134" s="40"/>
      <c r="B134" s="41"/>
      <c r="C134" s="222" t="s">
        <v>139</v>
      </c>
      <c r="D134" s="222" t="s">
        <v>245</v>
      </c>
      <c r="E134" s="223" t="s">
        <v>3244</v>
      </c>
      <c r="F134" s="224" t="s">
        <v>3245</v>
      </c>
      <c r="G134" s="225" t="s">
        <v>979</v>
      </c>
      <c r="H134" s="226">
        <v>29</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c r="A135" s="40"/>
      <c r="B135" s="41"/>
      <c r="C135" s="42"/>
      <c r="D135" s="235" t="s">
        <v>250</v>
      </c>
      <c r="E135" s="42"/>
      <c r="F135" s="236" t="s">
        <v>3246</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90</v>
      </c>
    </row>
    <row r="136" s="2" customFormat="1" ht="16.5" customHeight="1">
      <c r="A136" s="40"/>
      <c r="B136" s="41"/>
      <c r="C136" s="222" t="s">
        <v>258</v>
      </c>
      <c r="D136" s="222" t="s">
        <v>245</v>
      </c>
      <c r="E136" s="223" t="s">
        <v>3247</v>
      </c>
      <c r="F136" s="224" t="s">
        <v>3248</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269</v>
      </c>
    </row>
    <row r="137" s="2" customFormat="1">
      <c r="A137" s="40"/>
      <c r="B137" s="41"/>
      <c r="C137" s="42"/>
      <c r="D137" s="235" t="s">
        <v>250</v>
      </c>
      <c r="E137" s="42"/>
      <c r="F137" s="236" t="s">
        <v>3249</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90</v>
      </c>
    </row>
    <row r="138" s="2" customFormat="1" ht="16.5" customHeight="1">
      <c r="A138" s="40"/>
      <c r="B138" s="41"/>
      <c r="C138" s="222" t="s">
        <v>270</v>
      </c>
      <c r="D138" s="222" t="s">
        <v>245</v>
      </c>
      <c r="E138" s="223" t="s">
        <v>3250</v>
      </c>
      <c r="F138" s="224" t="s">
        <v>3251</v>
      </c>
      <c r="G138" s="225" t="s">
        <v>979</v>
      </c>
      <c r="H138" s="226">
        <v>5</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273</v>
      </c>
    </row>
    <row r="139" s="2" customFormat="1">
      <c r="A139" s="40"/>
      <c r="B139" s="41"/>
      <c r="C139" s="42"/>
      <c r="D139" s="235" t="s">
        <v>250</v>
      </c>
      <c r="E139" s="42"/>
      <c r="F139" s="236" t="s">
        <v>3252</v>
      </c>
      <c r="G139" s="42"/>
      <c r="H139" s="42"/>
      <c r="I139" s="237"/>
      <c r="J139" s="42"/>
      <c r="K139" s="42"/>
      <c r="L139" s="46"/>
      <c r="M139" s="238"/>
      <c r="N139" s="239"/>
      <c r="O139" s="93"/>
      <c r="P139" s="93"/>
      <c r="Q139" s="93"/>
      <c r="R139" s="93"/>
      <c r="S139" s="93"/>
      <c r="T139" s="94"/>
      <c r="U139" s="40"/>
      <c r="V139" s="40"/>
      <c r="W139" s="40"/>
      <c r="X139" s="40"/>
      <c r="Y139" s="40"/>
      <c r="Z139" s="40"/>
      <c r="AA139" s="40"/>
      <c r="AB139" s="40"/>
      <c r="AC139" s="40"/>
      <c r="AD139" s="40"/>
      <c r="AE139" s="40"/>
      <c r="AT139" s="18" t="s">
        <v>250</v>
      </c>
      <c r="AU139" s="18" t="s">
        <v>90</v>
      </c>
    </row>
    <row r="140" s="2" customFormat="1" ht="16.5" customHeight="1">
      <c r="A140" s="40"/>
      <c r="B140" s="41"/>
      <c r="C140" s="222" t="s">
        <v>262</v>
      </c>
      <c r="D140" s="222" t="s">
        <v>245</v>
      </c>
      <c r="E140" s="223" t="s">
        <v>3253</v>
      </c>
      <c r="F140" s="224" t="s">
        <v>3254</v>
      </c>
      <c r="G140" s="225" t="s">
        <v>979</v>
      </c>
      <c r="H140" s="226">
        <v>7</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276</v>
      </c>
    </row>
    <row r="141" s="2" customFormat="1">
      <c r="A141" s="40"/>
      <c r="B141" s="41"/>
      <c r="C141" s="42"/>
      <c r="D141" s="235" t="s">
        <v>250</v>
      </c>
      <c r="E141" s="42"/>
      <c r="F141" s="236" t="s">
        <v>3255</v>
      </c>
      <c r="G141" s="42"/>
      <c r="H141" s="42"/>
      <c r="I141" s="237"/>
      <c r="J141" s="42"/>
      <c r="K141" s="42"/>
      <c r="L141" s="46"/>
      <c r="M141" s="238"/>
      <c r="N141" s="239"/>
      <c r="O141" s="93"/>
      <c r="P141" s="93"/>
      <c r="Q141" s="93"/>
      <c r="R141" s="93"/>
      <c r="S141" s="93"/>
      <c r="T141" s="94"/>
      <c r="U141" s="40"/>
      <c r="V141" s="40"/>
      <c r="W141" s="40"/>
      <c r="X141" s="40"/>
      <c r="Y141" s="40"/>
      <c r="Z141" s="40"/>
      <c r="AA141" s="40"/>
      <c r="AB141" s="40"/>
      <c r="AC141" s="40"/>
      <c r="AD141" s="40"/>
      <c r="AE141" s="40"/>
      <c r="AT141" s="18" t="s">
        <v>250</v>
      </c>
      <c r="AU141" s="18" t="s">
        <v>90</v>
      </c>
    </row>
    <row r="142" s="2" customFormat="1" ht="16.5" customHeight="1">
      <c r="A142" s="40"/>
      <c r="B142" s="41"/>
      <c r="C142" s="222" t="s">
        <v>277</v>
      </c>
      <c r="D142" s="222" t="s">
        <v>245</v>
      </c>
      <c r="E142" s="223" t="s">
        <v>3256</v>
      </c>
      <c r="F142" s="224" t="s">
        <v>3257</v>
      </c>
      <c r="G142" s="225" t="s">
        <v>979</v>
      </c>
      <c r="H142" s="226">
        <v>12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280</v>
      </c>
    </row>
    <row r="143" s="2" customFormat="1">
      <c r="A143" s="40"/>
      <c r="B143" s="41"/>
      <c r="C143" s="42"/>
      <c r="D143" s="235" t="s">
        <v>250</v>
      </c>
      <c r="E143" s="42"/>
      <c r="F143" s="236" t="s">
        <v>3258</v>
      </c>
      <c r="G143" s="42"/>
      <c r="H143" s="42"/>
      <c r="I143" s="237"/>
      <c r="J143" s="42"/>
      <c r="K143" s="42"/>
      <c r="L143" s="46"/>
      <c r="M143" s="238"/>
      <c r="N143" s="239"/>
      <c r="O143" s="93"/>
      <c r="P143" s="93"/>
      <c r="Q143" s="93"/>
      <c r="R143" s="93"/>
      <c r="S143" s="93"/>
      <c r="T143" s="94"/>
      <c r="U143" s="40"/>
      <c r="V143" s="40"/>
      <c r="W143" s="40"/>
      <c r="X143" s="40"/>
      <c r="Y143" s="40"/>
      <c r="Z143" s="40"/>
      <c r="AA143" s="40"/>
      <c r="AB143" s="40"/>
      <c r="AC143" s="40"/>
      <c r="AD143" s="40"/>
      <c r="AE143" s="40"/>
      <c r="AT143" s="18" t="s">
        <v>250</v>
      </c>
      <c r="AU143" s="18" t="s">
        <v>90</v>
      </c>
    </row>
    <row r="144" s="2" customFormat="1" ht="16.5" customHeight="1">
      <c r="A144" s="40"/>
      <c r="B144" s="41"/>
      <c r="C144" s="222" t="s">
        <v>266</v>
      </c>
      <c r="D144" s="222" t="s">
        <v>245</v>
      </c>
      <c r="E144" s="223" t="s">
        <v>3259</v>
      </c>
      <c r="F144" s="224" t="s">
        <v>3260</v>
      </c>
      <c r="G144" s="225" t="s">
        <v>979</v>
      </c>
      <c r="H144" s="226">
        <v>7</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283</v>
      </c>
    </row>
    <row r="145" s="2" customFormat="1">
      <c r="A145" s="40"/>
      <c r="B145" s="41"/>
      <c r="C145" s="42"/>
      <c r="D145" s="235" t="s">
        <v>250</v>
      </c>
      <c r="E145" s="42"/>
      <c r="F145" s="236" t="s">
        <v>3261</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250</v>
      </c>
      <c r="AU145" s="18" t="s">
        <v>90</v>
      </c>
    </row>
    <row r="146" s="2" customFormat="1" ht="16.5" customHeight="1">
      <c r="A146" s="40"/>
      <c r="B146" s="41"/>
      <c r="C146" s="222" t="s">
        <v>285</v>
      </c>
      <c r="D146" s="222" t="s">
        <v>245</v>
      </c>
      <c r="E146" s="223" t="s">
        <v>3262</v>
      </c>
      <c r="F146" s="224" t="s">
        <v>3263</v>
      </c>
      <c r="G146" s="225" t="s">
        <v>979</v>
      </c>
      <c r="H146" s="226">
        <v>24</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288</v>
      </c>
    </row>
    <row r="147" s="2" customFormat="1" ht="16.5" customHeight="1">
      <c r="A147" s="40"/>
      <c r="B147" s="41"/>
      <c r="C147" s="222" t="s">
        <v>269</v>
      </c>
      <c r="D147" s="222" t="s">
        <v>245</v>
      </c>
      <c r="E147" s="223" t="s">
        <v>3264</v>
      </c>
      <c r="F147" s="224" t="s">
        <v>3265</v>
      </c>
      <c r="G147" s="225" t="s">
        <v>979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291</v>
      </c>
    </row>
    <row r="148" s="2" customFormat="1" ht="16.5" customHeight="1">
      <c r="A148" s="40"/>
      <c r="B148" s="41"/>
      <c r="C148" s="222" t="s">
        <v>292</v>
      </c>
      <c r="D148" s="222" t="s">
        <v>245</v>
      </c>
      <c r="E148" s="223" t="s">
        <v>3266</v>
      </c>
      <c r="F148" s="224" t="s">
        <v>3267</v>
      </c>
      <c r="G148" s="225" t="s">
        <v>979</v>
      </c>
      <c r="H148" s="226">
        <v>1</v>
      </c>
      <c r="I148" s="227"/>
      <c r="J148" s="228">
        <f>ROUND(I148*H148,2)</f>
        <v>0</v>
      </c>
      <c r="K148" s="224" t="s">
        <v>249</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295</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Dp8wNfj95yAHVoOT4APIp+UtVn0uJuy+JQSWyJBiWrO4UqTRKJOh3IffFnnidJZSfyj13UYlcCo6E8S9MEhoyQ==" hashValue="86sskxct3GreVJeNrR7Xb5kXGuDSzktBPj5r0pfxx6cyA9eDsVPnM+dVZFPPWbneVGGC4GlKxJkeDab7ayWZig=="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3268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ROUND((SUM(BE125:BE142)),  2)</f>
        <v>0</v>
      </c>
      <c r="G37" s="40"/>
      <c r="H37" s="40"/>
      <c r="I37" s="167">
        <v>0.20999999999999999</v>
      </c>
      <c r="J37" s="166">
        <f>ROUND(((SUM(BE125:BE142))*I37),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ROUND((SUM(BF125:BF142)),  2)</f>
        <v>0</v>
      </c>
      <c r="G38" s="40"/>
      <c r="H38" s="40"/>
      <c r="I38" s="167">
        <v>0.14999999999999999</v>
      </c>
      <c r="J38" s="166">
        <f>ROUND(((SUM(BF125:BF142))*I38),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B - Přístroje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3269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B - Přístroje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3270</v>
      </c>
      <c r="F126" s="211" t="s">
        <v>163</v>
      </c>
      <c r="G126" s="209"/>
      <c r="H126" s="209"/>
      <c r="I126" s="212"/>
      <c r="J126" s="213">
        <f>BK126</f>
        <v>0</v>
      </c>
      <c r="K126" s="209"/>
      <c r="L126" s="214"/>
      <c r="M126" s="215"/>
      <c r="N126" s="216"/>
      <c r="O126" s="216"/>
      <c r="P126" s="217">
        <f>SUM(P127:P142)</f>
        <v>0</v>
      </c>
      <c r="Q126" s="216"/>
      <c r="R126" s="217">
        <f>SUM(R127:R142)</f>
        <v>0</v>
      </c>
      <c r="S126" s="216"/>
      <c r="T126" s="218">
        <f>SUM(T127:T142)</f>
        <v>0</v>
      </c>
      <c r="U126" s="11"/>
      <c r="V126" s="11"/>
      <c r="W126" s="11"/>
      <c r="X126" s="11"/>
      <c r="Y126" s="11"/>
      <c r="Z126" s="11"/>
      <c r="AA126" s="11"/>
      <c r="AB126" s="11"/>
      <c r="AC126" s="11"/>
      <c r="AD126" s="11"/>
      <c r="AE126" s="11"/>
      <c r="AR126" s="219" t="s">
        <v>90</v>
      </c>
      <c r="AT126" s="220" t="s">
        <v>82</v>
      </c>
      <c r="AU126" s="220" t="s">
        <v>83</v>
      </c>
      <c r="AY126" s="219" t="s">
        <v>244</v>
      </c>
      <c r="BK126" s="221">
        <f>SUM(BK127:BK142)</f>
        <v>0</v>
      </c>
    </row>
    <row r="127" s="2" customFormat="1" ht="16.5" customHeight="1">
      <c r="A127" s="40"/>
      <c r="B127" s="41"/>
      <c r="C127" s="222" t="s">
        <v>90</v>
      </c>
      <c r="D127" s="222" t="s">
        <v>245</v>
      </c>
      <c r="E127" s="223" t="s">
        <v>3271</v>
      </c>
      <c r="F127" s="224" t="s">
        <v>3272</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3273</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16.5" customHeight="1">
      <c r="A129" s="40"/>
      <c r="B129" s="41"/>
      <c r="C129" s="222" t="s">
        <v>92</v>
      </c>
      <c r="D129" s="222" t="s">
        <v>245</v>
      </c>
      <c r="E129" s="223" t="s">
        <v>3274</v>
      </c>
      <c r="F129" s="224" t="s">
        <v>3275</v>
      </c>
      <c r="G129" s="225" t="s">
        <v>979</v>
      </c>
      <c r="H129" s="226">
        <v>7</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c r="A130" s="40"/>
      <c r="B130" s="41"/>
      <c r="C130" s="42"/>
      <c r="D130" s="235" t="s">
        <v>250</v>
      </c>
      <c r="E130" s="42"/>
      <c r="F130" s="236" t="s">
        <v>3276</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90</v>
      </c>
    </row>
    <row r="131" s="2" customFormat="1" ht="16.5" customHeight="1">
      <c r="A131" s="40"/>
      <c r="B131" s="41"/>
      <c r="C131" s="222" t="s">
        <v>117</v>
      </c>
      <c r="D131" s="222" t="s">
        <v>245</v>
      </c>
      <c r="E131" s="223" t="s">
        <v>3277</v>
      </c>
      <c r="F131" s="224" t="s">
        <v>3278</v>
      </c>
      <c r="G131" s="225" t="s">
        <v>979</v>
      </c>
      <c r="H131" s="226">
        <v>3</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258</v>
      </c>
    </row>
    <row r="132" s="2" customFormat="1">
      <c r="A132" s="40"/>
      <c r="B132" s="41"/>
      <c r="C132" s="42"/>
      <c r="D132" s="235" t="s">
        <v>250</v>
      </c>
      <c r="E132" s="42"/>
      <c r="F132" s="236" t="s">
        <v>3279</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250</v>
      </c>
      <c r="AU132" s="18" t="s">
        <v>90</v>
      </c>
    </row>
    <row r="133" s="2" customFormat="1" ht="16.5" customHeight="1">
      <c r="A133" s="40"/>
      <c r="B133" s="41"/>
      <c r="C133" s="222" t="s">
        <v>123</v>
      </c>
      <c r="D133" s="222" t="s">
        <v>245</v>
      </c>
      <c r="E133" s="223" t="s">
        <v>3280</v>
      </c>
      <c r="F133" s="224" t="s">
        <v>3281</v>
      </c>
      <c r="G133" s="225" t="s">
        <v>979</v>
      </c>
      <c r="H133" s="226">
        <v>3</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262</v>
      </c>
    </row>
    <row r="134" s="2" customFormat="1">
      <c r="A134" s="40"/>
      <c r="B134" s="41"/>
      <c r="C134" s="42"/>
      <c r="D134" s="235" t="s">
        <v>250</v>
      </c>
      <c r="E134" s="42"/>
      <c r="F134" s="236" t="s">
        <v>3282</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90</v>
      </c>
    </row>
    <row r="135" s="2" customFormat="1" ht="16.5" customHeight="1">
      <c r="A135" s="40"/>
      <c r="B135" s="41"/>
      <c r="C135" s="222" t="s">
        <v>139</v>
      </c>
      <c r="D135" s="222" t="s">
        <v>245</v>
      </c>
      <c r="E135" s="223" t="s">
        <v>3283</v>
      </c>
      <c r="F135" s="224" t="s">
        <v>3284</v>
      </c>
      <c r="G135" s="225" t="s">
        <v>979</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266</v>
      </c>
    </row>
    <row r="136" s="2" customFormat="1">
      <c r="A136" s="40"/>
      <c r="B136" s="41"/>
      <c r="C136" s="42"/>
      <c r="D136" s="235" t="s">
        <v>250</v>
      </c>
      <c r="E136" s="42"/>
      <c r="F136" s="236" t="s">
        <v>3285</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16.5" customHeight="1">
      <c r="A137" s="40"/>
      <c r="B137" s="41"/>
      <c r="C137" s="222" t="s">
        <v>258</v>
      </c>
      <c r="D137" s="222" t="s">
        <v>245</v>
      </c>
      <c r="E137" s="223" t="s">
        <v>3286</v>
      </c>
      <c r="F137" s="224" t="s">
        <v>3287</v>
      </c>
      <c r="G137" s="225" t="s">
        <v>979</v>
      </c>
      <c r="H137" s="226">
        <v>6</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269</v>
      </c>
    </row>
    <row r="138" s="2" customFormat="1">
      <c r="A138" s="40"/>
      <c r="B138" s="41"/>
      <c r="C138" s="42"/>
      <c r="D138" s="235" t="s">
        <v>250</v>
      </c>
      <c r="E138" s="42"/>
      <c r="F138" s="236" t="s">
        <v>3288</v>
      </c>
      <c r="G138" s="42"/>
      <c r="H138" s="42"/>
      <c r="I138" s="237"/>
      <c r="J138" s="42"/>
      <c r="K138" s="42"/>
      <c r="L138" s="46"/>
      <c r="M138" s="238"/>
      <c r="N138" s="239"/>
      <c r="O138" s="93"/>
      <c r="P138" s="93"/>
      <c r="Q138" s="93"/>
      <c r="R138" s="93"/>
      <c r="S138" s="93"/>
      <c r="T138" s="94"/>
      <c r="U138" s="40"/>
      <c r="V138" s="40"/>
      <c r="W138" s="40"/>
      <c r="X138" s="40"/>
      <c r="Y138" s="40"/>
      <c r="Z138" s="40"/>
      <c r="AA138" s="40"/>
      <c r="AB138" s="40"/>
      <c r="AC138" s="40"/>
      <c r="AD138" s="40"/>
      <c r="AE138" s="40"/>
      <c r="AT138" s="18" t="s">
        <v>250</v>
      </c>
      <c r="AU138" s="18" t="s">
        <v>90</v>
      </c>
    </row>
    <row r="139" s="2" customFormat="1" ht="24.15" customHeight="1">
      <c r="A139" s="40"/>
      <c r="B139" s="41"/>
      <c r="C139" s="222" t="s">
        <v>270</v>
      </c>
      <c r="D139" s="222" t="s">
        <v>245</v>
      </c>
      <c r="E139" s="223" t="s">
        <v>3289</v>
      </c>
      <c r="F139" s="224" t="s">
        <v>3290</v>
      </c>
      <c r="G139" s="225" t="s">
        <v>979</v>
      </c>
      <c r="H139" s="226">
        <v>5</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273</v>
      </c>
    </row>
    <row r="140" s="2" customFormat="1" ht="16.5" customHeight="1">
      <c r="A140" s="40"/>
      <c r="B140" s="41"/>
      <c r="C140" s="222" t="s">
        <v>262</v>
      </c>
      <c r="D140" s="222" t="s">
        <v>245</v>
      </c>
      <c r="E140" s="223" t="s">
        <v>3291</v>
      </c>
      <c r="F140" s="224" t="s">
        <v>3292</v>
      </c>
      <c r="G140" s="225" t="s">
        <v>979</v>
      </c>
      <c r="H140" s="226">
        <v>2</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276</v>
      </c>
    </row>
    <row r="141" s="2" customFormat="1" ht="16.5" customHeight="1">
      <c r="A141" s="40"/>
      <c r="B141" s="41"/>
      <c r="C141" s="222" t="s">
        <v>277</v>
      </c>
      <c r="D141" s="222" t="s">
        <v>245</v>
      </c>
      <c r="E141" s="223" t="s">
        <v>3293</v>
      </c>
      <c r="F141" s="224" t="s">
        <v>3265</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280</v>
      </c>
    </row>
    <row r="142" s="2" customFormat="1" ht="16.5" customHeight="1">
      <c r="A142" s="40"/>
      <c r="B142" s="41"/>
      <c r="C142" s="222" t="s">
        <v>266</v>
      </c>
      <c r="D142" s="222" t="s">
        <v>245</v>
      </c>
      <c r="E142" s="223" t="s">
        <v>3294</v>
      </c>
      <c r="F142" s="224" t="s">
        <v>3267</v>
      </c>
      <c r="G142" s="225" t="s">
        <v>979</v>
      </c>
      <c r="H142" s="226">
        <v>1</v>
      </c>
      <c r="I142" s="227"/>
      <c r="J142" s="228">
        <f>ROUND(I142*H142,2)</f>
        <v>0</v>
      </c>
      <c r="K142" s="224" t="s">
        <v>249</v>
      </c>
      <c r="L142" s="46"/>
      <c r="M142" s="250" t="s">
        <v>1</v>
      </c>
      <c r="N142" s="251" t="s">
        <v>48</v>
      </c>
      <c r="O142" s="252"/>
      <c r="P142" s="253">
        <f>O142*H142</f>
        <v>0</v>
      </c>
      <c r="Q142" s="253">
        <v>0</v>
      </c>
      <c r="R142" s="253">
        <f>Q142*H142</f>
        <v>0</v>
      </c>
      <c r="S142" s="253">
        <v>0</v>
      </c>
      <c r="T142" s="254">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283</v>
      </c>
    </row>
    <row r="143" s="2" customFormat="1" ht="6.96" customHeight="1">
      <c r="A143" s="40"/>
      <c r="B143" s="68"/>
      <c r="C143" s="69"/>
      <c r="D143" s="69"/>
      <c r="E143" s="69"/>
      <c r="F143" s="69"/>
      <c r="G143" s="69"/>
      <c r="H143" s="69"/>
      <c r="I143" s="69"/>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uWx2gYpzKj3fx9pR1uIy6gYsiN5bNFDM/IDUr5D9oCpNI4BB4WVlGt+ZJBFbDIyPEFFiZEfZDeycqxhqB+8U7Q==" hashValue="CW9ggDJpYWUpbLqZ1eo60deyNLZHtqDK+Z1dhI7NjTa7P7OfwDEyHhBTv2ycntQXM2vl/XIAAag0jhVuEti4iQ==" algorithmName="SHA-512" password="E785"/>
  <autoFilter ref="C124:K14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3295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ROUND((SUM(BE125:BE172)),  2)</f>
        <v>0</v>
      </c>
      <c r="G37" s="40"/>
      <c r="H37" s="40"/>
      <c r="I37" s="167">
        <v>0.20999999999999999</v>
      </c>
      <c r="J37" s="166">
        <f>ROUND(((SUM(BE125:BE172))*I37),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ROUND((SUM(BF125:BF172)),  2)</f>
        <v>0</v>
      </c>
      <c r="G38" s="40"/>
      <c r="H38" s="40"/>
      <c r="I38" s="167">
        <v>0.14999999999999999</v>
      </c>
      <c r="J38" s="166">
        <f>ROUND(((SUM(BF125:BF172))*I38),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ROUND((SUM(BG125:BG172)),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ROUND((SUM(BH125:BH172)),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ROUND((SUM(BI125:BI172)),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C - Instalační materiál</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3296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C - Instalační materiál</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3297</v>
      </c>
      <c r="F126" s="211" t="s">
        <v>166</v>
      </c>
      <c r="G126" s="209"/>
      <c r="H126" s="209"/>
      <c r="I126" s="212"/>
      <c r="J126" s="213">
        <f>BK126</f>
        <v>0</v>
      </c>
      <c r="K126" s="209"/>
      <c r="L126" s="214"/>
      <c r="M126" s="215"/>
      <c r="N126" s="216"/>
      <c r="O126" s="216"/>
      <c r="P126" s="217">
        <f>SUM(P127:P172)</f>
        <v>0</v>
      </c>
      <c r="Q126" s="216"/>
      <c r="R126" s="217">
        <f>SUM(R127:R172)</f>
        <v>0</v>
      </c>
      <c r="S126" s="216"/>
      <c r="T126" s="218">
        <f>SUM(T127:T172)</f>
        <v>0</v>
      </c>
      <c r="U126" s="11"/>
      <c r="V126" s="11"/>
      <c r="W126" s="11"/>
      <c r="X126" s="11"/>
      <c r="Y126" s="11"/>
      <c r="Z126" s="11"/>
      <c r="AA126" s="11"/>
      <c r="AB126" s="11"/>
      <c r="AC126" s="11"/>
      <c r="AD126" s="11"/>
      <c r="AE126" s="11"/>
      <c r="AR126" s="219" t="s">
        <v>90</v>
      </c>
      <c r="AT126" s="220" t="s">
        <v>82</v>
      </c>
      <c r="AU126" s="220" t="s">
        <v>83</v>
      </c>
      <c r="AY126" s="219" t="s">
        <v>244</v>
      </c>
      <c r="BK126" s="221">
        <f>SUM(BK127:BK172)</f>
        <v>0</v>
      </c>
    </row>
    <row r="127" s="2" customFormat="1" ht="24.15" customHeight="1">
      <c r="A127" s="40"/>
      <c r="B127" s="41"/>
      <c r="C127" s="222" t="s">
        <v>90</v>
      </c>
      <c r="D127" s="222" t="s">
        <v>245</v>
      </c>
      <c r="E127" s="223" t="s">
        <v>3298</v>
      </c>
      <c r="F127" s="224" t="s">
        <v>3299</v>
      </c>
      <c r="G127" s="225" t="s">
        <v>979</v>
      </c>
      <c r="H127" s="226">
        <v>40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3300</v>
      </c>
      <c r="F128" s="224" t="s">
        <v>3301</v>
      </c>
      <c r="G128" s="225" t="s">
        <v>979</v>
      </c>
      <c r="H128" s="226">
        <v>80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3302</v>
      </c>
      <c r="F129" s="224" t="s">
        <v>3303</v>
      </c>
      <c r="G129" s="225" t="s">
        <v>979</v>
      </c>
      <c r="H129" s="226">
        <v>20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4.15" customHeight="1">
      <c r="A130" s="40"/>
      <c r="B130" s="41"/>
      <c r="C130" s="222" t="s">
        <v>123</v>
      </c>
      <c r="D130" s="222" t="s">
        <v>245</v>
      </c>
      <c r="E130" s="223" t="s">
        <v>3304</v>
      </c>
      <c r="F130" s="224" t="s">
        <v>3305</v>
      </c>
      <c r="G130" s="225" t="s">
        <v>490</v>
      </c>
      <c r="H130" s="226">
        <v>430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3306</v>
      </c>
      <c r="F131" s="224" t="s">
        <v>3307</v>
      </c>
      <c r="G131" s="225" t="s">
        <v>490</v>
      </c>
      <c r="H131" s="226">
        <v>270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3308</v>
      </c>
      <c r="F132" s="224" t="s">
        <v>3309</v>
      </c>
      <c r="G132" s="225" t="s">
        <v>490</v>
      </c>
      <c r="H132" s="226">
        <v>50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3310</v>
      </c>
      <c r="F133" s="224" t="s">
        <v>3311</v>
      </c>
      <c r="G133" s="225" t="s">
        <v>490</v>
      </c>
      <c r="H133" s="226">
        <v>120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24.15" customHeight="1">
      <c r="A134" s="40"/>
      <c r="B134" s="41"/>
      <c r="C134" s="222" t="s">
        <v>262</v>
      </c>
      <c r="D134" s="222" t="s">
        <v>245</v>
      </c>
      <c r="E134" s="223" t="s">
        <v>3312</v>
      </c>
      <c r="F134" s="224" t="s">
        <v>3313</v>
      </c>
      <c r="G134" s="225" t="s">
        <v>490</v>
      </c>
      <c r="H134" s="226">
        <v>20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3314</v>
      </c>
      <c r="F135" s="224" t="s">
        <v>3315</v>
      </c>
      <c r="G135" s="225" t="s">
        <v>490</v>
      </c>
      <c r="H135" s="226">
        <v>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3316</v>
      </c>
      <c r="F136" s="224" t="s">
        <v>3317</v>
      </c>
      <c r="G136" s="225" t="s">
        <v>490</v>
      </c>
      <c r="H136" s="226">
        <v>300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3318</v>
      </c>
      <c r="F137" s="224" t="s">
        <v>3319</v>
      </c>
      <c r="G137" s="225" t="s">
        <v>979</v>
      </c>
      <c r="H137" s="226">
        <v>230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3320</v>
      </c>
      <c r="F138" s="224" t="s">
        <v>3321</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3322</v>
      </c>
      <c r="F139" s="224" t="s">
        <v>3323</v>
      </c>
      <c r="G139" s="225" t="s">
        <v>979</v>
      </c>
      <c r="H139" s="226">
        <v>2</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3324</v>
      </c>
      <c r="F140" s="224" t="s">
        <v>3325</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3326</v>
      </c>
      <c r="F141" s="224" t="s">
        <v>3327</v>
      </c>
      <c r="G141" s="225" t="s">
        <v>979</v>
      </c>
      <c r="H141" s="226">
        <v>2</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3328</v>
      </c>
      <c r="F142" s="224" t="s">
        <v>3329</v>
      </c>
      <c r="G142" s="225" t="s">
        <v>979</v>
      </c>
      <c r="H142" s="226">
        <v>300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3330</v>
      </c>
      <c r="F143" s="224" t="s">
        <v>3331</v>
      </c>
      <c r="G143" s="225" t="s">
        <v>979</v>
      </c>
      <c r="H143" s="226">
        <v>300</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3332</v>
      </c>
      <c r="F144" s="224" t="s">
        <v>3333</v>
      </c>
      <c r="G144" s="225" t="s">
        <v>979</v>
      </c>
      <c r="H144" s="226">
        <v>300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3334</v>
      </c>
      <c r="F145" s="224" t="s">
        <v>3335</v>
      </c>
      <c r="G145" s="225" t="s">
        <v>979</v>
      </c>
      <c r="H145" s="226">
        <v>600</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3336</v>
      </c>
      <c r="F146" s="224" t="s">
        <v>3337</v>
      </c>
      <c r="G146" s="225" t="s">
        <v>979</v>
      </c>
      <c r="H146" s="226">
        <v>300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3338</v>
      </c>
      <c r="F147" s="224" t="s">
        <v>3339</v>
      </c>
      <c r="G147" s="225" t="s">
        <v>979</v>
      </c>
      <c r="H147" s="226">
        <v>150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3340</v>
      </c>
      <c r="F148" s="224" t="s">
        <v>3341</v>
      </c>
      <c r="G148" s="225" t="s">
        <v>979</v>
      </c>
      <c r="H148" s="226">
        <v>300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21.75" customHeight="1">
      <c r="A149" s="40"/>
      <c r="B149" s="41"/>
      <c r="C149" s="222" t="s">
        <v>336</v>
      </c>
      <c r="D149" s="222" t="s">
        <v>245</v>
      </c>
      <c r="E149" s="223" t="s">
        <v>3342</v>
      </c>
      <c r="F149" s="224" t="s">
        <v>3343</v>
      </c>
      <c r="G149" s="225" t="s">
        <v>490</v>
      </c>
      <c r="H149" s="226">
        <v>300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3344</v>
      </c>
      <c r="F150" s="224" t="s">
        <v>3345</v>
      </c>
      <c r="G150" s="225" t="s">
        <v>979</v>
      </c>
      <c r="H150" s="226">
        <v>10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3346</v>
      </c>
      <c r="F151" s="224" t="s">
        <v>3347</v>
      </c>
      <c r="G151" s="225" t="s">
        <v>979</v>
      </c>
      <c r="H151" s="226">
        <v>2</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ht="16.5" customHeight="1">
      <c r="A152" s="40"/>
      <c r="B152" s="41"/>
      <c r="C152" s="222" t="s">
        <v>295</v>
      </c>
      <c r="D152" s="222" t="s">
        <v>245</v>
      </c>
      <c r="E152" s="223" t="s">
        <v>3348</v>
      </c>
      <c r="F152" s="224" t="s">
        <v>3349</v>
      </c>
      <c r="G152" s="225" t="s">
        <v>979</v>
      </c>
      <c r="H152" s="226">
        <v>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352</v>
      </c>
    </row>
    <row r="153" s="2" customFormat="1" ht="16.5" customHeight="1">
      <c r="A153" s="40"/>
      <c r="B153" s="41"/>
      <c r="C153" s="222" t="s">
        <v>354</v>
      </c>
      <c r="D153" s="222" t="s">
        <v>245</v>
      </c>
      <c r="E153" s="223" t="s">
        <v>3350</v>
      </c>
      <c r="F153" s="224" t="s">
        <v>3351</v>
      </c>
      <c r="G153" s="225" t="s">
        <v>979</v>
      </c>
      <c r="H153" s="226">
        <v>300</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357</v>
      </c>
    </row>
    <row r="154" s="2" customFormat="1" ht="16.5" customHeight="1">
      <c r="A154" s="40"/>
      <c r="B154" s="41"/>
      <c r="C154" s="222" t="s">
        <v>298</v>
      </c>
      <c r="D154" s="222" t="s">
        <v>245</v>
      </c>
      <c r="E154" s="223" t="s">
        <v>3352</v>
      </c>
      <c r="F154" s="224" t="s">
        <v>3331</v>
      </c>
      <c r="G154" s="225" t="s">
        <v>979</v>
      </c>
      <c r="H154" s="226">
        <v>600</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361</v>
      </c>
    </row>
    <row r="155" s="2" customFormat="1" ht="16.5" customHeight="1">
      <c r="A155" s="40"/>
      <c r="B155" s="41"/>
      <c r="C155" s="222" t="s">
        <v>363</v>
      </c>
      <c r="D155" s="222" t="s">
        <v>245</v>
      </c>
      <c r="E155" s="223" t="s">
        <v>3353</v>
      </c>
      <c r="F155" s="224" t="s">
        <v>3335</v>
      </c>
      <c r="G155" s="225" t="s">
        <v>979</v>
      </c>
      <c r="H155" s="226">
        <v>3600</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366</v>
      </c>
    </row>
    <row r="156" s="2" customFormat="1" ht="16.5" customHeight="1">
      <c r="A156" s="40"/>
      <c r="B156" s="41"/>
      <c r="C156" s="222" t="s">
        <v>302</v>
      </c>
      <c r="D156" s="222" t="s">
        <v>245</v>
      </c>
      <c r="E156" s="223" t="s">
        <v>3354</v>
      </c>
      <c r="F156" s="224" t="s">
        <v>3337</v>
      </c>
      <c r="G156" s="225" t="s">
        <v>979</v>
      </c>
      <c r="H156" s="226">
        <v>1200</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369</v>
      </c>
    </row>
    <row r="157" s="2" customFormat="1" ht="16.5" customHeight="1">
      <c r="A157" s="40"/>
      <c r="B157" s="41"/>
      <c r="C157" s="222" t="s">
        <v>371</v>
      </c>
      <c r="D157" s="222" t="s">
        <v>245</v>
      </c>
      <c r="E157" s="223" t="s">
        <v>3355</v>
      </c>
      <c r="F157" s="224" t="s">
        <v>3341</v>
      </c>
      <c r="G157" s="225" t="s">
        <v>979</v>
      </c>
      <c r="H157" s="226">
        <v>600</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90</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374</v>
      </c>
    </row>
    <row r="158" s="2" customFormat="1" ht="16.5" customHeight="1">
      <c r="A158" s="40"/>
      <c r="B158" s="41"/>
      <c r="C158" s="222" t="s">
        <v>306</v>
      </c>
      <c r="D158" s="222" t="s">
        <v>245</v>
      </c>
      <c r="E158" s="223" t="s">
        <v>3356</v>
      </c>
      <c r="F158" s="224" t="s">
        <v>3357</v>
      </c>
      <c r="G158" s="225" t="s">
        <v>979</v>
      </c>
      <c r="H158" s="226">
        <v>600</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378</v>
      </c>
    </row>
    <row r="159" s="2" customFormat="1" ht="16.5" customHeight="1">
      <c r="A159" s="40"/>
      <c r="B159" s="41"/>
      <c r="C159" s="222" t="s">
        <v>379</v>
      </c>
      <c r="D159" s="222" t="s">
        <v>245</v>
      </c>
      <c r="E159" s="223" t="s">
        <v>3358</v>
      </c>
      <c r="F159" s="224" t="s">
        <v>3359</v>
      </c>
      <c r="G159" s="225" t="s">
        <v>979</v>
      </c>
      <c r="H159" s="226">
        <v>300</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90</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382</v>
      </c>
    </row>
    <row r="160" s="2" customFormat="1" ht="16.5" customHeight="1">
      <c r="A160" s="40"/>
      <c r="B160" s="41"/>
      <c r="C160" s="222" t="s">
        <v>311</v>
      </c>
      <c r="D160" s="222" t="s">
        <v>245</v>
      </c>
      <c r="E160" s="223" t="s">
        <v>3360</v>
      </c>
      <c r="F160" s="224" t="s">
        <v>3361</v>
      </c>
      <c r="G160" s="225" t="s">
        <v>979</v>
      </c>
      <c r="H160" s="226">
        <v>300</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386</v>
      </c>
    </row>
    <row r="161" s="2" customFormat="1" ht="16.5" customHeight="1">
      <c r="A161" s="40"/>
      <c r="B161" s="41"/>
      <c r="C161" s="222" t="s">
        <v>388</v>
      </c>
      <c r="D161" s="222" t="s">
        <v>245</v>
      </c>
      <c r="E161" s="223" t="s">
        <v>3362</v>
      </c>
      <c r="F161" s="224" t="s">
        <v>3363</v>
      </c>
      <c r="G161" s="225" t="s">
        <v>979</v>
      </c>
      <c r="H161" s="226">
        <v>300</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391</v>
      </c>
    </row>
    <row r="162" s="2" customFormat="1" ht="16.5" customHeight="1">
      <c r="A162" s="40"/>
      <c r="B162" s="41"/>
      <c r="C162" s="222" t="s">
        <v>315</v>
      </c>
      <c r="D162" s="222" t="s">
        <v>245</v>
      </c>
      <c r="E162" s="223" t="s">
        <v>3364</v>
      </c>
      <c r="F162" s="224" t="s">
        <v>3365</v>
      </c>
      <c r="G162" s="225" t="s">
        <v>979</v>
      </c>
      <c r="H162" s="226">
        <v>600</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394</v>
      </c>
    </row>
    <row r="163" s="2" customFormat="1" ht="24.15" customHeight="1">
      <c r="A163" s="40"/>
      <c r="B163" s="41"/>
      <c r="C163" s="222" t="s">
        <v>396</v>
      </c>
      <c r="D163" s="222" t="s">
        <v>245</v>
      </c>
      <c r="E163" s="223" t="s">
        <v>3366</v>
      </c>
      <c r="F163" s="224" t="s">
        <v>3367</v>
      </c>
      <c r="G163" s="225" t="s">
        <v>490</v>
      </c>
      <c r="H163" s="226">
        <v>3</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400</v>
      </c>
    </row>
    <row r="164" s="2" customFormat="1" ht="16.5" customHeight="1">
      <c r="A164" s="40"/>
      <c r="B164" s="41"/>
      <c r="C164" s="222" t="s">
        <v>321</v>
      </c>
      <c r="D164" s="222" t="s">
        <v>245</v>
      </c>
      <c r="E164" s="223" t="s">
        <v>3368</v>
      </c>
      <c r="F164" s="224" t="s">
        <v>3369</v>
      </c>
      <c r="G164" s="225" t="s">
        <v>979</v>
      </c>
      <c r="H164" s="226">
        <v>3</v>
      </c>
      <c r="I164" s="227"/>
      <c r="J164" s="228">
        <f>ROUND(I164*H164,2)</f>
        <v>0</v>
      </c>
      <c r="K164" s="224" t="s">
        <v>249</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403</v>
      </c>
    </row>
    <row r="165" s="2" customFormat="1" ht="16.5" customHeight="1">
      <c r="A165" s="40"/>
      <c r="B165" s="41"/>
      <c r="C165" s="222" t="s">
        <v>405</v>
      </c>
      <c r="D165" s="222" t="s">
        <v>245</v>
      </c>
      <c r="E165" s="223" t="s">
        <v>3370</v>
      </c>
      <c r="F165" s="224" t="s">
        <v>3371</v>
      </c>
      <c r="G165" s="225" t="s">
        <v>979</v>
      </c>
      <c r="H165" s="226">
        <v>10</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90</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408</v>
      </c>
    </row>
    <row r="166" s="2" customFormat="1" ht="16.5" customHeight="1">
      <c r="A166" s="40"/>
      <c r="B166" s="41"/>
      <c r="C166" s="222" t="s">
        <v>325</v>
      </c>
      <c r="D166" s="222" t="s">
        <v>245</v>
      </c>
      <c r="E166" s="223" t="s">
        <v>3372</v>
      </c>
      <c r="F166" s="224" t="s">
        <v>3373</v>
      </c>
      <c r="G166" s="225" t="s">
        <v>979</v>
      </c>
      <c r="H166" s="226">
        <v>25</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90</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412</v>
      </c>
    </row>
    <row r="167" s="2" customFormat="1" ht="16.5" customHeight="1">
      <c r="A167" s="40"/>
      <c r="B167" s="41"/>
      <c r="C167" s="222" t="s">
        <v>416</v>
      </c>
      <c r="D167" s="222" t="s">
        <v>245</v>
      </c>
      <c r="E167" s="223" t="s">
        <v>3374</v>
      </c>
      <c r="F167" s="224" t="s">
        <v>3375</v>
      </c>
      <c r="G167" s="225" t="s">
        <v>979</v>
      </c>
      <c r="H167" s="226">
        <v>2150</v>
      </c>
      <c r="I167" s="227"/>
      <c r="J167" s="228">
        <f>ROUND(I167*H167,2)</f>
        <v>0</v>
      </c>
      <c r="K167" s="224" t="s">
        <v>249</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90</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420</v>
      </c>
    </row>
    <row r="168" s="2" customFormat="1" ht="16.5" customHeight="1">
      <c r="A168" s="40"/>
      <c r="B168" s="41"/>
      <c r="C168" s="222" t="s">
        <v>329</v>
      </c>
      <c r="D168" s="222" t="s">
        <v>245</v>
      </c>
      <c r="E168" s="223" t="s">
        <v>3376</v>
      </c>
      <c r="F168" s="224" t="s">
        <v>3377</v>
      </c>
      <c r="G168" s="225" t="s">
        <v>979</v>
      </c>
      <c r="H168" s="226">
        <v>750</v>
      </c>
      <c r="I168" s="227"/>
      <c r="J168" s="228">
        <f>ROUND(I168*H168,2)</f>
        <v>0</v>
      </c>
      <c r="K168" s="224" t="s">
        <v>249</v>
      </c>
      <c r="L168" s="46"/>
      <c r="M168" s="229" t="s">
        <v>1</v>
      </c>
      <c r="N168" s="230" t="s">
        <v>48</v>
      </c>
      <c r="O168" s="93"/>
      <c r="P168" s="231">
        <f>O168*H168</f>
        <v>0</v>
      </c>
      <c r="Q168" s="231">
        <v>0</v>
      </c>
      <c r="R168" s="231">
        <f>Q168*H168</f>
        <v>0</v>
      </c>
      <c r="S168" s="231">
        <v>0</v>
      </c>
      <c r="T168" s="232">
        <f>S168*H168</f>
        <v>0</v>
      </c>
      <c r="U168" s="40"/>
      <c r="V168" s="40"/>
      <c r="W168" s="40"/>
      <c r="X168" s="40"/>
      <c r="Y168" s="40"/>
      <c r="Z168" s="40"/>
      <c r="AA168" s="40"/>
      <c r="AB168" s="40"/>
      <c r="AC168" s="40"/>
      <c r="AD168" s="40"/>
      <c r="AE168" s="40"/>
      <c r="AR168" s="233" t="s">
        <v>123</v>
      </c>
      <c r="AT168" s="233" t="s">
        <v>245</v>
      </c>
      <c r="AU168" s="233" t="s">
        <v>90</v>
      </c>
      <c r="AY168" s="18" t="s">
        <v>244</v>
      </c>
      <c r="BE168" s="234">
        <f>IF(N168="základní",J168,0)</f>
        <v>0</v>
      </c>
      <c r="BF168" s="234">
        <f>IF(N168="snížená",J168,0)</f>
        <v>0</v>
      </c>
      <c r="BG168" s="234">
        <f>IF(N168="zákl. přenesená",J168,0)</f>
        <v>0</v>
      </c>
      <c r="BH168" s="234">
        <f>IF(N168="sníž. přenesená",J168,0)</f>
        <v>0</v>
      </c>
      <c r="BI168" s="234">
        <f>IF(N168="nulová",J168,0)</f>
        <v>0</v>
      </c>
      <c r="BJ168" s="18" t="s">
        <v>90</v>
      </c>
      <c r="BK168" s="234">
        <f>ROUND(I168*H168,2)</f>
        <v>0</v>
      </c>
      <c r="BL168" s="18" t="s">
        <v>123</v>
      </c>
      <c r="BM168" s="233" t="s">
        <v>875</v>
      </c>
    </row>
    <row r="169" s="2" customFormat="1" ht="16.5" customHeight="1">
      <c r="A169" s="40"/>
      <c r="B169" s="41"/>
      <c r="C169" s="222" t="s">
        <v>702</v>
      </c>
      <c r="D169" s="222" t="s">
        <v>245</v>
      </c>
      <c r="E169" s="223" t="s">
        <v>3378</v>
      </c>
      <c r="F169" s="224" t="s">
        <v>3379</v>
      </c>
      <c r="G169" s="225" t="s">
        <v>979</v>
      </c>
      <c r="H169" s="226">
        <v>1</v>
      </c>
      <c r="I169" s="227"/>
      <c r="J169" s="228">
        <f>ROUND(I169*H169,2)</f>
        <v>0</v>
      </c>
      <c r="K169" s="224" t="s">
        <v>249</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90</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883</v>
      </c>
    </row>
    <row r="170" s="2" customFormat="1" ht="16.5" customHeight="1">
      <c r="A170" s="40"/>
      <c r="B170" s="41"/>
      <c r="C170" s="222" t="s">
        <v>334</v>
      </c>
      <c r="D170" s="222" t="s">
        <v>245</v>
      </c>
      <c r="E170" s="223" t="s">
        <v>3380</v>
      </c>
      <c r="F170" s="224" t="s">
        <v>3381</v>
      </c>
      <c r="G170" s="225" t="s">
        <v>248</v>
      </c>
      <c r="H170" s="226">
        <v>5</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90</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1013</v>
      </c>
    </row>
    <row r="171" s="2" customFormat="1" ht="16.5" customHeight="1">
      <c r="A171" s="40"/>
      <c r="B171" s="41"/>
      <c r="C171" s="222" t="s">
        <v>709</v>
      </c>
      <c r="D171" s="222" t="s">
        <v>245</v>
      </c>
      <c r="E171" s="223" t="s">
        <v>3382</v>
      </c>
      <c r="F171" s="224" t="s">
        <v>3265</v>
      </c>
      <c r="G171" s="225" t="s">
        <v>979</v>
      </c>
      <c r="H171" s="226">
        <v>1</v>
      </c>
      <c r="I171" s="227"/>
      <c r="J171" s="228">
        <f>ROUND(I171*H171,2)</f>
        <v>0</v>
      </c>
      <c r="K171" s="224" t="s">
        <v>249</v>
      </c>
      <c r="L171" s="46"/>
      <c r="M171" s="229" t="s">
        <v>1</v>
      </c>
      <c r="N171" s="230" t="s">
        <v>48</v>
      </c>
      <c r="O171" s="93"/>
      <c r="P171" s="231">
        <f>O171*H171</f>
        <v>0</v>
      </c>
      <c r="Q171" s="231">
        <v>0</v>
      </c>
      <c r="R171" s="231">
        <f>Q171*H171</f>
        <v>0</v>
      </c>
      <c r="S171" s="231">
        <v>0</v>
      </c>
      <c r="T171" s="232">
        <f>S171*H171</f>
        <v>0</v>
      </c>
      <c r="U171" s="40"/>
      <c r="V171" s="40"/>
      <c r="W171" s="40"/>
      <c r="X171" s="40"/>
      <c r="Y171" s="40"/>
      <c r="Z171" s="40"/>
      <c r="AA171" s="40"/>
      <c r="AB171" s="40"/>
      <c r="AC171" s="40"/>
      <c r="AD171" s="40"/>
      <c r="AE171" s="40"/>
      <c r="AR171" s="233" t="s">
        <v>123</v>
      </c>
      <c r="AT171" s="233" t="s">
        <v>245</v>
      </c>
      <c r="AU171" s="233" t="s">
        <v>90</v>
      </c>
      <c r="AY171" s="18" t="s">
        <v>244</v>
      </c>
      <c r="BE171" s="234">
        <f>IF(N171="základní",J171,0)</f>
        <v>0</v>
      </c>
      <c r="BF171" s="234">
        <f>IF(N171="snížená",J171,0)</f>
        <v>0</v>
      </c>
      <c r="BG171" s="234">
        <f>IF(N171="zákl. přenesená",J171,0)</f>
        <v>0</v>
      </c>
      <c r="BH171" s="234">
        <f>IF(N171="sníž. přenesená",J171,0)</f>
        <v>0</v>
      </c>
      <c r="BI171" s="234">
        <f>IF(N171="nulová",J171,0)</f>
        <v>0</v>
      </c>
      <c r="BJ171" s="18" t="s">
        <v>90</v>
      </c>
      <c r="BK171" s="234">
        <f>ROUND(I171*H171,2)</f>
        <v>0</v>
      </c>
      <c r="BL171" s="18" t="s">
        <v>123</v>
      </c>
      <c r="BM171" s="233" t="s">
        <v>1016</v>
      </c>
    </row>
    <row r="172" s="2" customFormat="1" ht="16.5" customHeight="1">
      <c r="A172" s="40"/>
      <c r="B172" s="41"/>
      <c r="C172" s="222" t="s">
        <v>339</v>
      </c>
      <c r="D172" s="222" t="s">
        <v>245</v>
      </c>
      <c r="E172" s="223" t="s">
        <v>3383</v>
      </c>
      <c r="F172" s="224" t="s">
        <v>3267</v>
      </c>
      <c r="G172" s="225" t="s">
        <v>979</v>
      </c>
      <c r="H172" s="226">
        <v>1</v>
      </c>
      <c r="I172" s="227"/>
      <c r="J172" s="228">
        <f>ROUND(I172*H172,2)</f>
        <v>0</v>
      </c>
      <c r="K172" s="224" t="s">
        <v>249</v>
      </c>
      <c r="L172" s="46"/>
      <c r="M172" s="250" t="s">
        <v>1</v>
      </c>
      <c r="N172" s="251" t="s">
        <v>48</v>
      </c>
      <c r="O172" s="252"/>
      <c r="P172" s="253">
        <f>O172*H172</f>
        <v>0</v>
      </c>
      <c r="Q172" s="253">
        <v>0</v>
      </c>
      <c r="R172" s="253">
        <f>Q172*H172</f>
        <v>0</v>
      </c>
      <c r="S172" s="253">
        <v>0</v>
      </c>
      <c r="T172" s="254">
        <f>S172*H172</f>
        <v>0</v>
      </c>
      <c r="U172" s="40"/>
      <c r="V172" s="40"/>
      <c r="W172" s="40"/>
      <c r="X172" s="40"/>
      <c r="Y172" s="40"/>
      <c r="Z172" s="40"/>
      <c r="AA172" s="40"/>
      <c r="AB172" s="40"/>
      <c r="AC172" s="40"/>
      <c r="AD172" s="40"/>
      <c r="AE172" s="40"/>
      <c r="AR172" s="233" t="s">
        <v>123</v>
      </c>
      <c r="AT172" s="233" t="s">
        <v>245</v>
      </c>
      <c r="AU172" s="233" t="s">
        <v>90</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1019</v>
      </c>
    </row>
    <row r="173" s="2" customFormat="1" ht="6.96" customHeight="1">
      <c r="A173" s="40"/>
      <c r="B173" s="68"/>
      <c r="C173" s="69"/>
      <c r="D173" s="69"/>
      <c r="E173" s="69"/>
      <c r="F173" s="69"/>
      <c r="G173" s="69"/>
      <c r="H173" s="69"/>
      <c r="I173" s="69"/>
      <c r="J173" s="69"/>
      <c r="K173" s="69"/>
      <c r="L173" s="46"/>
      <c r="M173" s="40"/>
      <c r="O173" s="40"/>
      <c r="P173" s="40"/>
      <c r="Q173" s="40"/>
      <c r="R173" s="40"/>
      <c r="S173" s="40"/>
      <c r="T173" s="40"/>
      <c r="U173" s="40"/>
      <c r="V173" s="40"/>
      <c r="W173" s="40"/>
      <c r="X173" s="40"/>
      <c r="Y173" s="40"/>
      <c r="Z173" s="40"/>
      <c r="AA173" s="40"/>
      <c r="AB173" s="40"/>
      <c r="AC173" s="40"/>
      <c r="AD173" s="40"/>
      <c r="AE173" s="40"/>
    </row>
  </sheetData>
  <sheetProtection sheet="1" autoFilter="0" formatColumns="0" formatRows="0" objects="1" scenarios="1" spinCount="100000" saltValue="zqRMFThJwWmxb7fy0C6W8pcJ6ERflifK+8MNeZssW2DquuC84bNfXIZuKAsYiTJ4jE+G2SqvUivr8ghVXMINgQ==" hashValue="hbzWaVrpTj4IpHPLaIu6iqOfRvfp9MwZE03wLEToWL29bl/vAOb5uwDJ5RksbShZld22zSdW4/dPe3eAFvxluA==" algorithmName="SHA-512" password="E785"/>
  <autoFilter ref="C124:K17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3384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ROUND((SUM(BE125:BE141)),  2)</f>
        <v>0</v>
      </c>
      <c r="G37" s="40"/>
      <c r="H37" s="40"/>
      <c r="I37" s="167">
        <v>0.20999999999999999</v>
      </c>
      <c r="J37" s="166">
        <f>ROUND(((SUM(BE125:BE141))*I37),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ROUND((SUM(BF125:BF141)),  2)</f>
        <v>0</v>
      </c>
      <c r="G38" s="40"/>
      <c r="H38" s="40"/>
      <c r="I38" s="167">
        <v>0.14999999999999999</v>
      </c>
      <c r="J38" s="166">
        <f>ROUND(((SUM(BF125:BF141))*I38),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ROUND((SUM(BG125:BG141)),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ROUND((SUM(BH125:BH141)),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ROUND((SUM(BI125:BI141)),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 -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3385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 -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3386</v>
      </c>
      <c r="F126" s="211" t="s">
        <v>168</v>
      </c>
      <c r="G126" s="209"/>
      <c r="H126" s="209"/>
      <c r="I126" s="212"/>
      <c r="J126" s="213">
        <f>BK126</f>
        <v>0</v>
      </c>
      <c r="K126" s="209"/>
      <c r="L126" s="214"/>
      <c r="M126" s="215"/>
      <c r="N126" s="216"/>
      <c r="O126" s="216"/>
      <c r="P126" s="217">
        <f>SUM(P127:P141)</f>
        <v>0</v>
      </c>
      <c r="Q126" s="216"/>
      <c r="R126" s="217">
        <f>SUM(R127:R141)</f>
        <v>0</v>
      </c>
      <c r="S126" s="216"/>
      <c r="T126" s="218">
        <f>SUM(T127:T141)</f>
        <v>0</v>
      </c>
      <c r="U126" s="11"/>
      <c r="V126" s="11"/>
      <c r="W126" s="11"/>
      <c r="X126" s="11"/>
      <c r="Y126" s="11"/>
      <c r="Z126" s="11"/>
      <c r="AA126" s="11"/>
      <c r="AB126" s="11"/>
      <c r="AC126" s="11"/>
      <c r="AD126" s="11"/>
      <c r="AE126" s="11"/>
      <c r="AR126" s="219" t="s">
        <v>90</v>
      </c>
      <c r="AT126" s="220" t="s">
        <v>82</v>
      </c>
      <c r="AU126" s="220" t="s">
        <v>83</v>
      </c>
      <c r="AY126" s="219" t="s">
        <v>244</v>
      </c>
      <c r="BK126" s="221">
        <f>SUM(BK127:BK141)</f>
        <v>0</v>
      </c>
    </row>
    <row r="127" s="2" customFormat="1" ht="16.5" customHeight="1">
      <c r="A127" s="40"/>
      <c r="B127" s="41"/>
      <c r="C127" s="222" t="s">
        <v>90</v>
      </c>
      <c r="D127" s="222" t="s">
        <v>245</v>
      </c>
      <c r="E127" s="223" t="s">
        <v>3387</v>
      </c>
      <c r="F127" s="224" t="s">
        <v>3388</v>
      </c>
      <c r="G127" s="225" t="s">
        <v>490</v>
      </c>
      <c r="H127" s="226">
        <v>180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3389</v>
      </c>
      <c r="F128" s="224" t="s">
        <v>3390</v>
      </c>
      <c r="G128" s="225" t="s">
        <v>490</v>
      </c>
      <c r="H128" s="226">
        <v>590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3391</v>
      </c>
      <c r="F129" s="224" t="s">
        <v>3392</v>
      </c>
      <c r="G129" s="225" t="s">
        <v>490</v>
      </c>
      <c r="H129" s="226">
        <v>210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3393</v>
      </c>
      <c r="F130" s="224" t="s">
        <v>3394</v>
      </c>
      <c r="G130" s="225" t="s">
        <v>490</v>
      </c>
      <c r="H130" s="226">
        <v>1780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3395</v>
      </c>
      <c r="F131" s="224" t="s">
        <v>3396</v>
      </c>
      <c r="G131" s="225" t="s">
        <v>490</v>
      </c>
      <c r="H131" s="226">
        <v>580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3397</v>
      </c>
      <c r="F132" s="224" t="s">
        <v>3398</v>
      </c>
      <c r="G132" s="225" t="s">
        <v>490</v>
      </c>
      <c r="H132" s="226">
        <v>900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3399</v>
      </c>
      <c r="F133" s="224" t="s">
        <v>3400</v>
      </c>
      <c r="G133" s="225" t="s">
        <v>490</v>
      </c>
      <c r="H133" s="226">
        <v>255</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3401</v>
      </c>
      <c r="F134" s="224" t="s">
        <v>3402</v>
      </c>
      <c r="G134" s="225" t="s">
        <v>490</v>
      </c>
      <c r="H134" s="226">
        <v>385</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3403</v>
      </c>
      <c r="F135" s="224" t="s">
        <v>3404</v>
      </c>
      <c r="G135" s="225" t="s">
        <v>490</v>
      </c>
      <c r="H135" s="226">
        <v>1250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3405</v>
      </c>
      <c r="F136" s="224" t="s">
        <v>3406</v>
      </c>
      <c r="G136" s="225" t="s">
        <v>490</v>
      </c>
      <c r="H136" s="226">
        <v>920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3407</v>
      </c>
      <c r="F137" s="224" t="s">
        <v>3408</v>
      </c>
      <c r="G137" s="225" t="s">
        <v>490</v>
      </c>
      <c r="H137" s="226">
        <v>5560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3409</v>
      </c>
      <c r="F138" s="224" t="s">
        <v>3410</v>
      </c>
      <c r="G138" s="225" t="s">
        <v>490</v>
      </c>
      <c r="H138" s="226">
        <v>250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3411</v>
      </c>
      <c r="F139" s="224" t="s">
        <v>3412</v>
      </c>
      <c r="G139" s="225" t="s">
        <v>490</v>
      </c>
      <c r="H139" s="226">
        <v>1920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3413</v>
      </c>
      <c r="F140" s="224" t="s">
        <v>3265</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3414</v>
      </c>
      <c r="F141" s="224" t="s">
        <v>3267</v>
      </c>
      <c r="G141" s="225" t="s">
        <v>979</v>
      </c>
      <c r="H141" s="226">
        <v>1</v>
      </c>
      <c r="I141" s="227"/>
      <c r="J141" s="228">
        <f>ROUND(I141*H141,2)</f>
        <v>0</v>
      </c>
      <c r="K141" s="224" t="s">
        <v>249</v>
      </c>
      <c r="L141" s="46"/>
      <c r="M141" s="250" t="s">
        <v>1</v>
      </c>
      <c r="N141" s="251" t="s">
        <v>48</v>
      </c>
      <c r="O141" s="252"/>
      <c r="P141" s="253">
        <f>O141*H141</f>
        <v>0</v>
      </c>
      <c r="Q141" s="253">
        <v>0</v>
      </c>
      <c r="R141" s="253">
        <f>Q141*H141</f>
        <v>0</v>
      </c>
      <c r="S141" s="253">
        <v>0</v>
      </c>
      <c r="T141" s="254">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6.96" customHeight="1">
      <c r="A142" s="40"/>
      <c r="B142" s="68"/>
      <c r="C142" s="69"/>
      <c r="D142" s="69"/>
      <c r="E142" s="69"/>
      <c r="F142" s="69"/>
      <c r="G142" s="69"/>
      <c r="H142" s="69"/>
      <c r="I142" s="69"/>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fHiY+ub4gymFhHCIlQtmZ7MmN8s7uH6oWi7cxK4quTOnEugYkERzWZ9mlwVC5MSX7QEr3rcGqSef67JPhjR4bg==" hashValue="m6R1Sp/idL8uJSpRZopMHt7/8CBiBVmRYrLW5sXWQ4FpGjnyhb+zvUJdZrrc/KR9ZsmD6+QrSEdkLsP6SH17DQ==" algorithmName="SHA-512" password="E785"/>
  <autoFilter ref="C124:K14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3415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ROUND((SUM(BE125:BE134)),  2)</f>
        <v>0</v>
      </c>
      <c r="G37" s="40"/>
      <c r="H37" s="40"/>
      <c r="I37" s="167">
        <v>0.20999999999999999</v>
      </c>
      <c r="J37" s="166">
        <f>ROUND(((SUM(BE125:BE134))*I37),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ROUND((SUM(BF125:BF134)),  2)</f>
        <v>0</v>
      </c>
      <c r="G38" s="40"/>
      <c r="H38" s="40"/>
      <c r="I38" s="167">
        <v>0.14999999999999999</v>
      </c>
      <c r="J38" s="166">
        <f>ROUND(((SUM(BF125:BF134))*I38),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ROUND((SUM(BG125:BG134)),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ROUND((SUM(BH125:BH134)),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ROUND((SUM(BI125:BI134)),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E - Rozvaděče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3416</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E - Rozvaděče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3417</v>
      </c>
      <c r="F126" s="211" t="s">
        <v>171</v>
      </c>
      <c r="G126" s="209"/>
      <c r="H126" s="209"/>
      <c r="I126" s="212"/>
      <c r="J126" s="213">
        <f>BK126</f>
        <v>0</v>
      </c>
      <c r="K126" s="209"/>
      <c r="L126" s="214"/>
      <c r="M126" s="215"/>
      <c r="N126" s="216"/>
      <c r="O126" s="216"/>
      <c r="P126" s="217">
        <f>SUM(P127:P134)</f>
        <v>0</v>
      </c>
      <c r="Q126" s="216"/>
      <c r="R126" s="217">
        <f>SUM(R127:R134)</f>
        <v>0</v>
      </c>
      <c r="S126" s="216"/>
      <c r="T126" s="218">
        <f>SUM(T127:T134)</f>
        <v>0</v>
      </c>
      <c r="U126" s="11"/>
      <c r="V126" s="11"/>
      <c r="W126" s="11"/>
      <c r="X126" s="11"/>
      <c r="Y126" s="11"/>
      <c r="Z126" s="11"/>
      <c r="AA126" s="11"/>
      <c r="AB126" s="11"/>
      <c r="AC126" s="11"/>
      <c r="AD126" s="11"/>
      <c r="AE126" s="11"/>
      <c r="AR126" s="219" t="s">
        <v>90</v>
      </c>
      <c r="AT126" s="220" t="s">
        <v>82</v>
      </c>
      <c r="AU126" s="220" t="s">
        <v>83</v>
      </c>
      <c r="AY126" s="219" t="s">
        <v>244</v>
      </c>
      <c r="BK126" s="221">
        <f>SUM(BK127:BK134)</f>
        <v>0</v>
      </c>
    </row>
    <row r="127" s="2" customFormat="1" ht="24.15" customHeight="1">
      <c r="A127" s="40"/>
      <c r="B127" s="41"/>
      <c r="C127" s="222" t="s">
        <v>90</v>
      </c>
      <c r="D127" s="222" t="s">
        <v>245</v>
      </c>
      <c r="E127" s="223" t="s">
        <v>3418</v>
      </c>
      <c r="F127" s="224" t="s">
        <v>3419</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24.15" customHeight="1">
      <c r="A128" s="40"/>
      <c r="B128" s="41"/>
      <c r="C128" s="222" t="s">
        <v>92</v>
      </c>
      <c r="D128" s="222" t="s">
        <v>245</v>
      </c>
      <c r="E128" s="223" t="s">
        <v>3420</v>
      </c>
      <c r="F128" s="224" t="s">
        <v>3421</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24.15" customHeight="1">
      <c r="A129" s="40"/>
      <c r="B129" s="41"/>
      <c r="C129" s="222" t="s">
        <v>117</v>
      </c>
      <c r="D129" s="222" t="s">
        <v>245</v>
      </c>
      <c r="E129" s="223" t="s">
        <v>3422</v>
      </c>
      <c r="F129" s="224" t="s">
        <v>3423</v>
      </c>
      <c r="G129" s="225" t="s">
        <v>979</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3424</v>
      </c>
      <c r="F130" s="224" t="s">
        <v>3425</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24.15" customHeight="1">
      <c r="A131" s="40"/>
      <c r="B131" s="41"/>
      <c r="C131" s="222" t="s">
        <v>139</v>
      </c>
      <c r="D131" s="222" t="s">
        <v>245</v>
      </c>
      <c r="E131" s="223" t="s">
        <v>3426</v>
      </c>
      <c r="F131" s="224" t="s">
        <v>3427</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3428</v>
      </c>
      <c r="F132" s="224" t="s">
        <v>3429</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3430</v>
      </c>
      <c r="F133" s="224" t="s">
        <v>3265</v>
      </c>
      <c r="G133" s="225" t="s">
        <v>979</v>
      </c>
      <c r="H133" s="226">
        <v>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3431</v>
      </c>
      <c r="F134" s="224" t="s">
        <v>3267</v>
      </c>
      <c r="G134" s="225" t="s">
        <v>979</v>
      </c>
      <c r="H134" s="226">
        <v>1</v>
      </c>
      <c r="I134" s="227"/>
      <c r="J134" s="228">
        <f>ROUND(I134*H134,2)</f>
        <v>0</v>
      </c>
      <c r="K134" s="224" t="s">
        <v>249</v>
      </c>
      <c r="L134" s="46"/>
      <c r="M134" s="250" t="s">
        <v>1</v>
      </c>
      <c r="N134" s="251" t="s">
        <v>48</v>
      </c>
      <c r="O134" s="252"/>
      <c r="P134" s="253">
        <f>O134*H134</f>
        <v>0</v>
      </c>
      <c r="Q134" s="253">
        <v>0</v>
      </c>
      <c r="R134" s="253">
        <f>Q134*H134</f>
        <v>0</v>
      </c>
      <c r="S134" s="253">
        <v>0</v>
      </c>
      <c r="T134" s="254">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6.96" customHeight="1">
      <c r="A135" s="40"/>
      <c r="B135" s="68"/>
      <c r="C135" s="69"/>
      <c r="D135" s="69"/>
      <c r="E135" s="69"/>
      <c r="F135" s="69"/>
      <c r="G135" s="69"/>
      <c r="H135" s="69"/>
      <c r="I135" s="69"/>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KovBAmGSPu6yyV+GpHVvpitYuA9ByZwwaETc+d+Qozq66+h9LUDaaj+CTOjjSFkwF7R+mwVg6g19XIKZjMZtfQ==" hashValue="MOoIKx3Nf65KVAjVg/t1uka8A0T3YnyLA/uFhClzFew9tLf0fZCOftCQE22phCZC6Ax4/cCHXEdMTlIi/BR8uA==" algorithmName="SHA-512" password="E785"/>
  <autoFilter ref="C124:K13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3432</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F - Ostatní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3433</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F - Ostatní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3434</v>
      </c>
      <c r="F126" s="211" t="s">
        <v>129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3435</v>
      </c>
      <c r="F127" s="224" t="s">
        <v>3436</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c r="A128" s="40"/>
      <c r="B128" s="41"/>
      <c r="C128" s="42"/>
      <c r="D128" s="235" t="s">
        <v>250</v>
      </c>
      <c r="E128" s="42"/>
      <c r="F128" s="236" t="s">
        <v>3437</v>
      </c>
      <c r="G128" s="42"/>
      <c r="H128" s="42"/>
      <c r="I128" s="237"/>
      <c r="J128" s="42"/>
      <c r="K128" s="42"/>
      <c r="L128" s="46"/>
      <c r="M128" s="238"/>
      <c r="N128" s="239"/>
      <c r="O128" s="93"/>
      <c r="P128" s="93"/>
      <c r="Q128" s="93"/>
      <c r="R128" s="93"/>
      <c r="S128" s="93"/>
      <c r="T128" s="94"/>
      <c r="U128" s="40"/>
      <c r="V128" s="40"/>
      <c r="W128" s="40"/>
      <c r="X128" s="40"/>
      <c r="Y128" s="40"/>
      <c r="Z128" s="40"/>
      <c r="AA128" s="40"/>
      <c r="AB128" s="40"/>
      <c r="AC128" s="40"/>
      <c r="AD128" s="40"/>
      <c r="AE128" s="40"/>
      <c r="AT128" s="18" t="s">
        <v>250</v>
      </c>
      <c r="AU128" s="18" t="s">
        <v>90</v>
      </c>
    </row>
    <row r="129" s="2" customFormat="1" ht="16.5" customHeight="1">
      <c r="A129" s="40"/>
      <c r="B129" s="41"/>
      <c r="C129" s="222" t="s">
        <v>92</v>
      </c>
      <c r="D129" s="222" t="s">
        <v>245</v>
      </c>
      <c r="E129" s="223" t="s">
        <v>3438</v>
      </c>
      <c r="F129" s="224" t="s">
        <v>3439</v>
      </c>
      <c r="G129" s="225" t="s">
        <v>873</v>
      </c>
      <c r="H129" s="226">
        <v>30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123</v>
      </c>
    </row>
    <row r="130" s="2" customFormat="1" ht="16.5" customHeight="1">
      <c r="A130" s="40"/>
      <c r="B130" s="41"/>
      <c r="C130" s="222" t="s">
        <v>117</v>
      </c>
      <c r="D130" s="222" t="s">
        <v>245</v>
      </c>
      <c r="E130" s="223" t="s">
        <v>3440</v>
      </c>
      <c r="F130" s="224" t="s">
        <v>3441</v>
      </c>
      <c r="G130" s="225" t="s">
        <v>979</v>
      </c>
      <c r="H130" s="226">
        <v>2</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258</v>
      </c>
    </row>
    <row r="131" s="2" customFormat="1">
      <c r="A131" s="40"/>
      <c r="B131" s="41"/>
      <c r="C131" s="42"/>
      <c r="D131" s="235" t="s">
        <v>250</v>
      </c>
      <c r="E131" s="42"/>
      <c r="F131" s="236" t="s">
        <v>3442</v>
      </c>
      <c r="G131" s="42"/>
      <c r="H131" s="42"/>
      <c r="I131" s="237"/>
      <c r="J131" s="42"/>
      <c r="K131" s="42"/>
      <c r="L131" s="46"/>
      <c r="M131" s="238"/>
      <c r="N131" s="239"/>
      <c r="O131" s="93"/>
      <c r="P131" s="93"/>
      <c r="Q131" s="93"/>
      <c r="R131" s="93"/>
      <c r="S131" s="93"/>
      <c r="T131" s="94"/>
      <c r="U131" s="40"/>
      <c r="V131" s="40"/>
      <c r="W131" s="40"/>
      <c r="X131" s="40"/>
      <c r="Y131" s="40"/>
      <c r="Z131" s="40"/>
      <c r="AA131" s="40"/>
      <c r="AB131" s="40"/>
      <c r="AC131" s="40"/>
      <c r="AD131" s="40"/>
      <c r="AE131" s="40"/>
      <c r="AT131" s="18" t="s">
        <v>250</v>
      </c>
      <c r="AU131" s="18" t="s">
        <v>90</v>
      </c>
    </row>
    <row r="132" s="2" customFormat="1" ht="16.5" customHeight="1">
      <c r="A132" s="40"/>
      <c r="B132" s="41"/>
      <c r="C132" s="222" t="s">
        <v>123</v>
      </c>
      <c r="D132" s="222" t="s">
        <v>245</v>
      </c>
      <c r="E132" s="223" t="s">
        <v>3443</v>
      </c>
      <c r="F132" s="224" t="s">
        <v>3444</v>
      </c>
      <c r="G132" s="225" t="s">
        <v>979</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262</v>
      </c>
    </row>
    <row r="133" s="2" customFormat="1">
      <c r="A133" s="40"/>
      <c r="B133" s="41"/>
      <c r="C133" s="42"/>
      <c r="D133" s="235" t="s">
        <v>250</v>
      </c>
      <c r="E133" s="42"/>
      <c r="F133" s="236" t="s">
        <v>3445</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90</v>
      </c>
    </row>
    <row r="134" s="2" customFormat="1" ht="24.15" customHeight="1">
      <c r="A134" s="40"/>
      <c r="B134" s="41"/>
      <c r="C134" s="222" t="s">
        <v>139</v>
      </c>
      <c r="D134" s="222" t="s">
        <v>245</v>
      </c>
      <c r="E134" s="223" t="s">
        <v>3446</v>
      </c>
      <c r="F134" s="224" t="s">
        <v>3447</v>
      </c>
      <c r="G134" s="225" t="s">
        <v>979</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266</v>
      </c>
    </row>
    <row r="135" s="2" customFormat="1" ht="16.5" customHeight="1">
      <c r="A135" s="40"/>
      <c r="B135" s="41"/>
      <c r="C135" s="222" t="s">
        <v>258</v>
      </c>
      <c r="D135" s="222" t="s">
        <v>245</v>
      </c>
      <c r="E135" s="223" t="s">
        <v>3448</v>
      </c>
      <c r="F135" s="224" t="s">
        <v>3449</v>
      </c>
      <c r="G135" s="225" t="s">
        <v>979</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269</v>
      </c>
    </row>
    <row r="136" s="2" customFormat="1">
      <c r="A136" s="40"/>
      <c r="B136" s="41"/>
      <c r="C136" s="42"/>
      <c r="D136" s="235" t="s">
        <v>250</v>
      </c>
      <c r="E136" s="42"/>
      <c r="F136" s="236" t="s">
        <v>3450</v>
      </c>
      <c r="G136" s="42"/>
      <c r="H136" s="42"/>
      <c r="I136" s="237"/>
      <c r="J136" s="42"/>
      <c r="K136" s="42"/>
      <c r="L136" s="46"/>
      <c r="M136" s="238"/>
      <c r="N136" s="239"/>
      <c r="O136" s="93"/>
      <c r="P136" s="93"/>
      <c r="Q136" s="93"/>
      <c r="R136" s="93"/>
      <c r="S136" s="93"/>
      <c r="T136" s="94"/>
      <c r="U136" s="40"/>
      <c r="V136" s="40"/>
      <c r="W136" s="40"/>
      <c r="X136" s="40"/>
      <c r="Y136" s="40"/>
      <c r="Z136" s="40"/>
      <c r="AA136" s="40"/>
      <c r="AB136" s="40"/>
      <c r="AC136" s="40"/>
      <c r="AD136" s="40"/>
      <c r="AE136" s="40"/>
      <c r="AT136" s="18" t="s">
        <v>250</v>
      </c>
      <c r="AU136" s="18" t="s">
        <v>90</v>
      </c>
    </row>
    <row r="137" s="2" customFormat="1" ht="24.15" customHeight="1">
      <c r="A137" s="40"/>
      <c r="B137" s="41"/>
      <c r="C137" s="222" t="s">
        <v>270</v>
      </c>
      <c r="D137" s="222" t="s">
        <v>245</v>
      </c>
      <c r="E137" s="223" t="s">
        <v>3451</v>
      </c>
      <c r="F137" s="224" t="s">
        <v>3452</v>
      </c>
      <c r="G137" s="225" t="s">
        <v>979</v>
      </c>
      <c r="H137" s="226">
        <v>1</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273</v>
      </c>
    </row>
    <row r="138" s="2" customFormat="1" ht="16.5" customHeight="1">
      <c r="A138" s="40"/>
      <c r="B138" s="41"/>
      <c r="C138" s="222" t="s">
        <v>262</v>
      </c>
      <c r="D138" s="222" t="s">
        <v>245</v>
      </c>
      <c r="E138" s="223" t="s">
        <v>3453</v>
      </c>
      <c r="F138" s="224" t="s">
        <v>3454</v>
      </c>
      <c r="G138" s="225" t="s">
        <v>873</v>
      </c>
      <c r="H138" s="226">
        <v>40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276</v>
      </c>
    </row>
    <row r="139" s="2" customFormat="1" ht="16.5" customHeight="1">
      <c r="A139" s="40"/>
      <c r="B139" s="41"/>
      <c r="C139" s="222" t="s">
        <v>277</v>
      </c>
      <c r="D139" s="222" t="s">
        <v>245</v>
      </c>
      <c r="E139" s="223" t="s">
        <v>3455</v>
      </c>
      <c r="F139" s="224" t="s">
        <v>3456</v>
      </c>
      <c r="G139" s="225" t="s">
        <v>248</v>
      </c>
      <c r="H139" s="226">
        <v>20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280</v>
      </c>
    </row>
    <row r="140" s="2" customFormat="1" ht="16.5" customHeight="1">
      <c r="A140" s="40"/>
      <c r="B140" s="41"/>
      <c r="C140" s="222" t="s">
        <v>266</v>
      </c>
      <c r="D140" s="222" t="s">
        <v>245</v>
      </c>
      <c r="E140" s="223" t="s">
        <v>3457</v>
      </c>
      <c r="F140" s="224" t="s">
        <v>3458</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283</v>
      </c>
    </row>
    <row r="141" s="2" customFormat="1" ht="16.5" customHeight="1">
      <c r="A141" s="40"/>
      <c r="B141" s="41"/>
      <c r="C141" s="222" t="s">
        <v>285</v>
      </c>
      <c r="D141" s="222" t="s">
        <v>245</v>
      </c>
      <c r="E141" s="223" t="s">
        <v>3459</v>
      </c>
      <c r="F141" s="224" t="s">
        <v>3460</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288</v>
      </c>
    </row>
    <row r="142" s="2" customFormat="1" ht="24.15" customHeight="1">
      <c r="A142" s="40"/>
      <c r="B142" s="41"/>
      <c r="C142" s="222" t="s">
        <v>269</v>
      </c>
      <c r="D142" s="222" t="s">
        <v>245</v>
      </c>
      <c r="E142" s="223" t="s">
        <v>3461</v>
      </c>
      <c r="F142" s="224" t="s">
        <v>3462</v>
      </c>
      <c r="G142" s="225" t="s">
        <v>979</v>
      </c>
      <c r="H142" s="226">
        <v>1</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291</v>
      </c>
    </row>
    <row r="143" s="2" customFormat="1" ht="16.5" customHeight="1">
      <c r="A143" s="40"/>
      <c r="B143" s="41"/>
      <c r="C143" s="222" t="s">
        <v>292</v>
      </c>
      <c r="D143" s="222" t="s">
        <v>245</v>
      </c>
      <c r="E143" s="223" t="s">
        <v>3463</v>
      </c>
      <c r="F143" s="224" t="s">
        <v>3464</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295</v>
      </c>
    </row>
    <row r="144" s="2" customFormat="1" ht="24.15" customHeight="1">
      <c r="A144" s="40"/>
      <c r="B144" s="41"/>
      <c r="C144" s="222" t="s">
        <v>273</v>
      </c>
      <c r="D144" s="222" t="s">
        <v>245</v>
      </c>
      <c r="E144" s="223" t="s">
        <v>3465</v>
      </c>
      <c r="F144" s="224" t="s">
        <v>3466</v>
      </c>
      <c r="G144" s="225" t="s">
        <v>979</v>
      </c>
      <c r="H144" s="226">
        <v>5</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298</v>
      </c>
    </row>
    <row r="145" s="2" customFormat="1" ht="16.5" customHeight="1">
      <c r="A145" s="40"/>
      <c r="B145" s="41"/>
      <c r="C145" s="222" t="s">
        <v>8</v>
      </c>
      <c r="D145" s="222" t="s">
        <v>245</v>
      </c>
      <c r="E145" s="223" t="s">
        <v>3467</v>
      </c>
      <c r="F145" s="224" t="s">
        <v>3468</v>
      </c>
      <c r="G145" s="225" t="s">
        <v>979</v>
      </c>
      <c r="H145" s="226">
        <v>1</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302</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bL6jdFILjR3BHMiSt6mkxpOtSkNHmqzajNQ24VOsLcmYtgmeVf/lWQ2ZnPJtGwi6fA9eg1SG+ddpsJ15Ctg/xg==" hashValue="ZivpMYHUfvSqkmNdndgpzCxiGsqy92SJX0lFB2mnABc2802O+l3veZqfMCC8sWigY7yFxi1AfZzFPDRRkvHJTg=="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177</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3228</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3469</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298.5" customHeight="1">
      <c r="A31" s="157"/>
      <c r="B31" s="158"/>
      <c r="C31" s="157"/>
      <c r="D31" s="157"/>
      <c r="E31" s="159" t="s">
        <v>3230</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ROUND((SUM(BE125:BE156)),  2)</f>
        <v>0</v>
      </c>
      <c r="G37" s="40"/>
      <c r="H37" s="40"/>
      <c r="I37" s="167">
        <v>0.20999999999999999</v>
      </c>
      <c r="J37" s="166">
        <f>ROUND(((SUM(BE125:BE156))*I37),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ROUND((SUM(BF125:BF156)),  2)</f>
        <v>0</v>
      </c>
      <c r="G38" s="40"/>
      <c r="H38" s="40"/>
      <c r="I38" s="167">
        <v>0.14999999999999999</v>
      </c>
      <c r="J38" s="166">
        <f>ROUND(((SUM(BF125:BF156))*I38),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ROUND((SUM(BG125:BG156)),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ROUND((SUM(BH125:BH156)),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ROUND((SUM(BI125:BI156)),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3228</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G - Hromosvod a uzemnění</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3470</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3228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G - Hromosvod a uzemnění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3471</v>
      </c>
      <c r="F126" s="211" t="s">
        <v>176</v>
      </c>
      <c r="G126" s="209"/>
      <c r="H126" s="209"/>
      <c r="I126" s="212"/>
      <c r="J126" s="213">
        <f>BK126</f>
        <v>0</v>
      </c>
      <c r="K126" s="209"/>
      <c r="L126" s="214"/>
      <c r="M126" s="215"/>
      <c r="N126" s="216"/>
      <c r="O126" s="216"/>
      <c r="P126" s="217">
        <f>SUM(P127:P156)</f>
        <v>0</v>
      </c>
      <c r="Q126" s="216"/>
      <c r="R126" s="217">
        <f>SUM(R127:R156)</f>
        <v>0</v>
      </c>
      <c r="S126" s="216"/>
      <c r="T126" s="218">
        <f>SUM(T127:T156)</f>
        <v>0</v>
      </c>
      <c r="U126" s="11"/>
      <c r="V126" s="11"/>
      <c r="W126" s="11"/>
      <c r="X126" s="11"/>
      <c r="Y126" s="11"/>
      <c r="Z126" s="11"/>
      <c r="AA126" s="11"/>
      <c r="AB126" s="11"/>
      <c r="AC126" s="11"/>
      <c r="AD126" s="11"/>
      <c r="AE126" s="11"/>
      <c r="AR126" s="219" t="s">
        <v>90</v>
      </c>
      <c r="AT126" s="220" t="s">
        <v>82</v>
      </c>
      <c r="AU126" s="220" t="s">
        <v>83</v>
      </c>
      <c r="AY126" s="219" t="s">
        <v>244</v>
      </c>
      <c r="BK126" s="221">
        <f>SUM(BK127:BK156)</f>
        <v>0</v>
      </c>
    </row>
    <row r="127" s="2" customFormat="1" ht="16.5" customHeight="1">
      <c r="A127" s="40"/>
      <c r="B127" s="41"/>
      <c r="C127" s="222" t="s">
        <v>90</v>
      </c>
      <c r="D127" s="222" t="s">
        <v>245</v>
      </c>
      <c r="E127" s="223" t="s">
        <v>3472</v>
      </c>
      <c r="F127" s="224" t="s">
        <v>3473</v>
      </c>
      <c r="G127" s="225" t="s">
        <v>490</v>
      </c>
      <c r="H127" s="226">
        <v>1750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3474</v>
      </c>
      <c r="F128" s="224" t="s">
        <v>3475</v>
      </c>
      <c r="G128" s="225" t="s">
        <v>979</v>
      </c>
      <c r="H128" s="226">
        <v>118</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3476</v>
      </c>
      <c r="F129" s="224" t="s">
        <v>3477</v>
      </c>
      <c r="G129" s="225" t="s">
        <v>979</v>
      </c>
      <c r="H129" s="226">
        <v>640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3478</v>
      </c>
      <c r="F130" s="224" t="s">
        <v>3479</v>
      </c>
      <c r="G130" s="225" t="s">
        <v>979</v>
      </c>
      <c r="H130" s="226">
        <v>110</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3480</v>
      </c>
      <c r="F131" s="224" t="s">
        <v>3481</v>
      </c>
      <c r="G131" s="225" t="s">
        <v>979</v>
      </c>
      <c r="H131" s="226">
        <v>160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24.15" customHeight="1">
      <c r="A132" s="40"/>
      <c r="B132" s="41"/>
      <c r="C132" s="222" t="s">
        <v>258</v>
      </c>
      <c r="D132" s="222" t="s">
        <v>245</v>
      </c>
      <c r="E132" s="223" t="s">
        <v>3482</v>
      </c>
      <c r="F132" s="224" t="s">
        <v>3483</v>
      </c>
      <c r="G132" s="225" t="s">
        <v>979</v>
      </c>
      <c r="H132" s="226">
        <v>1420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3484</v>
      </c>
      <c r="F133" s="224" t="s">
        <v>3485</v>
      </c>
      <c r="G133" s="225" t="s">
        <v>979</v>
      </c>
      <c r="H133" s="226">
        <v>110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3486</v>
      </c>
      <c r="F134" s="224" t="s">
        <v>3487</v>
      </c>
      <c r="G134" s="225" t="s">
        <v>979</v>
      </c>
      <c r="H134" s="226">
        <v>118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3488</v>
      </c>
      <c r="F135" s="224" t="s">
        <v>3489</v>
      </c>
      <c r="G135" s="225" t="s">
        <v>979</v>
      </c>
      <c r="H135" s="226">
        <v>240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3490</v>
      </c>
      <c r="F136" s="224" t="s">
        <v>3491</v>
      </c>
      <c r="G136" s="225" t="s">
        <v>979</v>
      </c>
      <c r="H136" s="226">
        <v>36</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3492</v>
      </c>
      <c r="F137" s="224" t="s">
        <v>3493</v>
      </c>
      <c r="G137" s="225" t="s">
        <v>945</v>
      </c>
      <c r="H137" s="226">
        <v>14</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3494</v>
      </c>
      <c r="F138" s="224" t="s">
        <v>3495</v>
      </c>
      <c r="G138" s="225" t="s">
        <v>490</v>
      </c>
      <c r="H138" s="226">
        <v>540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3496</v>
      </c>
      <c r="F139" s="224" t="s">
        <v>3497</v>
      </c>
      <c r="G139" s="225" t="s">
        <v>490</v>
      </c>
      <c r="H139" s="226">
        <v>40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3498</v>
      </c>
      <c r="F140" s="224" t="s">
        <v>3499</v>
      </c>
      <c r="G140" s="225" t="s">
        <v>490</v>
      </c>
      <c r="H140" s="226">
        <v>160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3500</v>
      </c>
      <c r="F141" s="224" t="s">
        <v>3501</v>
      </c>
      <c r="G141" s="225" t="s">
        <v>979</v>
      </c>
      <c r="H141" s="226">
        <v>20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3502</v>
      </c>
      <c r="F142" s="224" t="s">
        <v>3503</v>
      </c>
      <c r="G142" s="225" t="s">
        <v>979</v>
      </c>
      <c r="H142" s="226">
        <v>320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3504</v>
      </c>
      <c r="F143" s="224" t="s">
        <v>3505</v>
      </c>
      <c r="G143" s="225" t="s">
        <v>979</v>
      </c>
      <c r="H143" s="226">
        <v>156</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24.15" customHeight="1">
      <c r="A144" s="40"/>
      <c r="B144" s="41"/>
      <c r="C144" s="222" t="s">
        <v>280</v>
      </c>
      <c r="D144" s="222" t="s">
        <v>245</v>
      </c>
      <c r="E144" s="223" t="s">
        <v>3506</v>
      </c>
      <c r="F144" s="224" t="s">
        <v>3507</v>
      </c>
      <c r="G144" s="225" t="s">
        <v>490</v>
      </c>
      <c r="H144" s="226">
        <v>20</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3508</v>
      </c>
      <c r="F145" s="224" t="s">
        <v>3509</v>
      </c>
      <c r="G145" s="225" t="s">
        <v>301</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3510</v>
      </c>
      <c r="F146" s="224" t="s">
        <v>3511</v>
      </c>
      <c r="G146" s="225" t="s">
        <v>979</v>
      </c>
      <c r="H146" s="226">
        <v>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24.15" customHeight="1">
      <c r="A147" s="40"/>
      <c r="B147" s="41"/>
      <c r="C147" s="222" t="s">
        <v>7</v>
      </c>
      <c r="D147" s="222" t="s">
        <v>245</v>
      </c>
      <c r="E147" s="223" t="s">
        <v>3512</v>
      </c>
      <c r="F147" s="224" t="s">
        <v>3513</v>
      </c>
      <c r="G147" s="225" t="s">
        <v>873</v>
      </c>
      <c r="H147" s="226">
        <v>30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3514</v>
      </c>
      <c r="F148" s="224" t="s">
        <v>3515</v>
      </c>
      <c r="G148" s="225" t="s">
        <v>2639</v>
      </c>
      <c r="H148" s="226">
        <v>110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3516</v>
      </c>
      <c r="F149" s="224" t="s">
        <v>3517</v>
      </c>
      <c r="G149" s="225" t="s">
        <v>3518</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3519</v>
      </c>
      <c r="F150" s="224" t="s">
        <v>3520</v>
      </c>
      <c r="G150" s="225" t="s">
        <v>873</v>
      </c>
      <c r="H150" s="226">
        <v>110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3521</v>
      </c>
      <c r="F151" s="224" t="s">
        <v>3522</v>
      </c>
      <c r="G151" s="225" t="s">
        <v>979</v>
      </c>
      <c r="H151" s="226">
        <v>1</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ht="16.5" customHeight="1">
      <c r="A152" s="40"/>
      <c r="B152" s="41"/>
      <c r="C152" s="222" t="s">
        <v>295</v>
      </c>
      <c r="D152" s="222" t="s">
        <v>245</v>
      </c>
      <c r="E152" s="223" t="s">
        <v>3523</v>
      </c>
      <c r="F152" s="224" t="s">
        <v>3524</v>
      </c>
      <c r="G152" s="225" t="s">
        <v>979</v>
      </c>
      <c r="H152" s="226">
        <v>1</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90</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352</v>
      </c>
    </row>
    <row r="153" s="2" customFormat="1" ht="16.5" customHeight="1">
      <c r="A153" s="40"/>
      <c r="B153" s="41"/>
      <c r="C153" s="222" t="s">
        <v>354</v>
      </c>
      <c r="D153" s="222" t="s">
        <v>245</v>
      </c>
      <c r="E153" s="223" t="s">
        <v>3525</v>
      </c>
      <c r="F153" s="224" t="s">
        <v>3460</v>
      </c>
      <c r="G153" s="225" t="s">
        <v>979</v>
      </c>
      <c r="H153" s="226">
        <v>1</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357</v>
      </c>
    </row>
    <row r="154" s="2" customFormat="1" ht="16.5" customHeight="1">
      <c r="A154" s="40"/>
      <c r="B154" s="41"/>
      <c r="C154" s="222" t="s">
        <v>298</v>
      </c>
      <c r="D154" s="222" t="s">
        <v>245</v>
      </c>
      <c r="E154" s="223" t="s">
        <v>3526</v>
      </c>
      <c r="F154" s="224" t="s">
        <v>3527</v>
      </c>
      <c r="G154" s="225" t="s">
        <v>3518</v>
      </c>
      <c r="H154" s="226">
        <v>1</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361</v>
      </c>
    </row>
    <row r="155" s="2" customFormat="1" ht="16.5" customHeight="1">
      <c r="A155" s="40"/>
      <c r="B155" s="41"/>
      <c r="C155" s="222" t="s">
        <v>363</v>
      </c>
      <c r="D155" s="222" t="s">
        <v>245</v>
      </c>
      <c r="E155" s="223" t="s">
        <v>3528</v>
      </c>
      <c r="F155" s="224" t="s">
        <v>3265</v>
      </c>
      <c r="G155" s="225" t="s">
        <v>979</v>
      </c>
      <c r="H155" s="226">
        <v>1</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366</v>
      </c>
    </row>
    <row r="156" s="2" customFormat="1" ht="16.5" customHeight="1">
      <c r="A156" s="40"/>
      <c r="B156" s="41"/>
      <c r="C156" s="222" t="s">
        <v>302</v>
      </c>
      <c r="D156" s="222" t="s">
        <v>245</v>
      </c>
      <c r="E156" s="223" t="s">
        <v>3529</v>
      </c>
      <c r="F156" s="224" t="s">
        <v>3267</v>
      </c>
      <c r="G156" s="225" t="s">
        <v>979</v>
      </c>
      <c r="H156" s="226">
        <v>1</v>
      </c>
      <c r="I156" s="227"/>
      <c r="J156" s="228">
        <f>ROUND(I156*H156,2)</f>
        <v>0</v>
      </c>
      <c r="K156" s="224" t="s">
        <v>249</v>
      </c>
      <c r="L156" s="46"/>
      <c r="M156" s="250" t="s">
        <v>1</v>
      </c>
      <c r="N156" s="251" t="s">
        <v>48</v>
      </c>
      <c r="O156" s="252"/>
      <c r="P156" s="253">
        <f>O156*H156</f>
        <v>0</v>
      </c>
      <c r="Q156" s="253">
        <v>0</v>
      </c>
      <c r="R156" s="253">
        <f>Q156*H156</f>
        <v>0</v>
      </c>
      <c r="S156" s="253">
        <v>0</v>
      </c>
      <c r="T156" s="254">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369</v>
      </c>
    </row>
    <row r="157" s="2" customFormat="1" ht="6.96" customHeight="1">
      <c r="A157" s="40"/>
      <c r="B157" s="68"/>
      <c r="C157" s="69"/>
      <c r="D157" s="69"/>
      <c r="E157" s="69"/>
      <c r="F157" s="69"/>
      <c r="G157" s="69"/>
      <c r="H157" s="69"/>
      <c r="I157" s="69"/>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JD3W9vPp2l8juhK60WkYOzcUbSytTJEUNu/21nt/83Cd5UOvw67Euc0KO1QFGECDFwxGVtDSbE8vCeenDkTD9w==" hashValue="R0/7zFMfSmL4uCWke49GJrOG5nHgqLcS46zndyPQDkm8701J0IzEhLGjijZQxoMh2UL7n/3vpDD/sPSGz9RK5A==" algorithmName="SHA-512" password="E785"/>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3531</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ROUND((SUM(BE125:BE164)),  2)</f>
        <v>0</v>
      </c>
      <c r="G37" s="40"/>
      <c r="H37" s="40"/>
      <c r="I37" s="167">
        <v>0.20999999999999999</v>
      </c>
      <c r="J37" s="166">
        <f>ROUND(((SUM(BE125:BE164))*I37),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ROUND((SUM(BF125:BF164)),  2)</f>
        <v>0</v>
      </c>
      <c r="G38" s="40"/>
      <c r="H38" s="40"/>
      <c r="I38" s="167">
        <v>0.14999999999999999</v>
      </c>
      <c r="J38" s="166">
        <f>ROUND(((SUM(BF125:BF164))*I38),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ROUND((SUM(BG125:BG164)),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ROUND((SUM(BH125:BH164)),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ROUND((SUM(BI125:BI164)),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SK - Strukturovaná kabeláž</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3532</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1 - SK - Strukturovaná kabeláž</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181</v>
      </c>
      <c r="G126" s="209"/>
      <c r="H126" s="209"/>
      <c r="I126" s="212"/>
      <c r="J126" s="213">
        <f>BK126</f>
        <v>0</v>
      </c>
      <c r="K126" s="209"/>
      <c r="L126" s="214"/>
      <c r="M126" s="215"/>
      <c r="N126" s="216"/>
      <c r="O126" s="216"/>
      <c r="P126" s="217">
        <f>SUM(P127:P164)</f>
        <v>0</v>
      </c>
      <c r="Q126" s="216"/>
      <c r="R126" s="217">
        <f>SUM(R127:R164)</f>
        <v>0</v>
      </c>
      <c r="S126" s="216"/>
      <c r="T126" s="218">
        <f>SUM(T127:T164)</f>
        <v>0</v>
      </c>
      <c r="U126" s="11"/>
      <c r="V126" s="11"/>
      <c r="W126" s="11"/>
      <c r="X126" s="11"/>
      <c r="Y126" s="11"/>
      <c r="Z126" s="11"/>
      <c r="AA126" s="11"/>
      <c r="AB126" s="11"/>
      <c r="AC126" s="11"/>
      <c r="AD126" s="11"/>
      <c r="AE126" s="11"/>
      <c r="AR126" s="219" t="s">
        <v>90</v>
      </c>
      <c r="AT126" s="220" t="s">
        <v>82</v>
      </c>
      <c r="AU126" s="220" t="s">
        <v>83</v>
      </c>
      <c r="AY126" s="219" t="s">
        <v>244</v>
      </c>
      <c r="BK126" s="221">
        <f>SUM(BK127:BK164)</f>
        <v>0</v>
      </c>
    </row>
    <row r="127" s="2" customFormat="1" ht="16.5" customHeight="1">
      <c r="A127" s="40"/>
      <c r="B127" s="41"/>
      <c r="C127" s="222" t="s">
        <v>90</v>
      </c>
      <c r="D127" s="222" t="s">
        <v>245</v>
      </c>
      <c r="E127" s="223" t="s">
        <v>3233</v>
      </c>
      <c r="F127" s="224" t="s">
        <v>3533</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3236</v>
      </c>
      <c r="F128" s="224" t="s">
        <v>3534</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3238</v>
      </c>
      <c r="F129" s="224" t="s">
        <v>3535</v>
      </c>
      <c r="G129" s="225" t="s">
        <v>979</v>
      </c>
      <c r="H129" s="226">
        <v>6</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21.75" customHeight="1">
      <c r="A130" s="40"/>
      <c r="B130" s="41"/>
      <c r="C130" s="222" t="s">
        <v>123</v>
      </c>
      <c r="D130" s="222" t="s">
        <v>245</v>
      </c>
      <c r="E130" s="223" t="s">
        <v>3241</v>
      </c>
      <c r="F130" s="224" t="s">
        <v>3536</v>
      </c>
      <c r="G130" s="225" t="s">
        <v>979</v>
      </c>
      <c r="H130" s="226">
        <v>6</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3247</v>
      </c>
      <c r="F131" s="224" t="s">
        <v>3537</v>
      </c>
      <c r="G131" s="225" t="s">
        <v>490</v>
      </c>
      <c r="H131" s="226">
        <v>160</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3250</v>
      </c>
      <c r="F132" s="224" t="s">
        <v>3538</v>
      </c>
      <c r="G132" s="225" t="s">
        <v>490</v>
      </c>
      <c r="H132" s="226">
        <v>1520</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3253</v>
      </c>
      <c r="F133" s="224" t="s">
        <v>3539</v>
      </c>
      <c r="G133" s="225" t="s">
        <v>490</v>
      </c>
      <c r="H133" s="226">
        <v>100</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3256</v>
      </c>
      <c r="F134" s="224" t="s">
        <v>3540</v>
      </c>
      <c r="G134" s="225" t="s">
        <v>490</v>
      </c>
      <c r="H134" s="226">
        <v>100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3259</v>
      </c>
      <c r="F135" s="224" t="s">
        <v>3541</v>
      </c>
      <c r="G135" s="225" t="s">
        <v>979</v>
      </c>
      <c r="H135" s="226">
        <v>2</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3262</v>
      </c>
      <c r="F136" s="224" t="s">
        <v>3542</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3264</v>
      </c>
      <c r="F137" s="224" t="s">
        <v>3543</v>
      </c>
      <c r="G137" s="225" t="s">
        <v>979</v>
      </c>
      <c r="H137" s="226">
        <v>3</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3266</v>
      </c>
      <c r="F138" s="224" t="s">
        <v>3544</v>
      </c>
      <c r="G138" s="225" t="s">
        <v>979</v>
      </c>
      <c r="H138" s="226">
        <v>12</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3545</v>
      </c>
      <c r="F139" s="224" t="s">
        <v>3546</v>
      </c>
      <c r="G139" s="225" t="s">
        <v>979</v>
      </c>
      <c r="H139" s="226">
        <v>36</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3547</v>
      </c>
      <c r="F140" s="224" t="s">
        <v>3548</v>
      </c>
      <c r="G140" s="225" t="s">
        <v>979</v>
      </c>
      <c r="H140" s="226">
        <v>16</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3549</v>
      </c>
      <c r="F141" s="224" t="s">
        <v>3550</v>
      </c>
      <c r="G141" s="225" t="s">
        <v>979</v>
      </c>
      <c r="H141" s="226">
        <v>160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3551</v>
      </c>
      <c r="F142" s="224" t="s">
        <v>3552</v>
      </c>
      <c r="G142" s="225" t="s">
        <v>490</v>
      </c>
      <c r="H142" s="226">
        <v>12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3553</v>
      </c>
      <c r="F143" s="224" t="s">
        <v>3554</v>
      </c>
      <c r="G143" s="225" t="s">
        <v>248</v>
      </c>
      <c r="H143" s="226">
        <v>4</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3555</v>
      </c>
      <c r="F144" s="224" t="s">
        <v>166</v>
      </c>
      <c r="G144" s="225" t="s">
        <v>979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3556</v>
      </c>
      <c r="F145" s="224" t="s">
        <v>3456</v>
      </c>
      <c r="G145" s="225" t="s">
        <v>248</v>
      </c>
      <c r="H145" s="226">
        <v>20</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3557</v>
      </c>
      <c r="F146" s="224" t="s">
        <v>3558</v>
      </c>
      <c r="G146" s="225" t="s">
        <v>2639</v>
      </c>
      <c r="H146" s="226">
        <v>40</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3559</v>
      </c>
      <c r="F147" s="224" t="s">
        <v>3560</v>
      </c>
      <c r="G147" s="225" t="s">
        <v>873</v>
      </c>
      <c r="H147" s="226">
        <v>20</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24.15" customHeight="1">
      <c r="A148" s="40"/>
      <c r="B148" s="41"/>
      <c r="C148" s="222" t="s">
        <v>288</v>
      </c>
      <c r="D148" s="222" t="s">
        <v>245</v>
      </c>
      <c r="E148" s="223" t="s">
        <v>3561</v>
      </c>
      <c r="F148" s="224" t="s">
        <v>3562</v>
      </c>
      <c r="G148" s="225" t="s">
        <v>3563</v>
      </c>
      <c r="H148" s="226">
        <v>200</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37.8" customHeight="1">
      <c r="A149" s="40"/>
      <c r="B149" s="41"/>
      <c r="C149" s="222" t="s">
        <v>336</v>
      </c>
      <c r="D149" s="222" t="s">
        <v>245</v>
      </c>
      <c r="E149" s="223" t="s">
        <v>3564</v>
      </c>
      <c r="F149" s="224" t="s">
        <v>3565</v>
      </c>
      <c r="G149" s="225" t="s">
        <v>257</v>
      </c>
      <c r="H149" s="226">
        <v>400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21.75" customHeight="1">
      <c r="A150" s="40"/>
      <c r="B150" s="41"/>
      <c r="C150" s="222" t="s">
        <v>291</v>
      </c>
      <c r="D150" s="222" t="s">
        <v>245</v>
      </c>
      <c r="E150" s="223" t="s">
        <v>3566</v>
      </c>
      <c r="F150" s="224" t="s">
        <v>3567</v>
      </c>
      <c r="G150" s="225" t="s">
        <v>257</v>
      </c>
      <c r="H150" s="226">
        <v>200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16.5" customHeight="1">
      <c r="A151" s="40"/>
      <c r="B151" s="41"/>
      <c r="C151" s="222" t="s">
        <v>345</v>
      </c>
      <c r="D151" s="222" t="s">
        <v>245</v>
      </c>
      <c r="E151" s="223" t="s">
        <v>3568</v>
      </c>
      <c r="F151" s="224" t="s">
        <v>3569</v>
      </c>
      <c r="G151" s="225" t="s">
        <v>490</v>
      </c>
      <c r="H151" s="226">
        <v>10</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90</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348</v>
      </c>
    </row>
    <row r="152" s="2" customFormat="1">
      <c r="A152" s="40"/>
      <c r="B152" s="41"/>
      <c r="C152" s="42"/>
      <c r="D152" s="235" t="s">
        <v>250</v>
      </c>
      <c r="E152" s="42"/>
      <c r="F152" s="236" t="s">
        <v>3570</v>
      </c>
      <c r="G152" s="42"/>
      <c r="H152" s="42"/>
      <c r="I152" s="237"/>
      <c r="J152" s="42"/>
      <c r="K152" s="42"/>
      <c r="L152" s="46"/>
      <c r="M152" s="238"/>
      <c r="N152" s="239"/>
      <c r="O152" s="93"/>
      <c r="P152" s="93"/>
      <c r="Q152" s="93"/>
      <c r="R152" s="93"/>
      <c r="S152" s="93"/>
      <c r="T152" s="94"/>
      <c r="U152" s="40"/>
      <c r="V152" s="40"/>
      <c r="W152" s="40"/>
      <c r="X152" s="40"/>
      <c r="Y152" s="40"/>
      <c r="Z152" s="40"/>
      <c r="AA152" s="40"/>
      <c r="AB152" s="40"/>
      <c r="AC152" s="40"/>
      <c r="AD152" s="40"/>
      <c r="AE152" s="40"/>
      <c r="AT152" s="18" t="s">
        <v>250</v>
      </c>
      <c r="AU152" s="18" t="s">
        <v>90</v>
      </c>
    </row>
    <row r="153" s="2" customFormat="1" ht="24.15" customHeight="1">
      <c r="A153" s="40"/>
      <c r="B153" s="41"/>
      <c r="C153" s="222" t="s">
        <v>295</v>
      </c>
      <c r="D153" s="222" t="s">
        <v>245</v>
      </c>
      <c r="E153" s="223" t="s">
        <v>3571</v>
      </c>
      <c r="F153" s="224" t="s">
        <v>3572</v>
      </c>
      <c r="G153" s="225" t="s">
        <v>257</v>
      </c>
      <c r="H153" s="226">
        <v>10</v>
      </c>
      <c r="I153" s="227"/>
      <c r="J153" s="228">
        <f>ROUND(I153*H153,2)</f>
        <v>0</v>
      </c>
      <c r="K153" s="224" t="s">
        <v>249</v>
      </c>
      <c r="L153" s="46"/>
      <c r="M153" s="229" t="s">
        <v>1</v>
      </c>
      <c r="N153" s="230" t="s">
        <v>48</v>
      </c>
      <c r="O153" s="93"/>
      <c r="P153" s="231">
        <f>O153*H153</f>
        <v>0</v>
      </c>
      <c r="Q153" s="231">
        <v>0</v>
      </c>
      <c r="R153" s="231">
        <f>Q153*H153</f>
        <v>0</v>
      </c>
      <c r="S153" s="231">
        <v>0</v>
      </c>
      <c r="T153" s="232">
        <f>S153*H153</f>
        <v>0</v>
      </c>
      <c r="U153" s="40"/>
      <c r="V153" s="40"/>
      <c r="W153" s="40"/>
      <c r="X153" s="40"/>
      <c r="Y153" s="40"/>
      <c r="Z153" s="40"/>
      <c r="AA153" s="40"/>
      <c r="AB153" s="40"/>
      <c r="AC153" s="40"/>
      <c r="AD153" s="40"/>
      <c r="AE153" s="40"/>
      <c r="AR153" s="233" t="s">
        <v>123</v>
      </c>
      <c r="AT153" s="233" t="s">
        <v>245</v>
      </c>
      <c r="AU153" s="233" t="s">
        <v>90</v>
      </c>
      <c r="AY153" s="18" t="s">
        <v>244</v>
      </c>
      <c r="BE153" s="234">
        <f>IF(N153="základní",J153,0)</f>
        <v>0</v>
      </c>
      <c r="BF153" s="234">
        <f>IF(N153="snížená",J153,0)</f>
        <v>0</v>
      </c>
      <c r="BG153" s="234">
        <f>IF(N153="zákl. přenesená",J153,0)</f>
        <v>0</v>
      </c>
      <c r="BH153" s="234">
        <f>IF(N153="sníž. přenesená",J153,0)</f>
        <v>0</v>
      </c>
      <c r="BI153" s="234">
        <f>IF(N153="nulová",J153,0)</f>
        <v>0</v>
      </c>
      <c r="BJ153" s="18" t="s">
        <v>90</v>
      </c>
      <c r="BK153" s="234">
        <f>ROUND(I153*H153,2)</f>
        <v>0</v>
      </c>
      <c r="BL153" s="18" t="s">
        <v>123</v>
      </c>
      <c r="BM153" s="233" t="s">
        <v>352</v>
      </c>
    </row>
    <row r="154" s="2" customFormat="1" ht="16.5" customHeight="1">
      <c r="A154" s="40"/>
      <c r="B154" s="41"/>
      <c r="C154" s="222" t="s">
        <v>354</v>
      </c>
      <c r="D154" s="222" t="s">
        <v>245</v>
      </c>
      <c r="E154" s="223" t="s">
        <v>3573</v>
      </c>
      <c r="F154" s="224" t="s">
        <v>3574</v>
      </c>
      <c r="G154" s="225" t="s">
        <v>979</v>
      </c>
      <c r="H154" s="226">
        <v>4</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90</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357</v>
      </c>
    </row>
    <row r="155" s="2" customFormat="1" ht="16.5" customHeight="1">
      <c r="A155" s="40"/>
      <c r="B155" s="41"/>
      <c r="C155" s="222" t="s">
        <v>298</v>
      </c>
      <c r="D155" s="222" t="s">
        <v>245</v>
      </c>
      <c r="E155" s="223" t="s">
        <v>3575</v>
      </c>
      <c r="F155" s="224" t="s">
        <v>3576</v>
      </c>
      <c r="G155" s="225" t="s">
        <v>979</v>
      </c>
      <c r="H155" s="226">
        <v>18</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90</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361</v>
      </c>
    </row>
    <row r="156" s="2" customFormat="1" ht="16.5" customHeight="1">
      <c r="A156" s="40"/>
      <c r="B156" s="41"/>
      <c r="C156" s="222" t="s">
        <v>363</v>
      </c>
      <c r="D156" s="222" t="s">
        <v>245</v>
      </c>
      <c r="E156" s="223" t="s">
        <v>3577</v>
      </c>
      <c r="F156" s="224" t="s">
        <v>3578</v>
      </c>
      <c r="G156" s="225" t="s">
        <v>979</v>
      </c>
      <c r="H156" s="226">
        <v>40</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90</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366</v>
      </c>
    </row>
    <row r="157" s="2" customFormat="1" ht="16.5" customHeight="1">
      <c r="A157" s="40"/>
      <c r="B157" s="41"/>
      <c r="C157" s="222" t="s">
        <v>302</v>
      </c>
      <c r="D157" s="222" t="s">
        <v>245</v>
      </c>
      <c r="E157" s="223" t="s">
        <v>3579</v>
      </c>
      <c r="F157" s="224" t="s">
        <v>3580</v>
      </c>
      <c r="G157" s="225" t="s">
        <v>979</v>
      </c>
      <c r="H157" s="226">
        <v>2</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90</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369</v>
      </c>
    </row>
    <row r="158" s="2" customFormat="1" ht="16.5" customHeight="1">
      <c r="A158" s="40"/>
      <c r="B158" s="41"/>
      <c r="C158" s="222" t="s">
        <v>371</v>
      </c>
      <c r="D158" s="222" t="s">
        <v>245</v>
      </c>
      <c r="E158" s="223" t="s">
        <v>3581</v>
      </c>
      <c r="F158" s="224" t="s">
        <v>3582</v>
      </c>
      <c r="G158" s="225" t="s">
        <v>979</v>
      </c>
      <c r="H158" s="226">
        <v>1</v>
      </c>
      <c r="I158" s="227"/>
      <c r="J158" s="228">
        <f>ROUND(I158*H158,2)</f>
        <v>0</v>
      </c>
      <c r="K158" s="224" t="s">
        <v>249</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90</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374</v>
      </c>
    </row>
    <row r="159" s="2" customFormat="1" ht="16.5" customHeight="1">
      <c r="A159" s="40"/>
      <c r="B159" s="41"/>
      <c r="C159" s="222" t="s">
        <v>306</v>
      </c>
      <c r="D159" s="222" t="s">
        <v>245</v>
      </c>
      <c r="E159" s="223" t="s">
        <v>3583</v>
      </c>
      <c r="F159" s="224" t="s">
        <v>3584</v>
      </c>
      <c r="G159" s="225" t="s">
        <v>873</v>
      </c>
      <c r="H159" s="226">
        <v>16</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90</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378</v>
      </c>
    </row>
    <row r="160" s="2" customFormat="1" ht="16.5" customHeight="1">
      <c r="A160" s="40"/>
      <c r="B160" s="41"/>
      <c r="C160" s="222" t="s">
        <v>379</v>
      </c>
      <c r="D160" s="222" t="s">
        <v>245</v>
      </c>
      <c r="E160" s="223" t="s">
        <v>3585</v>
      </c>
      <c r="F160" s="224" t="s">
        <v>3468</v>
      </c>
      <c r="G160" s="225" t="s">
        <v>979</v>
      </c>
      <c r="H160" s="226">
        <v>1</v>
      </c>
      <c r="I160" s="227"/>
      <c r="J160" s="228">
        <f>ROUND(I160*H160,2)</f>
        <v>0</v>
      </c>
      <c r="K160" s="224" t="s">
        <v>249</v>
      </c>
      <c r="L160" s="46"/>
      <c r="M160" s="229" t="s">
        <v>1</v>
      </c>
      <c r="N160" s="230" t="s">
        <v>48</v>
      </c>
      <c r="O160" s="93"/>
      <c r="P160" s="231">
        <f>O160*H160</f>
        <v>0</v>
      </c>
      <c r="Q160" s="231">
        <v>0</v>
      </c>
      <c r="R160" s="231">
        <f>Q160*H160</f>
        <v>0</v>
      </c>
      <c r="S160" s="231">
        <v>0</v>
      </c>
      <c r="T160" s="232">
        <f>S160*H160</f>
        <v>0</v>
      </c>
      <c r="U160" s="40"/>
      <c r="V160" s="40"/>
      <c r="W160" s="40"/>
      <c r="X160" s="40"/>
      <c r="Y160" s="40"/>
      <c r="Z160" s="40"/>
      <c r="AA160" s="40"/>
      <c r="AB160" s="40"/>
      <c r="AC160" s="40"/>
      <c r="AD160" s="40"/>
      <c r="AE160" s="40"/>
      <c r="AR160" s="233" t="s">
        <v>123</v>
      </c>
      <c r="AT160" s="233" t="s">
        <v>245</v>
      </c>
      <c r="AU160" s="233" t="s">
        <v>90</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123</v>
      </c>
      <c r="BM160" s="233" t="s">
        <v>382</v>
      </c>
    </row>
    <row r="161" s="2" customFormat="1" ht="16.5" customHeight="1">
      <c r="A161" s="40"/>
      <c r="B161" s="41"/>
      <c r="C161" s="222" t="s">
        <v>311</v>
      </c>
      <c r="D161" s="222" t="s">
        <v>245</v>
      </c>
      <c r="E161" s="223" t="s">
        <v>3586</v>
      </c>
      <c r="F161" s="224" t="s">
        <v>3522</v>
      </c>
      <c r="G161" s="225" t="s">
        <v>979</v>
      </c>
      <c r="H161" s="226">
        <v>1</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90</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386</v>
      </c>
    </row>
    <row r="162" s="2" customFormat="1" ht="16.5" customHeight="1">
      <c r="A162" s="40"/>
      <c r="B162" s="41"/>
      <c r="C162" s="222" t="s">
        <v>388</v>
      </c>
      <c r="D162" s="222" t="s">
        <v>245</v>
      </c>
      <c r="E162" s="223" t="s">
        <v>3587</v>
      </c>
      <c r="F162" s="224" t="s">
        <v>3588</v>
      </c>
      <c r="G162" s="225" t="s">
        <v>3589</v>
      </c>
      <c r="H162" s="226">
        <v>1</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90</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391</v>
      </c>
    </row>
    <row r="163" s="2" customFormat="1" ht="16.5" customHeight="1">
      <c r="A163" s="40"/>
      <c r="B163" s="41"/>
      <c r="C163" s="222" t="s">
        <v>315</v>
      </c>
      <c r="D163" s="222" t="s">
        <v>245</v>
      </c>
      <c r="E163" s="223" t="s">
        <v>3590</v>
      </c>
      <c r="F163" s="224" t="s">
        <v>3591</v>
      </c>
      <c r="G163" s="225" t="s">
        <v>3589</v>
      </c>
      <c r="H163" s="226">
        <v>1</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90</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394</v>
      </c>
    </row>
    <row r="164" s="2" customFormat="1" ht="16.5" customHeight="1">
      <c r="A164" s="40"/>
      <c r="B164" s="41"/>
      <c r="C164" s="222" t="s">
        <v>396</v>
      </c>
      <c r="D164" s="222" t="s">
        <v>245</v>
      </c>
      <c r="E164" s="223" t="s">
        <v>3592</v>
      </c>
      <c r="F164" s="224" t="s">
        <v>3593</v>
      </c>
      <c r="G164" s="225" t="s">
        <v>3589</v>
      </c>
      <c r="H164" s="226">
        <v>1</v>
      </c>
      <c r="I164" s="227"/>
      <c r="J164" s="228">
        <f>ROUND(I164*H164,2)</f>
        <v>0</v>
      </c>
      <c r="K164" s="224" t="s">
        <v>249</v>
      </c>
      <c r="L164" s="46"/>
      <c r="M164" s="250" t="s">
        <v>1</v>
      </c>
      <c r="N164" s="251" t="s">
        <v>48</v>
      </c>
      <c r="O164" s="252"/>
      <c r="P164" s="253">
        <f>O164*H164</f>
        <v>0</v>
      </c>
      <c r="Q164" s="253">
        <v>0</v>
      </c>
      <c r="R164" s="253">
        <f>Q164*H164</f>
        <v>0</v>
      </c>
      <c r="S164" s="253">
        <v>0</v>
      </c>
      <c r="T164" s="254">
        <f>S164*H164</f>
        <v>0</v>
      </c>
      <c r="U164" s="40"/>
      <c r="V164" s="40"/>
      <c r="W164" s="40"/>
      <c r="X164" s="40"/>
      <c r="Y164" s="40"/>
      <c r="Z164" s="40"/>
      <c r="AA164" s="40"/>
      <c r="AB164" s="40"/>
      <c r="AC164" s="40"/>
      <c r="AD164" s="40"/>
      <c r="AE164" s="40"/>
      <c r="AR164" s="233" t="s">
        <v>123</v>
      </c>
      <c r="AT164" s="233" t="s">
        <v>245</v>
      </c>
      <c r="AU164" s="233" t="s">
        <v>90</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400</v>
      </c>
    </row>
    <row r="165" s="2" customFormat="1" ht="6.96" customHeight="1">
      <c r="A165" s="40"/>
      <c r="B165" s="68"/>
      <c r="C165" s="69"/>
      <c r="D165" s="69"/>
      <c r="E165" s="69"/>
      <c r="F165" s="69"/>
      <c r="G165" s="69"/>
      <c r="H165" s="69"/>
      <c r="I165" s="69"/>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av1lqDo9rELVtEIJnz5ZaWo4H5oS6D1Z/r9gKoGWdclBMKw1NoBmNOaThgsOPqrxNfZ+QlLhfre8bG0yGsKWEg==" hashValue="mx0Xk+g2knqWTj6LqjR51SCoBTXcrwJYX6p7M8WUDhXGrp4PtWZiysktKmOdFFlv9CEy6HwNrGBMFo67TSJLIw==" algorithmName="SHA-512" password="E785"/>
  <autoFilter ref="C124:K16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3594</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ROUND((SUM(BE125:BE149)),  2)</f>
        <v>0</v>
      </c>
      <c r="G37" s="40"/>
      <c r="H37" s="40"/>
      <c r="I37" s="167">
        <v>0.20999999999999999</v>
      </c>
      <c r="J37" s="166">
        <f>ROUND(((SUM(BE125:BE149))*I37),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ROUND((SUM(BF125:BF149)),  2)</f>
        <v>0</v>
      </c>
      <c r="G38" s="40"/>
      <c r="H38" s="40"/>
      <c r="I38" s="167">
        <v>0.14999999999999999</v>
      </c>
      <c r="J38" s="166">
        <f>ROUND(((SUM(BF125:BF149))*I38),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ROUND((SUM(BG125:BG149)),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ROUND((SUM(BH125:BH149)),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ROUND((SUM(BI125:BI149)),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EKV - Elektronická kontrola vstupu</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3595</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2 - EKV - Elektronická kontrola vstupu</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183</v>
      </c>
      <c r="G126" s="209"/>
      <c r="H126" s="209"/>
      <c r="I126" s="212"/>
      <c r="J126" s="213">
        <f>BK126</f>
        <v>0</v>
      </c>
      <c r="K126" s="209"/>
      <c r="L126" s="214"/>
      <c r="M126" s="215"/>
      <c r="N126" s="216"/>
      <c r="O126" s="216"/>
      <c r="P126" s="217">
        <f>SUM(P127:P149)</f>
        <v>0</v>
      </c>
      <c r="Q126" s="216"/>
      <c r="R126" s="217">
        <f>SUM(R127:R149)</f>
        <v>0</v>
      </c>
      <c r="S126" s="216"/>
      <c r="T126" s="218">
        <f>SUM(T127:T149)</f>
        <v>0</v>
      </c>
      <c r="U126" s="11"/>
      <c r="V126" s="11"/>
      <c r="W126" s="11"/>
      <c r="X126" s="11"/>
      <c r="Y126" s="11"/>
      <c r="Z126" s="11"/>
      <c r="AA126" s="11"/>
      <c r="AB126" s="11"/>
      <c r="AC126" s="11"/>
      <c r="AD126" s="11"/>
      <c r="AE126" s="11"/>
      <c r="AR126" s="219" t="s">
        <v>90</v>
      </c>
      <c r="AT126" s="220" t="s">
        <v>82</v>
      </c>
      <c r="AU126" s="220" t="s">
        <v>83</v>
      </c>
      <c r="AY126" s="219" t="s">
        <v>244</v>
      </c>
      <c r="BK126" s="221">
        <f>SUM(BK127:BK149)</f>
        <v>0</v>
      </c>
    </row>
    <row r="127" s="2" customFormat="1" ht="16.5" customHeight="1">
      <c r="A127" s="40"/>
      <c r="B127" s="41"/>
      <c r="C127" s="222" t="s">
        <v>90</v>
      </c>
      <c r="D127" s="222" t="s">
        <v>245</v>
      </c>
      <c r="E127" s="223" t="s">
        <v>3271</v>
      </c>
      <c r="F127" s="224" t="s">
        <v>3596</v>
      </c>
      <c r="G127" s="225" t="s">
        <v>979</v>
      </c>
      <c r="H127" s="226">
        <v>4</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3274</v>
      </c>
      <c r="F128" s="224" t="s">
        <v>3597</v>
      </c>
      <c r="G128" s="225" t="s">
        <v>979</v>
      </c>
      <c r="H128" s="226">
        <v>2</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3277</v>
      </c>
      <c r="F129" s="224" t="s">
        <v>3598</v>
      </c>
      <c r="G129" s="225" t="s">
        <v>979</v>
      </c>
      <c r="H129" s="226">
        <v>2</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3280</v>
      </c>
      <c r="F130" s="224" t="s">
        <v>3599</v>
      </c>
      <c r="G130" s="225" t="s">
        <v>979</v>
      </c>
      <c r="H130" s="226">
        <v>2</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3283</v>
      </c>
      <c r="F131" s="224" t="s">
        <v>3600</v>
      </c>
      <c r="G131" s="225" t="s">
        <v>979</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3286</v>
      </c>
      <c r="F132" s="224" t="s">
        <v>3601</v>
      </c>
      <c r="G132" s="225" t="s">
        <v>979</v>
      </c>
      <c r="H132" s="226">
        <v>2</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3289</v>
      </c>
      <c r="F133" s="224" t="s">
        <v>3602</v>
      </c>
      <c r="G133" s="225" t="s">
        <v>979</v>
      </c>
      <c r="H133" s="226">
        <v>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3291</v>
      </c>
      <c r="F134" s="224" t="s">
        <v>3603</v>
      </c>
      <c r="G134" s="225" t="s">
        <v>979</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3293</v>
      </c>
      <c r="F135" s="224" t="s">
        <v>3604</v>
      </c>
      <c r="G135" s="225" t="s">
        <v>979</v>
      </c>
      <c r="H135" s="226">
        <v>3</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3294</v>
      </c>
      <c r="F136" s="224" t="s">
        <v>3605</v>
      </c>
      <c r="G136" s="225" t="s">
        <v>979</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3606</v>
      </c>
      <c r="F137" s="224" t="s">
        <v>3537</v>
      </c>
      <c r="G137" s="225" t="s">
        <v>490</v>
      </c>
      <c r="H137" s="226">
        <v>80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3607</v>
      </c>
      <c r="F138" s="224" t="s">
        <v>3608</v>
      </c>
      <c r="G138" s="225" t="s">
        <v>490</v>
      </c>
      <c r="H138" s="226">
        <v>60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3609</v>
      </c>
      <c r="F139" s="224" t="s">
        <v>3548</v>
      </c>
      <c r="G139" s="225" t="s">
        <v>979</v>
      </c>
      <c r="H139" s="226">
        <v>80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3610</v>
      </c>
      <c r="F140" s="224" t="s">
        <v>166</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3611</v>
      </c>
      <c r="F141" s="224" t="s">
        <v>3584</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3612</v>
      </c>
      <c r="F142" s="224" t="s">
        <v>3613</v>
      </c>
      <c r="G142" s="225" t="s">
        <v>942</v>
      </c>
      <c r="H142" s="226">
        <v>4</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3614</v>
      </c>
      <c r="F143" s="224" t="s">
        <v>3582</v>
      </c>
      <c r="G143" s="225" t="s">
        <v>3589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3615</v>
      </c>
      <c r="F144" s="224" t="s">
        <v>3468</v>
      </c>
      <c r="G144" s="225" t="s">
        <v>979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3616</v>
      </c>
      <c r="F145" s="224" t="s">
        <v>3617</v>
      </c>
      <c r="G145" s="225" t="s">
        <v>979</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3618</v>
      </c>
      <c r="F146" s="224" t="s">
        <v>3619</v>
      </c>
      <c r="G146" s="225" t="s">
        <v>942</v>
      </c>
      <c r="H146" s="226">
        <v>8</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3620</v>
      </c>
      <c r="F147" s="224" t="s">
        <v>3522</v>
      </c>
      <c r="G147" s="225" t="s">
        <v>979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3621</v>
      </c>
      <c r="F148" s="224" t="s">
        <v>3591</v>
      </c>
      <c r="G148" s="225" t="s">
        <v>979</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3622</v>
      </c>
      <c r="F149" s="224" t="s">
        <v>3593</v>
      </c>
      <c r="G149" s="225" t="s">
        <v>979</v>
      </c>
      <c r="H149" s="226">
        <v>1</v>
      </c>
      <c r="I149" s="227"/>
      <c r="J149" s="228">
        <f>ROUND(I149*H149,2)</f>
        <v>0</v>
      </c>
      <c r="K149" s="224" t="s">
        <v>249</v>
      </c>
      <c r="L149" s="46"/>
      <c r="M149" s="250" t="s">
        <v>1</v>
      </c>
      <c r="N149" s="251" t="s">
        <v>48</v>
      </c>
      <c r="O149" s="252"/>
      <c r="P149" s="253">
        <f>O149*H149</f>
        <v>0</v>
      </c>
      <c r="Q149" s="253">
        <v>0</v>
      </c>
      <c r="R149" s="253">
        <f>Q149*H149</f>
        <v>0</v>
      </c>
      <c r="S149" s="253">
        <v>0</v>
      </c>
      <c r="T149" s="254">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6.96" customHeight="1">
      <c r="A150" s="40"/>
      <c r="B150" s="68"/>
      <c r="C150" s="69"/>
      <c r="D150" s="69"/>
      <c r="E150" s="69"/>
      <c r="F150" s="69"/>
      <c r="G150" s="69"/>
      <c r="H150" s="69"/>
      <c r="I150" s="69"/>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m++vQMG+1nLZgaN7Zu0FzKAuESpUNz1BzF656/zFf/afIyyxozIjAcEoO0Tgo/eHaX6ijlxA0scLRi1PzaJiig==" hashValue="oW1vA03wOHDskCdT+i+YSgYy3430NJYkz+9SFUjRBen2vGdaqmI2qlxB/q4hkt/LkNddQ/ZY6IppJ3o88kSMjw==" algorithmName="SHA-512" password="E785"/>
  <autoFilter ref="C124:K14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3623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ROUND((SUM(BE125:BE150)),  2)</f>
        <v>0</v>
      </c>
      <c r="G37" s="40"/>
      <c r="H37" s="40"/>
      <c r="I37" s="167">
        <v>0.20999999999999999</v>
      </c>
      <c r="J37" s="166">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ROUND((SUM(BF125:BF150)),  2)</f>
        <v>0</v>
      </c>
      <c r="G38" s="40"/>
      <c r="H38" s="40"/>
      <c r="I38" s="167">
        <v>0.14999999999999999</v>
      </c>
      <c r="J38" s="166">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ROUND((SUM(BG125:BG150)),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ROUND((SUM(BH125:BH150)),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ROUND((SUM(BI125:BI150)),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EPS - Elektrická požární signalizace</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3624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3 - EPS - Elektrická požární signalizace</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185</v>
      </c>
      <c r="G126" s="209"/>
      <c r="H126" s="209"/>
      <c r="I126" s="212"/>
      <c r="J126" s="213">
        <f>BK126</f>
        <v>0</v>
      </c>
      <c r="K126" s="209"/>
      <c r="L126" s="214"/>
      <c r="M126" s="215"/>
      <c r="N126" s="216"/>
      <c r="O126" s="216"/>
      <c r="P126" s="217">
        <f>SUM(P127:P150)</f>
        <v>0</v>
      </c>
      <c r="Q126" s="216"/>
      <c r="R126" s="217">
        <f>SUM(R127:R150)</f>
        <v>0</v>
      </c>
      <c r="S126" s="216"/>
      <c r="T126" s="218">
        <f>SUM(T127:T150)</f>
        <v>0</v>
      </c>
      <c r="U126" s="11"/>
      <c r="V126" s="11"/>
      <c r="W126" s="11"/>
      <c r="X126" s="11"/>
      <c r="Y126" s="11"/>
      <c r="Z126" s="11"/>
      <c r="AA126" s="11"/>
      <c r="AB126" s="11"/>
      <c r="AC126" s="11"/>
      <c r="AD126" s="11"/>
      <c r="AE126" s="11"/>
      <c r="AR126" s="219" t="s">
        <v>90</v>
      </c>
      <c r="AT126" s="220" t="s">
        <v>82</v>
      </c>
      <c r="AU126" s="220" t="s">
        <v>83</v>
      </c>
      <c r="AY126" s="219" t="s">
        <v>244</v>
      </c>
      <c r="BK126" s="221">
        <f>SUM(BK127:BK150)</f>
        <v>0</v>
      </c>
    </row>
    <row r="127" s="2" customFormat="1" ht="16.5" customHeight="1">
      <c r="A127" s="40"/>
      <c r="B127" s="41"/>
      <c r="C127" s="222" t="s">
        <v>90</v>
      </c>
      <c r="D127" s="222" t="s">
        <v>245</v>
      </c>
      <c r="E127" s="223" t="s">
        <v>3298</v>
      </c>
      <c r="F127" s="224" t="s">
        <v>3625</v>
      </c>
      <c r="G127" s="225" t="s">
        <v>979</v>
      </c>
      <c r="H127" s="226">
        <v>29</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3300</v>
      </c>
      <c r="F128" s="224" t="s">
        <v>3626</v>
      </c>
      <c r="G128" s="225" t="s">
        <v>979</v>
      </c>
      <c r="H128" s="226">
        <v>29</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3302</v>
      </c>
      <c r="F129" s="224" t="s">
        <v>3627</v>
      </c>
      <c r="G129" s="225" t="s">
        <v>979</v>
      </c>
      <c r="H129" s="226">
        <v>7</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3304</v>
      </c>
      <c r="F130" s="224" t="s">
        <v>3628</v>
      </c>
      <c r="G130" s="225" t="s">
        <v>979</v>
      </c>
      <c r="H130" s="226">
        <v>7</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3306</v>
      </c>
      <c r="F131" s="224" t="s">
        <v>3629</v>
      </c>
      <c r="G131" s="225" t="s">
        <v>979</v>
      </c>
      <c r="H131" s="226">
        <v>5</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3308</v>
      </c>
      <c r="F132" s="224" t="s">
        <v>3630</v>
      </c>
      <c r="G132" s="225" t="s">
        <v>979</v>
      </c>
      <c r="H132" s="226">
        <v>5</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3310</v>
      </c>
      <c r="F133" s="224" t="s">
        <v>3631</v>
      </c>
      <c r="G133" s="225" t="s">
        <v>979</v>
      </c>
      <c r="H133" s="226">
        <v>4</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3312</v>
      </c>
      <c r="F134" s="224" t="s">
        <v>3632</v>
      </c>
      <c r="G134" s="225" t="s">
        <v>979</v>
      </c>
      <c r="H134" s="226">
        <v>8</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3314</v>
      </c>
      <c r="F135" s="224" t="s">
        <v>3554</v>
      </c>
      <c r="G135" s="225" t="s">
        <v>248</v>
      </c>
      <c r="H135" s="226">
        <v>1</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3318</v>
      </c>
      <c r="F136" s="224" t="s">
        <v>3633</v>
      </c>
      <c r="G136" s="225" t="s">
        <v>490</v>
      </c>
      <c r="H136" s="226">
        <v>1600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3320</v>
      </c>
      <c r="F137" s="224" t="s">
        <v>3634</v>
      </c>
      <c r="G137" s="225" t="s">
        <v>979</v>
      </c>
      <c r="H137" s="226">
        <v>5333.3329999999996</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24.15" customHeight="1">
      <c r="A138" s="40"/>
      <c r="B138" s="41"/>
      <c r="C138" s="222" t="s">
        <v>269</v>
      </c>
      <c r="D138" s="222" t="s">
        <v>245</v>
      </c>
      <c r="E138" s="223" t="s">
        <v>3322</v>
      </c>
      <c r="F138" s="224" t="s">
        <v>3635</v>
      </c>
      <c r="G138" s="225" t="s">
        <v>979</v>
      </c>
      <c r="H138" s="226">
        <v>4</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3324</v>
      </c>
      <c r="F139" s="224" t="s">
        <v>3456</v>
      </c>
      <c r="G139" s="225" t="s">
        <v>248</v>
      </c>
      <c r="H139" s="226">
        <v>30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3326</v>
      </c>
      <c r="F140" s="224" t="s">
        <v>3558</v>
      </c>
      <c r="G140" s="225" t="s">
        <v>2639</v>
      </c>
      <c r="H140" s="226">
        <v>50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3330</v>
      </c>
      <c r="F141" s="224" t="s">
        <v>166</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3332</v>
      </c>
      <c r="F142" s="224" t="s">
        <v>3636</v>
      </c>
      <c r="G142" s="225" t="s">
        <v>942</v>
      </c>
      <c r="H142" s="226">
        <v>32</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3334</v>
      </c>
      <c r="F143" s="224" t="s">
        <v>3637</v>
      </c>
      <c r="G143" s="225" t="s">
        <v>979</v>
      </c>
      <c r="H143" s="226">
        <v>1</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3336</v>
      </c>
      <c r="F144" s="224" t="s">
        <v>3619</v>
      </c>
      <c r="G144" s="225" t="s">
        <v>942</v>
      </c>
      <c r="H144" s="226">
        <v>4</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3338</v>
      </c>
      <c r="F145" s="224" t="s">
        <v>3522</v>
      </c>
      <c r="G145" s="225" t="s">
        <v>3589</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3340</v>
      </c>
      <c r="F146" s="224" t="s">
        <v>3588</v>
      </c>
      <c r="G146" s="225" t="s">
        <v>3589</v>
      </c>
      <c r="H146" s="226">
        <v>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3342</v>
      </c>
      <c r="F147" s="224" t="s">
        <v>3582</v>
      </c>
      <c r="G147" s="225" t="s">
        <v>3589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3344</v>
      </c>
      <c r="F148" s="224" t="s">
        <v>3468</v>
      </c>
      <c r="G148" s="225" t="s">
        <v>3589</v>
      </c>
      <c r="H148" s="226">
        <v>1</v>
      </c>
      <c r="I148" s="227"/>
      <c r="J148" s="228">
        <f>ROUND(I148*H148,2)</f>
        <v>0</v>
      </c>
      <c r="K148" s="224" t="s">
        <v>249</v>
      </c>
      <c r="L148" s="46"/>
      <c r="M148" s="229" t="s">
        <v>1</v>
      </c>
      <c r="N148" s="230" t="s">
        <v>48</v>
      </c>
      <c r="O148" s="93"/>
      <c r="P148" s="231">
        <f>O148*H148</f>
        <v>0</v>
      </c>
      <c r="Q148" s="231">
        <v>0</v>
      </c>
      <c r="R148" s="231">
        <f>Q148*H148</f>
        <v>0</v>
      </c>
      <c r="S148" s="231">
        <v>0</v>
      </c>
      <c r="T148" s="232">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16.5" customHeight="1">
      <c r="A149" s="40"/>
      <c r="B149" s="41"/>
      <c r="C149" s="222" t="s">
        <v>336</v>
      </c>
      <c r="D149" s="222" t="s">
        <v>245</v>
      </c>
      <c r="E149" s="223" t="s">
        <v>3346</v>
      </c>
      <c r="F149" s="224" t="s">
        <v>3591</v>
      </c>
      <c r="G149" s="225" t="s">
        <v>3589</v>
      </c>
      <c r="H149" s="226">
        <v>1</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90</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339</v>
      </c>
    </row>
    <row r="150" s="2" customFormat="1" ht="16.5" customHeight="1">
      <c r="A150" s="40"/>
      <c r="B150" s="41"/>
      <c r="C150" s="222" t="s">
        <v>291</v>
      </c>
      <c r="D150" s="222" t="s">
        <v>245</v>
      </c>
      <c r="E150" s="223" t="s">
        <v>3348</v>
      </c>
      <c r="F150" s="224" t="s">
        <v>3593</v>
      </c>
      <c r="G150" s="225" t="s">
        <v>3589</v>
      </c>
      <c r="H150" s="226">
        <v>1</v>
      </c>
      <c r="I150" s="227"/>
      <c r="J150" s="228">
        <f>ROUND(I150*H150,2)</f>
        <v>0</v>
      </c>
      <c r="K150" s="224" t="s">
        <v>249</v>
      </c>
      <c r="L150" s="46"/>
      <c r="M150" s="250" t="s">
        <v>1</v>
      </c>
      <c r="N150" s="251" t="s">
        <v>48</v>
      </c>
      <c r="O150" s="252"/>
      <c r="P150" s="253">
        <f>O150*H150</f>
        <v>0</v>
      </c>
      <c r="Q150" s="253">
        <v>0</v>
      </c>
      <c r="R150" s="253">
        <f>Q150*H150</f>
        <v>0</v>
      </c>
      <c r="S150" s="253">
        <v>0</v>
      </c>
      <c r="T150" s="254">
        <f>S150*H150</f>
        <v>0</v>
      </c>
      <c r="U150" s="40"/>
      <c r="V150" s="40"/>
      <c r="W150" s="40"/>
      <c r="X150" s="40"/>
      <c r="Y150" s="40"/>
      <c r="Z150" s="40"/>
      <c r="AA150" s="40"/>
      <c r="AB150" s="40"/>
      <c r="AC150" s="40"/>
      <c r="AD150" s="40"/>
      <c r="AE150" s="40"/>
      <c r="AR150" s="233" t="s">
        <v>123</v>
      </c>
      <c r="AT150" s="233" t="s">
        <v>245</v>
      </c>
      <c r="AU150" s="233" t="s">
        <v>90</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343</v>
      </c>
    </row>
    <row r="151" s="2" customFormat="1" ht="6.96" customHeight="1">
      <c r="A151" s="40"/>
      <c r="B151" s="68"/>
      <c r="C151" s="69"/>
      <c r="D151" s="69"/>
      <c r="E151" s="69"/>
      <c r="F151" s="69"/>
      <c r="G151" s="69"/>
      <c r="H151" s="69"/>
      <c r="I151" s="69"/>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hKU2duJdlniWC9+JkC2L44OIu2S7oKHhkAJwy9xptayJqtIkMVmUeiWEigTAhbu62OiKrd3J5TgNJ+nmOCFdtA==" hashValue="cPeTHDWfflDJocVJ+2YsU1ZDuntoyjfUfcIU/8CePP9bnwY/UHl+osWN5S0MQOBfVKGGRLIHDox1inH82R0zBA=="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188</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3638</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ROUND((SUM(BE125:BE148)),  2)</f>
        <v>0</v>
      </c>
      <c r="G37" s="40"/>
      <c r="H37" s="40"/>
      <c r="I37" s="167">
        <v>0.20999999999999999</v>
      </c>
      <c r="J37" s="166">
        <f>ROUND(((SUM(BE125:BE148))*I37),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ROUND((SUM(BF125:BF148)),  2)</f>
        <v>0</v>
      </c>
      <c r="G38" s="40"/>
      <c r="H38" s="40"/>
      <c r="I38" s="167">
        <v>0.14999999999999999</v>
      </c>
      <c r="J38" s="166">
        <f>ROUND(((SUM(BF125:BF148))*I38),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ROUND((SUM(BG125:BG148)),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ROUND((SUM(BH125:BH148)),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ROUND((SUM(BI125:BI148)),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ER - Evakuační rozhlas</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3639</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4 - ER - Evakuační rozhlas</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187</v>
      </c>
      <c r="G126" s="209"/>
      <c r="H126" s="209"/>
      <c r="I126" s="212"/>
      <c r="J126" s="213">
        <f>BK126</f>
        <v>0</v>
      </c>
      <c r="K126" s="209"/>
      <c r="L126" s="214"/>
      <c r="M126" s="215"/>
      <c r="N126" s="216"/>
      <c r="O126" s="216"/>
      <c r="P126" s="217">
        <f>SUM(P127:P148)</f>
        <v>0</v>
      </c>
      <c r="Q126" s="216"/>
      <c r="R126" s="217">
        <f>SUM(R127:R148)</f>
        <v>0</v>
      </c>
      <c r="S126" s="216"/>
      <c r="T126" s="218">
        <f>SUM(T127:T148)</f>
        <v>0</v>
      </c>
      <c r="U126" s="11"/>
      <c r="V126" s="11"/>
      <c r="W126" s="11"/>
      <c r="X126" s="11"/>
      <c r="Y126" s="11"/>
      <c r="Z126" s="11"/>
      <c r="AA126" s="11"/>
      <c r="AB126" s="11"/>
      <c r="AC126" s="11"/>
      <c r="AD126" s="11"/>
      <c r="AE126" s="11"/>
      <c r="AR126" s="219" t="s">
        <v>90</v>
      </c>
      <c r="AT126" s="220" t="s">
        <v>82</v>
      </c>
      <c r="AU126" s="220" t="s">
        <v>83</v>
      </c>
      <c r="AY126" s="219" t="s">
        <v>244</v>
      </c>
      <c r="BK126" s="221">
        <f>SUM(BK127:BK148)</f>
        <v>0</v>
      </c>
    </row>
    <row r="127" s="2" customFormat="1" ht="16.5" customHeight="1">
      <c r="A127" s="40"/>
      <c r="B127" s="41"/>
      <c r="C127" s="222" t="s">
        <v>90</v>
      </c>
      <c r="D127" s="222" t="s">
        <v>245</v>
      </c>
      <c r="E127" s="223" t="s">
        <v>3387</v>
      </c>
      <c r="F127" s="224" t="s">
        <v>3640</v>
      </c>
      <c r="G127" s="225" t="s">
        <v>979</v>
      </c>
      <c r="H127" s="226">
        <v>1</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3389</v>
      </c>
      <c r="F128" s="224" t="s">
        <v>3641</v>
      </c>
      <c r="G128" s="225" t="s">
        <v>979</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3391</v>
      </c>
      <c r="F129" s="224" t="s">
        <v>3642</v>
      </c>
      <c r="G129" s="225" t="s">
        <v>979</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3393</v>
      </c>
      <c r="F130" s="224" t="s">
        <v>3643</v>
      </c>
      <c r="G130" s="225" t="s">
        <v>979</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3395</v>
      </c>
      <c r="F131" s="224" t="s">
        <v>3644</v>
      </c>
      <c r="G131" s="225" t="s">
        <v>979</v>
      </c>
      <c r="H131" s="226">
        <v>2</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3397</v>
      </c>
      <c r="F132" s="224" t="s">
        <v>3645</v>
      </c>
      <c r="G132" s="225" t="s">
        <v>979</v>
      </c>
      <c r="H132" s="226">
        <v>51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3399</v>
      </c>
      <c r="F133" s="224" t="s">
        <v>3646</v>
      </c>
      <c r="G133" s="225" t="s">
        <v>979</v>
      </c>
      <c r="H133" s="226">
        <v>2</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3403</v>
      </c>
      <c r="F134" s="224" t="s">
        <v>3554</v>
      </c>
      <c r="G134" s="225" t="s">
        <v>248</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3407</v>
      </c>
      <c r="F135" s="224" t="s">
        <v>3647</v>
      </c>
      <c r="G135" s="225" t="s">
        <v>490</v>
      </c>
      <c r="H135" s="226">
        <v>1300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3409</v>
      </c>
      <c r="F136" s="224" t="s">
        <v>3648</v>
      </c>
      <c r="G136" s="225" t="s">
        <v>979</v>
      </c>
      <c r="H136" s="226">
        <v>4333.3329999999996</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24.15" customHeight="1">
      <c r="A137" s="40"/>
      <c r="B137" s="41"/>
      <c r="C137" s="222" t="s">
        <v>285</v>
      </c>
      <c r="D137" s="222" t="s">
        <v>245</v>
      </c>
      <c r="E137" s="223" t="s">
        <v>3411</v>
      </c>
      <c r="F137" s="224" t="s">
        <v>3635</v>
      </c>
      <c r="G137" s="225" t="s">
        <v>979</v>
      </c>
      <c r="H137" s="226">
        <v>2</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3414</v>
      </c>
      <c r="F138" s="224" t="s">
        <v>166</v>
      </c>
      <c r="G138" s="225" t="s">
        <v>979</v>
      </c>
      <c r="H138" s="226">
        <v>1</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3649</v>
      </c>
      <c r="F139" s="224" t="s">
        <v>3650</v>
      </c>
      <c r="G139" s="225" t="s">
        <v>942</v>
      </c>
      <c r="H139" s="226">
        <v>16</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24.15" customHeight="1">
      <c r="A140" s="40"/>
      <c r="B140" s="41"/>
      <c r="C140" s="222" t="s">
        <v>273</v>
      </c>
      <c r="D140" s="222" t="s">
        <v>245</v>
      </c>
      <c r="E140" s="223" t="s">
        <v>3651</v>
      </c>
      <c r="F140" s="224" t="s">
        <v>3652</v>
      </c>
      <c r="G140" s="225" t="s">
        <v>979</v>
      </c>
      <c r="H140" s="226">
        <v>1</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24.15" customHeight="1">
      <c r="A141" s="40"/>
      <c r="B141" s="41"/>
      <c r="C141" s="222" t="s">
        <v>8</v>
      </c>
      <c r="D141" s="222" t="s">
        <v>245</v>
      </c>
      <c r="E141" s="223" t="s">
        <v>3653</v>
      </c>
      <c r="F141" s="224" t="s">
        <v>3654</v>
      </c>
      <c r="G141" s="225" t="s">
        <v>979</v>
      </c>
      <c r="H141" s="226">
        <v>1</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3655</v>
      </c>
      <c r="F142" s="224" t="s">
        <v>3656</v>
      </c>
      <c r="G142" s="225" t="s">
        <v>942</v>
      </c>
      <c r="H142" s="226">
        <v>8</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3657</v>
      </c>
      <c r="F143" s="224" t="s">
        <v>3619</v>
      </c>
      <c r="G143" s="225" t="s">
        <v>942</v>
      </c>
      <c r="H143" s="226">
        <v>4</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3658</v>
      </c>
      <c r="F144" s="224" t="s">
        <v>3522</v>
      </c>
      <c r="G144" s="225" t="s">
        <v>3589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3659</v>
      </c>
      <c r="F145" s="224" t="s">
        <v>3582</v>
      </c>
      <c r="G145" s="225" t="s">
        <v>3589</v>
      </c>
      <c r="H145" s="226">
        <v>1</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16.5" customHeight="1">
      <c r="A146" s="40"/>
      <c r="B146" s="41"/>
      <c r="C146" s="222" t="s">
        <v>283</v>
      </c>
      <c r="D146" s="222" t="s">
        <v>245</v>
      </c>
      <c r="E146" s="223" t="s">
        <v>3660</v>
      </c>
      <c r="F146" s="224" t="s">
        <v>3468</v>
      </c>
      <c r="G146" s="225" t="s">
        <v>3589</v>
      </c>
      <c r="H146" s="226">
        <v>11</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90</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325</v>
      </c>
    </row>
    <row r="147" s="2" customFormat="1" ht="16.5" customHeight="1">
      <c r="A147" s="40"/>
      <c r="B147" s="41"/>
      <c r="C147" s="222" t="s">
        <v>7</v>
      </c>
      <c r="D147" s="222" t="s">
        <v>245</v>
      </c>
      <c r="E147" s="223" t="s">
        <v>3661</v>
      </c>
      <c r="F147" s="224" t="s">
        <v>3591</v>
      </c>
      <c r="G147" s="225" t="s">
        <v>3589</v>
      </c>
      <c r="H147" s="226">
        <v>1</v>
      </c>
      <c r="I147" s="227"/>
      <c r="J147" s="228">
        <f>ROUND(I147*H147,2)</f>
        <v>0</v>
      </c>
      <c r="K147" s="224" t="s">
        <v>249</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90</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329</v>
      </c>
    </row>
    <row r="148" s="2" customFormat="1" ht="16.5" customHeight="1">
      <c r="A148" s="40"/>
      <c r="B148" s="41"/>
      <c r="C148" s="222" t="s">
        <v>288</v>
      </c>
      <c r="D148" s="222" t="s">
        <v>245</v>
      </c>
      <c r="E148" s="223" t="s">
        <v>3662</v>
      </c>
      <c r="F148" s="224" t="s">
        <v>3593</v>
      </c>
      <c r="G148" s="225" t="s">
        <v>3589</v>
      </c>
      <c r="H148" s="226">
        <v>1</v>
      </c>
      <c r="I148" s="227"/>
      <c r="J148" s="228">
        <f>ROUND(I148*H148,2)</f>
        <v>0</v>
      </c>
      <c r="K148" s="224" t="s">
        <v>249</v>
      </c>
      <c r="L148" s="46"/>
      <c r="M148" s="250" t="s">
        <v>1</v>
      </c>
      <c r="N148" s="251" t="s">
        <v>48</v>
      </c>
      <c r="O148" s="252"/>
      <c r="P148" s="253">
        <f>O148*H148</f>
        <v>0</v>
      </c>
      <c r="Q148" s="253">
        <v>0</v>
      </c>
      <c r="R148" s="253">
        <f>Q148*H148</f>
        <v>0</v>
      </c>
      <c r="S148" s="253">
        <v>0</v>
      </c>
      <c r="T148" s="254">
        <f>S148*H148</f>
        <v>0</v>
      </c>
      <c r="U148" s="40"/>
      <c r="V148" s="40"/>
      <c r="W148" s="40"/>
      <c r="X148" s="40"/>
      <c r="Y148" s="40"/>
      <c r="Z148" s="40"/>
      <c r="AA148" s="40"/>
      <c r="AB148" s="40"/>
      <c r="AC148" s="40"/>
      <c r="AD148" s="40"/>
      <c r="AE148" s="40"/>
      <c r="AR148" s="233" t="s">
        <v>123</v>
      </c>
      <c r="AT148" s="233" t="s">
        <v>245</v>
      </c>
      <c r="AU148" s="233" t="s">
        <v>90</v>
      </c>
      <c r="AY148" s="18" t="s">
        <v>244</v>
      </c>
      <c r="BE148" s="234">
        <f>IF(N148="základní",J148,0)</f>
        <v>0</v>
      </c>
      <c r="BF148" s="234">
        <f>IF(N148="snížená",J148,0)</f>
        <v>0</v>
      </c>
      <c r="BG148" s="234">
        <f>IF(N148="zákl. přenesená",J148,0)</f>
        <v>0</v>
      </c>
      <c r="BH148" s="234">
        <f>IF(N148="sníž. přenesená",J148,0)</f>
        <v>0</v>
      </c>
      <c r="BI148" s="234">
        <f>IF(N148="nulová",J148,0)</f>
        <v>0</v>
      </c>
      <c r="BJ148" s="18" t="s">
        <v>90</v>
      </c>
      <c r="BK148" s="234">
        <f>ROUND(I148*H148,2)</f>
        <v>0</v>
      </c>
      <c r="BL148" s="18" t="s">
        <v>123</v>
      </c>
      <c r="BM148" s="233" t="s">
        <v>334</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zMtQ58p1R9YhBLrJwDL/hNfz/rd2a057CLPqQZGDZmV4chO5mBCP29ZjnhBBk2zYb+bx8K07n8t8m5Iih74hww==" hashValue="a23rHYeB4ex2iGlGiBXTrUzemkeuzL7+hgOm6FbkoBZLZCviZTbHmkXd2/H76g5t0Os6mEYQuVtFM4FqECzBPw==" algorithmName="SHA-512" password="E785"/>
  <autoFilter ref="C124:K14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c r="B8" s="21"/>
      <c r="D8" s="153" t="s">
        <v>216</v>
      </c>
      <c r="L8" s="21"/>
    </row>
    <row r="9" s="1" customFormat="1" ht="16.5" customHeight="1">
      <c r="B9" s="21"/>
      <c r="E9" s="154" t="s">
        <v>1696</v>
      </c>
      <c r="F9" s="1"/>
      <c r="G9" s="1"/>
      <c r="H9" s="1"/>
      <c r="L9" s="21"/>
    </row>
    <row r="10" s="1" customFormat="1" ht="12" customHeight="1">
      <c r="B10" s="21"/>
      <c r="D10" s="153" t="s">
        <v>218</v>
      </c>
      <c r="L10" s="21"/>
    </row>
    <row r="11" s="2" customFormat="1" ht="16.5" customHeight="1">
      <c r="A11" s="40"/>
      <c r="B11" s="46"/>
      <c r="C11" s="40"/>
      <c r="D11" s="40"/>
      <c r="E11" s="165" t="s">
        <v>3530</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1331</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3663</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18</v>
      </c>
      <c r="E15" s="40"/>
      <c r="F15" s="143" t="s">
        <v>1</v>
      </c>
      <c r="G15" s="40"/>
      <c r="H15" s="40"/>
      <c r="I15" s="153" t="s">
        <v>20</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22</v>
      </c>
      <c r="E16" s="40"/>
      <c r="F16" s="143" t="s">
        <v>40</v>
      </c>
      <c r="G16" s="40"/>
      <c r="H16" s="40"/>
      <c r="I16" s="153" t="s">
        <v>24</v>
      </c>
      <c r="J16" s="156" t="str">
        <f>'Rekapitulace stavby'!AN8</f>
        <v>31. 5. 2022</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30</v>
      </c>
      <c r="E18" s="40"/>
      <c r="F18" s="40"/>
      <c r="G18" s="40"/>
      <c r="H18" s="40"/>
      <c r="I18" s="153" t="s">
        <v>31</v>
      </c>
      <c r="J18" s="143"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tr">
        <f>IF('Rekapitulace stavby'!E11="","",'Rekapitulace stavby'!E11)</f>
        <v>Slezká nemocnice v Opavě, příspěvková organizace</v>
      </c>
      <c r="F19" s="40"/>
      <c r="G19" s="40"/>
      <c r="H19" s="40"/>
      <c r="I19" s="153" t="s">
        <v>33</v>
      </c>
      <c r="J19" s="143"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34</v>
      </c>
      <c r="E21" s="40"/>
      <c r="F21" s="40"/>
      <c r="G21" s="40"/>
      <c r="H21" s="40"/>
      <c r="I21" s="153"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36</v>
      </c>
      <c r="E24" s="40"/>
      <c r="F24" s="40"/>
      <c r="G24" s="40"/>
      <c r="H24" s="40"/>
      <c r="I24" s="153" t="s">
        <v>31</v>
      </c>
      <c r="J24" s="143"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tr">
        <f>IF('Rekapitulace stavby'!E17="","",'Rekapitulace stavby'!E17)</f>
        <v>CHVÁLEK ATELIÉR s.r.o.</v>
      </c>
      <c r="F25" s="40"/>
      <c r="G25" s="40"/>
      <c r="H25" s="40"/>
      <c r="I25" s="153" t="s">
        <v>33</v>
      </c>
      <c r="J25" s="143"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39</v>
      </c>
      <c r="E27" s="40"/>
      <c r="F27" s="40"/>
      <c r="G27" s="40"/>
      <c r="H27" s="40"/>
      <c r="I27" s="153" t="s">
        <v>31</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33</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41</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43</v>
      </c>
      <c r="E34" s="40"/>
      <c r="F34" s="40"/>
      <c r="G34" s="40"/>
      <c r="H34" s="40"/>
      <c r="I34" s="40"/>
      <c r="J34" s="163">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45</v>
      </c>
      <c r="G36" s="40"/>
      <c r="H36" s="40"/>
      <c r="I36" s="164" t="s">
        <v>44</v>
      </c>
      <c r="J36" s="164" t="s">
        <v>46</v>
      </c>
      <c r="K36" s="40"/>
      <c r="L36" s="65"/>
      <c r="S36" s="40"/>
      <c r="T36" s="40"/>
      <c r="U36" s="40"/>
      <c r="V36" s="40"/>
      <c r="W36" s="40"/>
      <c r="X36" s="40"/>
      <c r="Y36" s="40"/>
      <c r="Z36" s="40"/>
      <c r="AA36" s="40"/>
      <c r="AB36" s="40"/>
      <c r="AC36" s="40"/>
      <c r="AD36" s="40"/>
      <c r="AE36" s="40"/>
    </row>
    <row r="37" s="2" customFormat="1" ht="14.4" customHeight="1">
      <c r="A37" s="40"/>
      <c r="B37" s="46"/>
      <c r="C37" s="40"/>
      <c r="D37" s="165" t="s">
        <v>47</v>
      </c>
      <c r="E37" s="153" t="s">
        <v>48</v>
      </c>
      <c r="F37" s="166">
        <f>ROUND((SUM(BE125:BE145)),  2)</f>
        <v>0</v>
      </c>
      <c r="G37" s="40"/>
      <c r="H37" s="40"/>
      <c r="I37" s="167">
        <v>0.20999999999999999</v>
      </c>
      <c r="J37" s="166">
        <f>ROUND(((SUM(BE125:BE145))*I37),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49</v>
      </c>
      <c r="F38" s="166">
        <f>ROUND((SUM(BF125:BF145)),  2)</f>
        <v>0</v>
      </c>
      <c r="G38" s="40"/>
      <c r="H38" s="40"/>
      <c r="I38" s="167">
        <v>0.14999999999999999</v>
      </c>
      <c r="J38" s="166">
        <f>ROUND(((SUM(BF125:BF145))*I38),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50</v>
      </c>
      <c r="F39" s="166">
        <f>ROUND((SUM(BG125:BG145)),  2)</f>
        <v>0</v>
      </c>
      <c r="G39" s="40"/>
      <c r="H39" s="40"/>
      <c r="I39" s="167">
        <v>0.20999999999999999</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51</v>
      </c>
      <c r="F40" s="166">
        <f>ROUND((SUM(BH125:BH145)),  2)</f>
        <v>0</v>
      </c>
      <c r="G40" s="40"/>
      <c r="H40" s="40"/>
      <c r="I40" s="167">
        <v>0.14999999999999999</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52</v>
      </c>
      <c r="F41" s="166">
        <f>ROUND((SUM(BI125:BI145)),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1" customFormat="1" ht="16.5" customHeight="1">
      <c r="B87" s="22"/>
      <c r="C87" s="23"/>
      <c r="D87" s="23"/>
      <c r="E87" s="186" t="s">
        <v>1696</v>
      </c>
      <c r="F87" s="23"/>
      <c r="G87" s="23"/>
      <c r="H87" s="23"/>
      <c r="I87" s="23"/>
      <c r="J87" s="23"/>
      <c r="K87" s="23"/>
      <c r="L87" s="21"/>
    </row>
    <row r="88" s="1" customFormat="1" ht="12" customHeight="1">
      <c r="B88" s="22"/>
      <c r="C88" s="33" t="s">
        <v>218</v>
      </c>
      <c r="D88" s="23"/>
      <c r="E88" s="23"/>
      <c r="F88" s="23"/>
      <c r="G88" s="23"/>
      <c r="H88" s="23"/>
      <c r="I88" s="23"/>
      <c r="J88" s="23"/>
      <c r="K88" s="23"/>
      <c r="L88" s="21"/>
    </row>
    <row r="89" s="2" customFormat="1" ht="16.5" customHeight="1">
      <c r="A89" s="40"/>
      <c r="B89" s="41"/>
      <c r="C89" s="42"/>
      <c r="D89" s="42"/>
      <c r="E89" s="311" t="s">
        <v>3530</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1331</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KNS - Kabelové nosné systémy</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33" t="s">
        <v>24</v>
      </c>
      <c r="J93" s="81" t="str">
        <f>IF(J16="","",J16)</f>
        <v>31. 5. 2022</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5.65" customHeight="1">
      <c r="A95" s="40"/>
      <c r="B95" s="41"/>
      <c r="C95" s="33" t="s">
        <v>30</v>
      </c>
      <c r="D95" s="42"/>
      <c r="E95" s="42"/>
      <c r="F95" s="28" t="str">
        <f>E19</f>
        <v>Slezká nemocnice v Opavě, příspěvková organizace</v>
      </c>
      <c r="G95" s="42"/>
      <c r="H95" s="42"/>
      <c r="I95" s="33" t="s">
        <v>36</v>
      </c>
      <c r="J95" s="38" t="str">
        <f>E25</f>
        <v>CHVÁLEK ATELIÉR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33"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223</v>
      </c>
      <c r="D98" s="188"/>
      <c r="E98" s="188"/>
      <c r="F98" s="188"/>
      <c r="G98" s="188"/>
      <c r="H98" s="188"/>
      <c r="I98" s="188"/>
      <c r="J98" s="189" t="s">
        <v>224</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225</v>
      </c>
      <c r="D100" s="42"/>
      <c r="E100" s="42"/>
      <c r="F100" s="42"/>
      <c r="G100" s="42"/>
      <c r="H100" s="42"/>
      <c r="I100" s="42"/>
      <c r="J100" s="112">
        <f>J125</f>
        <v>0</v>
      </c>
      <c r="K100" s="42"/>
      <c r="L100" s="65"/>
      <c r="S100" s="40"/>
      <c r="T100" s="40"/>
      <c r="U100" s="40"/>
      <c r="V100" s="40"/>
      <c r="W100" s="40"/>
      <c r="X100" s="40"/>
      <c r="Y100" s="40"/>
      <c r="Z100" s="40"/>
      <c r="AA100" s="40"/>
      <c r="AB100" s="40"/>
      <c r="AC100" s="40"/>
      <c r="AD100" s="40"/>
      <c r="AE100" s="40"/>
      <c r="AU100" s="18" t="s">
        <v>226</v>
      </c>
    </row>
    <row r="101" s="9" customFormat="1" ht="24.96" customHeight="1">
      <c r="A101" s="9"/>
      <c r="B101" s="191"/>
      <c r="C101" s="192"/>
      <c r="D101" s="193" t="s">
        <v>3664</v>
      </c>
      <c r="E101" s="194"/>
      <c r="F101" s="194"/>
      <c r="G101" s="194"/>
      <c r="H101" s="194"/>
      <c r="I101" s="194"/>
      <c r="J101" s="195">
        <f>J126</f>
        <v>0</v>
      </c>
      <c r="K101" s="192"/>
      <c r="L101" s="196"/>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1" customFormat="1" ht="16.5" customHeight="1">
      <c r="B113" s="22"/>
      <c r="C113" s="23"/>
      <c r="D113" s="23"/>
      <c r="E113" s="186" t="s">
        <v>1696</v>
      </c>
      <c r="F113" s="23"/>
      <c r="G113" s="23"/>
      <c r="H113" s="23"/>
      <c r="I113" s="23"/>
      <c r="J113" s="23"/>
      <c r="K113" s="23"/>
      <c r="L113" s="21"/>
    </row>
    <row r="114" s="1" customFormat="1" ht="12" customHeight="1">
      <c r="B114" s="22"/>
      <c r="C114" s="33" t="s">
        <v>218</v>
      </c>
      <c r="D114" s="23"/>
      <c r="E114" s="23"/>
      <c r="F114" s="23"/>
      <c r="G114" s="23"/>
      <c r="H114" s="23"/>
      <c r="I114" s="23"/>
      <c r="J114" s="23"/>
      <c r="K114" s="23"/>
      <c r="L114" s="21"/>
    </row>
    <row r="115" s="2" customFormat="1" ht="16.5" customHeight="1">
      <c r="A115" s="40"/>
      <c r="B115" s="41"/>
      <c r="C115" s="42"/>
      <c r="D115" s="42"/>
      <c r="E115" s="311" t="s">
        <v>3530</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1331</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5 - KNS - Kabelové nosné systémy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33" t="s">
        <v>24</v>
      </c>
      <c r="J119" s="81" t="str">
        <f>IF(J16="","",J16)</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E19</f>
        <v>Slezká nemocnice v Opavě, příspěvková organizace</v>
      </c>
      <c r="G121" s="42"/>
      <c r="H121" s="42"/>
      <c r="I121" s="33" t="s">
        <v>36</v>
      </c>
      <c r="J121" s="38" t="str">
        <f>E25</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33"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189</v>
      </c>
      <c r="G126" s="209"/>
      <c r="H126" s="209"/>
      <c r="I126" s="212"/>
      <c r="J126" s="213">
        <f>BK126</f>
        <v>0</v>
      </c>
      <c r="K126" s="209"/>
      <c r="L126" s="214"/>
      <c r="M126" s="215"/>
      <c r="N126" s="216"/>
      <c r="O126" s="216"/>
      <c r="P126" s="217">
        <f>SUM(P127:P145)</f>
        <v>0</v>
      </c>
      <c r="Q126" s="216"/>
      <c r="R126" s="217">
        <f>SUM(R127:R145)</f>
        <v>0</v>
      </c>
      <c r="S126" s="216"/>
      <c r="T126" s="218">
        <f>SUM(T127:T145)</f>
        <v>0</v>
      </c>
      <c r="U126" s="11"/>
      <c r="V126" s="11"/>
      <c r="W126" s="11"/>
      <c r="X126" s="11"/>
      <c r="Y126" s="11"/>
      <c r="Z126" s="11"/>
      <c r="AA126" s="11"/>
      <c r="AB126" s="11"/>
      <c r="AC126" s="11"/>
      <c r="AD126" s="11"/>
      <c r="AE126" s="11"/>
      <c r="AR126" s="219" t="s">
        <v>90</v>
      </c>
      <c r="AT126" s="220" t="s">
        <v>82</v>
      </c>
      <c r="AU126" s="220" t="s">
        <v>83</v>
      </c>
      <c r="AY126" s="219" t="s">
        <v>244</v>
      </c>
      <c r="BK126" s="221">
        <f>SUM(BK127:BK145)</f>
        <v>0</v>
      </c>
    </row>
    <row r="127" s="2" customFormat="1" ht="16.5" customHeight="1">
      <c r="A127" s="40"/>
      <c r="B127" s="41"/>
      <c r="C127" s="222" t="s">
        <v>90</v>
      </c>
      <c r="D127" s="222" t="s">
        <v>245</v>
      </c>
      <c r="E127" s="223" t="s">
        <v>3418</v>
      </c>
      <c r="F127" s="224" t="s">
        <v>3665</v>
      </c>
      <c r="G127" s="225" t="s">
        <v>397</v>
      </c>
      <c r="H127" s="226">
        <v>300</v>
      </c>
      <c r="I127" s="227"/>
      <c r="J127" s="228">
        <f>ROUND(I127*H127,2)</f>
        <v>0</v>
      </c>
      <c r="K127" s="224" t="s">
        <v>249</v>
      </c>
      <c r="L127" s="46"/>
      <c r="M127" s="229" t="s">
        <v>1</v>
      </c>
      <c r="N127" s="230" t="s">
        <v>48</v>
      </c>
      <c r="O127" s="93"/>
      <c r="P127" s="231">
        <f>O127*H127</f>
        <v>0</v>
      </c>
      <c r="Q127" s="231">
        <v>0</v>
      </c>
      <c r="R127" s="231">
        <f>Q127*H127</f>
        <v>0</v>
      </c>
      <c r="S127" s="231">
        <v>0</v>
      </c>
      <c r="T127" s="232">
        <f>S127*H127</f>
        <v>0</v>
      </c>
      <c r="U127" s="40"/>
      <c r="V127" s="40"/>
      <c r="W127" s="40"/>
      <c r="X127" s="40"/>
      <c r="Y127" s="40"/>
      <c r="Z127" s="40"/>
      <c r="AA127" s="40"/>
      <c r="AB127" s="40"/>
      <c r="AC127" s="40"/>
      <c r="AD127" s="40"/>
      <c r="AE127" s="40"/>
      <c r="AR127" s="233" t="s">
        <v>123</v>
      </c>
      <c r="AT127" s="233" t="s">
        <v>245</v>
      </c>
      <c r="AU127" s="233" t="s">
        <v>90</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92</v>
      </c>
    </row>
    <row r="128" s="2" customFormat="1" ht="16.5" customHeight="1">
      <c r="A128" s="40"/>
      <c r="B128" s="41"/>
      <c r="C128" s="222" t="s">
        <v>92</v>
      </c>
      <c r="D128" s="222" t="s">
        <v>245</v>
      </c>
      <c r="E128" s="223" t="s">
        <v>3420</v>
      </c>
      <c r="F128" s="224" t="s">
        <v>3666</v>
      </c>
      <c r="G128" s="225" t="s">
        <v>397</v>
      </c>
      <c r="H128" s="226">
        <v>300</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90</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123</v>
      </c>
    </row>
    <row r="129" s="2" customFormat="1" ht="16.5" customHeight="1">
      <c r="A129" s="40"/>
      <c r="B129" s="41"/>
      <c r="C129" s="222" t="s">
        <v>117</v>
      </c>
      <c r="D129" s="222" t="s">
        <v>245</v>
      </c>
      <c r="E129" s="223" t="s">
        <v>3422</v>
      </c>
      <c r="F129" s="224" t="s">
        <v>3345</v>
      </c>
      <c r="G129" s="225" t="s">
        <v>3667</v>
      </c>
      <c r="H129" s="226">
        <v>10</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90</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258</v>
      </c>
    </row>
    <row r="130" s="2" customFormat="1" ht="16.5" customHeight="1">
      <c r="A130" s="40"/>
      <c r="B130" s="41"/>
      <c r="C130" s="222" t="s">
        <v>123</v>
      </c>
      <c r="D130" s="222" t="s">
        <v>245</v>
      </c>
      <c r="E130" s="223" t="s">
        <v>3424</v>
      </c>
      <c r="F130" s="224" t="s">
        <v>3347</v>
      </c>
      <c r="G130" s="225" t="s">
        <v>3667</v>
      </c>
      <c r="H130" s="226">
        <v>1</v>
      </c>
      <c r="I130" s="227"/>
      <c r="J130" s="228">
        <f>ROUND(I130*H130,2)</f>
        <v>0</v>
      </c>
      <c r="K130" s="224" t="s">
        <v>249</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123</v>
      </c>
      <c r="AT130" s="233" t="s">
        <v>245</v>
      </c>
      <c r="AU130" s="233" t="s">
        <v>90</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123</v>
      </c>
      <c r="BM130" s="233" t="s">
        <v>262</v>
      </c>
    </row>
    <row r="131" s="2" customFormat="1" ht="16.5" customHeight="1">
      <c r="A131" s="40"/>
      <c r="B131" s="41"/>
      <c r="C131" s="222" t="s">
        <v>139</v>
      </c>
      <c r="D131" s="222" t="s">
        <v>245</v>
      </c>
      <c r="E131" s="223" t="s">
        <v>3426</v>
      </c>
      <c r="F131" s="224" t="s">
        <v>3668</v>
      </c>
      <c r="G131" s="225" t="s">
        <v>3667</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90</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266</v>
      </c>
    </row>
    <row r="132" s="2" customFormat="1" ht="16.5" customHeight="1">
      <c r="A132" s="40"/>
      <c r="B132" s="41"/>
      <c r="C132" s="222" t="s">
        <v>258</v>
      </c>
      <c r="D132" s="222" t="s">
        <v>245</v>
      </c>
      <c r="E132" s="223" t="s">
        <v>3428</v>
      </c>
      <c r="F132" s="224" t="s">
        <v>3349</v>
      </c>
      <c r="G132" s="225" t="s">
        <v>3667</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90</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269</v>
      </c>
    </row>
    <row r="133" s="2" customFormat="1" ht="16.5" customHeight="1">
      <c r="A133" s="40"/>
      <c r="B133" s="41"/>
      <c r="C133" s="222" t="s">
        <v>270</v>
      </c>
      <c r="D133" s="222" t="s">
        <v>245</v>
      </c>
      <c r="E133" s="223" t="s">
        <v>3430</v>
      </c>
      <c r="F133" s="224" t="s">
        <v>3669</v>
      </c>
      <c r="G133" s="225" t="s">
        <v>3667</v>
      </c>
      <c r="H133" s="226">
        <v>1</v>
      </c>
      <c r="I133" s="227"/>
      <c r="J133" s="228">
        <f>ROUND(I133*H133,2)</f>
        <v>0</v>
      </c>
      <c r="K133" s="224" t="s">
        <v>249</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123</v>
      </c>
      <c r="AT133" s="233" t="s">
        <v>245</v>
      </c>
      <c r="AU133" s="233" t="s">
        <v>90</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123</v>
      </c>
      <c r="BM133" s="233" t="s">
        <v>273</v>
      </c>
    </row>
    <row r="134" s="2" customFormat="1" ht="16.5" customHeight="1">
      <c r="A134" s="40"/>
      <c r="B134" s="41"/>
      <c r="C134" s="222" t="s">
        <v>262</v>
      </c>
      <c r="D134" s="222" t="s">
        <v>245</v>
      </c>
      <c r="E134" s="223" t="s">
        <v>3431</v>
      </c>
      <c r="F134" s="224" t="s">
        <v>3351</v>
      </c>
      <c r="G134" s="225" t="s">
        <v>3667</v>
      </c>
      <c r="H134" s="226">
        <v>150</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90</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276</v>
      </c>
    </row>
    <row r="135" s="2" customFormat="1" ht="16.5" customHeight="1">
      <c r="A135" s="40"/>
      <c r="B135" s="41"/>
      <c r="C135" s="222" t="s">
        <v>277</v>
      </c>
      <c r="D135" s="222" t="s">
        <v>245</v>
      </c>
      <c r="E135" s="223" t="s">
        <v>3670</v>
      </c>
      <c r="F135" s="224" t="s">
        <v>3331</v>
      </c>
      <c r="G135" s="225" t="s">
        <v>3667</v>
      </c>
      <c r="H135" s="226">
        <v>300</v>
      </c>
      <c r="I135" s="227"/>
      <c r="J135" s="228">
        <f>ROUND(I135*H135,2)</f>
        <v>0</v>
      </c>
      <c r="K135" s="224" t="s">
        <v>249</v>
      </c>
      <c r="L135" s="46"/>
      <c r="M135" s="229" t="s">
        <v>1</v>
      </c>
      <c r="N135" s="230"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123</v>
      </c>
      <c r="AT135" s="233" t="s">
        <v>245</v>
      </c>
      <c r="AU135" s="233" t="s">
        <v>90</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123</v>
      </c>
      <c r="BM135" s="233" t="s">
        <v>280</v>
      </c>
    </row>
    <row r="136" s="2" customFormat="1" ht="16.5" customHeight="1">
      <c r="A136" s="40"/>
      <c r="B136" s="41"/>
      <c r="C136" s="222" t="s">
        <v>266</v>
      </c>
      <c r="D136" s="222" t="s">
        <v>245</v>
      </c>
      <c r="E136" s="223" t="s">
        <v>3671</v>
      </c>
      <c r="F136" s="224" t="s">
        <v>3335</v>
      </c>
      <c r="G136" s="225" t="s">
        <v>3667</v>
      </c>
      <c r="H136" s="226">
        <v>600</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90</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283</v>
      </c>
    </row>
    <row r="137" s="2" customFormat="1" ht="16.5" customHeight="1">
      <c r="A137" s="40"/>
      <c r="B137" s="41"/>
      <c r="C137" s="222" t="s">
        <v>285</v>
      </c>
      <c r="D137" s="222" t="s">
        <v>245</v>
      </c>
      <c r="E137" s="223" t="s">
        <v>3672</v>
      </c>
      <c r="F137" s="224" t="s">
        <v>3337</v>
      </c>
      <c r="G137" s="225" t="s">
        <v>3667</v>
      </c>
      <c r="H137" s="226">
        <v>300</v>
      </c>
      <c r="I137" s="227"/>
      <c r="J137" s="228">
        <f>ROUND(I137*H137,2)</f>
        <v>0</v>
      </c>
      <c r="K137" s="224" t="s">
        <v>249</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90</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288</v>
      </c>
    </row>
    <row r="138" s="2" customFormat="1" ht="16.5" customHeight="1">
      <c r="A138" s="40"/>
      <c r="B138" s="41"/>
      <c r="C138" s="222" t="s">
        <v>269</v>
      </c>
      <c r="D138" s="222" t="s">
        <v>245</v>
      </c>
      <c r="E138" s="223" t="s">
        <v>3673</v>
      </c>
      <c r="F138" s="224" t="s">
        <v>3341</v>
      </c>
      <c r="G138" s="225" t="s">
        <v>3667</v>
      </c>
      <c r="H138" s="226">
        <v>300</v>
      </c>
      <c r="I138" s="227"/>
      <c r="J138" s="228">
        <f>ROUND(I138*H138,2)</f>
        <v>0</v>
      </c>
      <c r="K138" s="224" t="s">
        <v>249</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90</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291</v>
      </c>
    </row>
    <row r="139" s="2" customFormat="1" ht="16.5" customHeight="1">
      <c r="A139" s="40"/>
      <c r="B139" s="41"/>
      <c r="C139" s="222" t="s">
        <v>292</v>
      </c>
      <c r="D139" s="222" t="s">
        <v>245</v>
      </c>
      <c r="E139" s="223" t="s">
        <v>3674</v>
      </c>
      <c r="F139" s="224" t="s">
        <v>3329</v>
      </c>
      <c r="G139" s="225" t="s">
        <v>3667</v>
      </c>
      <c r="H139" s="226">
        <v>300</v>
      </c>
      <c r="I139" s="227"/>
      <c r="J139" s="228">
        <f>ROUND(I139*H139,2)</f>
        <v>0</v>
      </c>
      <c r="K139" s="224" t="s">
        <v>249</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90</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295</v>
      </c>
    </row>
    <row r="140" s="2" customFormat="1" ht="16.5" customHeight="1">
      <c r="A140" s="40"/>
      <c r="B140" s="41"/>
      <c r="C140" s="222" t="s">
        <v>273</v>
      </c>
      <c r="D140" s="222" t="s">
        <v>245</v>
      </c>
      <c r="E140" s="223" t="s">
        <v>3675</v>
      </c>
      <c r="F140" s="224" t="s">
        <v>3676</v>
      </c>
      <c r="G140" s="225" t="s">
        <v>397</v>
      </c>
      <c r="H140" s="226">
        <v>100</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90</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298</v>
      </c>
    </row>
    <row r="141" s="2" customFormat="1" ht="16.5" customHeight="1">
      <c r="A141" s="40"/>
      <c r="B141" s="41"/>
      <c r="C141" s="222" t="s">
        <v>8</v>
      </c>
      <c r="D141" s="222" t="s">
        <v>245</v>
      </c>
      <c r="E141" s="223" t="s">
        <v>3677</v>
      </c>
      <c r="F141" s="224" t="s">
        <v>3678</v>
      </c>
      <c r="G141" s="225" t="s">
        <v>397</v>
      </c>
      <c r="H141" s="226">
        <v>100</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90</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302</v>
      </c>
    </row>
    <row r="142" s="2" customFormat="1" ht="16.5" customHeight="1">
      <c r="A142" s="40"/>
      <c r="B142" s="41"/>
      <c r="C142" s="222" t="s">
        <v>276</v>
      </c>
      <c r="D142" s="222" t="s">
        <v>245</v>
      </c>
      <c r="E142" s="223" t="s">
        <v>3679</v>
      </c>
      <c r="F142" s="224" t="s">
        <v>3680</v>
      </c>
      <c r="G142" s="225" t="s">
        <v>3667</v>
      </c>
      <c r="H142" s="226">
        <v>50</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90</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306</v>
      </c>
    </row>
    <row r="143" s="2" customFormat="1" ht="16.5" customHeight="1">
      <c r="A143" s="40"/>
      <c r="B143" s="41"/>
      <c r="C143" s="222" t="s">
        <v>308</v>
      </c>
      <c r="D143" s="222" t="s">
        <v>245</v>
      </c>
      <c r="E143" s="223" t="s">
        <v>3681</v>
      </c>
      <c r="F143" s="224" t="s">
        <v>3682</v>
      </c>
      <c r="G143" s="225" t="s">
        <v>3667</v>
      </c>
      <c r="H143" s="226">
        <v>100</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90</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311</v>
      </c>
    </row>
    <row r="144" s="2" customFormat="1" ht="16.5" customHeight="1">
      <c r="A144" s="40"/>
      <c r="B144" s="41"/>
      <c r="C144" s="222" t="s">
        <v>280</v>
      </c>
      <c r="D144" s="222" t="s">
        <v>245</v>
      </c>
      <c r="E144" s="223" t="s">
        <v>3683</v>
      </c>
      <c r="F144" s="224" t="s">
        <v>3591</v>
      </c>
      <c r="G144" s="225" t="s">
        <v>3589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90</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315</v>
      </c>
    </row>
    <row r="145" s="2" customFormat="1" ht="16.5" customHeight="1">
      <c r="A145" s="40"/>
      <c r="B145" s="41"/>
      <c r="C145" s="222" t="s">
        <v>317</v>
      </c>
      <c r="D145" s="222" t="s">
        <v>245</v>
      </c>
      <c r="E145" s="223" t="s">
        <v>3684</v>
      </c>
      <c r="F145" s="224" t="s">
        <v>3593</v>
      </c>
      <c r="G145" s="225" t="s">
        <v>3589</v>
      </c>
      <c r="H145" s="226">
        <v>1</v>
      </c>
      <c r="I145" s="227"/>
      <c r="J145" s="228">
        <f>ROUND(I145*H145,2)</f>
        <v>0</v>
      </c>
      <c r="K145" s="224" t="s">
        <v>249</v>
      </c>
      <c r="L145" s="46"/>
      <c r="M145" s="250" t="s">
        <v>1</v>
      </c>
      <c r="N145" s="251" t="s">
        <v>48</v>
      </c>
      <c r="O145" s="252"/>
      <c r="P145" s="253">
        <f>O145*H145</f>
        <v>0</v>
      </c>
      <c r="Q145" s="253">
        <v>0</v>
      </c>
      <c r="R145" s="253">
        <f>Q145*H145</f>
        <v>0</v>
      </c>
      <c r="S145" s="253">
        <v>0</v>
      </c>
      <c r="T145" s="254">
        <f>S145*H145</f>
        <v>0</v>
      </c>
      <c r="U145" s="40"/>
      <c r="V145" s="40"/>
      <c r="W145" s="40"/>
      <c r="X145" s="40"/>
      <c r="Y145" s="40"/>
      <c r="Z145" s="40"/>
      <c r="AA145" s="40"/>
      <c r="AB145" s="40"/>
      <c r="AC145" s="40"/>
      <c r="AD145" s="40"/>
      <c r="AE145" s="40"/>
      <c r="AR145" s="233" t="s">
        <v>123</v>
      </c>
      <c r="AT145" s="233" t="s">
        <v>245</v>
      </c>
      <c r="AU145" s="233" t="s">
        <v>90</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321</v>
      </c>
    </row>
    <row r="146" s="2" customFormat="1" ht="6.96" customHeight="1">
      <c r="A146" s="40"/>
      <c r="B146" s="68"/>
      <c r="C146" s="69"/>
      <c r="D146" s="69"/>
      <c r="E146" s="69"/>
      <c r="F146" s="69"/>
      <c r="G146" s="69"/>
      <c r="H146" s="69"/>
      <c r="I146" s="69"/>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XOCYMfNaDlCludpnerhnZRCAaCrH6mc0QPNBo9Cm1RuGTOOJmObhZQLu/y5HJEpNW+GsenJ/P0YIGzeRBXPuTg==" hashValue="IKeDiYmsVT7x0AevgNlFv1sodn/9NSxM53n2t3mQNyFa07TxW3DnScS6v/OW9NcsXjoG9dMvoASv+6Wz1DERdw==" algorithmName="SHA-512" password="E785"/>
  <autoFilter ref="C124:K14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3685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ROUND((SUM(BE125:BE144)),  2)</f>
        <v>0</v>
      </c>
      <c r="G35" s="40"/>
      <c r="H35" s="40"/>
      <c r="I35" s="167">
        <v>0.20999999999999999</v>
      </c>
      <c r="J35" s="166">
        <f>ROUND(((SUM(BE125:BE144))*I35),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ROUND((SUM(BF125:BF144)),  2)</f>
        <v>0</v>
      </c>
      <c r="G36" s="40"/>
      <c r="H36" s="40"/>
      <c r="I36" s="167">
        <v>0.14999999999999999</v>
      </c>
      <c r="J36" s="166">
        <f>ROUND(((SUM(BF125:BF144))*I36),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ROUND((SUM(BG125:BG144)),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ROUND((SUM(BH125:BH144)),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ROUND((SUM(BI125:BI144)),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D.03.7 - Ústřední vytápění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3686</v>
      </c>
      <c r="E99" s="194"/>
      <c r="F99" s="194"/>
      <c r="G99" s="194"/>
      <c r="H99" s="194"/>
      <c r="I99" s="194"/>
      <c r="J99" s="195">
        <f>J126</f>
        <v>0</v>
      </c>
      <c r="K99" s="192"/>
      <c r="L99" s="196"/>
      <c r="S99" s="9"/>
      <c r="T99" s="9"/>
      <c r="U99" s="9"/>
      <c r="V99" s="9"/>
      <c r="W99" s="9"/>
      <c r="X99" s="9"/>
      <c r="Y99" s="9"/>
      <c r="Z99" s="9"/>
      <c r="AA99" s="9"/>
      <c r="AB99" s="9"/>
      <c r="AC99" s="9"/>
      <c r="AD99" s="9"/>
      <c r="AE99" s="9"/>
    </row>
    <row r="100" s="12" customFormat="1" ht="19.92" customHeight="1">
      <c r="A100" s="12"/>
      <c r="B100" s="255"/>
      <c r="C100" s="135"/>
      <c r="D100" s="256" t="s">
        <v>3687</v>
      </c>
      <c r="E100" s="257"/>
      <c r="F100" s="257"/>
      <c r="G100" s="257"/>
      <c r="H100" s="257"/>
      <c r="I100" s="257"/>
      <c r="J100" s="258">
        <f>J127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3688</v>
      </c>
      <c r="E101" s="257"/>
      <c r="F101" s="257"/>
      <c r="G101" s="257"/>
      <c r="H101" s="257"/>
      <c r="I101" s="257"/>
      <c r="J101" s="258">
        <f>J133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3689</v>
      </c>
      <c r="E102" s="257"/>
      <c r="F102" s="257"/>
      <c r="G102" s="257"/>
      <c r="H102" s="257"/>
      <c r="I102" s="257"/>
      <c r="J102" s="258">
        <f>J135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3690</v>
      </c>
      <c r="E103" s="257"/>
      <c r="F103" s="257"/>
      <c r="G103" s="257"/>
      <c r="H103" s="257"/>
      <c r="I103" s="257"/>
      <c r="J103" s="258">
        <f>J143</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216</v>
      </c>
      <c r="D114" s="23"/>
      <c r="E114" s="23"/>
      <c r="F114" s="23"/>
      <c r="G114" s="23"/>
      <c r="H114" s="23"/>
      <c r="I114" s="23"/>
      <c r="J114" s="23"/>
      <c r="K114" s="23"/>
      <c r="L114" s="21"/>
    </row>
    <row r="115" s="2" customFormat="1" ht="16.5" customHeight="1">
      <c r="A115" s="40"/>
      <c r="B115" s="41"/>
      <c r="C115" s="42"/>
      <c r="D115" s="42"/>
      <c r="E115" s="186" t="s">
        <v>1696</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218</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D.03.7 - Ústřední vytápění</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33" t="s">
        <v>24</v>
      </c>
      <c r="J119" s="81" t="str">
        <f>IF(J14="","",J14)</f>
        <v>31. 5. 2022</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30</v>
      </c>
      <c r="D121" s="42"/>
      <c r="E121" s="42"/>
      <c r="F121" s="28" t="str">
        <f>E17</f>
        <v>Slezká nemocnice v Opavě, příspěvková organizace</v>
      </c>
      <c r="G121" s="42"/>
      <c r="H121" s="42"/>
      <c r="I121" s="33" t="s">
        <v>36</v>
      </c>
      <c r="J121" s="38" t="str">
        <f>E23</f>
        <v>CHVÁLEK ATELIÉR s.r.o.</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33"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0" customFormat="1" ht="29.28" customHeight="1">
      <c r="A124" s="197"/>
      <c r="B124" s="198"/>
      <c r="C124" s="199" t="s">
        <v>232</v>
      </c>
      <c r="D124" s="200" t="s">
        <v>68</v>
      </c>
      <c r="E124" s="200" t="s">
        <v>64</v>
      </c>
      <c r="F124" s="200" t="s">
        <v>65</v>
      </c>
      <c r="G124" s="200" t="s">
        <v>233</v>
      </c>
      <c r="H124" s="200" t="s">
        <v>234</v>
      </c>
      <c r="I124" s="200" t="s">
        <v>235</v>
      </c>
      <c r="J124" s="200" t="s">
        <v>224</v>
      </c>
      <c r="K124" s="201" t="s">
        <v>236</v>
      </c>
      <c r="L124" s="202"/>
      <c r="M124" s="102" t="s">
        <v>1</v>
      </c>
      <c r="N124" s="103" t="s">
        <v>47</v>
      </c>
      <c r="O124" s="103" t="s">
        <v>237</v>
      </c>
      <c r="P124" s="103" t="s">
        <v>238</v>
      </c>
      <c r="Q124" s="103" t="s">
        <v>239</v>
      </c>
      <c r="R124" s="103" t="s">
        <v>240</v>
      </c>
      <c r="S124" s="103" t="s">
        <v>241</v>
      </c>
      <c r="T124" s="104" t="s">
        <v>242</v>
      </c>
      <c r="U124" s="197"/>
      <c r="V124" s="197"/>
      <c r="W124" s="197"/>
      <c r="X124" s="197"/>
      <c r="Y124" s="197"/>
      <c r="Z124" s="197"/>
      <c r="AA124" s="197"/>
      <c r="AB124" s="197"/>
      <c r="AC124" s="197"/>
      <c r="AD124" s="197"/>
      <c r="AE124" s="197"/>
    </row>
    <row r="125" s="2" customFormat="1" ht="22.8" customHeight="1">
      <c r="A125" s="40"/>
      <c r="B125" s="41"/>
      <c r="C125" s="109" t="s">
        <v>243</v>
      </c>
      <c r="D125" s="42"/>
      <c r="E125" s="42"/>
      <c r="F125" s="42"/>
      <c r="G125" s="42"/>
      <c r="H125" s="42"/>
      <c r="I125" s="42"/>
      <c r="J125" s="203">
        <f>BK125</f>
        <v>0</v>
      </c>
      <c r="K125" s="42"/>
      <c r="L125" s="46"/>
      <c r="M125" s="105"/>
      <c r="N125" s="204"/>
      <c r="O125" s="106"/>
      <c r="P125" s="205">
        <f>P126</f>
        <v>0</v>
      </c>
      <c r="Q125" s="106"/>
      <c r="R125" s="205">
        <f>R126</f>
        <v>0</v>
      </c>
      <c r="S125" s="106"/>
      <c r="T125" s="206">
        <f>T126</f>
        <v>0</v>
      </c>
      <c r="U125" s="40"/>
      <c r="V125" s="40"/>
      <c r="W125" s="40"/>
      <c r="X125" s="40"/>
      <c r="Y125" s="40"/>
      <c r="Z125" s="40"/>
      <c r="AA125" s="40"/>
      <c r="AB125" s="40"/>
      <c r="AC125" s="40"/>
      <c r="AD125" s="40"/>
      <c r="AE125" s="40"/>
      <c r="AT125" s="18" t="s">
        <v>82</v>
      </c>
      <c r="AU125" s="18" t="s">
        <v>226</v>
      </c>
      <c r="BK125" s="207">
        <f>BK126</f>
        <v>0</v>
      </c>
    </row>
    <row r="126" s="11" customFormat="1" ht="25.92" customHeight="1">
      <c r="A126" s="11"/>
      <c r="B126" s="208"/>
      <c r="C126" s="209"/>
      <c r="D126" s="210" t="s">
        <v>82</v>
      </c>
      <c r="E126" s="211" t="s">
        <v>1341</v>
      </c>
      <c r="F126" s="211" t="s">
        <v>3691</v>
      </c>
      <c r="G126" s="209"/>
      <c r="H126" s="209"/>
      <c r="I126" s="212"/>
      <c r="J126" s="213">
        <f>BK126</f>
        <v>0</v>
      </c>
      <c r="K126" s="209"/>
      <c r="L126" s="214"/>
      <c r="M126" s="215"/>
      <c r="N126" s="216"/>
      <c r="O126" s="216"/>
      <c r="P126" s="217">
        <f>P127+P133+P135+P143</f>
        <v>0</v>
      </c>
      <c r="Q126" s="216"/>
      <c r="R126" s="217">
        <f>R127+R133+R135+R143</f>
        <v>0</v>
      </c>
      <c r="S126" s="216"/>
      <c r="T126" s="218">
        <f>T127+T133+T135+T143</f>
        <v>0</v>
      </c>
      <c r="U126" s="11"/>
      <c r="V126" s="11"/>
      <c r="W126" s="11"/>
      <c r="X126" s="11"/>
      <c r="Y126" s="11"/>
      <c r="Z126" s="11"/>
      <c r="AA126" s="11"/>
      <c r="AB126" s="11"/>
      <c r="AC126" s="11"/>
      <c r="AD126" s="11"/>
      <c r="AE126" s="11"/>
      <c r="AR126" s="219" t="s">
        <v>90</v>
      </c>
      <c r="AT126" s="220" t="s">
        <v>82</v>
      </c>
      <c r="AU126" s="220" t="s">
        <v>83</v>
      </c>
      <c r="AY126" s="219" t="s">
        <v>244</v>
      </c>
      <c r="BK126" s="221">
        <f>BK127+BK133+BK135+BK143</f>
        <v>0</v>
      </c>
    </row>
    <row r="127" s="11" customFormat="1" ht="22.8" customHeight="1">
      <c r="A127" s="11"/>
      <c r="B127" s="208"/>
      <c r="C127" s="209"/>
      <c r="D127" s="210" t="s">
        <v>82</v>
      </c>
      <c r="E127" s="260" t="s">
        <v>801</v>
      </c>
      <c r="F127" s="260" t="s">
        <v>3692</v>
      </c>
      <c r="G127" s="209"/>
      <c r="H127" s="209"/>
      <c r="I127" s="212"/>
      <c r="J127" s="261">
        <f>BK127</f>
        <v>0</v>
      </c>
      <c r="K127" s="209"/>
      <c r="L127" s="214"/>
      <c r="M127" s="215"/>
      <c r="N127" s="216"/>
      <c r="O127" s="216"/>
      <c r="P127" s="217">
        <f>SUM(P128:P132)</f>
        <v>0</v>
      </c>
      <c r="Q127" s="216"/>
      <c r="R127" s="217">
        <f>SUM(R128:R132)</f>
        <v>0</v>
      </c>
      <c r="S127" s="216"/>
      <c r="T127" s="218">
        <f>SUM(T128:T132)</f>
        <v>0</v>
      </c>
      <c r="U127" s="11"/>
      <c r="V127" s="11"/>
      <c r="W127" s="11"/>
      <c r="X127" s="11"/>
      <c r="Y127" s="11"/>
      <c r="Z127" s="11"/>
      <c r="AA127" s="11"/>
      <c r="AB127" s="11"/>
      <c r="AC127" s="11"/>
      <c r="AD127" s="11"/>
      <c r="AE127" s="11"/>
      <c r="AR127" s="219" t="s">
        <v>92</v>
      </c>
      <c r="AT127" s="220" t="s">
        <v>82</v>
      </c>
      <c r="AU127" s="220" t="s">
        <v>90</v>
      </c>
      <c r="AY127" s="219" t="s">
        <v>244</v>
      </c>
      <c r="BK127" s="221">
        <f>SUM(BK128:BK132)</f>
        <v>0</v>
      </c>
    </row>
    <row r="128" s="2" customFormat="1" ht="16.5" customHeight="1">
      <c r="A128" s="40"/>
      <c r="B128" s="41"/>
      <c r="C128" s="222" t="s">
        <v>90</v>
      </c>
      <c r="D128" s="222" t="s">
        <v>245</v>
      </c>
      <c r="E128" s="223" t="s">
        <v>3693</v>
      </c>
      <c r="F128" s="224" t="s">
        <v>3694</v>
      </c>
      <c r="G128" s="225" t="s">
        <v>490</v>
      </c>
      <c r="H128" s="226">
        <v>10</v>
      </c>
      <c r="I128" s="227"/>
      <c r="J128" s="228">
        <f>ROUND(I128*H128,2)</f>
        <v>0</v>
      </c>
      <c r="K128" s="224" t="s">
        <v>1</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276</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276</v>
      </c>
      <c r="BM128" s="233" t="s">
        <v>92</v>
      </c>
    </row>
    <row r="129" s="2" customFormat="1" ht="16.5" customHeight="1">
      <c r="A129" s="40"/>
      <c r="B129" s="41"/>
      <c r="C129" s="222" t="s">
        <v>92</v>
      </c>
      <c r="D129" s="222" t="s">
        <v>245</v>
      </c>
      <c r="E129" s="223" t="s">
        <v>3695</v>
      </c>
      <c r="F129" s="224" t="s">
        <v>3696</v>
      </c>
      <c r="G129" s="225" t="s">
        <v>257</v>
      </c>
      <c r="H129" s="226">
        <v>6</v>
      </c>
      <c r="I129" s="227"/>
      <c r="J129" s="228">
        <f>ROUND(I129*H129,2)</f>
        <v>0</v>
      </c>
      <c r="K129" s="224" t="s">
        <v>1</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276</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276</v>
      </c>
      <c r="BM129" s="233" t="s">
        <v>123</v>
      </c>
    </row>
    <row r="130" s="2" customFormat="1" ht="16.5" customHeight="1">
      <c r="A130" s="40"/>
      <c r="B130" s="41"/>
      <c r="C130" s="222" t="s">
        <v>117</v>
      </c>
      <c r="D130" s="222" t="s">
        <v>245</v>
      </c>
      <c r="E130" s="223" t="s">
        <v>3697</v>
      </c>
      <c r="F130" s="224" t="s">
        <v>3698</v>
      </c>
      <c r="G130" s="225" t="s">
        <v>257</v>
      </c>
      <c r="H130" s="226">
        <v>6</v>
      </c>
      <c r="I130" s="227"/>
      <c r="J130" s="228">
        <f>ROUND(I130*H130,2)</f>
        <v>0</v>
      </c>
      <c r="K130" s="224" t="s">
        <v>1</v>
      </c>
      <c r="L130" s="46"/>
      <c r="M130" s="229" t="s">
        <v>1</v>
      </c>
      <c r="N130" s="230" t="s">
        <v>48</v>
      </c>
      <c r="O130" s="93"/>
      <c r="P130" s="231">
        <f>O130*H130</f>
        <v>0</v>
      </c>
      <c r="Q130" s="231">
        <v>0</v>
      </c>
      <c r="R130" s="231">
        <f>Q130*H130</f>
        <v>0</v>
      </c>
      <c r="S130" s="231">
        <v>0</v>
      </c>
      <c r="T130" s="232">
        <f>S130*H130</f>
        <v>0</v>
      </c>
      <c r="U130" s="40"/>
      <c r="V130" s="40"/>
      <c r="W130" s="40"/>
      <c r="X130" s="40"/>
      <c r="Y130" s="40"/>
      <c r="Z130" s="40"/>
      <c r="AA130" s="40"/>
      <c r="AB130" s="40"/>
      <c r="AC130" s="40"/>
      <c r="AD130" s="40"/>
      <c r="AE130" s="40"/>
      <c r="AR130" s="233" t="s">
        <v>276</v>
      </c>
      <c r="AT130" s="233" t="s">
        <v>245</v>
      </c>
      <c r="AU130" s="233" t="s">
        <v>92</v>
      </c>
      <c r="AY130" s="18" t="s">
        <v>244</v>
      </c>
      <c r="BE130" s="234">
        <f>IF(N130="základní",J130,0)</f>
        <v>0</v>
      </c>
      <c r="BF130" s="234">
        <f>IF(N130="snížená",J130,0)</f>
        <v>0</v>
      </c>
      <c r="BG130" s="234">
        <f>IF(N130="zákl. přenesená",J130,0)</f>
        <v>0</v>
      </c>
      <c r="BH130" s="234">
        <f>IF(N130="sníž. přenesená",J130,0)</f>
        <v>0</v>
      </c>
      <c r="BI130" s="234">
        <f>IF(N130="nulová",J130,0)</f>
        <v>0</v>
      </c>
      <c r="BJ130" s="18" t="s">
        <v>90</v>
      </c>
      <c r="BK130" s="234">
        <f>ROUND(I130*H130,2)</f>
        <v>0</v>
      </c>
      <c r="BL130" s="18" t="s">
        <v>276</v>
      </c>
      <c r="BM130" s="233" t="s">
        <v>258</v>
      </c>
    </row>
    <row r="131" s="2" customFormat="1" ht="16.5" customHeight="1">
      <c r="A131" s="40"/>
      <c r="B131" s="41"/>
      <c r="C131" s="222" t="s">
        <v>123</v>
      </c>
      <c r="D131" s="222" t="s">
        <v>245</v>
      </c>
      <c r="E131" s="223" t="s">
        <v>3699</v>
      </c>
      <c r="F131" s="224" t="s">
        <v>3700</v>
      </c>
      <c r="G131" s="225" t="s">
        <v>490</v>
      </c>
      <c r="H131" s="226">
        <v>90</v>
      </c>
      <c r="I131" s="227"/>
      <c r="J131" s="228">
        <f>ROUND(I131*H131,2)</f>
        <v>0</v>
      </c>
      <c r="K131" s="224" t="s">
        <v>1</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276</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276</v>
      </c>
      <c r="BM131" s="233" t="s">
        <v>262</v>
      </c>
    </row>
    <row r="132" s="2" customFormat="1" ht="16.5" customHeight="1">
      <c r="A132" s="40"/>
      <c r="B132" s="41"/>
      <c r="C132" s="222" t="s">
        <v>139</v>
      </c>
      <c r="D132" s="222" t="s">
        <v>245</v>
      </c>
      <c r="E132" s="223" t="s">
        <v>3701</v>
      </c>
      <c r="F132" s="224" t="s">
        <v>3702</v>
      </c>
      <c r="G132" s="225" t="s">
        <v>419</v>
      </c>
      <c r="H132" s="226">
        <v>0.021999999999999999</v>
      </c>
      <c r="I132" s="227"/>
      <c r="J132" s="228">
        <f>ROUND(I132*H132,2)</f>
        <v>0</v>
      </c>
      <c r="K132" s="224" t="s">
        <v>1</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276</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276</v>
      </c>
      <c r="BM132" s="233" t="s">
        <v>266</v>
      </c>
    </row>
    <row r="133" s="11" customFormat="1" ht="22.8" customHeight="1">
      <c r="A133" s="11"/>
      <c r="B133" s="208"/>
      <c r="C133" s="209"/>
      <c r="D133" s="210" t="s">
        <v>82</v>
      </c>
      <c r="E133" s="260" t="s">
        <v>3174</v>
      </c>
      <c r="F133" s="260" t="s">
        <v>3703</v>
      </c>
      <c r="G133" s="209"/>
      <c r="H133" s="209"/>
      <c r="I133" s="212"/>
      <c r="J133" s="261">
        <f>BK133</f>
        <v>0</v>
      </c>
      <c r="K133" s="209"/>
      <c r="L133" s="214"/>
      <c r="M133" s="215"/>
      <c r="N133" s="216"/>
      <c r="O133" s="216"/>
      <c r="P133" s="217">
        <f>P134</f>
        <v>0</v>
      </c>
      <c r="Q133" s="216"/>
      <c r="R133" s="217">
        <f>R134</f>
        <v>0</v>
      </c>
      <c r="S133" s="216"/>
      <c r="T133" s="218">
        <f>T134</f>
        <v>0</v>
      </c>
      <c r="U133" s="11"/>
      <c r="V133" s="11"/>
      <c r="W133" s="11"/>
      <c r="X133" s="11"/>
      <c r="Y133" s="11"/>
      <c r="Z133" s="11"/>
      <c r="AA133" s="11"/>
      <c r="AB133" s="11"/>
      <c r="AC133" s="11"/>
      <c r="AD133" s="11"/>
      <c r="AE133" s="11"/>
      <c r="AR133" s="219" t="s">
        <v>90</v>
      </c>
      <c r="AT133" s="220" t="s">
        <v>82</v>
      </c>
      <c r="AU133" s="220" t="s">
        <v>90</v>
      </c>
      <c r="AY133" s="219" t="s">
        <v>244</v>
      </c>
      <c r="BK133" s="221">
        <f>BK134</f>
        <v>0</v>
      </c>
    </row>
    <row r="134" s="2" customFormat="1" ht="16.5" customHeight="1">
      <c r="A134" s="40"/>
      <c r="B134" s="41"/>
      <c r="C134" s="222" t="s">
        <v>258</v>
      </c>
      <c r="D134" s="222" t="s">
        <v>245</v>
      </c>
      <c r="E134" s="223" t="s">
        <v>3704</v>
      </c>
      <c r="F134" s="224" t="s">
        <v>3705</v>
      </c>
      <c r="G134" s="225" t="s">
        <v>257</v>
      </c>
      <c r="H134" s="226">
        <v>6</v>
      </c>
      <c r="I134" s="227"/>
      <c r="J134" s="228">
        <f>ROUND(I134*H134,2)</f>
        <v>0</v>
      </c>
      <c r="K134" s="224" t="s">
        <v>1</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269</v>
      </c>
    </row>
    <row r="135" s="11" customFormat="1" ht="22.8" customHeight="1">
      <c r="A135" s="11"/>
      <c r="B135" s="208"/>
      <c r="C135" s="209"/>
      <c r="D135" s="210" t="s">
        <v>82</v>
      </c>
      <c r="E135" s="260" t="s">
        <v>3187</v>
      </c>
      <c r="F135" s="260" t="s">
        <v>3706</v>
      </c>
      <c r="G135" s="209"/>
      <c r="H135" s="209"/>
      <c r="I135" s="212"/>
      <c r="J135" s="261">
        <f>BK135</f>
        <v>0</v>
      </c>
      <c r="K135" s="209"/>
      <c r="L135" s="214"/>
      <c r="M135" s="215"/>
      <c r="N135" s="216"/>
      <c r="O135" s="216"/>
      <c r="P135" s="217">
        <f>SUM(P136:P142)</f>
        <v>0</v>
      </c>
      <c r="Q135" s="216"/>
      <c r="R135" s="217">
        <f>SUM(R136:R142)</f>
        <v>0</v>
      </c>
      <c r="S135" s="216"/>
      <c r="T135" s="218">
        <f>SUM(T136:T142)</f>
        <v>0</v>
      </c>
      <c r="U135" s="11"/>
      <c r="V135" s="11"/>
      <c r="W135" s="11"/>
      <c r="X135" s="11"/>
      <c r="Y135" s="11"/>
      <c r="Z135" s="11"/>
      <c r="AA135" s="11"/>
      <c r="AB135" s="11"/>
      <c r="AC135" s="11"/>
      <c r="AD135" s="11"/>
      <c r="AE135" s="11"/>
      <c r="AR135" s="219" t="s">
        <v>90</v>
      </c>
      <c r="AT135" s="220" t="s">
        <v>82</v>
      </c>
      <c r="AU135" s="220" t="s">
        <v>90</v>
      </c>
      <c r="AY135" s="219" t="s">
        <v>244</v>
      </c>
      <c r="BK135" s="221">
        <f>SUM(BK136:BK142)</f>
        <v>0</v>
      </c>
    </row>
    <row r="136" s="2" customFormat="1" ht="16.5" customHeight="1">
      <c r="A136" s="40"/>
      <c r="B136" s="41"/>
      <c r="C136" s="222" t="s">
        <v>270</v>
      </c>
      <c r="D136" s="222" t="s">
        <v>245</v>
      </c>
      <c r="E136" s="223" t="s">
        <v>3707</v>
      </c>
      <c r="F136" s="224" t="s">
        <v>3708</v>
      </c>
      <c r="G136" s="225" t="s">
        <v>248</v>
      </c>
      <c r="H136" s="226">
        <v>6</v>
      </c>
      <c r="I136" s="227"/>
      <c r="J136" s="228">
        <f>ROUND(I136*H136,2)</f>
        <v>0</v>
      </c>
      <c r="K136" s="224" t="s">
        <v>1</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273</v>
      </c>
    </row>
    <row r="137" s="2" customFormat="1" ht="16.5" customHeight="1">
      <c r="A137" s="40"/>
      <c r="B137" s="41"/>
      <c r="C137" s="222" t="s">
        <v>262</v>
      </c>
      <c r="D137" s="222" t="s">
        <v>245</v>
      </c>
      <c r="E137" s="223" t="s">
        <v>3709</v>
      </c>
      <c r="F137" s="224" t="s">
        <v>3710</v>
      </c>
      <c r="G137" s="225" t="s">
        <v>257</v>
      </c>
      <c r="H137" s="226">
        <v>1</v>
      </c>
      <c r="I137" s="227"/>
      <c r="J137" s="228">
        <f>ROUND(I137*H137,2)</f>
        <v>0</v>
      </c>
      <c r="K137" s="224" t="s">
        <v>1</v>
      </c>
      <c r="L137" s="46"/>
      <c r="M137" s="229" t="s">
        <v>1</v>
      </c>
      <c r="N137" s="230" t="s">
        <v>48</v>
      </c>
      <c r="O137" s="93"/>
      <c r="P137" s="231">
        <f>O137*H137</f>
        <v>0</v>
      </c>
      <c r="Q137" s="231">
        <v>0</v>
      </c>
      <c r="R137" s="231">
        <f>Q137*H137</f>
        <v>0</v>
      </c>
      <c r="S137" s="231">
        <v>0</v>
      </c>
      <c r="T137" s="232">
        <f>S137*H137</f>
        <v>0</v>
      </c>
      <c r="U137" s="40"/>
      <c r="V137" s="40"/>
      <c r="W137" s="40"/>
      <c r="X137" s="40"/>
      <c r="Y137" s="40"/>
      <c r="Z137" s="40"/>
      <c r="AA137" s="40"/>
      <c r="AB137" s="40"/>
      <c r="AC137" s="40"/>
      <c r="AD137" s="40"/>
      <c r="AE137" s="40"/>
      <c r="AR137" s="233" t="s">
        <v>123</v>
      </c>
      <c r="AT137" s="233" t="s">
        <v>245</v>
      </c>
      <c r="AU137" s="233" t="s">
        <v>92</v>
      </c>
      <c r="AY137" s="18" t="s">
        <v>244</v>
      </c>
      <c r="BE137" s="234">
        <f>IF(N137="základní",J137,0)</f>
        <v>0</v>
      </c>
      <c r="BF137" s="234">
        <f>IF(N137="snížená",J137,0)</f>
        <v>0</v>
      </c>
      <c r="BG137" s="234">
        <f>IF(N137="zákl. přenesená",J137,0)</f>
        <v>0</v>
      </c>
      <c r="BH137" s="234">
        <f>IF(N137="sníž. přenesená",J137,0)</f>
        <v>0</v>
      </c>
      <c r="BI137" s="234">
        <f>IF(N137="nulová",J137,0)</f>
        <v>0</v>
      </c>
      <c r="BJ137" s="18" t="s">
        <v>90</v>
      </c>
      <c r="BK137" s="234">
        <f>ROUND(I137*H137,2)</f>
        <v>0</v>
      </c>
      <c r="BL137" s="18" t="s">
        <v>123</v>
      </c>
      <c r="BM137" s="233" t="s">
        <v>276</v>
      </c>
    </row>
    <row r="138" s="2" customFormat="1" ht="16.5" customHeight="1">
      <c r="A138" s="40"/>
      <c r="B138" s="41"/>
      <c r="C138" s="222" t="s">
        <v>277</v>
      </c>
      <c r="D138" s="222" t="s">
        <v>245</v>
      </c>
      <c r="E138" s="223" t="s">
        <v>3711</v>
      </c>
      <c r="F138" s="224" t="s">
        <v>3712</v>
      </c>
      <c r="G138" s="225" t="s">
        <v>257</v>
      </c>
      <c r="H138" s="226">
        <v>1</v>
      </c>
      <c r="I138" s="227"/>
      <c r="J138" s="228">
        <f>ROUND(I138*H138,2)</f>
        <v>0</v>
      </c>
      <c r="K138" s="224" t="s">
        <v>1</v>
      </c>
      <c r="L138" s="46"/>
      <c r="M138" s="229" t="s">
        <v>1</v>
      </c>
      <c r="N138" s="230" t="s">
        <v>48</v>
      </c>
      <c r="O138" s="93"/>
      <c r="P138" s="231">
        <f>O138*H138</f>
        <v>0</v>
      </c>
      <c r="Q138" s="231">
        <v>0</v>
      </c>
      <c r="R138" s="231">
        <f>Q138*H138</f>
        <v>0</v>
      </c>
      <c r="S138" s="231">
        <v>0</v>
      </c>
      <c r="T138" s="232">
        <f>S138*H138</f>
        <v>0</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280</v>
      </c>
    </row>
    <row r="139" s="2" customFormat="1" ht="16.5" customHeight="1">
      <c r="A139" s="40"/>
      <c r="B139" s="41"/>
      <c r="C139" s="222" t="s">
        <v>266</v>
      </c>
      <c r="D139" s="222" t="s">
        <v>245</v>
      </c>
      <c r="E139" s="223" t="s">
        <v>3713</v>
      </c>
      <c r="F139" s="224" t="s">
        <v>3714</v>
      </c>
      <c r="G139" s="225" t="s">
        <v>257</v>
      </c>
      <c r="H139" s="226">
        <v>12</v>
      </c>
      <c r="I139" s="227"/>
      <c r="J139" s="228">
        <f>ROUND(I139*H139,2)</f>
        <v>0</v>
      </c>
      <c r="K139" s="224" t="s">
        <v>1</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123</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123</v>
      </c>
      <c r="BM139" s="233" t="s">
        <v>283</v>
      </c>
    </row>
    <row r="140" s="2" customFormat="1" ht="16.5" customHeight="1">
      <c r="A140" s="40"/>
      <c r="B140" s="41"/>
      <c r="C140" s="222" t="s">
        <v>285</v>
      </c>
      <c r="D140" s="222" t="s">
        <v>245</v>
      </c>
      <c r="E140" s="223" t="s">
        <v>3715</v>
      </c>
      <c r="F140" s="224" t="s">
        <v>3716</v>
      </c>
      <c r="G140" s="225" t="s">
        <v>248</v>
      </c>
      <c r="H140" s="226">
        <v>200</v>
      </c>
      <c r="I140" s="227"/>
      <c r="J140" s="228">
        <f>ROUND(I140*H140,2)</f>
        <v>0</v>
      </c>
      <c r="K140" s="224" t="s">
        <v>1</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288</v>
      </c>
    </row>
    <row r="141" s="2" customFormat="1" ht="16.5" customHeight="1">
      <c r="A141" s="40"/>
      <c r="B141" s="41"/>
      <c r="C141" s="222" t="s">
        <v>269</v>
      </c>
      <c r="D141" s="222" t="s">
        <v>245</v>
      </c>
      <c r="E141" s="223" t="s">
        <v>3717</v>
      </c>
      <c r="F141" s="224" t="s">
        <v>3718</v>
      </c>
      <c r="G141" s="225" t="s">
        <v>248</v>
      </c>
      <c r="H141" s="226">
        <v>200</v>
      </c>
      <c r="I141" s="227"/>
      <c r="J141" s="228">
        <f>ROUND(I141*H141,2)</f>
        <v>0</v>
      </c>
      <c r="K141" s="224" t="s">
        <v>1</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291</v>
      </c>
    </row>
    <row r="142" s="2" customFormat="1" ht="21.75" customHeight="1">
      <c r="A142" s="40"/>
      <c r="B142" s="41"/>
      <c r="C142" s="222" t="s">
        <v>292</v>
      </c>
      <c r="D142" s="222" t="s">
        <v>245</v>
      </c>
      <c r="E142" s="223" t="s">
        <v>3719</v>
      </c>
      <c r="F142" s="224" t="s">
        <v>3720</v>
      </c>
      <c r="G142" s="225" t="s">
        <v>419</v>
      </c>
      <c r="H142" s="226">
        <v>0.22600000000000001</v>
      </c>
      <c r="I142" s="227"/>
      <c r="J142" s="228">
        <f>ROUND(I142*H142,2)</f>
        <v>0</v>
      </c>
      <c r="K142" s="224" t="s">
        <v>1</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295</v>
      </c>
    </row>
    <row r="143" s="11" customFormat="1" ht="22.8" customHeight="1">
      <c r="A143" s="11"/>
      <c r="B143" s="208"/>
      <c r="C143" s="209"/>
      <c r="D143" s="210" t="s">
        <v>82</v>
      </c>
      <c r="E143" s="260" t="s">
        <v>3190</v>
      </c>
      <c r="F143" s="260" t="s">
        <v>3721</v>
      </c>
      <c r="G143" s="209"/>
      <c r="H143" s="209"/>
      <c r="I143" s="212"/>
      <c r="J143" s="261">
        <f>BK143</f>
        <v>0</v>
      </c>
      <c r="K143" s="209"/>
      <c r="L143" s="214"/>
      <c r="M143" s="215"/>
      <c r="N143" s="216"/>
      <c r="O143" s="216"/>
      <c r="P143" s="217">
        <f>P144</f>
        <v>0</v>
      </c>
      <c r="Q143" s="216"/>
      <c r="R143" s="217">
        <f>R144</f>
        <v>0</v>
      </c>
      <c r="S143" s="216"/>
      <c r="T143" s="218">
        <f>T144</f>
        <v>0</v>
      </c>
      <c r="U143" s="11"/>
      <c r="V143" s="11"/>
      <c r="W143" s="11"/>
      <c r="X143" s="11"/>
      <c r="Y143" s="11"/>
      <c r="Z143" s="11"/>
      <c r="AA143" s="11"/>
      <c r="AB143" s="11"/>
      <c r="AC143" s="11"/>
      <c r="AD143" s="11"/>
      <c r="AE143" s="11"/>
      <c r="AR143" s="219" t="s">
        <v>90</v>
      </c>
      <c r="AT143" s="220" t="s">
        <v>82</v>
      </c>
      <c r="AU143" s="220" t="s">
        <v>90</v>
      </c>
      <c r="AY143" s="219" t="s">
        <v>244</v>
      </c>
      <c r="BK143" s="221">
        <f>BK144</f>
        <v>0</v>
      </c>
    </row>
    <row r="144" s="2" customFormat="1" ht="21.75" customHeight="1">
      <c r="A144" s="40"/>
      <c r="B144" s="41"/>
      <c r="C144" s="222" t="s">
        <v>273</v>
      </c>
      <c r="D144" s="222" t="s">
        <v>245</v>
      </c>
      <c r="E144" s="223" t="s">
        <v>3722</v>
      </c>
      <c r="F144" s="224" t="s">
        <v>3723</v>
      </c>
      <c r="G144" s="225" t="s">
        <v>490</v>
      </c>
      <c r="H144" s="226">
        <v>20</v>
      </c>
      <c r="I144" s="227"/>
      <c r="J144" s="228">
        <f>ROUND(I144*H144,2)</f>
        <v>0</v>
      </c>
      <c r="K144" s="224" t="s">
        <v>1</v>
      </c>
      <c r="L144" s="46"/>
      <c r="M144" s="250" t="s">
        <v>1</v>
      </c>
      <c r="N144" s="251" t="s">
        <v>48</v>
      </c>
      <c r="O144" s="252"/>
      <c r="P144" s="253">
        <f>O144*H144</f>
        <v>0</v>
      </c>
      <c r="Q144" s="253">
        <v>0</v>
      </c>
      <c r="R144" s="253">
        <f>Q144*H144</f>
        <v>0</v>
      </c>
      <c r="S144" s="253">
        <v>0</v>
      </c>
      <c r="T144" s="254">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298</v>
      </c>
    </row>
    <row r="145" s="2" customFormat="1" ht="6.96" customHeight="1">
      <c r="A145" s="40"/>
      <c r="B145" s="68"/>
      <c r="C145" s="69"/>
      <c r="D145" s="69"/>
      <c r="E145" s="69"/>
      <c r="F145" s="69"/>
      <c r="G145" s="69"/>
      <c r="H145" s="69"/>
      <c r="I145" s="69"/>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CC5pe0H8IA2ji+9hn+68WYmmfgNBM75Nm5jYkGCLL9oW6ocoFcNmtXW4udBSN7zCjgW4x9Qhw8JHKsY/1Ottkg==" hashValue="hwtHrw5DhVkC6wmow0v+lUG7j/vF6NrXrLG/XXZHDoKJuiv2r5YaGsTYYaiIUBsJ+CgPZK5Ozdpr+K4HtAUtog==" algorithmName="SHA-512" password="E78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3724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220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40</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535</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536</v>
      </c>
      <c r="F26" s="40"/>
      <c r="G26" s="40"/>
      <c r="H26" s="40"/>
      <c r="I26" s="153" t="s">
        <v>33</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ROUND(J123,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ROUND((SUM(BE123:BE217)),  2)</f>
        <v>0</v>
      </c>
      <c r="G35" s="40"/>
      <c r="H35" s="40"/>
      <c r="I35" s="167">
        <v>0.20999999999999999</v>
      </c>
      <c r="J35" s="166">
        <f>ROUND(((SUM(BE123:BE217))*I35),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ROUND((SUM(BF123:BF217)),  2)</f>
        <v>0</v>
      </c>
      <c r="G36" s="40"/>
      <c r="H36" s="40"/>
      <c r="I36" s="167">
        <v>0.14999999999999999</v>
      </c>
      <c r="J36" s="166">
        <f>ROUND(((SUM(BF123:BF217))*I36),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ROUND((SUM(BG123:BG217)),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ROUND((SUM(BH123:BH217)),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ROUND((SUM(BI123:BI217)),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D.03.8 - Zdravotně technické 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Opava</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 xml:space="preserve"> </v>
      </c>
      <c r="G93" s="42"/>
      <c r="H93" s="42"/>
      <c r="I93" s="33" t="s">
        <v>36</v>
      </c>
      <c r="J93" s="38" t="str">
        <f>E23</f>
        <v>Ing.Petr Kudlík</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Lenka Jugová</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J123</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540</v>
      </c>
      <c r="E99" s="194"/>
      <c r="F99" s="194"/>
      <c r="G99" s="194"/>
      <c r="H99" s="194"/>
      <c r="I99" s="194"/>
      <c r="J99" s="195">
        <f>J124</f>
        <v>0</v>
      </c>
      <c r="K99" s="192"/>
      <c r="L99" s="196"/>
      <c r="S99" s="9"/>
      <c r="T99" s="9"/>
      <c r="U99" s="9"/>
      <c r="V99" s="9"/>
      <c r="W99" s="9"/>
      <c r="X99" s="9"/>
      <c r="Y99" s="9"/>
      <c r="Z99" s="9"/>
      <c r="AA99" s="9"/>
      <c r="AB99" s="9"/>
      <c r="AC99" s="9"/>
      <c r="AD99" s="9"/>
      <c r="AE99" s="9"/>
    </row>
    <row r="100" s="12" customFormat="1" ht="19.92" customHeight="1">
      <c r="A100" s="12"/>
      <c r="B100" s="255"/>
      <c r="C100" s="135"/>
      <c r="D100" s="256" t="s">
        <v>541</v>
      </c>
      <c r="E100" s="257"/>
      <c r="F100" s="257"/>
      <c r="G100" s="257"/>
      <c r="H100" s="257"/>
      <c r="I100" s="257"/>
      <c r="J100" s="258">
        <f>J125</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1702</v>
      </c>
      <c r="E101" s="257"/>
      <c r="F101" s="257"/>
      <c r="G101" s="257"/>
      <c r="H101" s="257"/>
      <c r="I101" s="257"/>
      <c r="J101" s="258">
        <f>J159</f>
        <v>0</v>
      </c>
      <c r="K101" s="135"/>
      <c r="L101" s="259"/>
      <c r="S101" s="12"/>
      <c r="T101" s="12"/>
      <c r="U101" s="12"/>
      <c r="V101" s="12"/>
      <c r="W101" s="12"/>
      <c r="X101" s="12"/>
      <c r="Y101" s="12"/>
      <c r="Z101" s="12"/>
      <c r="AA101" s="12"/>
      <c r="AB101" s="12"/>
      <c r="AC101" s="12"/>
      <c r="AD101" s="12"/>
      <c r="AE101" s="12"/>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231</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6" t="str">
        <f>E7</f>
        <v>Výstavba nadzemních koridorů , Slezská nemocnice v Opavě, p.o.</v>
      </c>
      <c r="F111" s="33"/>
      <c r="G111" s="33"/>
      <c r="H111" s="33"/>
      <c r="I111" s="42"/>
      <c r="J111" s="42"/>
      <c r="K111" s="42"/>
      <c r="L111" s="65"/>
      <c r="S111" s="40"/>
      <c r="T111" s="40"/>
      <c r="U111" s="40"/>
      <c r="V111" s="40"/>
      <c r="W111" s="40"/>
      <c r="X111" s="40"/>
      <c r="Y111" s="40"/>
      <c r="Z111" s="40"/>
      <c r="AA111" s="40"/>
      <c r="AB111" s="40"/>
      <c r="AC111" s="40"/>
      <c r="AD111" s="40"/>
      <c r="AE111" s="40"/>
    </row>
    <row r="112" s="1" customFormat="1" ht="12" customHeight="1">
      <c r="B112" s="22"/>
      <c r="C112" s="33" t="s">
        <v>216</v>
      </c>
      <c r="D112" s="23"/>
      <c r="E112" s="23"/>
      <c r="F112" s="23"/>
      <c r="G112" s="23"/>
      <c r="H112" s="23"/>
      <c r="I112" s="23"/>
      <c r="J112" s="23"/>
      <c r="K112" s="23"/>
      <c r="L112" s="21"/>
    </row>
    <row r="113" s="2" customFormat="1" ht="16.5" customHeight="1">
      <c r="A113" s="40"/>
      <c r="B113" s="41"/>
      <c r="C113" s="42"/>
      <c r="D113" s="42"/>
      <c r="E113" s="186" t="s">
        <v>1696</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218</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E11</f>
        <v>D.03.8 - Zdravotně technické instalace</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F14</f>
        <v>Opava</v>
      </c>
      <c r="G117" s="42"/>
      <c r="H117" s="42"/>
      <c r="I117" s="33" t="s">
        <v>24</v>
      </c>
      <c r="J117" s="81" t="str">
        <f>IF(J14="","",J14)</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3" t="s">
        <v>30</v>
      </c>
      <c r="D119" s="42"/>
      <c r="E119" s="42"/>
      <c r="F119" s="28" t="str">
        <f>E17</f>
        <v xml:space="preserve"> </v>
      </c>
      <c r="G119" s="42"/>
      <c r="H119" s="42"/>
      <c r="I119" s="33" t="s">
        <v>36</v>
      </c>
      <c r="J119" s="38" t="str">
        <f>E23</f>
        <v>Ing.Petr Kudlík</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IF(E20="","",E20)</f>
        <v>Vyplň údaj</v>
      </c>
      <c r="G120" s="42"/>
      <c r="H120" s="42"/>
      <c r="I120" s="33" t="s">
        <v>39</v>
      </c>
      <c r="J120" s="38" t="str">
        <f>E26</f>
        <v>Lenka Jugová</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232</v>
      </c>
      <c r="D122" s="200" t="s">
        <v>68</v>
      </c>
      <c r="E122" s="200" t="s">
        <v>64</v>
      </c>
      <c r="F122" s="200" t="s">
        <v>65</v>
      </c>
      <c r="G122" s="200" t="s">
        <v>233</v>
      </c>
      <c r="H122" s="200" t="s">
        <v>234</v>
      </c>
      <c r="I122" s="200" t="s">
        <v>235</v>
      </c>
      <c r="J122" s="200" t="s">
        <v>224</v>
      </c>
      <c r="K122" s="201" t="s">
        <v>236</v>
      </c>
      <c r="L122" s="202"/>
      <c r="M122" s="102" t="s">
        <v>1</v>
      </c>
      <c r="N122" s="103" t="s">
        <v>47</v>
      </c>
      <c r="O122" s="103" t="s">
        <v>237</v>
      </c>
      <c r="P122" s="103" t="s">
        <v>238</v>
      </c>
      <c r="Q122" s="103" t="s">
        <v>239</v>
      </c>
      <c r="R122" s="103" t="s">
        <v>240</v>
      </c>
      <c r="S122" s="103" t="s">
        <v>241</v>
      </c>
      <c r="T122" s="104" t="s">
        <v>242</v>
      </c>
      <c r="U122" s="197"/>
      <c r="V122" s="197"/>
      <c r="W122" s="197"/>
      <c r="X122" s="197"/>
      <c r="Y122" s="197"/>
      <c r="Z122" s="197"/>
      <c r="AA122" s="197"/>
      <c r="AB122" s="197"/>
      <c r="AC122" s="197"/>
      <c r="AD122" s="197"/>
      <c r="AE122" s="197"/>
    </row>
    <row r="123" s="2" customFormat="1" ht="22.8" customHeight="1">
      <c r="A123" s="40"/>
      <c r="B123" s="41"/>
      <c r="C123" s="109" t="s">
        <v>243</v>
      </c>
      <c r="D123" s="42"/>
      <c r="E123" s="42"/>
      <c r="F123" s="42"/>
      <c r="G123" s="42"/>
      <c r="H123" s="42"/>
      <c r="I123" s="42"/>
      <c r="J123" s="203">
        <f>BK123</f>
        <v>0</v>
      </c>
      <c r="K123" s="42"/>
      <c r="L123" s="46"/>
      <c r="M123" s="105"/>
      <c r="N123" s="204"/>
      <c r="O123" s="106"/>
      <c r="P123" s="205">
        <f>P124</f>
        <v>0</v>
      </c>
      <c r="Q123" s="106"/>
      <c r="R123" s="205">
        <f>R124</f>
        <v>0.13114740999999999</v>
      </c>
      <c r="S123" s="106"/>
      <c r="T123" s="206">
        <f>T124</f>
        <v>0</v>
      </c>
      <c r="U123" s="40"/>
      <c r="V123" s="40"/>
      <c r="W123" s="40"/>
      <c r="X123" s="40"/>
      <c r="Y123" s="40"/>
      <c r="Z123" s="40"/>
      <c r="AA123" s="40"/>
      <c r="AB123" s="40"/>
      <c r="AC123" s="40"/>
      <c r="AD123" s="40"/>
      <c r="AE123" s="40"/>
      <c r="AT123" s="18" t="s">
        <v>82</v>
      </c>
      <c r="AU123" s="18" t="s">
        <v>226</v>
      </c>
      <c r="BK123" s="207">
        <f>BK124</f>
        <v>0</v>
      </c>
    </row>
    <row r="124" s="11" customFormat="1" ht="25.92" customHeight="1">
      <c r="A124" s="11"/>
      <c r="B124" s="208"/>
      <c r="C124" s="209"/>
      <c r="D124" s="210" t="s">
        <v>82</v>
      </c>
      <c r="E124" s="211" t="s">
        <v>801</v>
      </c>
      <c r="F124" s="211" t="s">
        <v>802</v>
      </c>
      <c r="G124" s="209"/>
      <c r="H124" s="209"/>
      <c r="I124" s="212"/>
      <c r="J124" s="213">
        <f>BK124</f>
        <v>0</v>
      </c>
      <c r="K124" s="209"/>
      <c r="L124" s="214"/>
      <c r="M124" s="215"/>
      <c r="N124" s="216"/>
      <c r="O124" s="216"/>
      <c r="P124" s="217">
        <f>P125+P159</f>
        <v>0</v>
      </c>
      <c r="Q124" s="216"/>
      <c r="R124" s="217">
        <f>R125+R159</f>
        <v>0.13114740999999999</v>
      </c>
      <c r="S124" s="216"/>
      <c r="T124" s="218">
        <f>T125+T159</f>
        <v>0</v>
      </c>
      <c r="U124" s="11"/>
      <c r="V124" s="11"/>
      <c r="W124" s="11"/>
      <c r="X124" s="11"/>
      <c r="Y124" s="11"/>
      <c r="Z124" s="11"/>
      <c r="AA124" s="11"/>
      <c r="AB124" s="11"/>
      <c r="AC124" s="11"/>
      <c r="AD124" s="11"/>
      <c r="AE124" s="11"/>
      <c r="AR124" s="219" t="s">
        <v>92</v>
      </c>
      <c r="AT124" s="220" t="s">
        <v>82</v>
      </c>
      <c r="AU124" s="220" t="s">
        <v>83</v>
      </c>
      <c r="AY124" s="219" t="s">
        <v>244</v>
      </c>
      <c r="BK124" s="221">
        <f>BK125+BK159</f>
        <v>0</v>
      </c>
    </row>
    <row r="125" s="11" customFormat="1" ht="22.8" customHeight="1">
      <c r="A125" s="11"/>
      <c r="B125" s="208"/>
      <c r="C125" s="209"/>
      <c r="D125" s="210" t="s">
        <v>82</v>
      </c>
      <c r="E125" s="260" t="s">
        <v>803</v>
      </c>
      <c r="F125" s="260" t="s">
        <v>804</v>
      </c>
      <c r="G125" s="209"/>
      <c r="H125" s="209"/>
      <c r="I125" s="212"/>
      <c r="J125" s="261">
        <f>BK125</f>
        <v>0</v>
      </c>
      <c r="K125" s="209"/>
      <c r="L125" s="214"/>
      <c r="M125" s="215"/>
      <c r="N125" s="216"/>
      <c r="O125" s="216"/>
      <c r="P125" s="217">
        <f>SUM(P126:P158)</f>
        <v>0</v>
      </c>
      <c r="Q125" s="216"/>
      <c r="R125" s="217">
        <f>SUM(R126:R158)</f>
        <v>0.0099899999999999989</v>
      </c>
      <c r="S125" s="216"/>
      <c r="T125" s="218">
        <f>SUM(T126:T158)</f>
        <v>0</v>
      </c>
      <c r="U125" s="11"/>
      <c r="V125" s="11"/>
      <c r="W125" s="11"/>
      <c r="X125" s="11"/>
      <c r="Y125" s="11"/>
      <c r="Z125" s="11"/>
      <c r="AA125" s="11"/>
      <c r="AB125" s="11"/>
      <c r="AC125" s="11"/>
      <c r="AD125" s="11"/>
      <c r="AE125" s="11"/>
      <c r="AR125" s="219" t="s">
        <v>92</v>
      </c>
      <c r="AT125" s="220" t="s">
        <v>82</v>
      </c>
      <c r="AU125" s="220" t="s">
        <v>90</v>
      </c>
      <c r="AY125" s="219" t="s">
        <v>244</v>
      </c>
      <c r="BK125" s="221">
        <f>SUM(BK126:BK158)</f>
        <v>0</v>
      </c>
    </row>
    <row r="126" s="2" customFormat="1" ht="24.15" customHeight="1">
      <c r="A126" s="40"/>
      <c r="B126" s="41"/>
      <c r="C126" s="222" t="s">
        <v>90</v>
      </c>
      <c r="D126" s="222" t="s">
        <v>245</v>
      </c>
      <c r="E126" s="223" t="s">
        <v>806</v>
      </c>
      <c r="F126" s="224" t="s">
        <v>807</v>
      </c>
      <c r="G126" s="225" t="s">
        <v>490</v>
      </c>
      <c r="H126" s="226">
        <v>19</v>
      </c>
      <c r="I126" s="227"/>
      <c r="J126" s="228">
        <f>ROUND(I126*H126,2)</f>
        <v>0</v>
      </c>
      <c r="K126" s="224" t="s">
        <v>547</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276</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276</v>
      </c>
      <c r="BM126" s="233" t="s">
        <v>3725</v>
      </c>
    </row>
    <row r="127" s="15" customFormat="1">
      <c r="A127" s="15"/>
      <c r="B127" s="287"/>
      <c r="C127" s="288"/>
      <c r="D127" s="235" t="s">
        <v>436</v>
      </c>
      <c r="E127" s="289" t="s">
        <v>1</v>
      </c>
      <c r="F127" s="290" t="s">
        <v>3726</v>
      </c>
      <c r="G127" s="288"/>
      <c r="H127" s="289" t="s">
        <v>1</v>
      </c>
      <c r="I127" s="291"/>
      <c r="J127" s="288"/>
      <c r="K127" s="288"/>
      <c r="L127" s="292"/>
      <c r="M127" s="293"/>
      <c r="N127" s="294"/>
      <c r="O127" s="294"/>
      <c r="P127" s="294"/>
      <c r="Q127" s="294"/>
      <c r="R127" s="294"/>
      <c r="S127" s="294"/>
      <c r="T127" s="295"/>
      <c r="U127" s="15"/>
      <c r="V127" s="15"/>
      <c r="W127" s="15"/>
      <c r="X127" s="15"/>
      <c r="Y127" s="15"/>
      <c r="Z127" s="15"/>
      <c r="AA127" s="15"/>
      <c r="AB127" s="15"/>
      <c r="AC127" s="15"/>
      <c r="AD127" s="15"/>
      <c r="AE127" s="15"/>
      <c r="AT127" s="296" t="s">
        <v>436</v>
      </c>
      <c r="AU127" s="296" t="s">
        <v>92</v>
      </c>
      <c r="AV127" s="15" t="s">
        <v>90</v>
      </c>
      <c r="AW127" s="15" t="s">
        <v>38</v>
      </c>
      <c r="AX127" s="15" t="s">
        <v>83</v>
      </c>
      <c r="AY127" s="296" t="s">
        <v>244</v>
      </c>
    </row>
    <row r="128" s="13" customFormat="1">
      <c r="A128" s="13"/>
      <c r="B128" s="262"/>
      <c r="C128" s="263"/>
      <c r="D128" s="235" t="s">
        <v>436</v>
      </c>
      <c r="E128" s="264" t="s">
        <v>1</v>
      </c>
      <c r="F128" s="265" t="s">
        <v>3727</v>
      </c>
      <c r="G128" s="263"/>
      <c r="H128" s="266">
        <v>15</v>
      </c>
      <c r="I128" s="267"/>
      <c r="J128" s="263"/>
      <c r="K128" s="263"/>
      <c r="L128" s="268"/>
      <c r="M128" s="269"/>
      <c r="N128" s="270"/>
      <c r="O128" s="270"/>
      <c r="P128" s="270"/>
      <c r="Q128" s="270"/>
      <c r="R128" s="270"/>
      <c r="S128" s="270"/>
      <c r="T128" s="271"/>
      <c r="U128" s="13"/>
      <c r="V128" s="13"/>
      <c r="W128" s="13"/>
      <c r="X128" s="13"/>
      <c r="Y128" s="13"/>
      <c r="Z128" s="13"/>
      <c r="AA128" s="13"/>
      <c r="AB128" s="13"/>
      <c r="AC128" s="13"/>
      <c r="AD128" s="13"/>
      <c r="AE128" s="13"/>
      <c r="AT128" s="272" t="s">
        <v>436</v>
      </c>
      <c r="AU128" s="272" t="s">
        <v>92</v>
      </c>
      <c r="AV128" s="13" t="s">
        <v>92</v>
      </c>
      <c r="AW128" s="13" t="s">
        <v>38</v>
      </c>
      <c r="AX128" s="13" t="s">
        <v>83</v>
      </c>
      <c r="AY128" s="272" t="s">
        <v>244</v>
      </c>
    </row>
    <row r="129" s="15" customFormat="1">
      <c r="A129" s="15"/>
      <c r="B129" s="287"/>
      <c r="C129" s="288"/>
      <c r="D129" s="235" t="s">
        <v>436</v>
      </c>
      <c r="E129" s="289" t="s">
        <v>1</v>
      </c>
      <c r="F129" s="290" t="s">
        <v>3728</v>
      </c>
      <c r="G129" s="288"/>
      <c r="H129" s="289" t="s">
        <v>1</v>
      </c>
      <c r="I129" s="291"/>
      <c r="J129" s="288"/>
      <c r="K129" s="288"/>
      <c r="L129" s="292"/>
      <c r="M129" s="293"/>
      <c r="N129" s="294"/>
      <c r="O129" s="294"/>
      <c r="P129" s="294"/>
      <c r="Q129" s="294"/>
      <c r="R129" s="294"/>
      <c r="S129" s="294"/>
      <c r="T129" s="295"/>
      <c r="U129" s="15"/>
      <c r="V129" s="15"/>
      <c r="W129" s="15"/>
      <c r="X129" s="15"/>
      <c r="Y129" s="15"/>
      <c r="Z129" s="15"/>
      <c r="AA129" s="15"/>
      <c r="AB129" s="15"/>
      <c r="AC129" s="15"/>
      <c r="AD129" s="15"/>
      <c r="AE129" s="15"/>
      <c r="AT129" s="296" t="s">
        <v>436</v>
      </c>
      <c r="AU129" s="296" t="s">
        <v>92</v>
      </c>
      <c r="AV129" s="15" t="s">
        <v>90</v>
      </c>
      <c r="AW129" s="15" t="s">
        <v>38</v>
      </c>
      <c r="AX129" s="15" t="s">
        <v>83</v>
      </c>
      <c r="AY129" s="296" t="s">
        <v>244</v>
      </c>
    </row>
    <row r="130" s="13" customFormat="1">
      <c r="A130" s="13"/>
      <c r="B130" s="262"/>
      <c r="C130" s="263"/>
      <c r="D130" s="235" t="s">
        <v>436</v>
      </c>
      <c r="E130" s="264" t="s">
        <v>1</v>
      </c>
      <c r="F130" s="265" t="s">
        <v>3729</v>
      </c>
      <c r="G130" s="263"/>
      <c r="H130" s="266">
        <v>2.8799999999999999</v>
      </c>
      <c r="I130" s="267"/>
      <c r="J130" s="263"/>
      <c r="K130" s="263"/>
      <c r="L130" s="268"/>
      <c r="M130" s="269"/>
      <c r="N130" s="270"/>
      <c r="O130" s="270"/>
      <c r="P130" s="270"/>
      <c r="Q130" s="270"/>
      <c r="R130" s="270"/>
      <c r="S130" s="270"/>
      <c r="T130" s="271"/>
      <c r="U130" s="13"/>
      <c r="V130" s="13"/>
      <c r="W130" s="13"/>
      <c r="X130" s="13"/>
      <c r="Y130" s="13"/>
      <c r="Z130" s="13"/>
      <c r="AA130" s="13"/>
      <c r="AB130" s="13"/>
      <c r="AC130" s="13"/>
      <c r="AD130" s="13"/>
      <c r="AE130" s="13"/>
      <c r="AT130" s="272" t="s">
        <v>436</v>
      </c>
      <c r="AU130" s="272" t="s">
        <v>92</v>
      </c>
      <c r="AV130" s="13" t="s">
        <v>92</v>
      </c>
      <c r="AW130" s="13" t="s">
        <v>38</v>
      </c>
      <c r="AX130" s="13" t="s">
        <v>83</v>
      </c>
      <c r="AY130" s="272" t="s">
        <v>244</v>
      </c>
    </row>
    <row r="131" s="13" customFormat="1">
      <c r="A131" s="13"/>
      <c r="B131" s="262"/>
      <c r="C131" s="263"/>
      <c r="D131" s="235" t="s">
        <v>436</v>
      </c>
      <c r="E131" s="264" t="s">
        <v>1</v>
      </c>
      <c r="F131" s="265" t="s">
        <v>3730</v>
      </c>
      <c r="G131" s="263"/>
      <c r="H131" s="266">
        <v>1.0800000000000001</v>
      </c>
      <c r="I131" s="267"/>
      <c r="J131" s="263"/>
      <c r="K131" s="263"/>
      <c r="L131" s="268"/>
      <c r="M131" s="269"/>
      <c r="N131" s="270"/>
      <c r="O131" s="270"/>
      <c r="P131" s="270"/>
      <c r="Q131" s="270"/>
      <c r="R131" s="270"/>
      <c r="S131" s="270"/>
      <c r="T131" s="271"/>
      <c r="U131" s="13"/>
      <c r="V131" s="13"/>
      <c r="W131" s="13"/>
      <c r="X131" s="13"/>
      <c r="Y131" s="13"/>
      <c r="Z131" s="13"/>
      <c r="AA131" s="13"/>
      <c r="AB131" s="13"/>
      <c r="AC131" s="13"/>
      <c r="AD131" s="13"/>
      <c r="AE131" s="13"/>
      <c r="AT131" s="272" t="s">
        <v>436</v>
      </c>
      <c r="AU131" s="272" t="s">
        <v>92</v>
      </c>
      <c r="AV131" s="13" t="s">
        <v>92</v>
      </c>
      <c r="AW131" s="13" t="s">
        <v>38</v>
      </c>
      <c r="AX131" s="13" t="s">
        <v>83</v>
      </c>
      <c r="AY131" s="272" t="s">
        <v>244</v>
      </c>
    </row>
    <row r="132" s="14" customFormat="1">
      <c r="A132" s="14"/>
      <c r="B132" s="273"/>
      <c r="C132" s="274"/>
      <c r="D132" s="235" t="s">
        <v>436</v>
      </c>
      <c r="E132" s="275" t="s">
        <v>1</v>
      </c>
      <c r="F132" s="276" t="s">
        <v>438</v>
      </c>
      <c r="G132" s="274"/>
      <c r="H132" s="277">
        <v>18.960000000000001</v>
      </c>
      <c r="I132" s="278"/>
      <c r="J132" s="274"/>
      <c r="K132" s="274"/>
      <c r="L132" s="279"/>
      <c r="M132" s="280"/>
      <c r="N132" s="281"/>
      <c r="O132" s="281"/>
      <c r="P132" s="281"/>
      <c r="Q132" s="281"/>
      <c r="R132" s="281"/>
      <c r="S132" s="281"/>
      <c r="T132" s="282"/>
      <c r="U132" s="14"/>
      <c r="V132" s="14"/>
      <c r="W132" s="14"/>
      <c r="X132" s="14"/>
      <c r="Y132" s="14"/>
      <c r="Z132" s="14"/>
      <c r="AA132" s="14"/>
      <c r="AB132" s="14"/>
      <c r="AC132" s="14"/>
      <c r="AD132" s="14"/>
      <c r="AE132" s="14"/>
      <c r="AT132" s="283" t="s">
        <v>436</v>
      </c>
      <c r="AU132" s="283" t="s">
        <v>92</v>
      </c>
      <c r="AV132" s="14" t="s">
        <v>123</v>
      </c>
      <c r="AW132" s="14" t="s">
        <v>38</v>
      </c>
      <c r="AX132" s="14" t="s">
        <v>83</v>
      </c>
      <c r="AY132" s="283" t="s">
        <v>244</v>
      </c>
    </row>
    <row r="133" s="13" customFormat="1">
      <c r="A133" s="13"/>
      <c r="B133" s="262"/>
      <c r="C133" s="263"/>
      <c r="D133" s="235" t="s">
        <v>436</v>
      </c>
      <c r="E133" s="264" t="s">
        <v>1</v>
      </c>
      <c r="F133" s="265" t="s">
        <v>317</v>
      </c>
      <c r="G133" s="263"/>
      <c r="H133" s="266">
        <v>19</v>
      </c>
      <c r="I133" s="267"/>
      <c r="J133" s="263"/>
      <c r="K133" s="263"/>
      <c r="L133" s="268"/>
      <c r="M133" s="269"/>
      <c r="N133" s="270"/>
      <c r="O133" s="270"/>
      <c r="P133" s="270"/>
      <c r="Q133" s="270"/>
      <c r="R133" s="270"/>
      <c r="S133" s="270"/>
      <c r="T133" s="271"/>
      <c r="U133" s="13"/>
      <c r="V133" s="13"/>
      <c r="W133" s="13"/>
      <c r="X133" s="13"/>
      <c r="Y133" s="13"/>
      <c r="Z133" s="13"/>
      <c r="AA133" s="13"/>
      <c r="AB133" s="13"/>
      <c r="AC133" s="13"/>
      <c r="AD133" s="13"/>
      <c r="AE133" s="13"/>
      <c r="AT133" s="272" t="s">
        <v>436</v>
      </c>
      <c r="AU133" s="272" t="s">
        <v>92</v>
      </c>
      <c r="AV133" s="13" t="s">
        <v>92</v>
      </c>
      <c r="AW133" s="13" t="s">
        <v>38</v>
      </c>
      <c r="AX133" s="13" t="s">
        <v>83</v>
      </c>
      <c r="AY133" s="272" t="s">
        <v>244</v>
      </c>
    </row>
    <row r="134" s="14" customFormat="1">
      <c r="A134" s="14"/>
      <c r="B134" s="273"/>
      <c r="C134" s="274"/>
      <c r="D134" s="235" t="s">
        <v>436</v>
      </c>
      <c r="E134" s="275" t="s">
        <v>1</v>
      </c>
      <c r="F134" s="276" t="s">
        <v>438</v>
      </c>
      <c r="G134" s="274"/>
      <c r="H134" s="277">
        <v>19</v>
      </c>
      <c r="I134" s="278"/>
      <c r="J134" s="274"/>
      <c r="K134" s="274"/>
      <c r="L134" s="279"/>
      <c r="M134" s="280"/>
      <c r="N134" s="281"/>
      <c r="O134" s="281"/>
      <c r="P134" s="281"/>
      <c r="Q134" s="281"/>
      <c r="R134" s="281"/>
      <c r="S134" s="281"/>
      <c r="T134" s="282"/>
      <c r="U134" s="14"/>
      <c r="V134" s="14"/>
      <c r="W134" s="14"/>
      <c r="X134" s="14"/>
      <c r="Y134" s="14"/>
      <c r="Z134" s="14"/>
      <c r="AA134" s="14"/>
      <c r="AB134" s="14"/>
      <c r="AC134" s="14"/>
      <c r="AD134" s="14"/>
      <c r="AE134" s="14"/>
      <c r="AT134" s="283" t="s">
        <v>436</v>
      </c>
      <c r="AU134" s="283" t="s">
        <v>92</v>
      </c>
      <c r="AV134" s="14" t="s">
        <v>123</v>
      </c>
      <c r="AW134" s="14" t="s">
        <v>38</v>
      </c>
      <c r="AX134" s="14" t="s">
        <v>90</v>
      </c>
      <c r="AY134" s="283" t="s">
        <v>244</v>
      </c>
    </row>
    <row r="135" s="2" customFormat="1" ht="16.5" customHeight="1">
      <c r="A135" s="40"/>
      <c r="B135" s="41"/>
      <c r="C135" s="240" t="s">
        <v>92</v>
      </c>
      <c r="D135" s="240" t="s">
        <v>397</v>
      </c>
      <c r="E135" s="241" t="s">
        <v>810</v>
      </c>
      <c r="F135" s="242" t="s">
        <v>811</v>
      </c>
      <c r="G135" s="243" t="s">
        <v>490</v>
      </c>
      <c r="H135" s="244">
        <v>19</v>
      </c>
      <c r="I135" s="245"/>
      <c r="J135" s="246">
        <f>ROUND(I135*H135,2)</f>
        <v>0</v>
      </c>
      <c r="K135" s="242" t="s">
        <v>547</v>
      </c>
      <c r="L135" s="247"/>
      <c r="M135" s="248" t="s">
        <v>1</v>
      </c>
      <c r="N135" s="249" t="s">
        <v>48</v>
      </c>
      <c r="O135" s="93"/>
      <c r="P135" s="231">
        <f>O135*H135</f>
        <v>0</v>
      </c>
      <c r="Q135" s="231">
        <v>0</v>
      </c>
      <c r="R135" s="231">
        <f>Q135*H135</f>
        <v>0</v>
      </c>
      <c r="S135" s="231">
        <v>0</v>
      </c>
      <c r="T135" s="232">
        <f>S135*H135</f>
        <v>0</v>
      </c>
      <c r="U135" s="40"/>
      <c r="V135" s="40"/>
      <c r="W135" s="40"/>
      <c r="X135" s="40"/>
      <c r="Y135" s="40"/>
      <c r="Z135" s="40"/>
      <c r="AA135" s="40"/>
      <c r="AB135" s="40"/>
      <c r="AC135" s="40"/>
      <c r="AD135" s="40"/>
      <c r="AE135" s="40"/>
      <c r="AR135" s="233" t="s">
        <v>306</v>
      </c>
      <c r="AT135" s="233" t="s">
        <v>397</v>
      </c>
      <c r="AU135" s="233" t="s">
        <v>92</v>
      </c>
      <c r="AY135" s="18" t="s">
        <v>244</v>
      </c>
      <c r="BE135" s="234">
        <f>IF(N135="základní",J135,0)</f>
        <v>0</v>
      </c>
      <c r="BF135" s="234">
        <f>IF(N135="snížená",J135,0)</f>
        <v>0</v>
      </c>
      <c r="BG135" s="234">
        <f>IF(N135="zákl. přenesená",J135,0)</f>
        <v>0</v>
      </c>
      <c r="BH135" s="234">
        <f>IF(N135="sníž. přenesená",J135,0)</f>
        <v>0</v>
      </c>
      <c r="BI135" s="234">
        <f>IF(N135="nulová",J135,0)</f>
        <v>0</v>
      </c>
      <c r="BJ135" s="18" t="s">
        <v>90</v>
      </c>
      <c r="BK135" s="234">
        <f>ROUND(I135*H135,2)</f>
        <v>0</v>
      </c>
      <c r="BL135" s="18" t="s">
        <v>276</v>
      </c>
      <c r="BM135" s="233" t="s">
        <v>3731</v>
      </c>
    </row>
    <row r="136" s="13" customFormat="1">
      <c r="A136" s="13"/>
      <c r="B136" s="262"/>
      <c r="C136" s="263"/>
      <c r="D136" s="235" t="s">
        <v>436</v>
      </c>
      <c r="E136" s="264" t="s">
        <v>1</v>
      </c>
      <c r="F136" s="265" t="s">
        <v>3729</v>
      </c>
      <c r="G136" s="263"/>
      <c r="H136" s="266">
        <v>2.8799999999999999</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3" customFormat="1">
      <c r="A137" s="13"/>
      <c r="B137" s="262"/>
      <c r="C137" s="263"/>
      <c r="D137" s="235" t="s">
        <v>436</v>
      </c>
      <c r="E137" s="264" t="s">
        <v>1</v>
      </c>
      <c r="F137" s="265" t="s">
        <v>3730</v>
      </c>
      <c r="G137" s="263"/>
      <c r="H137" s="266">
        <v>1.0800000000000001</v>
      </c>
      <c r="I137" s="267"/>
      <c r="J137" s="263"/>
      <c r="K137" s="263"/>
      <c r="L137" s="268"/>
      <c r="M137" s="269"/>
      <c r="N137" s="270"/>
      <c r="O137" s="270"/>
      <c r="P137" s="270"/>
      <c r="Q137" s="270"/>
      <c r="R137" s="270"/>
      <c r="S137" s="270"/>
      <c r="T137" s="271"/>
      <c r="U137" s="13"/>
      <c r="V137" s="13"/>
      <c r="W137" s="13"/>
      <c r="X137" s="13"/>
      <c r="Y137" s="13"/>
      <c r="Z137" s="13"/>
      <c r="AA137" s="13"/>
      <c r="AB137" s="13"/>
      <c r="AC137" s="13"/>
      <c r="AD137" s="13"/>
      <c r="AE137" s="13"/>
      <c r="AT137" s="272" t="s">
        <v>436</v>
      </c>
      <c r="AU137" s="272" t="s">
        <v>92</v>
      </c>
      <c r="AV137" s="13" t="s">
        <v>92</v>
      </c>
      <c r="AW137" s="13" t="s">
        <v>38</v>
      </c>
      <c r="AX137" s="13" t="s">
        <v>83</v>
      </c>
      <c r="AY137" s="272" t="s">
        <v>244</v>
      </c>
    </row>
    <row r="138" s="13" customFormat="1">
      <c r="A138" s="13"/>
      <c r="B138" s="262"/>
      <c r="C138" s="263"/>
      <c r="D138" s="235" t="s">
        <v>436</v>
      </c>
      <c r="E138" s="264" t="s">
        <v>1</v>
      </c>
      <c r="F138" s="265" t="s">
        <v>3727</v>
      </c>
      <c r="G138" s="263"/>
      <c r="H138" s="266">
        <v>15</v>
      </c>
      <c r="I138" s="267"/>
      <c r="J138" s="263"/>
      <c r="K138" s="263"/>
      <c r="L138" s="268"/>
      <c r="M138" s="269"/>
      <c r="N138" s="270"/>
      <c r="O138" s="270"/>
      <c r="P138" s="270"/>
      <c r="Q138" s="270"/>
      <c r="R138" s="270"/>
      <c r="S138" s="270"/>
      <c r="T138" s="271"/>
      <c r="U138" s="13"/>
      <c r="V138" s="13"/>
      <c r="W138" s="13"/>
      <c r="X138" s="13"/>
      <c r="Y138" s="13"/>
      <c r="Z138" s="13"/>
      <c r="AA138" s="13"/>
      <c r="AB138" s="13"/>
      <c r="AC138" s="13"/>
      <c r="AD138" s="13"/>
      <c r="AE138" s="13"/>
      <c r="AT138" s="272" t="s">
        <v>436</v>
      </c>
      <c r="AU138" s="272" t="s">
        <v>92</v>
      </c>
      <c r="AV138" s="13" t="s">
        <v>92</v>
      </c>
      <c r="AW138" s="13" t="s">
        <v>38</v>
      </c>
      <c r="AX138" s="13" t="s">
        <v>83</v>
      </c>
      <c r="AY138" s="272" t="s">
        <v>244</v>
      </c>
    </row>
    <row r="139" s="14" customFormat="1">
      <c r="A139" s="14"/>
      <c r="B139" s="273"/>
      <c r="C139" s="274"/>
      <c r="D139" s="235" t="s">
        <v>436</v>
      </c>
      <c r="E139" s="275" t="s">
        <v>1</v>
      </c>
      <c r="F139" s="276" t="s">
        <v>438</v>
      </c>
      <c r="G139" s="274"/>
      <c r="H139" s="277">
        <v>18.960000000000001</v>
      </c>
      <c r="I139" s="278"/>
      <c r="J139" s="274"/>
      <c r="K139" s="274"/>
      <c r="L139" s="279"/>
      <c r="M139" s="280"/>
      <c r="N139" s="281"/>
      <c r="O139" s="281"/>
      <c r="P139" s="281"/>
      <c r="Q139" s="281"/>
      <c r="R139" s="281"/>
      <c r="S139" s="281"/>
      <c r="T139" s="282"/>
      <c r="U139" s="14"/>
      <c r="V139" s="14"/>
      <c r="W139" s="14"/>
      <c r="X139" s="14"/>
      <c r="Y139" s="14"/>
      <c r="Z139" s="14"/>
      <c r="AA139" s="14"/>
      <c r="AB139" s="14"/>
      <c r="AC139" s="14"/>
      <c r="AD139" s="14"/>
      <c r="AE139" s="14"/>
      <c r="AT139" s="283" t="s">
        <v>436</v>
      </c>
      <c r="AU139" s="283" t="s">
        <v>92</v>
      </c>
      <c r="AV139" s="14" t="s">
        <v>123</v>
      </c>
      <c r="AW139" s="14" t="s">
        <v>38</v>
      </c>
      <c r="AX139" s="14" t="s">
        <v>83</v>
      </c>
      <c r="AY139" s="283" t="s">
        <v>244</v>
      </c>
    </row>
    <row r="140" s="13" customFormat="1">
      <c r="A140" s="13"/>
      <c r="B140" s="262"/>
      <c r="C140" s="263"/>
      <c r="D140" s="235" t="s">
        <v>436</v>
      </c>
      <c r="E140" s="264" t="s">
        <v>1</v>
      </c>
      <c r="F140" s="265" t="s">
        <v>317</v>
      </c>
      <c r="G140" s="263"/>
      <c r="H140" s="266">
        <v>19</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19</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40" t="s">
        <v>117</v>
      </c>
      <c r="D142" s="240" t="s">
        <v>397</v>
      </c>
      <c r="E142" s="241" t="s">
        <v>3732</v>
      </c>
      <c r="F142" s="242" t="s">
        <v>3733</v>
      </c>
      <c r="G142" s="243" t="s">
        <v>490</v>
      </c>
      <c r="H142" s="244">
        <v>15</v>
      </c>
      <c r="I142" s="245"/>
      <c r="J142" s="246">
        <f>ROUND(I142*H142,2)</f>
        <v>0</v>
      </c>
      <c r="K142" s="242" t="s">
        <v>547</v>
      </c>
      <c r="L142" s="247"/>
      <c r="M142" s="248" t="s">
        <v>1</v>
      </c>
      <c r="N142" s="249" t="s">
        <v>48</v>
      </c>
      <c r="O142" s="93"/>
      <c r="P142" s="231">
        <f>O142*H142</f>
        <v>0</v>
      </c>
      <c r="Q142" s="231">
        <v>0.00055999999999999995</v>
      </c>
      <c r="R142" s="231">
        <f>Q142*H142</f>
        <v>0.0083999999999999995</v>
      </c>
      <c r="S142" s="231">
        <v>0</v>
      </c>
      <c r="T142" s="232">
        <f>S142*H142</f>
        <v>0</v>
      </c>
      <c r="U142" s="40"/>
      <c r="V142" s="40"/>
      <c r="W142" s="40"/>
      <c r="X142" s="40"/>
      <c r="Y142" s="40"/>
      <c r="Z142" s="40"/>
      <c r="AA142" s="40"/>
      <c r="AB142" s="40"/>
      <c r="AC142" s="40"/>
      <c r="AD142" s="40"/>
      <c r="AE142" s="40"/>
      <c r="AR142" s="233" t="s">
        <v>306</v>
      </c>
      <c r="AT142" s="233" t="s">
        <v>397</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276</v>
      </c>
      <c r="BM142" s="233" t="s">
        <v>3734</v>
      </c>
    </row>
    <row r="143" s="15" customFormat="1">
      <c r="A143" s="15"/>
      <c r="B143" s="287"/>
      <c r="C143" s="288"/>
      <c r="D143" s="235" t="s">
        <v>436</v>
      </c>
      <c r="E143" s="289" t="s">
        <v>1</v>
      </c>
      <c r="F143" s="290" t="s">
        <v>3726</v>
      </c>
      <c r="G143" s="288"/>
      <c r="H143" s="289" t="s">
        <v>1</v>
      </c>
      <c r="I143" s="291"/>
      <c r="J143" s="288"/>
      <c r="K143" s="288"/>
      <c r="L143" s="292"/>
      <c r="M143" s="293"/>
      <c r="N143" s="294"/>
      <c r="O143" s="294"/>
      <c r="P143" s="294"/>
      <c r="Q143" s="294"/>
      <c r="R143" s="294"/>
      <c r="S143" s="294"/>
      <c r="T143" s="295"/>
      <c r="U143" s="15"/>
      <c r="V143" s="15"/>
      <c r="W143" s="15"/>
      <c r="X143" s="15"/>
      <c r="Y143" s="15"/>
      <c r="Z143" s="15"/>
      <c r="AA143" s="15"/>
      <c r="AB143" s="15"/>
      <c r="AC143" s="15"/>
      <c r="AD143" s="15"/>
      <c r="AE143" s="15"/>
      <c r="AT143" s="296" t="s">
        <v>436</v>
      </c>
      <c r="AU143" s="296" t="s">
        <v>92</v>
      </c>
      <c r="AV143" s="15" t="s">
        <v>90</v>
      </c>
      <c r="AW143" s="15" t="s">
        <v>38</v>
      </c>
      <c r="AX143" s="15" t="s">
        <v>83</v>
      </c>
      <c r="AY143" s="296" t="s">
        <v>244</v>
      </c>
    </row>
    <row r="144" s="13" customFormat="1">
      <c r="A144" s="13"/>
      <c r="B144" s="262"/>
      <c r="C144" s="263"/>
      <c r="D144" s="235" t="s">
        <v>436</v>
      </c>
      <c r="E144" s="264" t="s">
        <v>1</v>
      </c>
      <c r="F144" s="265" t="s">
        <v>3727</v>
      </c>
      <c r="G144" s="263"/>
      <c r="H144" s="266">
        <v>15</v>
      </c>
      <c r="I144" s="267"/>
      <c r="J144" s="263"/>
      <c r="K144" s="263"/>
      <c r="L144" s="268"/>
      <c r="M144" s="269"/>
      <c r="N144" s="270"/>
      <c r="O144" s="270"/>
      <c r="P144" s="270"/>
      <c r="Q144" s="270"/>
      <c r="R144" s="270"/>
      <c r="S144" s="270"/>
      <c r="T144" s="271"/>
      <c r="U144" s="13"/>
      <c r="V144" s="13"/>
      <c r="W144" s="13"/>
      <c r="X144" s="13"/>
      <c r="Y144" s="13"/>
      <c r="Z144" s="13"/>
      <c r="AA144" s="13"/>
      <c r="AB144" s="13"/>
      <c r="AC144" s="13"/>
      <c r="AD144" s="13"/>
      <c r="AE144" s="13"/>
      <c r="AT144" s="272" t="s">
        <v>436</v>
      </c>
      <c r="AU144" s="272" t="s">
        <v>92</v>
      </c>
      <c r="AV144" s="13" t="s">
        <v>92</v>
      </c>
      <c r="AW144" s="13" t="s">
        <v>38</v>
      </c>
      <c r="AX144" s="13" t="s">
        <v>90</v>
      </c>
      <c r="AY144" s="272" t="s">
        <v>244</v>
      </c>
    </row>
    <row r="145" s="2" customFormat="1" ht="16.5" customHeight="1">
      <c r="A145" s="40"/>
      <c r="B145" s="41"/>
      <c r="C145" s="240" t="s">
        <v>123</v>
      </c>
      <c r="D145" s="240" t="s">
        <v>397</v>
      </c>
      <c r="E145" s="241" t="s">
        <v>3735</v>
      </c>
      <c r="F145" s="242" t="s">
        <v>3736</v>
      </c>
      <c r="G145" s="243" t="s">
        <v>490</v>
      </c>
      <c r="H145" s="244">
        <v>1.5</v>
      </c>
      <c r="I145" s="245"/>
      <c r="J145" s="246">
        <f>ROUND(I145*H145,2)</f>
        <v>0</v>
      </c>
      <c r="K145" s="242" t="s">
        <v>547</v>
      </c>
      <c r="L145" s="247"/>
      <c r="M145" s="248" t="s">
        <v>1</v>
      </c>
      <c r="N145" s="249" t="s">
        <v>48</v>
      </c>
      <c r="O145" s="93"/>
      <c r="P145" s="231">
        <f>O145*H145</f>
        <v>0</v>
      </c>
      <c r="Q145" s="231">
        <v>0.00032000000000000003</v>
      </c>
      <c r="R145" s="231">
        <f>Q145*H145</f>
        <v>0.00048000000000000007</v>
      </c>
      <c r="S145" s="231">
        <v>0</v>
      </c>
      <c r="T145" s="232">
        <f>S145*H145</f>
        <v>0</v>
      </c>
      <c r="U145" s="40"/>
      <c r="V145" s="40"/>
      <c r="W145" s="40"/>
      <c r="X145" s="40"/>
      <c r="Y145" s="40"/>
      <c r="Z145" s="40"/>
      <c r="AA145" s="40"/>
      <c r="AB145" s="40"/>
      <c r="AC145" s="40"/>
      <c r="AD145" s="40"/>
      <c r="AE145" s="40"/>
      <c r="AR145" s="233" t="s">
        <v>306</v>
      </c>
      <c r="AT145" s="233" t="s">
        <v>397</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276</v>
      </c>
      <c r="BM145" s="233" t="s">
        <v>3737</v>
      </c>
    </row>
    <row r="146" s="15" customFormat="1">
      <c r="A146" s="15"/>
      <c r="B146" s="287"/>
      <c r="C146" s="288"/>
      <c r="D146" s="235" t="s">
        <v>436</v>
      </c>
      <c r="E146" s="289" t="s">
        <v>1</v>
      </c>
      <c r="F146" s="290" t="s">
        <v>3738</v>
      </c>
      <c r="G146" s="288"/>
      <c r="H146" s="289" t="s">
        <v>1</v>
      </c>
      <c r="I146" s="291"/>
      <c r="J146" s="288"/>
      <c r="K146" s="288"/>
      <c r="L146" s="292"/>
      <c r="M146" s="293"/>
      <c r="N146" s="294"/>
      <c r="O146" s="294"/>
      <c r="P146" s="294"/>
      <c r="Q146" s="294"/>
      <c r="R146" s="294"/>
      <c r="S146" s="294"/>
      <c r="T146" s="295"/>
      <c r="U146" s="15"/>
      <c r="V146" s="15"/>
      <c r="W146" s="15"/>
      <c r="X146" s="15"/>
      <c r="Y146" s="15"/>
      <c r="Z146" s="15"/>
      <c r="AA146" s="15"/>
      <c r="AB146" s="15"/>
      <c r="AC146" s="15"/>
      <c r="AD146" s="15"/>
      <c r="AE146" s="15"/>
      <c r="AT146" s="296" t="s">
        <v>436</v>
      </c>
      <c r="AU146" s="296" t="s">
        <v>92</v>
      </c>
      <c r="AV146" s="15" t="s">
        <v>90</v>
      </c>
      <c r="AW146" s="15" t="s">
        <v>38</v>
      </c>
      <c r="AX146" s="15" t="s">
        <v>83</v>
      </c>
      <c r="AY146" s="296" t="s">
        <v>244</v>
      </c>
    </row>
    <row r="147" s="13" customFormat="1">
      <c r="A147" s="13"/>
      <c r="B147" s="262"/>
      <c r="C147" s="263"/>
      <c r="D147" s="235" t="s">
        <v>436</v>
      </c>
      <c r="E147" s="264" t="s">
        <v>1</v>
      </c>
      <c r="F147" s="265" t="s">
        <v>3730</v>
      </c>
      <c r="G147" s="263"/>
      <c r="H147" s="266">
        <v>1.0800000000000001</v>
      </c>
      <c r="I147" s="267"/>
      <c r="J147" s="263"/>
      <c r="K147" s="263"/>
      <c r="L147" s="268"/>
      <c r="M147" s="269"/>
      <c r="N147" s="270"/>
      <c r="O147" s="270"/>
      <c r="P147" s="270"/>
      <c r="Q147" s="270"/>
      <c r="R147" s="270"/>
      <c r="S147" s="270"/>
      <c r="T147" s="271"/>
      <c r="U147" s="13"/>
      <c r="V147" s="13"/>
      <c r="W147" s="13"/>
      <c r="X147" s="13"/>
      <c r="Y147" s="13"/>
      <c r="Z147" s="13"/>
      <c r="AA147" s="13"/>
      <c r="AB147" s="13"/>
      <c r="AC147" s="13"/>
      <c r="AD147" s="13"/>
      <c r="AE147" s="13"/>
      <c r="AT147" s="272" t="s">
        <v>436</v>
      </c>
      <c r="AU147" s="272" t="s">
        <v>92</v>
      </c>
      <c r="AV147" s="13" t="s">
        <v>92</v>
      </c>
      <c r="AW147" s="13" t="s">
        <v>38</v>
      </c>
      <c r="AX147" s="13" t="s">
        <v>83</v>
      </c>
      <c r="AY147" s="272" t="s">
        <v>244</v>
      </c>
    </row>
    <row r="148" s="14" customFormat="1">
      <c r="A148" s="14"/>
      <c r="B148" s="273"/>
      <c r="C148" s="274"/>
      <c r="D148" s="235" t="s">
        <v>436</v>
      </c>
      <c r="E148" s="275" t="s">
        <v>1</v>
      </c>
      <c r="F148" s="276" t="s">
        <v>438</v>
      </c>
      <c r="G148" s="274"/>
      <c r="H148" s="277">
        <v>1.0800000000000001</v>
      </c>
      <c r="I148" s="278"/>
      <c r="J148" s="274"/>
      <c r="K148" s="274"/>
      <c r="L148" s="279"/>
      <c r="M148" s="280"/>
      <c r="N148" s="281"/>
      <c r="O148" s="281"/>
      <c r="P148" s="281"/>
      <c r="Q148" s="281"/>
      <c r="R148" s="281"/>
      <c r="S148" s="281"/>
      <c r="T148" s="282"/>
      <c r="U148" s="14"/>
      <c r="V148" s="14"/>
      <c r="W148" s="14"/>
      <c r="X148" s="14"/>
      <c r="Y148" s="14"/>
      <c r="Z148" s="14"/>
      <c r="AA148" s="14"/>
      <c r="AB148" s="14"/>
      <c r="AC148" s="14"/>
      <c r="AD148" s="14"/>
      <c r="AE148" s="14"/>
      <c r="AT148" s="283" t="s">
        <v>436</v>
      </c>
      <c r="AU148" s="283" t="s">
        <v>92</v>
      </c>
      <c r="AV148" s="14" t="s">
        <v>123</v>
      </c>
      <c r="AW148" s="14" t="s">
        <v>38</v>
      </c>
      <c r="AX148" s="14" t="s">
        <v>83</v>
      </c>
      <c r="AY148" s="283" t="s">
        <v>244</v>
      </c>
    </row>
    <row r="149" s="13" customFormat="1">
      <c r="A149" s="13"/>
      <c r="B149" s="262"/>
      <c r="C149" s="263"/>
      <c r="D149" s="235" t="s">
        <v>436</v>
      </c>
      <c r="E149" s="264" t="s">
        <v>1</v>
      </c>
      <c r="F149" s="265" t="s">
        <v>3739</v>
      </c>
      <c r="G149" s="263"/>
      <c r="H149" s="266">
        <v>1.5</v>
      </c>
      <c r="I149" s="267"/>
      <c r="J149" s="263"/>
      <c r="K149" s="263"/>
      <c r="L149" s="268"/>
      <c r="M149" s="269"/>
      <c r="N149" s="270"/>
      <c r="O149" s="270"/>
      <c r="P149" s="270"/>
      <c r="Q149" s="270"/>
      <c r="R149" s="270"/>
      <c r="S149" s="270"/>
      <c r="T149" s="271"/>
      <c r="U149" s="13"/>
      <c r="V149" s="13"/>
      <c r="W149" s="13"/>
      <c r="X149" s="13"/>
      <c r="Y149" s="13"/>
      <c r="Z149" s="13"/>
      <c r="AA149" s="13"/>
      <c r="AB149" s="13"/>
      <c r="AC149" s="13"/>
      <c r="AD149" s="13"/>
      <c r="AE149" s="13"/>
      <c r="AT149" s="272" t="s">
        <v>436</v>
      </c>
      <c r="AU149" s="272" t="s">
        <v>92</v>
      </c>
      <c r="AV149" s="13" t="s">
        <v>92</v>
      </c>
      <c r="AW149" s="13" t="s">
        <v>38</v>
      </c>
      <c r="AX149" s="13" t="s">
        <v>83</v>
      </c>
      <c r="AY149" s="272" t="s">
        <v>244</v>
      </c>
    </row>
    <row r="150" s="14" customFormat="1">
      <c r="A150" s="14"/>
      <c r="B150" s="273"/>
      <c r="C150" s="274"/>
      <c r="D150" s="235" t="s">
        <v>436</v>
      </c>
      <c r="E150" s="275" t="s">
        <v>1</v>
      </c>
      <c r="F150" s="276" t="s">
        <v>438</v>
      </c>
      <c r="G150" s="274"/>
      <c r="H150" s="277">
        <v>1.5</v>
      </c>
      <c r="I150" s="278"/>
      <c r="J150" s="274"/>
      <c r="K150" s="274"/>
      <c r="L150" s="279"/>
      <c r="M150" s="280"/>
      <c r="N150" s="281"/>
      <c r="O150" s="281"/>
      <c r="P150" s="281"/>
      <c r="Q150" s="281"/>
      <c r="R150" s="281"/>
      <c r="S150" s="281"/>
      <c r="T150" s="282"/>
      <c r="U150" s="14"/>
      <c r="V150" s="14"/>
      <c r="W150" s="14"/>
      <c r="X150" s="14"/>
      <c r="Y150" s="14"/>
      <c r="Z150" s="14"/>
      <c r="AA150" s="14"/>
      <c r="AB150" s="14"/>
      <c r="AC150" s="14"/>
      <c r="AD150" s="14"/>
      <c r="AE150" s="14"/>
      <c r="AT150" s="283" t="s">
        <v>436</v>
      </c>
      <c r="AU150" s="283" t="s">
        <v>92</v>
      </c>
      <c r="AV150" s="14" t="s">
        <v>123</v>
      </c>
      <c r="AW150" s="14" t="s">
        <v>38</v>
      </c>
      <c r="AX150" s="14" t="s">
        <v>90</v>
      </c>
      <c r="AY150" s="283" t="s">
        <v>244</v>
      </c>
    </row>
    <row r="151" s="2" customFormat="1" ht="16.5" customHeight="1">
      <c r="A151" s="40"/>
      <c r="B151" s="41"/>
      <c r="C151" s="240" t="s">
        <v>139</v>
      </c>
      <c r="D151" s="240" t="s">
        <v>397</v>
      </c>
      <c r="E151" s="241" t="s">
        <v>3740</v>
      </c>
      <c r="F151" s="242" t="s">
        <v>3741</v>
      </c>
      <c r="G151" s="243" t="s">
        <v>490</v>
      </c>
      <c r="H151" s="244">
        <v>3</v>
      </c>
      <c r="I151" s="245"/>
      <c r="J151" s="246">
        <f>ROUND(I151*H151,2)</f>
        <v>0</v>
      </c>
      <c r="K151" s="242" t="s">
        <v>547</v>
      </c>
      <c r="L151" s="247"/>
      <c r="M151" s="248" t="s">
        <v>1</v>
      </c>
      <c r="N151" s="249" t="s">
        <v>48</v>
      </c>
      <c r="O151" s="93"/>
      <c r="P151" s="231">
        <f>O151*H151</f>
        <v>0</v>
      </c>
      <c r="Q151" s="231">
        <v>0.00036999999999999999</v>
      </c>
      <c r="R151" s="231">
        <f>Q151*H151</f>
        <v>0.0011099999999999999</v>
      </c>
      <c r="S151" s="231">
        <v>0</v>
      </c>
      <c r="T151" s="232">
        <f>S151*H151</f>
        <v>0</v>
      </c>
      <c r="U151" s="40"/>
      <c r="V151" s="40"/>
      <c r="W151" s="40"/>
      <c r="X151" s="40"/>
      <c r="Y151" s="40"/>
      <c r="Z151" s="40"/>
      <c r="AA151" s="40"/>
      <c r="AB151" s="40"/>
      <c r="AC151" s="40"/>
      <c r="AD151" s="40"/>
      <c r="AE151" s="40"/>
      <c r="AR151" s="233" t="s">
        <v>306</v>
      </c>
      <c r="AT151" s="233" t="s">
        <v>397</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276</v>
      </c>
      <c r="BM151" s="233" t="s">
        <v>3742</v>
      </c>
    </row>
    <row r="152" s="15" customFormat="1">
      <c r="A152" s="15"/>
      <c r="B152" s="287"/>
      <c r="C152" s="288"/>
      <c r="D152" s="235" t="s">
        <v>436</v>
      </c>
      <c r="E152" s="289" t="s">
        <v>1</v>
      </c>
      <c r="F152" s="290" t="s">
        <v>3738</v>
      </c>
      <c r="G152" s="288"/>
      <c r="H152" s="289" t="s">
        <v>1</v>
      </c>
      <c r="I152" s="291"/>
      <c r="J152" s="288"/>
      <c r="K152" s="288"/>
      <c r="L152" s="292"/>
      <c r="M152" s="293"/>
      <c r="N152" s="294"/>
      <c r="O152" s="294"/>
      <c r="P152" s="294"/>
      <c r="Q152" s="294"/>
      <c r="R152" s="294"/>
      <c r="S152" s="294"/>
      <c r="T152" s="295"/>
      <c r="U152" s="15"/>
      <c r="V152" s="15"/>
      <c r="W152" s="15"/>
      <c r="X152" s="15"/>
      <c r="Y152" s="15"/>
      <c r="Z152" s="15"/>
      <c r="AA152" s="15"/>
      <c r="AB152" s="15"/>
      <c r="AC152" s="15"/>
      <c r="AD152" s="15"/>
      <c r="AE152" s="15"/>
      <c r="AT152" s="296" t="s">
        <v>436</v>
      </c>
      <c r="AU152" s="296" t="s">
        <v>92</v>
      </c>
      <c r="AV152" s="15" t="s">
        <v>90</v>
      </c>
      <c r="AW152" s="15" t="s">
        <v>38</v>
      </c>
      <c r="AX152" s="15" t="s">
        <v>83</v>
      </c>
      <c r="AY152" s="296" t="s">
        <v>244</v>
      </c>
    </row>
    <row r="153" s="13" customFormat="1">
      <c r="A153" s="13"/>
      <c r="B153" s="262"/>
      <c r="C153" s="263"/>
      <c r="D153" s="235" t="s">
        <v>436</v>
      </c>
      <c r="E153" s="264" t="s">
        <v>1</v>
      </c>
      <c r="F153" s="265" t="s">
        <v>3729</v>
      </c>
      <c r="G153" s="263"/>
      <c r="H153" s="266">
        <v>2.8799999999999999</v>
      </c>
      <c r="I153" s="267"/>
      <c r="J153" s="263"/>
      <c r="K153" s="263"/>
      <c r="L153" s="268"/>
      <c r="M153" s="269"/>
      <c r="N153" s="270"/>
      <c r="O153" s="270"/>
      <c r="P153" s="270"/>
      <c r="Q153" s="270"/>
      <c r="R153" s="270"/>
      <c r="S153" s="270"/>
      <c r="T153" s="271"/>
      <c r="U153" s="13"/>
      <c r="V153" s="13"/>
      <c r="W153" s="13"/>
      <c r="X153" s="13"/>
      <c r="Y153" s="13"/>
      <c r="Z153" s="13"/>
      <c r="AA153" s="13"/>
      <c r="AB153" s="13"/>
      <c r="AC153" s="13"/>
      <c r="AD153" s="13"/>
      <c r="AE153" s="13"/>
      <c r="AT153" s="272" t="s">
        <v>436</v>
      </c>
      <c r="AU153" s="272" t="s">
        <v>92</v>
      </c>
      <c r="AV153" s="13" t="s">
        <v>92</v>
      </c>
      <c r="AW153" s="13" t="s">
        <v>38</v>
      </c>
      <c r="AX153" s="13" t="s">
        <v>83</v>
      </c>
      <c r="AY153" s="272" t="s">
        <v>244</v>
      </c>
    </row>
    <row r="154" s="14" customFormat="1">
      <c r="A154" s="14"/>
      <c r="B154" s="273"/>
      <c r="C154" s="274"/>
      <c r="D154" s="235" t="s">
        <v>436</v>
      </c>
      <c r="E154" s="275" t="s">
        <v>1</v>
      </c>
      <c r="F154" s="276" t="s">
        <v>438</v>
      </c>
      <c r="G154" s="274"/>
      <c r="H154" s="277">
        <v>2.8799999999999999</v>
      </c>
      <c r="I154" s="278"/>
      <c r="J154" s="274"/>
      <c r="K154" s="274"/>
      <c r="L154" s="279"/>
      <c r="M154" s="280"/>
      <c r="N154" s="281"/>
      <c r="O154" s="281"/>
      <c r="P154" s="281"/>
      <c r="Q154" s="281"/>
      <c r="R154" s="281"/>
      <c r="S154" s="281"/>
      <c r="T154" s="282"/>
      <c r="U154" s="14"/>
      <c r="V154" s="14"/>
      <c r="W154" s="14"/>
      <c r="X154" s="14"/>
      <c r="Y154" s="14"/>
      <c r="Z154" s="14"/>
      <c r="AA154" s="14"/>
      <c r="AB154" s="14"/>
      <c r="AC154" s="14"/>
      <c r="AD154" s="14"/>
      <c r="AE154" s="14"/>
      <c r="AT154" s="283" t="s">
        <v>436</v>
      </c>
      <c r="AU154" s="283" t="s">
        <v>92</v>
      </c>
      <c r="AV154" s="14" t="s">
        <v>123</v>
      </c>
      <c r="AW154" s="14" t="s">
        <v>38</v>
      </c>
      <c r="AX154" s="14" t="s">
        <v>83</v>
      </c>
      <c r="AY154" s="283" t="s">
        <v>244</v>
      </c>
    </row>
    <row r="155" s="13" customFormat="1">
      <c r="A155" s="13"/>
      <c r="B155" s="262"/>
      <c r="C155" s="263"/>
      <c r="D155" s="235" t="s">
        <v>436</v>
      </c>
      <c r="E155" s="264" t="s">
        <v>1</v>
      </c>
      <c r="F155" s="265" t="s">
        <v>117</v>
      </c>
      <c r="G155" s="263"/>
      <c r="H155" s="266">
        <v>3</v>
      </c>
      <c r="I155" s="267"/>
      <c r="J155" s="263"/>
      <c r="K155" s="263"/>
      <c r="L155" s="268"/>
      <c r="M155" s="269"/>
      <c r="N155" s="270"/>
      <c r="O155" s="270"/>
      <c r="P155" s="270"/>
      <c r="Q155" s="270"/>
      <c r="R155" s="270"/>
      <c r="S155" s="270"/>
      <c r="T155" s="271"/>
      <c r="U155" s="13"/>
      <c r="V155" s="13"/>
      <c r="W155" s="13"/>
      <c r="X155" s="13"/>
      <c r="Y155" s="13"/>
      <c r="Z155" s="13"/>
      <c r="AA155" s="13"/>
      <c r="AB155" s="13"/>
      <c r="AC155" s="13"/>
      <c r="AD155" s="13"/>
      <c r="AE155" s="13"/>
      <c r="AT155" s="272" t="s">
        <v>436</v>
      </c>
      <c r="AU155" s="272" t="s">
        <v>92</v>
      </c>
      <c r="AV155" s="13" t="s">
        <v>92</v>
      </c>
      <c r="AW155" s="13" t="s">
        <v>38</v>
      </c>
      <c r="AX155" s="13" t="s">
        <v>83</v>
      </c>
      <c r="AY155" s="272" t="s">
        <v>244</v>
      </c>
    </row>
    <row r="156" s="14" customFormat="1">
      <c r="A156" s="14"/>
      <c r="B156" s="273"/>
      <c r="C156" s="274"/>
      <c r="D156" s="235" t="s">
        <v>436</v>
      </c>
      <c r="E156" s="275" t="s">
        <v>1</v>
      </c>
      <c r="F156" s="276" t="s">
        <v>438</v>
      </c>
      <c r="G156" s="274"/>
      <c r="H156" s="277">
        <v>3</v>
      </c>
      <c r="I156" s="278"/>
      <c r="J156" s="274"/>
      <c r="K156" s="274"/>
      <c r="L156" s="279"/>
      <c r="M156" s="280"/>
      <c r="N156" s="281"/>
      <c r="O156" s="281"/>
      <c r="P156" s="281"/>
      <c r="Q156" s="281"/>
      <c r="R156" s="281"/>
      <c r="S156" s="281"/>
      <c r="T156" s="282"/>
      <c r="U156" s="14"/>
      <c r="V156" s="14"/>
      <c r="W156" s="14"/>
      <c r="X156" s="14"/>
      <c r="Y156" s="14"/>
      <c r="Z156" s="14"/>
      <c r="AA156" s="14"/>
      <c r="AB156" s="14"/>
      <c r="AC156" s="14"/>
      <c r="AD156" s="14"/>
      <c r="AE156" s="14"/>
      <c r="AT156" s="283" t="s">
        <v>436</v>
      </c>
      <c r="AU156" s="283" t="s">
        <v>92</v>
      </c>
      <c r="AV156" s="14" t="s">
        <v>123</v>
      </c>
      <c r="AW156" s="14" t="s">
        <v>38</v>
      </c>
      <c r="AX156" s="14" t="s">
        <v>90</v>
      </c>
      <c r="AY156" s="283" t="s">
        <v>244</v>
      </c>
    </row>
    <row r="157" s="2" customFormat="1" ht="24.15" customHeight="1">
      <c r="A157" s="40"/>
      <c r="B157" s="41"/>
      <c r="C157" s="222" t="s">
        <v>258</v>
      </c>
      <c r="D157" s="222" t="s">
        <v>245</v>
      </c>
      <c r="E157" s="223" t="s">
        <v>3743</v>
      </c>
      <c r="F157" s="224" t="s">
        <v>3744</v>
      </c>
      <c r="G157" s="225" t="s">
        <v>419</v>
      </c>
      <c r="H157" s="226">
        <v>0.01</v>
      </c>
      <c r="I157" s="227"/>
      <c r="J157" s="228">
        <f>ROUND(I157*H157,2)</f>
        <v>0</v>
      </c>
      <c r="K157" s="224" t="s">
        <v>547</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276</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276</v>
      </c>
      <c r="BM157" s="233" t="s">
        <v>3745</v>
      </c>
    </row>
    <row r="158" s="2" customFormat="1" ht="24.15" customHeight="1">
      <c r="A158" s="40"/>
      <c r="B158" s="41"/>
      <c r="C158" s="222" t="s">
        <v>270</v>
      </c>
      <c r="D158" s="222" t="s">
        <v>245</v>
      </c>
      <c r="E158" s="223" t="s">
        <v>832</v>
      </c>
      <c r="F158" s="224" t="s">
        <v>833</v>
      </c>
      <c r="G158" s="225" t="s">
        <v>419</v>
      </c>
      <c r="H158" s="226">
        <v>0.01</v>
      </c>
      <c r="I158" s="227"/>
      <c r="J158" s="228">
        <f>ROUND(I158*H158,2)</f>
        <v>0</v>
      </c>
      <c r="K158" s="224" t="s">
        <v>547</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276</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276</v>
      </c>
      <c r="BM158" s="233" t="s">
        <v>3746</v>
      </c>
    </row>
    <row r="159" s="11" customFormat="1" ht="22.8" customHeight="1">
      <c r="A159" s="11"/>
      <c r="B159" s="208"/>
      <c r="C159" s="209"/>
      <c r="D159" s="210" t="s">
        <v>82</v>
      </c>
      <c r="E159" s="260" t="s">
        <v>2523</v>
      </c>
      <c r="F159" s="260" t="s">
        <v>2524</v>
      </c>
      <c r="G159" s="209"/>
      <c r="H159" s="209"/>
      <c r="I159" s="212"/>
      <c r="J159" s="261">
        <f>BK159</f>
        <v>0</v>
      </c>
      <c r="K159" s="209"/>
      <c r="L159" s="214"/>
      <c r="M159" s="215"/>
      <c r="N159" s="216"/>
      <c r="O159" s="216"/>
      <c r="P159" s="217">
        <f>SUM(P160:P217)</f>
        <v>0</v>
      </c>
      <c r="Q159" s="216"/>
      <c r="R159" s="217">
        <f>SUM(R160:R217)</f>
        <v>0.12115740999999999</v>
      </c>
      <c r="S159" s="216"/>
      <c r="T159" s="218">
        <f>SUM(T160:T217)</f>
        <v>0</v>
      </c>
      <c r="U159" s="11"/>
      <c r="V159" s="11"/>
      <c r="W159" s="11"/>
      <c r="X159" s="11"/>
      <c r="Y159" s="11"/>
      <c r="Z159" s="11"/>
      <c r="AA159" s="11"/>
      <c r="AB159" s="11"/>
      <c r="AC159" s="11"/>
      <c r="AD159" s="11"/>
      <c r="AE159" s="11"/>
      <c r="AR159" s="219" t="s">
        <v>92</v>
      </c>
      <c r="AT159" s="220" t="s">
        <v>82</v>
      </c>
      <c r="AU159" s="220" t="s">
        <v>90</v>
      </c>
      <c r="AY159" s="219" t="s">
        <v>244</v>
      </c>
      <c r="BK159" s="221">
        <f>SUM(BK160:BK217)</f>
        <v>0</v>
      </c>
    </row>
    <row r="160" s="2" customFormat="1" ht="24.15" customHeight="1">
      <c r="A160" s="40"/>
      <c r="B160" s="41"/>
      <c r="C160" s="222" t="s">
        <v>262</v>
      </c>
      <c r="D160" s="222" t="s">
        <v>245</v>
      </c>
      <c r="E160" s="223" t="s">
        <v>3747</v>
      </c>
      <c r="F160" s="224" t="s">
        <v>3748</v>
      </c>
      <c r="G160" s="225" t="s">
        <v>257</v>
      </c>
      <c r="H160" s="226">
        <v>11</v>
      </c>
      <c r="I160" s="227"/>
      <c r="J160" s="228">
        <f>ROUND(I160*H160,2)</f>
        <v>0</v>
      </c>
      <c r="K160" s="224" t="s">
        <v>1</v>
      </c>
      <c r="L160" s="46"/>
      <c r="M160" s="229" t="s">
        <v>1</v>
      </c>
      <c r="N160" s="230" t="s">
        <v>48</v>
      </c>
      <c r="O160" s="93"/>
      <c r="P160" s="231">
        <f>O160*H160</f>
        <v>0</v>
      </c>
      <c r="Q160" s="231">
        <v>0.00027</v>
      </c>
      <c r="R160" s="231">
        <f>Q160*H160</f>
        <v>0.00297</v>
      </c>
      <c r="S160" s="231">
        <v>0</v>
      </c>
      <c r="T160" s="232">
        <f>S160*H160</f>
        <v>0</v>
      </c>
      <c r="U160" s="40"/>
      <c r="V160" s="40"/>
      <c r="W160" s="40"/>
      <c r="X160" s="40"/>
      <c r="Y160" s="40"/>
      <c r="Z160" s="40"/>
      <c r="AA160" s="40"/>
      <c r="AB160" s="40"/>
      <c r="AC160" s="40"/>
      <c r="AD160" s="40"/>
      <c r="AE160" s="40"/>
      <c r="AR160" s="233" t="s">
        <v>276</v>
      </c>
      <c r="AT160" s="233" t="s">
        <v>245</v>
      </c>
      <c r="AU160" s="233" t="s">
        <v>92</v>
      </c>
      <c r="AY160" s="18" t="s">
        <v>244</v>
      </c>
      <c r="BE160" s="234">
        <f>IF(N160="základní",J160,0)</f>
        <v>0</v>
      </c>
      <c r="BF160" s="234">
        <f>IF(N160="snížená",J160,0)</f>
        <v>0</v>
      </c>
      <c r="BG160" s="234">
        <f>IF(N160="zákl. přenesená",J160,0)</f>
        <v>0</v>
      </c>
      <c r="BH160" s="234">
        <f>IF(N160="sníž. přenesená",J160,0)</f>
        <v>0</v>
      </c>
      <c r="BI160" s="234">
        <f>IF(N160="nulová",J160,0)</f>
        <v>0</v>
      </c>
      <c r="BJ160" s="18" t="s">
        <v>90</v>
      </c>
      <c r="BK160" s="234">
        <f>ROUND(I160*H160,2)</f>
        <v>0</v>
      </c>
      <c r="BL160" s="18" t="s">
        <v>276</v>
      </c>
      <c r="BM160" s="233" t="s">
        <v>3749</v>
      </c>
    </row>
    <row r="161" s="15" customFormat="1">
      <c r="A161" s="15"/>
      <c r="B161" s="287"/>
      <c r="C161" s="288"/>
      <c r="D161" s="235" t="s">
        <v>436</v>
      </c>
      <c r="E161" s="289" t="s">
        <v>1</v>
      </c>
      <c r="F161" s="290" t="s">
        <v>3748</v>
      </c>
      <c r="G161" s="288"/>
      <c r="H161" s="289" t="s">
        <v>1</v>
      </c>
      <c r="I161" s="291"/>
      <c r="J161" s="288"/>
      <c r="K161" s="288"/>
      <c r="L161" s="292"/>
      <c r="M161" s="293"/>
      <c r="N161" s="294"/>
      <c r="O161" s="294"/>
      <c r="P161" s="294"/>
      <c r="Q161" s="294"/>
      <c r="R161" s="294"/>
      <c r="S161" s="294"/>
      <c r="T161" s="295"/>
      <c r="U161" s="15"/>
      <c r="V161" s="15"/>
      <c r="W161" s="15"/>
      <c r="X161" s="15"/>
      <c r="Y161" s="15"/>
      <c r="Z161" s="15"/>
      <c r="AA161" s="15"/>
      <c r="AB161" s="15"/>
      <c r="AC161" s="15"/>
      <c r="AD161" s="15"/>
      <c r="AE161" s="15"/>
      <c r="AT161" s="296" t="s">
        <v>436</v>
      </c>
      <c r="AU161" s="296" t="s">
        <v>92</v>
      </c>
      <c r="AV161" s="15" t="s">
        <v>90</v>
      </c>
      <c r="AW161" s="15" t="s">
        <v>38</v>
      </c>
      <c r="AX161" s="15" t="s">
        <v>83</v>
      </c>
      <c r="AY161" s="296" t="s">
        <v>244</v>
      </c>
    </row>
    <row r="162" s="15" customFormat="1">
      <c r="A162" s="15"/>
      <c r="B162" s="287"/>
      <c r="C162" s="288"/>
      <c r="D162" s="235" t="s">
        <v>436</v>
      </c>
      <c r="E162" s="289" t="s">
        <v>1</v>
      </c>
      <c r="F162" s="290" t="s">
        <v>3750</v>
      </c>
      <c r="G162" s="288"/>
      <c r="H162" s="289" t="s">
        <v>1</v>
      </c>
      <c r="I162" s="291"/>
      <c r="J162" s="288"/>
      <c r="K162" s="288"/>
      <c r="L162" s="292"/>
      <c r="M162" s="293"/>
      <c r="N162" s="294"/>
      <c r="O162" s="294"/>
      <c r="P162" s="294"/>
      <c r="Q162" s="294"/>
      <c r="R162" s="294"/>
      <c r="S162" s="294"/>
      <c r="T162" s="295"/>
      <c r="U162" s="15"/>
      <c r="V162" s="15"/>
      <c r="W162" s="15"/>
      <c r="X162" s="15"/>
      <c r="Y162" s="15"/>
      <c r="Z162" s="15"/>
      <c r="AA162" s="15"/>
      <c r="AB162" s="15"/>
      <c r="AC162" s="15"/>
      <c r="AD162" s="15"/>
      <c r="AE162" s="15"/>
      <c r="AT162" s="296" t="s">
        <v>436</v>
      </c>
      <c r="AU162" s="296" t="s">
        <v>92</v>
      </c>
      <c r="AV162" s="15" t="s">
        <v>90</v>
      </c>
      <c r="AW162" s="15" t="s">
        <v>38</v>
      </c>
      <c r="AX162" s="15" t="s">
        <v>83</v>
      </c>
      <c r="AY162" s="296" t="s">
        <v>244</v>
      </c>
    </row>
    <row r="163" s="13" customFormat="1">
      <c r="A163" s="13"/>
      <c r="B163" s="262"/>
      <c r="C163" s="263"/>
      <c r="D163" s="235" t="s">
        <v>436</v>
      </c>
      <c r="E163" s="264" t="s">
        <v>1</v>
      </c>
      <c r="F163" s="265" t="s">
        <v>262</v>
      </c>
      <c r="G163" s="263"/>
      <c r="H163" s="266">
        <v>8</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38</v>
      </c>
      <c r="AX163" s="13" t="s">
        <v>83</v>
      </c>
      <c r="AY163" s="272" t="s">
        <v>244</v>
      </c>
    </row>
    <row r="164" s="15" customFormat="1">
      <c r="A164" s="15"/>
      <c r="B164" s="287"/>
      <c r="C164" s="288"/>
      <c r="D164" s="235" t="s">
        <v>436</v>
      </c>
      <c r="E164" s="289" t="s">
        <v>1</v>
      </c>
      <c r="F164" s="290" t="s">
        <v>3751</v>
      </c>
      <c r="G164" s="288"/>
      <c r="H164" s="289" t="s">
        <v>1</v>
      </c>
      <c r="I164" s="291"/>
      <c r="J164" s="288"/>
      <c r="K164" s="288"/>
      <c r="L164" s="292"/>
      <c r="M164" s="293"/>
      <c r="N164" s="294"/>
      <c r="O164" s="294"/>
      <c r="P164" s="294"/>
      <c r="Q164" s="294"/>
      <c r="R164" s="294"/>
      <c r="S164" s="294"/>
      <c r="T164" s="295"/>
      <c r="U164" s="15"/>
      <c r="V164" s="15"/>
      <c r="W164" s="15"/>
      <c r="X164" s="15"/>
      <c r="Y164" s="15"/>
      <c r="Z164" s="15"/>
      <c r="AA164" s="15"/>
      <c r="AB164" s="15"/>
      <c r="AC164" s="15"/>
      <c r="AD164" s="15"/>
      <c r="AE164" s="15"/>
      <c r="AT164" s="296" t="s">
        <v>436</v>
      </c>
      <c r="AU164" s="296" t="s">
        <v>92</v>
      </c>
      <c r="AV164" s="15" t="s">
        <v>90</v>
      </c>
      <c r="AW164" s="15" t="s">
        <v>38</v>
      </c>
      <c r="AX164" s="15" t="s">
        <v>83</v>
      </c>
      <c r="AY164" s="296" t="s">
        <v>244</v>
      </c>
    </row>
    <row r="165" s="13" customFormat="1">
      <c r="A165" s="13"/>
      <c r="B165" s="262"/>
      <c r="C165" s="263"/>
      <c r="D165" s="235" t="s">
        <v>436</v>
      </c>
      <c r="E165" s="264" t="s">
        <v>1</v>
      </c>
      <c r="F165" s="265" t="s">
        <v>117</v>
      </c>
      <c r="G165" s="263"/>
      <c r="H165" s="266">
        <v>3</v>
      </c>
      <c r="I165" s="267"/>
      <c r="J165" s="263"/>
      <c r="K165" s="263"/>
      <c r="L165" s="268"/>
      <c r="M165" s="269"/>
      <c r="N165" s="270"/>
      <c r="O165" s="270"/>
      <c r="P165" s="270"/>
      <c r="Q165" s="270"/>
      <c r="R165" s="270"/>
      <c r="S165" s="270"/>
      <c r="T165" s="271"/>
      <c r="U165" s="13"/>
      <c r="V165" s="13"/>
      <c r="W165" s="13"/>
      <c r="X165" s="13"/>
      <c r="Y165" s="13"/>
      <c r="Z165" s="13"/>
      <c r="AA165" s="13"/>
      <c r="AB165" s="13"/>
      <c r="AC165" s="13"/>
      <c r="AD165" s="13"/>
      <c r="AE165" s="13"/>
      <c r="AT165" s="272" t="s">
        <v>436</v>
      </c>
      <c r="AU165" s="272" t="s">
        <v>92</v>
      </c>
      <c r="AV165" s="13" t="s">
        <v>92</v>
      </c>
      <c r="AW165" s="13" t="s">
        <v>38</v>
      </c>
      <c r="AX165" s="13" t="s">
        <v>83</v>
      </c>
      <c r="AY165" s="272" t="s">
        <v>244</v>
      </c>
    </row>
    <row r="166" s="14" customFormat="1">
      <c r="A166" s="14"/>
      <c r="B166" s="273"/>
      <c r="C166" s="274"/>
      <c r="D166" s="235" t="s">
        <v>436</v>
      </c>
      <c r="E166" s="275" t="s">
        <v>1</v>
      </c>
      <c r="F166" s="276" t="s">
        <v>438</v>
      </c>
      <c r="G166" s="274"/>
      <c r="H166" s="277">
        <v>11</v>
      </c>
      <c r="I166" s="278"/>
      <c r="J166" s="274"/>
      <c r="K166" s="274"/>
      <c r="L166" s="279"/>
      <c r="M166" s="280"/>
      <c r="N166" s="281"/>
      <c r="O166" s="281"/>
      <c r="P166" s="281"/>
      <c r="Q166" s="281"/>
      <c r="R166" s="281"/>
      <c r="S166" s="281"/>
      <c r="T166" s="282"/>
      <c r="U166" s="14"/>
      <c r="V166" s="14"/>
      <c r="W166" s="14"/>
      <c r="X166" s="14"/>
      <c r="Y166" s="14"/>
      <c r="Z166" s="14"/>
      <c r="AA166" s="14"/>
      <c r="AB166" s="14"/>
      <c r="AC166" s="14"/>
      <c r="AD166" s="14"/>
      <c r="AE166" s="14"/>
      <c r="AT166" s="283" t="s">
        <v>436</v>
      </c>
      <c r="AU166" s="283" t="s">
        <v>92</v>
      </c>
      <c r="AV166" s="14" t="s">
        <v>123</v>
      </c>
      <c r="AW166" s="14" t="s">
        <v>38</v>
      </c>
      <c r="AX166" s="14" t="s">
        <v>90</v>
      </c>
      <c r="AY166" s="283" t="s">
        <v>244</v>
      </c>
    </row>
    <row r="167" s="2" customFormat="1" ht="16.5" customHeight="1">
      <c r="A167" s="40"/>
      <c r="B167" s="41"/>
      <c r="C167" s="222" t="s">
        <v>277</v>
      </c>
      <c r="D167" s="222" t="s">
        <v>245</v>
      </c>
      <c r="E167" s="223" t="s">
        <v>3752</v>
      </c>
      <c r="F167" s="224" t="s">
        <v>3753</v>
      </c>
      <c r="G167" s="225" t="s">
        <v>257</v>
      </c>
      <c r="H167" s="226">
        <v>2</v>
      </c>
      <c r="I167" s="227"/>
      <c r="J167" s="228">
        <f>ROUND(I167*H167,2)</f>
        <v>0</v>
      </c>
      <c r="K167" s="224" t="s">
        <v>1</v>
      </c>
      <c r="L167" s="46"/>
      <c r="M167" s="229" t="s">
        <v>1</v>
      </c>
      <c r="N167" s="230" t="s">
        <v>48</v>
      </c>
      <c r="O167" s="93"/>
      <c r="P167" s="231">
        <f>O167*H167</f>
        <v>0</v>
      </c>
      <c r="Q167" s="231">
        <v>0.00051999999999999995</v>
      </c>
      <c r="R167" s="231">
        <f>Q167*H167</f>
        <v>0.0010399999999999999</v>
      </c>
      <c r="S167" s="231">
        <v>0</v>
      </c>
      <c r="T167" s="232">
        <f>S167*H167</f>
        <v>0</v>
      </c>
      <c r="U167" s="40"/>
      <c r="V167" s="40"/>
      <c r="W167" s="40"/>
      <c r="X167" s="40"/>
      <c r="Y167" s="40"/>
      <c r="Z167" s="40"/>
      <c r="AA167" s="40"/>
      <c r="AB167" s="40"/>
      <c r="AC167" s="40"/>
      <c r="AD167" s="40"/>
      <c r="AE167" s="40"/>
      <c r="AR167" s="233" t="s">
        <v>276</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276</v>
      </c>
      <c r="BM167" s="233" t="s">
        <v>3754</v>
      </c>
    </row>
    <row r="168" s="15" customFormat="1">
      <c r="A168" s="15"/>
      <c r="B168" s="287"/>
      <c r="C168" s="288"/>
      <c r="D168" s="235" t="s">
        <v>436</v>
      </c>
      <c r="E168" s="289" t="s">
        <v>1</v>
      </c>
      <c r="F168" s="290" t="s">
        <v>3755</v>
      </c>
      <c r="G168" s="288"/>
      <c r="H168" s="289" t="s">
        <v>1</v>
      </c>
      <c r="I168" s="291"/>
      <c r="J168" s="288"/>
      <c r="K168" s="288"/>
      <c r="L168" s="292"/>
      <c r="M168" s="293"/>
      <c r="N168" s="294"/>
      <c r="O168" s="294"/>
      <c r="P168" s="294"/>
      <c r="Q168" s="294"/>
      <c r="R168" s="294"/>
      <c r="S168" s="294"/>
      <c r="T168" s="295"/>
      <c r="U168" s="15"/>
      <c r="V168" s="15"/>
      <c r="W168" s="15"/>
      <c r="X168" s="15"/>
      <c r="Y168" s="15"/>
      <c r="Z168" s="15"/>
      <c r="AA168" s="15"/>
      <c r="AB168" s="15"/>
      <c r="AC168" s="15"/>
      <c r="AD168" s="15"/>
      <c r="AE168" s="15"/>
      <c r="AT168" s="296" t="s">
        <v>436</v>
      </c>
      <c r="AU168" s="296" t="s">
        <v>92</v>
      </c>
      <c r="AV168" s="15" t="s">
        <v>90</v>
      </c>
      <c r="AW168" s="15" t="s">
        <v>38</v>
      </c>
      <c r="AX168" s="15" t="s">
        <v>83</v>
      </c>
      <c r="AY168" s="296" t="s">
        <v>244</v>
      </c>
    </row>
    <row r="169" s="13" customFormat="1">
      <c r="A169" s="13"/>
      <c r="B169" s="262"/>
      <c r="C169" s="263"/>
      <c r="D169" s="235" t="s">
        <v>436</v>
      </c>
      <c r="E169" s="264" t="s">
        <v>1</v>
      </c>
      <c r="F169" s="265" t="s">
        <v>92</v>
      </c>
      <c r="G169" s="263"/>
      <c r="H169" s="266">
        <v>2</v>
      </c>
      <c r="I169" s="267"/>
      <c r="J169" s="263"/>
      <c r="K169" s="263"/>
      <c r="L169" s="268"/>
      <c r="M169" s="269"/>
      <c r="N169" s="270"/>
      <c r="O169" s="270"/>
      <c r="P169" s="270"/>
      <c r="Q169" s="270"/>
      <c r="R169" s="270"/>
      <c r="S169" s="270"/>
      <c r="T169" s="271"/>
      <c r="U169" s="13"/>
      <c r="V169" s="13"/>
      <c r="W169" s="13"/>
      <c r="X169" s="13"/>
      <c r="Y169" s="13"/>
      <c r="Z169" s="13"/>
      <c r="AA169" s="13"/>
      <c r="AB169" s="13"/>
      <c r="AC169" s="13"/>
      <c r="AD169" s="13"/>
      <c r="AE169" s="13"/>
      <c r="AT169" s="272" t="s">
        <v>436</v>
      </c>
      <c r="AU169" s="272" t="s">
        <v>92</v>
      </c>
      <c r="AV169" s="13" t="s">
        <v>92</v>
      </c>
      <c r="AW169" s="13" t="s">
        <v>38</v>
      </c>
      <c r="AX169" s="13" t="s">
        <v>90</v>
      </c>
      <c r="AY169" s="272" t="s">
        <v>244</v>
      </c>
    </row>
    <row r="170" s="2" customFormat="1" ht="16.5" customHeight="1">
      <c r="A170" s="40"/>
      <c r="B170" s="41"/>
      <c r="C170" s="222" t="s">
        <v>266</v>
      </c>
      <c r="D170" s="222" t="s">
        <v>245</v>
      </c>
      <c r="E170" s="223" t="s">
        <v>3756</v>
      </c>
      <c r="F170" s="224" t="s">
        <v>3757</v>
      </c>
      <c r="G170" s="225" t="s">
        <v>490</v>
      </c>
      <c r="H170" s="226">
        <v>5.4000000000000004</v>
      </c>
      <c r="I170" s="227"/>
      <c r="J170" s="228">
        <f>ROUND(I170*H170,2)</f>
        <v>0</v>
      </c>
      <c r="K170" s="224" t="s">
        <v>547</v>
      </c>
      <c r="L170" s="46"/>
      <c r="M170" s="229" t="s">
        <v>1</v>
      </c>
      <c r="N170" s="230" t="s">
        <v>48</v>
      </c>
      <c r="O170" s="93"/>
      <c r="P170" s="231">
        <f>O170*H170</f>
        <v>0</v>
      </c>
      <c r="Q170" s="231">
        <v>0.00071290000000000004</v>
      </c>
      <c r="R170" s="231">
        <f>Q170*H170</f>
        <v>0.0038496600000000004</v>
      </c>
      <c r="S170" s="231">
        <v>0</v>
      </c>
      <c r="T170" s="232">
        <f>S170*H170</f>
        <v>0</v>
      </c>
      <c r="U170" s="40"/>
      <c r="V170" s="40"/>
      <c r="W170" s="40"/>
      <c r="X170" s="40"/>
      <c r="Y170" s="40"/>
      <c r="Z170" s="40"/>
      <c r="AA170" s="40"/>
      <c r="AB170" s="40"/>
      <c r="AC170" s="40"/>
      <c r="AD170" s="40"/>
      <c r="AE170" s="40"/>
      <c r="AR170" s="233" t="s">
        <v>276</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276</v>
      </c>
      <c r="BM170" s="233" t="s">
        <v>3758</v>
      </c>
    </row>
    <row r="171" s="15" customFormat="1">
      <c r="A171" s="15"/>
      <c r="B171" s="287"/>
      <c r="C171" s="288"/>
      <c r="D171" s="235" t="s">
        <v>436</v>
      </c>
      <c r="E171" s="289" t="s">
        <v>1</v>
      </c>
      <c r="F171" s="290" t="s">
        <v>3759</v>
      </c>
      <c r="G171" s="288"/>
      <c r="H171" s="289" t="s">
        <v>1</v>
      </c>
      <c r="I171" s="291"/>
      <c r="J171" s="288"/>
      <c r="K171" s="288"/>
      <c r="L171" s="292"/>
      <c r="M171" s="293"/>
      <c r="N171" s="294"/>
      <c r="O171" s="294"/>
      <c r="P171" s="294"/>
      <c r="Q171" s="294"/>
      <c r="R171" s="294"/>
      <c r="S171" s="294"/>
      <c r="T171" s="295"/>
      <c r="U171" s="15"/>
      <c r="V171" s="15"/>
      <c r="W171" s="15"/>
      <c r="X171" s="15"/>
      <c r="Y171" s="15"/>
      <c r="Z171" s="15"/>
      <c r="AA171" s="15"/>
      <c r="AB171" s="15"/>
      <c r="AC171" s="15"/>
      <c r="AD171" s="15"/>
      <c r="AE171" s="15"/>
      <c r="AT171" s="296" t="s">
        <v>436</v>
      </c>
      <c r="AU171" s="296" t="s">
        <v>92</v>
      </c>
      <c r="AV171" s="15" t="s">
        <v>90</v>
      </c>
      <c r="AW171" s="15" t="s">
        <v>38</v>
      </c>
      <c r="AX171" s="15" t="s">
        <v>83</v>
      </c>
      <c r="AY171" s="296" t="s">
        <v>244</v>
      </c>
    </row>
    <row r="172" s="13" customFormat="1">
      <c r="A172" s="13"/>
      <c r="B172" s="262"/>
      <c r="C172" s="263"/>
      <c r="D172" s="235" t="s">
        <v>436</v>
      </c>
      <c r="E172" s="264" t="s">
        <v>1</v>
      </c>
      <c r="F172" s="265" t="s">
        <v>3760</v>
      </c>
      <c r="G172" s="263"/>
      <c r="H172" s="266">
        <v>5.4000000000000004</v>
      </c>
      <c r="I172" s="267"/>
      <c r="J172" s="263"/>
      <c r="K172" s="263"/>
      <c r="L172" s="268"/>
      <c r="M172" s="269"/>
      <c r="N172" s="270"/>
      <c r="O172" s="270"/>
      <c r="P172" s="270"/>
      <c r="Q172" s="270"/>
      <c r="R172" s="270"/>
      <c r="S172" s="270"/>
      <c r="T172" s="271"/>
      <c r="U172" s="13"/>
      <c r="V172" s="13"/>
      <c r="W172" s="13"/>
      <c r="X172" s="13"/>
      <c r="Y172" s="13"/>
      <c r="Z172" s="13"/>
      <c r="AA172" s="13"/>
      <c r="AB172" s="13"/>
      <c r="AC172" s="13"/>
      <c r="AD172" s="13"/>
      <c r="AE172" s="13"/>
      <c r="AT172" s="272" t="s">
        <v>436</v>
      </c>
      <c r="AU172" s="272" t="s">
        <v>92</v>
      </c>
      <c r="AV172" s="13" t="s">
        <v>92</v>
      </c>
      <c r="AW172" s="13" t="s">
        <v>38</v>
      </c>
      <c r="AX172" s="13" t="s">
        <v>83</v>
      </c>
      <c r="AY172" s="272" t="s">
        <v>244</v>
      </c>
    </row>
    <row r="173" s="14" customFormat="1">
      <c r="A173" s="14"/>
      <c r="B173" s="273"/>
      <c r="C173" s="274"/>
      <c r="D173" s="235" t="s">
        <v>436</v>
      </c>
      <c r="E173" s="275" t="s">
        <v>1</v>
      </c>
      <c r="F173" s="276" t="s">
        <v>438</v>
      </c>
      <c r="G173" s="274"/>
      <c r="H173" s="277">
        <v>5.4000000000000004</v>
      </c>
      <c r="I173" s="278"/>
      <c r="J173" s="274"/>
      <c r="K173" s="274"/>
      <c r="L173" s="279"/>
      <c r="M173" s="280"/>
      <c r="N173" s="281"/>
      <c r="O173" s="281"/>
      <c r="P173" s="281"/>
      <c r="Q173" s="281"/>
      <c r="R173" s="281"/>
      <c r="S173" s="281"/>
      <c r="T173" s="282"/>
      <c r="U173" s="14"/>
      <c r="V173" s="14"/>
      <c r="W173" s="14"/>
      <c r="X173" s="14"/>
      <c r="Y173" s="14"/>
      <c r="Z173" s="14"/>
      <c r="AA173" s="14"/>
      <c r="AB173" s="14"/>
      <c r="AC173" s="14"/>
      <c r="AD173" s="14"/>
      <c r="AE173" s="14"/>
      <c r="AT173" s="283" t="s">
        <v>436</v>
      </c>
      <c r="AU173" s="283" t="s">
        <v>92</v>
      </c>
      <c r="AV173" s="14" t="s">
        <v>123</v>
      </c>
      <c r="AW173" s="14" t="s">
        <v>38</v>
      </c>
      <c r="AX173" s="14" t="s">
        <v>90</v>
      </c>
      <c r="AY173" s="283" t="s">
        <v>244</v>
      </c>
    </row>
    <row r="174" s="2" customFormat="1" ht="16.5" customHeight="1">
      <c r="A174" s="40"/>
      <c r="B174" s="41"/>
      <c r="C174" s="222" t="s">
        <v>285</v>
      </c>
      <c r="D174" s="222" t="s">
        <v>245</v>
      </c>
      <c r="E174" s="223" t="s">
        <v>3761</v>
      </c>
      <c r="F174" s="224" t="s">
        <v>3762</v>
      </c>
      <c r="G174" s="225" t="s">
        <v>490</v>
      </c>
      <c r="H174" s="226">
        <v>10</v>
      </c>
      <c r="I174" s="227"/>
      <c r="J174" s="228">
        <f>ROUND(I174*H174,2)</f>
        <v>0</v>
      </c>
      <c r="K174" s="224" t="s">
        <v>547</v>
      </c>
      <c r="L174" s="46"/>
      <c r="M174" s="229" t="s">
        <v>1</v>
      </c>
      <c r="N174" s="230" t="s">
        <v>48</v>
      </c>
      <c r="O174" s="93"/>
      <c r="P174" s="231">
        <f>O174*H174</f>
        <v>0</v>
      </c>
      <c r="Q174" s="231">
        <v>0.00058679999999999995</v>
      </c>
      <c r="R174" s="231">
        <f>Q174*H174</f>
        <v>0.005868</v>
      </c>
      <c r="S174" s="231">
        <v>0</v>
      </c>
      <c r="T174" s="232">
        <f>S174*H174</f>
        <v>0</v>
      </c>
      <c r="U174" s="40"/>
      <c r="V174" s="40"/>
      <c r="W174" s="40"/>
      <c r="X174" s="40"/>
      <c r="Y174" s="40"/>
      <c r="Z174" s="40"/>
      <c r="AA174" s="40"/>
      <c r="AB174" s="40"/>
      <c r="AC174" s="40"/>
      <c r="AD174" s="40"/>
      <c r="AE174" s="40"/>
      <c r="AR174" s="233" t="s">
        <v>276</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276</v>
      </c>
      <c r="BM174" s="233" t="s">
        <v>3763</v>
      </c>
    </row>
    <row r="175" s="15" customFormat="1">
      <c r="A175" s="15"/>
      <c r="B175" s="287"/>
      <c r="C175" s="288"/>
      <c r="D175" s="235" t="s">
        <v>436</v>
      </c>
      <c r="E175" s="289" t="s">
        <v>1</v>
      </c>
      <c r="F175" s="290" t="s">
        <v>3764</v>
      </c>
      <c r="G175" s="288"/>
      <c r="H175" s="289" t="s">
        <v>1</v>
      </c>
      <c r="I175" s="291"/>
      <c r="J175" s="288"/>
      <c r="K175" s="288"/>
      <c r="L175" s="292"/>
      <c r="M175" s="293"/>
      <c r="N175" s="294"/>
      <c r="O175" s="294"/>
      <c r="P175" s="294"/>
      <c r="Q175" s="294"/>
      <c r="R175" s="294"/>
      <c r="S175" s="294"/>
      <c r="T175" s="295"/>
      <c r="U175" s="15"/>
      <c r="V175" s="15"/>
      <c r="W175" s="15"/>
      <c r="X175" s="15"/>
      <c r="Y175" s="15"/>
      <c r="Z175" s="15"/>
      <c r="AA175" s="15"/>
      <c r="AB175" s="15"/>
      <c r="AC175" s="15"/>
      <c r="AD175" s="15"/>
      <c r="AE175" s="15"/>
      <c r="AT175" s="296" t="s">
        <v>436</v>
      </c>
      <c r="AU175" s="296" t="s">
        <v>92</v>
      </c>
      <c r="AV175" s="15" t="s">
        <v>90</v>
      </c>
      <c r="AW175" s="15" t="s">
        <v>38</v>
      </c>
      <c r="AX175" s="15" t="s">
        <v>83</v>
      </c>
      <c r="AY175" s="296" t="s">
        <v>244</v>
      </c>
    </row>
    <row r="176" s="13" customFormat="1">
      <c r="A176" s="13"/>
      <c r="B176" s="262"/>
      <c r="C176" s="263"/>
      <c r="D176" s="235" t="s">
        <v>436</v>
      </c>
      <c r="E176" s="264" t="s">
        <v>1</v>
      </c>
      <c r="F176" s="265" t="s">
        <v>3765</v>
      </c>
      <c r="G176" s="263"/>
      <c r="H176" s="266">
        <v>9.5999999999999996</v>
      </c>
      <c r="I176" s="267"/>
      <c r="J176" s="263"/>
      <c r="K176" s="263"/>
      <c r="L176" s="268"/>
      <c r="M176" s="269"/>
      <c r="N176" s="270"/>
      <c r="O176" s="270"/>
      <c r="P176" s="270"/>
      <c r="Q176" s="270"/>
      <c r="R176" s="270"/>
      <c r="S176" s="270"/>
      <c r="T176" s="271"/>
      <c r="U176" s="13"/>
      <c r="V176" s="13"/>
      <c r="W176" s="13"/>
      <c r="X176" s="13"/>
      <c r="Y176" s="13"/>
      <c r="Z176" s="13"/>
      <c r="AA176" s="13"/>
      <c r="AB176" s="13"/>
      <c r="AC176" s="13"/>
      <c r="AD176" s="13"/>
      <c r="AE176" s="13"/>
      <c r="AT176" s="272" t="s">
        <v>436</v>
      </c>
      <c r="AU176" s="272" t="s">
        <v>92</v>
      </c>
      <c r="AV176" s="13" t="s">
        <v>92</v>
      </c>
      <c r="AW176" s="13" t="s">
        <v>38</v>
      </c>
      <c r="AX176" s="13" t="s">
        <v>83</v>
      </c>
      <c r="AY176" s="272" t="s">
        <v>244</v>
      </c>
    </row>
    <row r="177" s="14" customFormat="1">
      <c r="A177" s="14"/>
      <c r="B177" s="273"/>
      <c r="C177" s="274"/>
      <c r="D177" s="235" t="s">
        <v>436</v>
      </c>
      <c r="E177" s="275" t="s">
        <v>1</v>
      </c>
      <c r="F177" s="276" t="s">
        <v>438</v>
      </c>
      <c r="G177" s="274"/>
      <c r="H177" s="277">
        <v>9.5999999999999996</v>
      </c>
      <c r="I177" s="278"/>
      <c r="J177" s="274"/>
      <c r="K177" s="274"/>
      <c r="L177" s="279"/>
      <c r="M177" s="280"/>
      <c r="N177" s="281"/>
      <c r="O177" s="281"/>
      <c r="P177" s="281"/>
      <c r="Q177" s="281"/>
      <c r="R177" s="281"/>
      <c r="S177" s="281"/>
      <c r="T177" s="282"/>
      <c r="U177" s="14"/>
      <c r="V177" s="14"/>
      <c r="W177" s="14"/>
      <c r="X177" s="14"/>
      <c r="Y177" s="14"/>
      <c r="Z177" s="14"/>
      <c r="AA177" s="14"/>
      <c r="AB177" s="14"/>
      <c r="AC177" s="14"/>
      <c r="AD177" s="14"/>
      <c r="AE177" s="14"/>
      <c r="AT177" s="283" t="s">
        <v>436</v>
      </c>
      <c r="AU177" s="283" t="s">
        <v>92</v>
      </c>
      <c r="AV177" s="14" t="s">
        <v>123</v>
      </c>
      <c r="AW177" s="14" t="s">
        <v>38</v>
      </c>
      <c r="AX177" s="14" t="s">
        <v>83</v>
      </c>
      <c r="AY177" s="283" t="s">
        <v>244</v>
      </c>
    </row>
    <row r="178" s="13" customFormat="1">
      <c r="A178" s="13"/>
      <c r="B178" s="262"/>
      <c r="C178" s="263"/>
      <c r="D178" s="235" t="s">
        <v>436</v>
      </c>
      <c r="E178" s="264" t="s">
        <v>1</v>
      </c>
      <c r="F178" s="265" t="s">
        <v>266</v>
      </c>
      <c r="G178" s="263"/>
      <c r="H178" s="266">
        <v>10</v>
      </c>
      <c r="I178" s="267"/>
      <c r="J178" s="263"/>
      <c r="K178" s="263"/>
      <c r="L178" s="268"/>
      <c r="M178" s="269"/>
      <c r="N178" s="270"/>
      <c r="O178" s="270"/>
      <c r="P178" s="270"/>
      <c r="Q178" s="270"/>
      <c r="R178" s="270"/>
      <c r="S178" s="270"/>
      <c r="T178" s="271"/>
      <c r="U178" s="13"/>
      <c r="V178" s="13"/>
      <c r="W178" s="13"/>
      <c r="X178" s="13"/>
      <c r="Y178" s="13"/>
      <c r="Z178" s="13"/>
      <c r="AA178" s="13"/>
      <c r="AB178" s="13"/>
      <c r="AC178" s="13"/>
      <c r="AD178" s="13"/>
      <c r="AE178" s="13"/>
      <c r="AT178" s="272" t="s">
        <v>436</v>
      </c>
      <c r="AU178" s="272" t="s">
        <v>92</v>
      </c>
      <c r="AV178" s="13" t="s">
        <v>92</v>
      </c>
      <c r="AW178" s="13" t="s">
        <v>38</v>
      </c>
      <c r="AX178" s="13" t="s">
        <v>83</v>
      </c>
      <c r="AY178" s="272" t="s">
        <v>244</v>
      </c>
    </row>
    <row r="179" s="14" customFormat="1">
      <c r="A179" s="14"/>
      <c r="B179" s="273"/>
      <c r="C179" s="274"/>
      <c r="D179" s="235" t="s">
        <v>436</v>
      </c>
      <c r="E179" s="275" t="s">
        <v>1</v>
      </c>
      <c r="F179" s="276" t="s">
        <v>438</v>
      </c>
      <c r="G179" s="274"/>
      <c r="H179" s="277">
        <v>10</v>
      </c>
      <c r="I179" s="278"/>
      <c r="J179" s="274"/>
      <c r="K179" s="274"/>
      <c r="L179" s="279"/>
      <c r="M179" s="280"/>
      <c r="N179" s="281"/>
      <c r="O179" s="281"/>
      <c r="P179" s="281"/>
      <c r="Q179" s="281"/>
      <c r="R179" s="281"/>
      <c r="S179" s="281"/>
      <c r="T179" s="282"/>
      <c r="U179" s="14"/>
      <c r="V179" s="14"/>
      <c r="W179" s="14"/>
      <c r="X179" s="14"/>
      <c r="Y179" s="14"/>
      <c r="Z179" s="14"/>
      <c r="AA179" s="14"/>
      <c r="AB179" s="14"/>
      <c r="AC179" s="14"/>
      <c r="AD179" s="14"/>
      <c r="AE179" s="14"/>
      <c r="AT179" s="283" t="s">
        <v>436</v>
      </c>
      <c r="AU179" s="283" t="s">
        <v>92</v>
      </c>
      <c r="AV179" s="14" t="s">
        <v>123</v>
      </c>
      <c r="AW179" s="14" t="s">
        <v>38</v>
      </c>
      <c r="AX179" s="14" t="s">
        <v>90</v>
      </c>
      <c r="AY179" s="283" t="s">
        <v>244</v>
      </c>
    </row>
    <row r="180" s="2" customFormat="1" ht="21.75" customHeight="1">
      <c r="A180" s="40"/>
      <c r="B180" s="41"/>
      <c r="C180" s="222" t="s">
        <v>269</v>
      </c>
      <c r="D180" s="222" t="s">
        <v>245</v>
      </c>
      <c r="E180" s="223" t="s">
        <v>3766</v>
      </c>
      <c r="F180" s="224" t="s">
        <v>3767</v>
      </c>
      <c r="G180" s="225" t="s">
        <v>490</v>
      </c>
      <c r="H180" s="226">
        <v>182</v>
      </c>
      <c r="I180" s="227"/>
      <c r="J180" s="228">
        <f>ROUND(I180*H180,2)</f>
        <v>0</v>
      </c>
      <c r="K180" s="224" t="s">
        <v>1</v>
      </c>
      <c r="L180" s="46"/>
      <c r="M180" s="229" t="s">
        <v>1</v>
      </c>
      <c r="N180" s="230" t="s">
        <v>48</v>
      </c>
      <c r="O180" s="93"/>
      <c r="P180" s="231">
        <f>O180*H180</f>
        <v>0</v>
      </c>
      <c r="Q180" s="231">
        <v>0.00040999999999999999</v>
      </c>
      <c r="R180" s="231">
        <f>Q180*H180</f>
        <v>0.074619999999999992</v>
      </c>
      <c r="S180" s="231">
        <v>0</v>
      </c>
      <c r="T180" s="232">
        <f>S180*H180</f>
        <v>0</v>
      </c>
      <c r="U180" s="40"/>
      <c r="V180" s="40"/>
      <c r="W180" s="40"/>
      <c r="X180" s="40"/>
      <c r="Y180" s="40"/>
      <c r="Z180" s="40"/>
      <c r="AA180" s="40"/>
      <c r="AB180" s="40"/>
      <c r="AC180" s="40"/>
      <c r="AD180" s="40"/>
      <c r="AE180" s="40"/>
      <c r="AR180" s="233" t="s">
        <v>276</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276</v>
      </c>
      <c r="BM180" s="233" t="s">
        <v>3768</v>
      </c>
    </row>
    <row r="181" s="15" customFormat="1">
      <c r="A181" s="15"/>
      <c r="B181" s="287"/>
      <c r="C181" s="288"/>
      <c r="D181" s="235" t="s">
        <v>436</v>
      </c>
      <c r="E181" s="289" t="s">
        <v>1</v>
      </c>
      <c r="F181" s="290" t="s">
        <v>3769</v>
      </c>
      <c r="G181" s="288"/>
      <c r="H181" s="289" t="s">
        <v>1</v>
      </c>
      <c r="I181" s="291"/>
      <c r="J181" s="288"/>
      <c r="K181" s="288"/>
      <c r="L181" s="292"/>
      <c r="M181" s="293"/>
      <c r="N181" s="294"/>
      <c r="O181" s="294"/>
      <c r="P181" s="294"/>
      <c r="Q181" s="294"/>
      <c r="R181" s="294"/>
      <c r="S181" s="294"/>
      <c r="T181" s="295"/>
      <c r="U181" s="15"/>
      <c r="V181" s="15"/>
      <c r="W181" s="15"/>
      <c r="X181" s="15"/>
      <c r="Y181" s="15"/>
      <c r="Z181" s="15"/>
      <c r="AA181" s="15"/>
      <c r="AB181" s="15"/>
      <c r="AC181" s="15"/>
      <c r="AD181" s="15"/>
      <c r="AE181" s="15"/>
      <c r="AT181" s="296" t="s">
        <v>436</v>
      </c>
      <c r="AU181" s="296" t="s">
        <v>92</v>
      </c>
      <c r="AV181" s="15" t="s">
        <v>90</v>
      </c>
      <c r="AW181" s="15" t="s">
        <v>38</v>
      </c>
      <c r="AX181" s="15" t="s">
        <v>83</v>
      </c>
      <c r="AY181" s="296" t="s">
        <v>244</v>
      </c>
    </row>
    <row r="182" s="13" customFormat="1">
      <c r="A182" s="13"/>
      <c r="B182" s="262"/>
      <c r="C182" s="263"/>
      <c r="D182" s="235" t="s">
        <v>436</v>
      </c>
      <c r="E182" s="264" t="s">
        <v>1</v>
      </c>
      <c r="F182" s="265" t="s">
        <v>3770</v>
      </c>
      <c r="G182" s="263"/>
      <c r="H182" s="266">
        <v>181.80000000000001</v>
      </c>
      <c r="I182" s="267"/>
      <c r="J182" s="263"/>
      <c r="K182" s="263"/>
      <c r="L182" s="268"/>
      <c r="M182" s="269"/>
      <c r="N182" s="270"/>
      <c r="O182" s="270"/>
      <c r="P182" s="270"/>
      <c r="Q182" s="270"/>
      <c r="R182" s="270"/>
      <c r="S182" s="270"/>
      <c r="T182" s="271"/>
      <c r="U182" s="13"/>
      <c r="V182" s="13"/>
      <c r="W182" s="13"/>
      <c r="X182" s="13"/>
      <c r="Y182" s="13"/>
      <c r="Z182" s="13"/>
      <c r="AA182" s="13"/>
      <c r="AB182" s="13"/>
      <c r="AC182" s="13"/>
      <c r="AD182" s="13"/>
      <c r="AE182" s="13"/>
      <c r="AT182" s="272" t="s">
        <v>436</v>
      </c>
      <c r="AU182" s="272" t="s">
        <v>92</v>
      </c>
      <c r="AV182" s="13" t="s">
        <v>92</v>
      </c>
      <c r="AW182" s="13" t="s">
        <v>38</v>
      </c>
      <c r="AX182" s="13" t="s">
        <v>83</v>
      </c>
      <c r="AY182" s="272" t="s">
        <v>244</v>
      </c>
    </row>
    <row r="183" s="14" customFormat="1">
      <c r="A183" s="14"/>
      <c r="B183" s="273"/>
      <c r="C183" s="274"/>
      <c r="D183" s="235" t="s">
        <v>436</v>
      </c>
      <c r="E183" s="275" t="s">
        <v>1</v>
      </c>
      <c r="F183" s="276" t="s">
        <v>438</v>
      </c>
      <c r="G183" s="274"/>
      <c r="H183" s="277">
        <v>181.80000000000001</v>
      </c>
      <c r="I183" s="278"/>
      <c r="J183" s="274"/>
      <c r="K183" s="274"/>
      <c r="L183" s="279"/>
      <c r="M183" s="280"/>
      <c r="N183" s="281"/>
      <c r="O183" s="281"/>
      <c r="P183" s="281"/>
      <c r="Q183" s="281"/>
      <c r="R183" s="281"/>
      <c r="S183" s="281"/>
      <c r="T183" s="282"/>
      <c r="U183" s="14"/>
      <c r="V183" s="14"/>
      <c r="W183" s="14"/>
      <c r="X183" s="14"/>
      <c r="Y183" s="14"/>
      <c r="Z183" s="14"/>
      <c r="AA183" s="14"/>
      <c r="AB183" s="14"/>
      <c r="AC183" s="14"/>
      <c r="AD183" s="14"/>
      <c r="AE183" s="14"/>
      <c r="AT183" s="283" t="s">
        <v>436</v>
      </c>
      <c r="AU183" s="283" t="s">
        <v>92</v>
      </c>
      <c r="AV183" s="14" t="s">
        <v>123</v>
      </c>
      <c r="AW183" s="14" t="s">
        <v>38</v>
      </c>
      <c r="AX183" s="14" t="s">
        <v>83</v>
      </c>
      <c r="AY183" s="283" t="s">
        <v>244</v>
      </c>
    </row>
    <row r="184" s="13" customFormat="1">
      <c r="A184" s="13"/>
      <c r="B184" s="262"/>
      <c r="C184" s="263"/>
      <c r="D184" s="235" t="s">
        <v>436</v>
      </c>
      <c r="E184" s="264" t="s">
        <v>1</v>
      </c>
      <c r="F184" s="265" t="s">
        <v>2569</v>
      </c>
      <c r="G184" s="263"/>
      <c r="H184" s="266">
        <v>182</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436</v>
      </c>
      <c r="AU184" s="272" t="s">
        <v>92</v>
      </c>
      <c r="AV184" s="13" t="s">
        <v>92</v>
      </c>
      <c r="AW184" s="13" t="s">
        <v>38</v>
      </c>
      <c r="AX184" s="13" t="s">
        <v>83</v>
      </c>
      <c r="AY184" s="272" t="s">
        <v>244</v>
      </c>
    </row>
    <row r="185" s="14" customFormat="1">
      <c r="A185" s="14"/>
      <c r="B185" s="273"/>
      <c r="C185" s="274"/>
      <c r="D185" s="235" t="s">
        <v>436</v>
      </c>
      <c r="E185" s="275" t="s">
        <v>1</v>
      </c>
      <c r="F185" s="276" t="s">
        <v>438</v>
      </c>
      <c r="G185" s="274"/>
      <c r="H185" s="277">
        <v>182</v>
      </c>
      <c r="I185" s="278"/>
      <c r="J185" s="274"/>
      <c r="K185" s="274"/>
      <c r="L185" s="279"/>
      <c r="M185" s="280"/>
      <c r="N185" s="281"/>
      <c r="O185" s="281"/>
      <c r="P185" s="281"/>
      <c r="Q185" s="281"/>
      <c r="R185" s="281"/>
      <c r="S185" s="281"/>
      <c r="T185" s="282"/>
      <c r="U185" s="14"/>
      <c r="V185" s="14"/>
      <c r="W185" s="14"/>
      <c r="X185" s="14"/>
      <c r="Y185" s="14"/>
      <c r="Z185" s="14"/>
      <c r="AA185" s="14"/>
      <c r="AB185" s="14"/>
      <c r="AC185" s="14"/>
      <c r="AD185" s="14"/>
      <c r="AE185" s="14"/>
      <c r="AT185" s="283" t="s">
        <v>436</v>
      </c>
      <c r="AU185" s="283" t="s">
        <v>92</v>
      </c>
      <c r="AV185" s="14" t="s">
        <v>123</v>
      </c>
      <c r="AW185" s="14" t="s">
        <v>38</v>
      </c>
      <c r="AX185" s="14" t="s">
        <v>90</v>
      </c>
      <c r="AY185" s="283" t="s">
        <v>244</v>
      </c>
    </row>
    <row r="186" s="2" customFormat="1" ht="16.5" customHeight="1">
      <c r="A186" s="40"/>
      <c r="B186" s="41"/>
      <c r="C186" s="222" t="s">
        <v>292</v>
      </c>
      <c r="D186" s="222" t="s">
        <v>245</v>
      </c>
      <c r="E186" s="223" t="s">
        <v>3771</v>
      </c>
      <c r="F186" s="224" t="s">
        <v>3772</v>
      </c>
      <c r="G186" s="225" t="s">
        <v>490</v>
      </c>
      <c r="H186" s="226">
        <v>35.5</v>
      </c>
      <c r="I186" s="227"/>
      <c r="J186" s="228">
        <f>ROUND(I186*H186,2)</f>
        <v>0</v>
      </c>
      <c r="K186" s="224" t="s">
        <v>547</v>
      </c>
      <c r="L186" s="46"/>
      <c r="M186" s="229" t="s">
        <v>1</v>
      </c>
      <c r="N186" s="230" t="s">
        <v>48</v>
      </c>
      <c r="O186" s="93"/>
      <c r="P186" s="231">
        <f>O186*H186</f>
        <v>0</v>
      </c>
      <c r="Q186" s="231">
        <v>0.00040999999999999999</v>
      </c>
      <c r="R186" s="231">
        <f>Q186*H186</f>
        <v>0.014555</v>
      </c>
      <c r="S186" s="231">
        <v>0</v>
      </c>
      <c r="T186" s="232">
        <f>S186*H186</f>
        <v>0</v>
      </c>
      <c r="U186" s="40"/>
      <c r="V186" s="40"/>
      <c r="W186" s="40"/>
      <c r="X186" s="40"/>
      <c r="Y186" s="40"/>
      <c r="Z186" s="40"/>
      <c r="AA186" s="40"/>
      <c r="AB186" s="40"/>
      <c r="AC186" s="40"/>
      <c r="AD186" s="40"/>
      <c r="AE186" s="40"/>
      <c r="AR186" s="233" t="s">
        <v>276</v>
      </c>
      <c r="AT186" s="233" t="s">
        <v>245</v>
      </c>
      <c r="AU186" s="233" t="s">
        <v>92</v>
      </c>
      <c r="AY186" s="18" t="s">
        <v>244</v>
      </c>
      <c r="BE186" s="234">
        <f>IF(N186="základní",J186,0)</f>
        <v>0</v>
      </c>
      <c r="BF186" s="234">
        <f>IF(N186="snížená",J186,0)</f>
        <v>0</v>
      </c>
      <c r="BG186" s="234">
        <f>IF(N186="zákl. přenesená",J186,0)</f>
        <v>0</v>
      </c>
      <c r="BH186" s="234">
        <f>IF(N186="sníž. přenesená",J186,0)</f>
        <v>0</v>
      </c>
      <c r="BI186" s="234">
        <f>IF(N186="nulová",J186,0)</f>
        <v>0</v>
      </c>
      <c r="BJ186" s="18" t="s">
        <v>90</v>
      </c>
      <c r="BK186" s="234">
        <f>ROUND(I186*H186,2)</f>
        <v>0</v>
      </c>
      <c r="BL186" s="18" t="s">
        <v>276</v>
      </c>
      <c r="BM186" s="233" t="s">
        <v>3773</v>
      </c>
    </row>
    <row r="187" s="15" customFormat="1">
      <c r="A187" s="15"/>
      <c r="B187" s="287"/>
      <c r="C187" s="288"/>
      <c r="D187" s="235" t="s">
        <v>436</v>
      </c>
      <c r="E187" s="289" t="s">
        <v>1</v>
      </c>
      <c r="F187" s="290" t="s">
        <v>3769</v>
      </c>
      <c r="G187" s="288"/>
      <c r="H187" s="289" t="s">
        <v>1</v>
      </c>
      <c r="I187" s="291"/>
      <c r="J187" s="288"/>
      <c r="K187" s="288"/>
      <c r="L187" s="292"/>
      <c r="M187" s="293"/>
      <c r="N187" s="294"/>
      <c r="O187" s="294"/>
      <c r="P187" s="294"/>
      <c r="Q187" s="294"/>
      <c r="R187" s="294"/>
      <c r="S187" s="294"/>
      <c r="T187" s="295"/>
      <c r="U187" s="15"/>
      <c r="V187" s="15"/>
      <c r="W187" s="15"/>
      <c r="X187" s="15"/>
      <c r="Y187" s="15"/>
      <c r="Z187" s="15"/>
      <c r="AA187" s="15"/>
      <c r="AB187" s="15"/>
      <c r="AC187" s="15"/>
      <c r="AD187" s="15"/>
      <c r="AE187" s="15"/>
      <c r="AT187" s="296" t="s">
        <v>436</v>
      </c>
      <c r="AU187" s="296" t="s">
        <v>92</v>
      </c>
      <c r="AV187" s="15" t="s">
        <v>90</v>
      </c>
      <c r="AW187" s="15" t="s">
        <v>38</v>
      </c>
      <c r="AX187" s="15" t="s">
        <v>83</v>
      </c>
      <c r="AY187" s="296" t="s">
        <v>244</v>
      </c>
    </row>
    <row r="188" s="13" customFormat="1">
      <c r="A188" s="13"/>
      <c r="B188" s="262"/>
      <c r="C188" s="263"/>
      <c r="D188" s="235" t="s">
        <v>436</v>
      </c>
      <c r="E188" s="264" t="s">
        <v>1</v>
      </c>
      <c r="F188" s="265" t="s">
        <v>3774</v>
      </c>
      <c r="G188" s="263"/>
      <c r="H188" s="266">
        <v>35.399999999999999</v>
      </c>
      <c r="I188" s="267"/>
      <c r="J188" s="263"/>
      <c r="K188" s="263"/>
      <c r="L188" s="268"/>
      <c r="M188" s="269"/>
      <c r="N188" s="270"/>
      <c r="O188" s="270"/>
      <c r="P188" s="270"/>
      <c r="Q188" s="270"/>
      <c r="R188" s="270"/>
      <c r="S188" s="270"/>
      <c r="T188" s="271"/>
      <c r="U188" s="13"/>
      <c r="V188" s="13"/>
      <c r="W188" s="13"/>
      <c r="X188" s="13"/>
      <c r="Y188" s="13"/>
      <c r="Z188" s="13"/>
      <c r="AA188" s="13"/>
      <c r="AB188" s="13"/>
      <c r="AC188" s="13"/>
      <c r="AD188" s="13"/>
      <c r="AE188" s="13"/>
      <c r="AT188" s="272" t="s">
        <v>436</v>
      </c>
      <c r="AU188" s="272" t="s">
        <v>92</v>
      </c>
      <c r="AV188" s="13" t="s">
        <v>92</v>
      </c>
      <c r="AW188" s="13" t="s">
        <v>38</v>
      </c>
      <c r="AX188" s="13" t="s">
        <v>83</v>
      </c>
      <c r="AY188" s="272" t="s">
        <v>244</v>
      </c>
    </row>
    <row r="189" s="14" customFormat="1">
      <c r="A189" s="14"/>
      <c r="B189" s="273"/>
      <c r="C189" s="274"/>
      <c r="D189" s="235" t="s">
        <v>436</v>
      </c>
      <c r="E189" s="275" t="s">
        <v>1</v>
      </c>
      <c r="F189" s="276" t="s">
        <v>438</v>
      </c>
      <c r="G189" s="274"/>
      <c r="H189" s="277">
        <v>35.399999999999999</v>
      </c>
      <c r="I189" s="278"/>
      <c r="J189" s="274"/>
      <c r="K189" s="274"/>
      <c r="L189" s="279"/>
      <c r="M189" s="280"/>
      <c r="N189" s="281"/>
      <c r="O189" s="281"/>
      <c r="P189" s="281"/>
      <c r="Q189" s="281"/>
      <c r="R189" s="281"/>
      <c r="S189" s="281"/>
      <c r="T189" s="282"/>
      <c r="U189" s="14"/>
      <c r="V189" s="14"/>
      <c r="W189" s="14"/>
      <c r="X189" s="14"/>
      <c r="Y189" s="14"/>
      <c r="Z189" s="14"/>
      <c r="AA189" s="14"/>
      <c r="AB189" s="14"/>
      <c r="AC189" s="14"/>
      <c r="AD189" s="14"/>
      <c r="AE189" s="14"/>
      <c r="AT189" s="283" t="s">
        <v>436</v>
      </c>
      <c r="AU189" s="283" t="s">
        <v>92</v>
      </c>
      <c r="AV189" s="14" t="s">
        <v>123</v>
      </c>
      <c r="AW189" s="14" t="s">
        <v>38</v>
      </c>
      <c r="AX189" s="14" t="s">
        <v>83</v>
      </c>
      <c r="AY189" s="283" t="s">
        <v>244</v>
      </c>
    </row>
    <row r="190" s="13" customFormat="1">
      <c r="A190" s="13"/>
      <c r="B190" s="262"/>
      <c r="C190" s="263"/>
      <c r="D190" s="235" t="s">
        <v>436</v>
      </c>
      <c r="E190" s="264" t="s">
        <v>1</v>
      </c>
      <c r="F190" s="265" t="s">
        <v>3775</v>
      </c>
      <c r="G190" s="263"/>
      <c r="H190" s="266">
        <v>35.5</v>
      </c>
      <c r="I190" s="267"/>
      <c r="J190" s="263"/>
      <c r="K190" s="263"/>
      <c r="L190" s="268"/>
      <c r="M190" s="269"/>
      <c r="N190" s="270"/>
      <c r="O190" s="270"/>
      <c r="P190" s="270"/>
      <c r="Q190" s="270"/>
      <c r="R190" s="270"/>
      <c r="S190" s="270"/>
      <c r="T190" s="271"/>
      <c r="U190" s="13"/>
      <c r="V190" s="13"/>
      <c r="W190" s="13"/>
      <c r="X190" s="13"/>
      <c r="Y190" s="13"/>
      <c r="Z190" s="13"/>
      <c r="AA190" s="13"/>
      <c r="AB190" s="13"/>
      <c r="AC190" s="13"/>
      <c r="AD190" s="13"/>
      <c r="AE190" s="13"/>
      <c r="AT190" s="272" t="s">
        <v>436</v>
      </c>
      <c r="AU190" s="272" t="s">
        <v>92</v>
      </c>
      <c r="AV190" s="13" t="s">
        <v>92</v>
      </c>
      <c r="AW190" s="13" t="s">
        <v>38</v>
      </c>
      <c r="AX190" s="13" t="s">
        <v>83</v>
      </c>
      <c r="AY190" s="272" t="s">
        <v>244</v>
      </c>
    </row>
    <row r="191" s="14" customFormat="1">
      <c r="A191" s="14"/>
      <c r="B191" s="273"/>
      <c r="C191" s="274"/>
      <c r="D191" s="235" t="s">
        <v>436</v>
      </c>
      <c r="E191" s="275" t="s">
        <v>1</v>
      </c>
      <c r="F191" s="276" t="s">
        <v>438</v>
      </c>
      <c r="G191" s="274"/>
      <c r="H191" s="277">
        <v>35.5</v>
      </c>
      <c r="I191" s="278"/>
      <c r="J191" s="274"/>
      <c r="K191" s="274"/>
      <c r="L191" s="279"/>
      <c r="M191" s="280"/>
      <c r="N191" s="281"/>
      <c r="O191" s="281"/>
      <c r="P191" s="281"/>
      <c r="Q191" s="281"/>
      <c r="R191" s="281"/>
      <c r="S191" s="281"/>
      <c r="T191" s="282"/>
      <c r="U191" s="14"/>
      <c r="V191" s="14"/>
      <c r="W191" s="14"/>
      <c r="X191" s="14"/>
      <c r="Y191" s="14"/>
      <c r="Z191" s="14"/>
      <c r="AA191" s="14"/>
      <c r="AB191" s="14"/>
      <c r="AC191" s="14"/>
      <c r="AD191" s="14"/>
      <c r="AE191" s="14"/>
      <c r="AT191" s="283" t="s">
        <v>436</v>
      </c>
      <c r="AU191" s="283" t="s">
        <v>92</v>
      </c>
      <c r="AV191" s="14" t="s">
        <v>123</v>
      </c>
      <c r="AW191" s="14" t="s">
        <v>38</v>
      </c>
      <c r="AX191" s="14" t="s">
        <v>90</v>
      </c>
      <c r="AY191" s="283" t="s">
        <v>244</v>
      </c>
    </row>
    <row r="192" s="2" customFormat="1" ht="16.5" customHeight="1">
      <c r="A192" s="40"/>
      <c r="B192" s="41"/>
      <c r="C192" s="222" t="s">
        <v>273</v>
      </c>
      <c r="D192" s="222" t="s">
        <v>245</v>
      </c>
      <c r="E192" s="223" t="s">
        <v>3776</v>
      </c>
      <c r="F192" s="224" t="s">
        <v>3777</v>
      </c>
      <c r="G192" s="225" t="s">
        <v>490</v>
      </c>
      <c r="H192" s="226">
        <v>1.5</v>
      </c>
      <c r="I192" s="227"/>
      <c r="J192" s="228">
        <f>ROUND(I192*H192,2)</f>
        <v>0</v>
      </c>
      <c r="K192" s="224" t="s">
        <v>547</v>
      </c>
      <c r="L192" s="46"/>
      <c r="M192" s="229" t="s">
        <v>1</v>
      </c>
      <c r="N192" s="230" t="s">
        <v>48</v>
      </c>
      <c r="O192" s="93"/>
      <c r="P192" s="231">
        <f>O192*H192</f>
        <v>0</v>
      </c>
      <c r="Q192" s="231">
        <v>0.00047649999999999998</v>
      </c>
      <c r="R192" s="231">
        <f>Q192*H192</f>
        <v>0.00071475</v>
      </c>
      <c r="S192" s="231">
        <v>0</v>
      </c>
      <c r="T192" s="232">
        <f>S192*H192</f>
        <v>0</v>
      </c>
      <c r="U192" s="40"/>
      <c r="V192" s="40"/>
      <c r="W192" s="40"/>
      <c r="X192" s="40"/>
      <c r="Y192" s="40"/>
      <c r="Z192" s="40"/>
      <c r="AA192" s="40"/>
      <c r="AB192" s="40"/>
      <c r="AC192" s="40"/>
      <c r="AD192" s="40"/>
      <c r="AE192" s="40"/>
      <c r="AR192" s="233" t="s">
        <v>276</v>
      </c>
      <c r="AT192" s="233" t="s">
        <v>245</v>
      </c>
      <c r="AU192" s="233" t="s">
        <v>92</v>
      </c>
      <c r="AY192" s="18" t="s">
        <v>244</v>
      </c>
      <c r="BE192" s="234">
        <f>IF(N192="základní",J192,0)</f>
        <v>0</v>
      </c>
      <c r="BF192" s="234">
        <f>IF(N192="snížená",J192,0)</f>
        <v>0</v>
      </c>
      <c r="BG192" s="234">
        <f>IF(N192="zákl. přenesená",J192,0)</f>
        <v>0</v>
      </c>
      <c r="BH192" s="234">
        <f>IF(N192="sníž. přenesená",J192,0)</f>
        <v>0</v>
      </c>
      <c r="BI192" s="234">
        <f>IF(N192="nulová",J192,0)</f>
        <v>0</v>
      </c>
      <c r="BJ192" s="18" t="s">
        <v>90</v>
      </c>
      <c r="BK192" s="234">
        <f>ROUND(I192*H192,2)</f>
        <v>0</v>
      </c>
      <c r="BL192" s="18" t="s">
        <v>276</v>
      </c>
      <c r="BM192" s="233" t="s">
        <v>3778</v>
      </c>
    </row>
    <row r="193" s="15" customFormat="1">
      <c r="A193" s="15"/>
      <c r="B193" s="287"/>
      <c r="C193" s="288"/>
      <c r="D193" s="235" t="s">
        <v>436</v>
      </c>
      <c r="E193" s="289" t="s">
        <v>1</v>
      </c>
      <c r="F193" s="290" t="s">
        <v>3769</v>
      </c>
      <c r="G193" s="288"/>
      <c r="H193" s="289" t="s">
        <v>1</v>
      </c>
      <c r="I193" s="291"/>
      <c r="J193" s="288"/>
      <c r="K193" s="288"/>
      <c r="L193" s="292"/>
      <c r="M193" s="293"/>
      <c r="N193" s="294"/>
      <c r="O193" s="294"/>
      <c r="P193" s="294"/>
      <c r="Q193" s="294"/>
      <c r="R193" s="294"/>
      <c r="S193" s="294"/>
      <c r="T193" s="295"/>
      <c r="U193" s="15"/>
      <c r="V193" s="15"/>
      <c r="W193" s="15"/>
      <c r="X193" s="15"/>
      <c r="Y193" s="15"/>
      <c r="Z193" s="15"/>
      <c r="AA193" s="15"/>
      <c r="AB193" s="15"/>
      <c r="AC193" s="15"/>
      <c r="AD193" s="15"/>
      <c r="AE193" s="15"/>
      <c r="AT193" s="296" t="s">
        <v>436</v>
      </c>
      <c r="AU193" s="296" t="s">
        <v>92</v>
      </c>
      <c r="AV193" s="15" t="s">
        <v>90</v>
      </c>
      <c r="AW193" s="15" t="s">
        <v>38</v>
      </c>
      <c r="AX193" s="15" t="s">
        <v>83</v>
      </c>
      <c r="AY193" s="296" t="s">
        <v>244</v>
      </c>
    </row>
    <row r="194" s="13" customFormat="1">
      <c r="A194" s="13"/>
      <c r="B194" s="262"/>
      <c r="C194" s="263"/>
      <c r="D194" s="235" t="s">
        <v>436</v>
      </c>
      <c r="E194" s="264" t="s">
        <v>1</v>
      </c>
      <c r="F194" s="265" t="s">
        <v>3779</v>
      </c>
      <c r="G194" s="263"/>
      <c r="H194" s="266">
        <v>1.2</v>
      </c>
      <c r="I194" s="267"/>
      <c r="J194" s="263"/>
      <c r="K194" s="263"/>
      <c r="L194" s="268"/>
      <c r="M194" s="269"/>
      <c r="N194" s="270"/>
      <c r="O194" s="270"/>
      <c r="P194" s="270"/>
      <c r="Q194" s="270"/>
      <c r="R194" s="270"/>
      <c r="S194" s="270"/>
      <c r="T194" s="271"/>
      <c r="U194" s="13"/>
      <c r="V194" s="13"/>
      <c r="W194" s="13"/>
      <c r="X194" s="13"/>
      <c r="Y194" s="13"/>
      <c r="Z194" s="13"/>
      <c r="AA194" s="13"/>
      <c r="AB194" s="13"/>
      <c r="AC194" s="13"/>
      <c r="AD194" s="13"/>
      <c r="AE194" s="13"/>
      <c r="AT194" s="272" t="s">
        <v>436</v>
      </c>
      <c r="AU194" s="272" t="s">
        <v>92</v>
      </c>
      <c r="AV194" s="13" t="s">
        <v>92</v>
      </c>
      <c r="AW194" s="13" t="s">
        <v>38</v>
      </c>
      <c r="AX194" s="13" t="s">
        <v>83</v>
      </c>
      <c r="AY194" s="272" t="s">
        <v>244</v>
      </c>
    </row>
    <row r="195" s="14" customFormat="1">
      <c r="A195" s="14"/>
      <c r="B195" s="273"/>
      <c r="C195" s="274"/>
      <c r="D195" s="235" t="s">
        <v>436</v>
      </c>
      <c r="E195" s="275" t="s">
        <v>1</v>
      </c>
      <c r="F195" s="276" t="s">
        <v>438</v>
      </c>
      <c r="G195" s="274"/>
      <c r="H195" s="277">
        <v>1.2</v>
      </c>
      <c r="I195" s="278"/>
      <c r="J195" s="274"/>
      <c r="K195" s="274"/>
      <c r="L195" s="279"/>
      <c r="M195" s="280"/>
      <c r="N195" s="281"/>
      <c r="O195" s="281"/>
      <c r="P195" s="281"/>
      <c r="Q195" s="281"/>
      <c r="R195" s="281"/>
      <c r="S195" s="281"/>
      <c r="T195" s="282"/>
      <c r="U195" s="14"/>
      <c r="V195" s="14"/>
      <c r="W195" s="14"/>
      <c r="X195" s="14"/>
      <c r="Y195" s="14"/>
      <c r="Z195" s="14"/>
      <c r="AA195" s="14"/>
      <c r="AB195" s="14"/>
      <c r="AC195" s="14"/>
      <c r="AD195" s="14"/>
      <c r="AE195" s="14"/>
      <c r="AT195" s="283" t="s">
        <v>436</v>
      </c>
      <c r="AU195" s="283" t="s">
        <v>92</v>
      </c>
      <c r="AV195" s="14" t="s">
        <v>123</v>
      </c>
      <c r="AW195" s="14" t="s">
        <v>38</v>
      </c>
      <c r="AX195" s="14" t="s">
        <v>83</v>
      </c>
      <c r="AY195" s="283" t="s">
        <v>244</v>
      </c>
    </row>
    <row r="196" s="13" customFormat="1">
      <c r="A196" s="13"/>
      <c r="B196" s="262"/>
      <c r="C196" s="263"/>
      <c r="D196" s="235" t="s">
        <v>436</v>
      </c>
      <c r="E196" s="264" t="s">
        <v>1</v>
      </c>
      <c r="F196" s="265" t="s">
        <v>3739</v>
      </c>
      <c r="G196" s="263"/>
      <c r="H196" s="266">
        <v>1.5</v>
      </c>
      <c r="I196" s="267"/>
      <c r="J196" s="263"/>
      <c r="K196" s="263"/>
      <c r="L196" s="268"/>
      <c r="M196" s="269"/>
      <c r="N196" s="270"/>
      <c r="O196" s="270"/>
      <c r="P196" s="270"/>
      <c r="Q196" s="270"/>
      <c r="R196" s="270"/>
      <c r="S196" s="270"/>
      <c r="T196" s="271"/>
      <c r="U196" s="13"/>
      <c r="V196" s="13"/>
      <c r="W196" s="13"/>
      <c r="X196" s="13"/>
      <c r="Y196" s="13"/>
      <c r="Z196" s="13"/>
      <c r="AA196" s="13"/>
      <c r="AB196" s="13"/>
      <c r="AC196" s="13"/>
      <c r="AD196" s="13"/>
      <c r="AE196" s="13"/>
      <c r="AT196" s="272" t="s">
        <v>436</v>
      </c>
      <c r="AU196" s="272" t="s">
        <v>92</v>
      </c>
      <c r="AV196" s="13" t="s">
        <v>92</v>
      </c>
      <c r="AW196" s="13" t="s">
        <v>38</v>
      </c>
      <c r="AX196" s="13" t="s">
        <v>83</v>
      </c>
      <c r="AY196" s="272" t="s">
        <v>244</v>
      </c>
    </row>
    <row r="197" s="14" customFormat="1">
      <c r="A197" s="14"/>
      <c r="B197" s="273"/>
      <c r="C197" s="274"/>
      <c r="D197" s="235" t="s">
        <v>436</v>
      </c>
      <c r="E197" s="275" t="s">
        <v>1</v>
      </c>
      <c r="F197" s="276" t="s">
        <v>438</v>
      </c>
      <c r="G197" s="274"/>
      <c r="H197" s="277">
        <v>1.5</v>
      </c>
      <c r="I197" s="278"/>
      <c r="J197" s="274"/>
      <c r="K197" s="274"/>
      <c r="L197" s="279"/>
      <c r="M197" s="280"/>
      <c r="N197" s="281"/>
      <c r="O197" s="281"/>
      <c r="P197" s="281"/>
      <c r="Q197" s="281"/>
      <c r="R197" s="281"/>
      <c r="S197" s="281"/>
      <c r="T197" s="282"/>
      <c r="U197" s="14"/>
      <c r="V197" s="14"/>
      <c r="W197" s="14"/>
      <c r="X197" s="14"/>
      <c r="Y197" s="14"/>
      <c r="Z197" s="14"/>
      <c r="AA197" s="14"/>
      <c r="AB197" s="14"/>
      <c r="AC197" s="14"/>
      <c r="AD197" s="14"/>
      <c r="AE197" s="14"/>
      <c r="AT197" s="283" t="s">
        <v>436</v>
      </c>
      <c r="AU197" s="283" t="s">
        <v>92</v>
      </c>
      <c r="AV197" s="14" t="s">
        <v>123</v>
      </c>
      <c r="AW197" s="14" t="s">
        <v>38</v>
      </c>
      <c r="AX197" s="14" t="s">
        <v>90</v>
      </c>
      <c r="AY197" s="283" t="s">
        <v>244</v>
      </c>
    </row>
    <row r="198" s="2" customFormat="1" ht="16.5" customHeight="1">
      <c r="A198" s="40"/>
      <c r="B198" s="41"/>
      <c r="C198" s="222" t="s">
        <v>8</v>
      </c>
      <c r="D198" s="222" t="s">
        <v>245</v>
      </c>
      <c r="E198" s="223" t="s">
        <v>3780</v>
      </c>
      <c r="F198" s="224" t="s">
        <v>3781</v>
      </c>
      <c r="G198" s="225" t="s">
        <v>257</v>
      </c>
      <c r="H198" s="226">
        <v>2</v>
      </c>
      <c r="I198" s="227"/>
      <c r="J198" s="228">
        <f>ROUND(I198*H198,2)</f>
        <v>0</v>
      </c>
      <c r="K198" s="224" t="s">
        <v>547</v>
      </c>
      <c r="L198" s="46"/>
      <c r="M198" s="229" t="s">
        <v>1</v>
      </c>
      <c r="N198" s="230" t="s">
        <v>48</v>
      </c>
      <c r="O198" s="93"/>
      <c r="P198" s="231">
        <f>O198*H198</f>
        <v>0</v>
      </c>
      <c r="Q198" s="231">
        <v>0.00115</v>
      </c>
      <c r="R198" s="231">
        <f>Q198*H198</f>
        <v>0.0023</v>
      </c>
      <c r="S198" s="231">
        <v>0</v>
      </c>
      <c r="T198" s="232">
        <f>S198*H198</f>
        <v>0</v>
      </c>
      <c r="U198" s="40"/>
      <c r="V198" s="40"/>
      <c r="W198" s="40"/>
      <c r="X198" s="40"/>
      <c r="Y198" s="40"/>
      <c r="Z198" s="40"/>
      <c r="AA198" s="40"/>
      <c r="AB198" s="40"/>
      <c r="AC198" s="40"/>
      <c r="AD198" s="40"/>
      <c r="AE198" s="40"/>
      <c r="AR198" s="233" t="s">
        <v>276</v>
      </c>
      <c r="AT198" s="233" t="s">
        <v>245</v>
      </c>
      <c r="AU198" s="233" t="s">
        <v>92</v>
      </c>
      <c r="AY198" s="18" t="s">
        <v>244</v>
      </c>
      <c r="BE198" s="234">
        <f>IF(N198="základní",J198,0)</f>
        <v>0</v>
      </c>
      <c r="BF198" s="234">
        <f>IF(N198="snížená",J198,0)</f>
        <v>0</v>
      </c>
      <c r="BG198" s="234">
        <f>IF(N198="zákl. přenesená",J198,0)</f>
        <v>0</v>
      </c>
      <c r="BH198" s="234">
        <f>IF(N198="sníž. přenesená",J198,0)</f>
        <v>0</v>
      </c>
      <c r="BI198" s="234">
        <f>IF(N198="nulová",J198,0)</f>
        <v>0</v>
      </c>
      <c r="BJ198" s="18" t="s">
        <v>90</v>
      </c>
      <c r="BK198" s="234">
        <f>ROUND(I198*H198,2)</f>
        <v>0</v>
      </c>
      <c r="BL198" s="18" t="s">
        <v>276</v>
      </c>
      <c r="BM198" s="233" t="s">
        <v>3782</v>
      </c>
    </row>
    <row r="199" s="15" customFormat="1">
      <c r="A199" s="15"/>
      <c r="B199" s="287"/>
      <c r="C199" s="288"/>
      <c r="D199" s="235" t="s">
        <v>436</v>
      </c>
      <c r="E199" s="289" t="s">
        <v>1</v>
      </c>
      <c r="F199" s="290" t="s">
        <v>3783</v>
      </c>
      <c r="G199" s="288"/>
      <c r="H199" s="289" t="s">
        <v>1</v>
      </c>
      <c r="I199" s="291"/>
      <c r="J199" s="288"/>
      <c r="K199" s="288"/>
      <c r="L199" s="292"/>
      <c r="M199" s="293"/>
      <c r="N199" s="294"/>
      <c r="O199" s="294"/>
      <c r="P199" s="294"/>
      <c r="Q199" s="294"/>
      <c r="R199" s="294"/>
      <c r="S199" s="294"/>
      <c r="T199" s="295"/>
      <c r="U199" s="15"/>
      <c r="V199" s="15"/>
      <c r="W199" s="15"/>
      <c r="X199" s="15"/>
      <c r="Y199" s="15"/>
      <c r="Z199" s="15"/>
      <c r="AA199" s="15"/>
      <c r="AB199" s="15"/>
      <c r="AC199" s="15"/>
      <c r="AD199" s="15"/>
      <c r="AE199" s="15"/>
      <c r="AT199" s="296" t="s">
        <v>436</v>
      </c>
      <c r="AU199" s="296" t="s">
        <v>92</v>
      </c>
      <c r="AV199" s="15" t="s">
        <v>90</v>
      </c>
      <c r="AW199" s="15" t="s">
        <v>38</v>
      </c>
      <c r="AX199" s="15" t="s">
        <v>83</v>
      </c>
      <c r="AY199" s="296" t="s">
        <v>244</v>
      </c>
    </row>
    <row r="200" s="13" customFormat="1">
      <c r="A200" s="13"/>
      <c r="B200" s="262"/>
      <c r="C200" s="263"/>
      <c r="D200" s="235" t="s">
        <v>436</v>
      </c>
      <c r="E200" s="264" t="s">
        <v>1</v>
      </c>
      <c r="F200" s="265" t="s">
        <v>92</v>
      </c>
      <c r="G200" s="263"/>
      <c r="H200" s="266">
        <v>2</v>
      </c>
      <c r="I200" s="267"/>
      <c r="J200" s="263"/>
      <c r="K200" s="263"/>
      <c r="L200" s="268"/>
      <c r="M200" s="269"/>
      <c r="N200" s="270"/>
      <c r="O200" s="270"/>
      <c r="P200" s="270"/>
      <c r="Q200" s="270"/>
      <c r="R200" s="270"/>
      <c r="S200" s="270"/>
      <c r="T200" s="271"/>
      <c r="U200" s="13"/>
      <c r="V200" s="13"/>
      <c r="W200" s="13"/>
      <c r="X200" s="13"/>
      <c r="Y200" s="13"/>
      <c r="Z200" s="13"/>
      <c r="AA200" s="13"/>
      <c r="AB200" s="13"/>
      <c r="AC200" s="13"/>
      <c r="AD200" s="13"/>
      <c r="AE200" s="13"/>
      <c r="AT200" s="272" t="s">
        <v>436</v>
      </c>
      <c r="AU200" s="272" t="s">
        <v>92</v>
      </c>
      <c r="AV200" s="13" t="s">
        <v>92</v>
      </c>
      <c r="AW200" s="13" t="s">
        <v>38</v>
      </c>
      <c r="AX200" s="13" t="s">
        <v>83</v>
      </c>
      <c r="AY200" s="272" t="s">
        <v>244</v>
      </c>
    </row>
    <row r="201" s="14" customFormat="1">
      <c r="A201" s="14"/>
      <c r="B201" s="273"/>
      <c r="C201" s="274"/>
      <c r="D201" s="235" t="s">
        <v>436</v>
      </c>
      <c r="E201" s="275" t="s">
        <v>1</v>
      </c>
      <c r="F201" s="276" t="s">
        <v>438</v>
      </c>
      <c r="G201" s="274"/>
      <c r="H201" s="277">
        <v>2</v>
      </c>
      <c r="I201" s="278"/>
      <c r="J201" s="274"/>
      <c r="K201" s="274"/>
      <c r="L201" s="279"/>
      <c r="M201" s="280"/>
      <c r="N201" s="281"/>
      <c r="O201" s="281"/>
      <c r="P201" s="281"/>
      <c r="Q201" s="281"/>
      <c r="R201" s="281"/>
      <c r="S201" s="281"/>
      <c r="T201" s="282"/>
      <c r="U201" s="14"/>
      <c r="V201" s="14"/>
      <c r="W201" s="14"/>
      <c r="X201" s="14"/>
      <c r="Y201" s="14"/>
      <c r="Z201" s="14"/>
      <c r="AA201" s="14"/>
      <c r="AB201" s="14"/>
      <c r="AC201" s="14"/>
      <c r="AD201" s="14"/>
      <c r="AE201" s="14"/>
      <c r="AT201" s="283" t="s">
        <v>436</v>
      </c>
      <c r="AU201" s="283" t="s">
        <v>92</v>
      </c>
      <c r="AV201" s="14" t="s">
        <v>123</v>
      </c>
      <c r="AW201" s="14" t="s">
        <v>38</v>
      </c>
      <c r="AX201" s="14" t="s">
        <v>90</v>
      </c>
      <c r="AY201" s="283" t="s">
        <v>244</v>
      </c>
    </row>
    <row r="202" s="2" customFormat="1" ht="24.15" customHeight="1">
      <c r="A202" s="40"/>
      <c r="B202" s="41"/>
      <c r="C202" s="240" t="s">
        <v>276</v>
      </c>
      <c r="D202" s="240" t="s">
        <v>397</v>
      </c>
      <c r="E202" s="241" t="s">
        <v>3784</v>
      </c>
      <c r="F202" s="242" t="s">
        <v>3785</v>
      </c>
      <c r="G202" s="243" t="s">
        <v>257</v>
      </c>
      <c r="H202" s="244">
        <v>2</v>
      </c>
      <c r="I202" s="245"/>
      <c r="J202" s="246">
        <f>ROUND(I202*H202,2)</f>
        <v>0</v>
      </c>
      <c r="K202" s="242" t="s">
        <v>547</v>
      </c>
      <c r="L202" s="247"/>
      <c r="M202" s="248" t="s">
        <v>1</v>
      </c>
      <c r="N202" s="249" t="s">
        <v>48</v>
      </c>
      <c r="O202" s="93"/>
      <c r="P202" s="231">
        <f>O202*H202</f>
        <v>0</v>
      </c>
      <c r="Q202" s="231">
        <v>0.0028999999999999998</v>
      </c>
      <c r="R202" s="231">
        <f>Q202*H202</f>
        <v>0.0057999999999999996</v>
      </c>
      <c r="S202" s="231">
        <v>0</v>
      </c>
      <c r="T202" s="232">
        <f>S202*H202</f>
        <v>0</v>
      </c>
      <c r="U202" s="40"/>
      <c r="V202" s="40"/>
      <c r="W202" s="40"/>
      <c r="X202" s="40"/>
      <c r="Y202" s="40"/>
      <c r="Z202" s="40"/>
      <c r="AA202" s="40"/>
      <c r="AB202" s="40"/>
      <c r="AC202" s="40"/>
      <c r="AD202" s="40"/>
      <c r="AE202" s="40"/>
      <c r="AR202" s="233" t="s">
        <v>306</v>
      </c>
      <c r="AT202" s="233" t="s">
        <v>397</v>
      </c>
      <c r="AU202" s="233" t="s">
        <v>92</v>
      </c>
      <c r="AY202" s="18" t="s">
        <v>244</v>
      </c>
      <c r="BE202" s="234">
        <f>IF(N202="základní",J202,0)</f>
        <v>0</v>
      </c>
      <c r="BF202" s="234">
        <f>IF(N202="snížená",J202,0)</f>
        <v>0</v>
      </c>
      <c r="BG202" s="234">
        <f>IF(N202="zákl. přenesená",J202,0)</f>
        <v>0</v>
      </c>
      <c r="BH202" s="234">
        <f>IF(N202="sníž. přenesená",J202,0)</f>
        <v>0</v>
      </c>
      <c r="BI202" s="234">
        <f>IF(N202="nulová",J202,0)</f>
        <v>0</v>
      </c>
      <c r="BJ202" s="18" t="s">
        <v>90</v>
      </c>
      <c r="BK202" s="234">
        <f>ROUND(I202*H202,2)</f>
        <v>0</v>
      </c>
      <c r="BL202" s="18" t="s">
        <v>276</v>
      </c>
      <c r="BM202" s="233" t="s">
        <v>3786</v>
      </c>
    </row>
    <row r="203" s="15" customFormat="1">
      <c r="A203" s="15"/>
      <c r="B203" s="287"/>
      <c r="C203" s="288"/>
      <c r="D203" s="235" t="s">
        <v>436</v>
      </c>
      <c r="E203" s="289" t="s">
        <v>1</v>
      </c>
      <c r="F203" s="290" t="s">
        <v>3783</v>
      </c>
      <c r="G203" s="288"/>
      <c r="H203" s="289" t="s">
        <v>1</v>
      </c>
      <c r="I203" s="291"/>
      <c r="J203" s="288"/>
      <c r="K203" s="288"/>
      <c r="L203" s="292"/>
      <c r="M203" s="293"/>
      <c r="N203" s="294"/>
      <c r="O203" s="294"/>
      <c r="P203" s="294"/>
      <c r="Q203" s="294"/>
      <c r="R203" s="294"/>
      <c r="S203" s="294"/>
      <c r="T203" s="295"/>
      <c r="U203" s="15"/>
      <c r="V203" s="15"/>
      <c r="W203" s="15"/>
      <c r="X203" s="15"/>
      <c r="Y203" s="15"/>
      <c r="Z203" s="15"/>
      <c r="AA203" s="15"/>
      <c r="AB203" s="15"/>
      <c r="AC203" s="15"/>
      <c r="AD203" s="15"/>
      <c r="AE203" s="15"/>
      <c r="AT203" s="296" t="s">
        <v>436</v>
      </c>
      <c r="AU203" s="296" t="s">
        <v>92</v>
      </c>
      <c r="AV203" s="15" t="s">
        <v>90</v>
      </c>
      <c r="AW203" s="15" t="s">
        <v>38</v>
      </c>
      <c r="AX203" s="15" t="s">
        <v>83</v>
      </c>
      <c r="AY203" s="296" t="s">
        <v>244</v>
      </c>
    </row>
    <row r="204" s="13" customFormat="1">
      <c r="A204" s="13"/>
      <c r="B204" s="262"/>
      <c r="C204" s="263"/>
      <c r="D204" s="235" t="s">
        <v>436</v>
      </c>
      <c r="E204" s="264" t="s">
        <v>1</v>
      </c>
      <c r="F204" s="265" t="s">
        <v>92</v>
      </c>
      <c r="G204" s="263"/>
      <c r="H204" s="266">
        <v>2</v>
      </c>
      <c r="I204" s="267"/>
      <c r="J204" s="263"/>
      <c r="K204" s="263"/>
      <c r="L204" s="268"/>
      <c r="M204" s="269"/>
      <c r="N204" s="270"/>
      <c r="O204" s="270"/>
      <c r="P204" s="270"/>
      <c r="Q204" s="270"/>
      <c r="R204" s="270"/>
      <c r="S204" s="270"/>
      <c r="T204" s="271"/>
      <c r="U204" s="13"/>
      <c r="V204" s="13"/>
      <c r="W204" s="13"/>
      <c r="X204" s="13"/>
      <c r="Y204" s="13"/>
      <c r="Z204" s="13"/>
      <c r="AA204" s="13"/>
      <c r="AB204" s="13"/>
      <c r="AC204" s="13"/>
      <c r="AD204" s="13"/>
      <c r="AE204" s="13"/>
      <c r="AT204" s="272" t="s">
        <v>436</v>
      </c>
      <c r="AU204" s="272" t="s">
        <v>92</v>
      </c>
      <c r="AV204" s="13" t="s">
        <v>92</v>
      </c>
      <c r="AW204" s="13" t="s">
        <v>38</v>
      </c>
      <c r="AX204" s="13" t="s">
        <v>83</v>
      </c>
      <c r="AY204" s="272" t="s">
        <v>244</v>
      </c>
    </row>
    <row r="205" s="14" customFormat="1">
      <c r="A205" s="14"/>
      <c r="B205" s="273"/>
      <c r="C205" s="274"/>
      <c r="D205" s="235" t="s">
        <v>436</v>
      </c>
      <c r="E205" s="275" t="s">
        <v>1</v>
      </c>
      <c r="F205" s="276" t="s">
        <v>438</v>
      </c>
      <c r="G205" s="274"/>
      <c r="H205" s="277">
        <v>2</v>
      </c>
      <c r="I205" s="278"/>
      <c r="J205" s="274"/>
      <c r="K205" s="274"/>
      <c r="L205" s="279"/>
      <c r="M205" s="280"/>
      <c r="N205" s="281"/>
      <c r="O205" s="281"/>
      <c r="P205" s="281"/>
      <c r="Q205" s="281"/>
      <c r="R205" s="281"/>
      <c r="S205" s="281"/>
      <c r="T205" s="282"/>
      <c r="U205" s="14"/>
      <c r="V205" s="14"/>
      <c r="W205" s="14"/>
      <c r="X205" s="14"/>
      <c r="Y205" s="14"/>
      <c r="Z205" s="14"/>
      <c r="AA205" s="14"/>
      <c r="AB205" s="14"/>
      <c r="AC205" s="14"/>
      <c r="AD205" s="14"/>
      <c r="AE205" s="14"/>
      <c r="AT205" s="283" t="s">
        <v>436</v>
      </c>
      <c r="AU205" s="283" t="s">
        <v>92</v>
      </c>
      <c r="AV205" s="14" t="s">
        <v>123</v>
      </c>
      <c r="AW205" s="14" t="s">
        <v>38</v>
      </c>
      <c r="AX205" s="14" t="s">
        <v>90</v>
      </c>
      <c r="AY205" s="283" t="s">
        <v>244</v>
      </c>
    </row>
    <row r="206" s="2" customFormat="1" ht="16.5" customHeight="1">
      <c r="A206" s="40"/>
      <c r="B206" s="41"/>
      <c r="C206" s="240" t="s">
        <v>308</v>
      </c>
      <c r="D206" s="240" t="s">
        <v>397</v>
      </c>
      <c r="E206" s="241" t="s">
        <v>3787</v>
      </c>
      <c r="F206" s="242" t="s">
        <v>3788</v>
      </c>
      <c r="G206" s="243" t="s">
        <v>257</v>
      </c>
      <c r="H206" s="244">
        <v>1</v>
      </c>
      <c r="I206" s="245"/>
      <c r="J206" s="246">
        <f>ROUND(I206*H206,2)</f>
        <v>0</v>
      </c>
      <c r="K206" s="242" t="s">
        <v>1</v>
      </c>
      <c r="L206" s="247"/>
      <c r="M206" s="248" t="s">
        <v>1</v>
      </c>
      <c r="N206" s="249" t="s">
        <v>48</v>
      </c>
      <c r="O206" s="93"/>
      <c r="P206" s="231">
        <f>O206*H206</f>
        <v>0</v>
      </c>
      <c r="Q206" s="231">
        <v>0.0030999999999999999</v>
      </c>
      <c r="R206" s="231">
        <f>Q206*H206</f>
        <v>0.0030999999999999999</v>
      </c>
      <c r="S206" s="231">
        <v>0</v>
      </c>
      <c r="T206" s="232">
        <f>S206*H206</f>
        <v>0</v>
      </c>
      <c r="U206" s="40"/>
      <c r="V206" s="40"/>
      <c r="W206" s="40"/>
      <c r="X206" s="40"/>
      <c r="Y206" s="40"/>
      <c r="Z206" s="40"/>
      <c r="AA206" s="40"/>
      <c r="AB206" s="40"/>
      <c r="AC206" s="40"/>
      <c r="AD206" s="40"/>
      <c r="AE206" s="40"/>
      <c r="AR206" s="233" t="s">
        <v>306</v>
      </c>
      <c r="AT206" s="233" t="s">
        <v>397</v>
      </c>
      <c r="AU206" s="233" t="s">
        <v>92</v>
      </c>
      <c r="AY206" s="18" t="s">
        <v>244</v>
      </c>
      <c r="BE206" s="234">
        <f>IF(N206="základní",J206,0)</f>
        <v>0</v>
      </c>
      <c r="BF206" s="234">
        <f>IF(N206="snížená",J206,0)</f>
        <v>0</v>
      </c>
      <c r="BG206" s="234">
        <f>IF(N206="zákl. přenesená",J206,0)</f>
        <v>0</v>
      </c>
      <c r="BH206" s="234">
        <f>IF(N206="sníž. přenesená",J206,0)</f>
        <v>0</v>
      </c>
      <c r="BI206" s="234">
        <f>IF(N206="nulová",J206,0)</f>
        <v>0</v>
      </c>
      <c r="BJ206" s="18" t="s">
        <v>90</v>
      </c>
      <c r="BK206" s="234">
        <f>ROUND(I206*H206,2)</f>
        <v>0</v>
      </c>
      <c r="BL206" s="18" t="s">
        <v>276</v>
      </c>
      <c r="BM206" s="233" t="s">
        <v>3789</v>
      </c>
    </row>
    <row r="207" s="15" customFormat="1">
      <c r="A207" s="15"/>
      <c r="B207" s="287"/>
      <c r="C207" s="288"/>
      <c r="D207" s="235" t="s">
        <v>436</v>
      </c>
      <c r="E207" s="289" t="s">
        <v>1</v>
      </c>
      <c r="F207" s="290" t="s">
        <v>3790</v>
      </c>
      <c r="G207" s="288"/>
      <c r="H207" s="289" t="s">
        <v>1</v>
      </c>
      <c r="I207" s="291"/>
      <c r="J207" s="288"/>
      <c r="K207" s="288"/>
      <c r="L207" s="292"/>
      <c r="M207" s="293"/>
      <c r="N207" s="294"/>
      <c r="O207" s="294"/>
      <c r="P207" s="294"/>
      <c r="Q207" s="294"/>
      <c r="R207" s="294"/>
      <c r="S207" s="294"/>
      <c r="T207" s="295"/>
      <c r="U207" s="15"/>
      <c r="V207" s="15"/>
      <c r="W207" s="15"/>
      <c r="X207" s="15"/>
      <c r="Y207" s="15"/>
      <c r="Z207" s="15"/>
      <c r="AA207" s="15"/>
      <c r="AB207" s="15"/>
      <c r="AC207" s="15"/>
      <c r="AD207" s="15"/>
      <c r="AE207" s="15"/>
      <c r="AT207" s="296" t="s">
        <v>436</v>
      </c>
      <c r="AU207" s="296" t="s">
        <v>92</v>
      </c>
      <c r="AV207" s="15" t="s">
        <v>90</v>
      </c>
      <c r="AW207" s="15" t="s">
        <v>38</v>
      </c>
      <c r="AX207" s="15" t="s">
        <v>83</v>
      </c>
      <c r="AY207" s="296" t="s">
        <v>244</v>
      </c>
    </row>
    <row r="208" s="15" customFormat="1">
      <c r="A208" s="15"/>
      <c r="B208" s="287"/>
      <c r="C208" s="288"/>
      <c r="D208" s="235" t="s">
        <v>436</v>
      </c>
      <c r="E208" s="289" t="s">
        <v>1</v>
      </c>
      <c r="F208" s="290" t="s">
        <v>3791</v>
      </c>
      <c r="G208" s="288"/>
      <c r="H208" s="289" t="s">
        <v>1</v>
      </c>
      <c r="I208" s="291"/>
      <c r="J208" s="288"/>
      <c r="K208" s="288"/>
      <c r="L208" s="292"/>
      <c r="M208" s="293"/>
      <c r="N208" s="294"/>
      <c r="O208" s="294"/>
      <c r="P208" s="294"/>
      <c r="Q208" s="294"/>
      <c r="R208" s="294"/>
      <c r="S208" s="294"/>
      <c r="T208" s="295"/>
      <c r="U208" s="15"/>
      <c r="V208" s="15"/>
      <c r="W208" s="15"/>
      <c r="X208" s="15"/>
      <c r="Y208" s="15"/>
      <c r="Z208" s="15"/>
      <c r="AA208" s="15"/>
      <c r="AB208" s="15"/>
      <c r="AC208" s="15"/>
      <c r="AD208" s="15"/>
      <c r="AE208" s="15"/>
      <c r="AT208" s="296" t="s">
        <v>436</v>
      </c>
      <c r="AU208" s="296" t="s">
        <v>92</v>
      </c>
      <c r="AV208" s="15" t="s">
        <v>90</v>
      </c>
      <c r="AW208" s="15" t="s">
        <v>38</v>
      </c>
      <c r="AX208" s="15" t="s">
        <v>83</v>
      </c>
      <c r="AY208" s="296" t="s">
        <v>244</v>
      </c>
    </row>
    <row r="209" s="13" customFormat="1">
      <c r="A209" s="13"/>
      <c r="B209" s="262"/>
      <c r="C209" s="263"/>
      <c r="D209" s="235" t="s">
        <v>436</v>
      </c>
      <c r="E209" s="264" t="s">
        <v>1</v>
      </c>
      <c r="F209" s="265" t="s">
        <v>90</v>
      </c>
      <c r="G209" s="263"/>
      <c r="H209" s="266">
        <v>1</v>
      </c>
      <c r="I209" s="267"/>
      <c r="J209" s="263"/>
      <c r="K209" s="263"/>
      <c r="L209" s="268"/>
      <c r="M209" s="269"/>
      <c r="N209" s="270"/>
      <c r="O209" s="270"/>
      <c r="P209" s="270"/>
      <c r="Q209" s="270"/>
      <c r="R209" s="270"/>
      <c r="S209" s="270"/>
      <c r="T209" s="271"/>
      <c r="U209" s="13"/>
      <c r="V209" s="13"/>
      <c r="W209" s="13"/>
      <c r="X209" s="13"/>
      <c r="Y209" s="13"/>
      <c r="Z209" s="13"/>
      <c r="AA209" s="13"/>
      <c r="AB209" s="13"/>
      <c r="AC209" s="13"/>
      <c r="AD209" s="13"/>
      <c r="AE209" s="13"/>
      <c r="AT209" s="272" t="s">
        <v>436</v>
      </c>
      <c r="AU209" s="272" t="s">
        <v>92</v>
      </c>
      <c r="AV209" s="13" t="s">
        <v>92</v>
      </c>
      <c r="AW209" s="13" t="s">
        <v>38</v>
      </c>
      <c r="AX209" s="13" t="s">
        <v>90</v>
      </c>
      <c r="AY209" s="272" t="s">
        <v>244</v>
      </c>
    </row>
    <row r="210" s="2" customFormat="1" ht="16.5" customHeight="1">
      <c r="A210" s="40"/>
      <c r="B210" s="41"/>
      <c r="C210" s="240" t="s">
        <v>280</v>
      </c>
      <c r="D210" s="240" t="s">
        <v>397</v>
      </c>
      <c r="E210" s="241" t="s">
        <v>3792</v>
      </c>
      <c r="F210" s="242" t="s">
        <v>3793</v>
      </c>
      <c r="G210" s="243" t="s">
        <v>257</v>
      </c>
      <c r="H210" s="244">
        <v>2</v>
      </c>
      <c r="I210" s="245"/>
      <c r="J210" s="246">
        <f>ROUND(I210*H210,2)</f>
        <v>0</v>
      </c>
      <c r="K210" s="242" t="s">
        <v>1</v>
      </c>
      <c r="L210" s="247"/>
      <c r="M210" s="248" t="s">
        <v>1</v>
      </c>
      <c r="N210" s="249" t="s">
        <v>48</v>
      </c>
      <c r="O210" s="93"/>
      <c r="P210" s="231">
        <f>O210*H210</f>
        <v>0</v>
      </c>
      <c r="Q210" s="231">
        <v>6.9999999999999994E-05</v>
      </c>
      <c r="R210" s="231">
        <f>Q210*H210</f>
        <v>0.00013999999999999999</v>
      </c>
      <c r="S210" s="231">
        <v>0</v>
      </c>
      <c r="T210" s="232">
        <f>S210*H210</f>
        <v>0</v>
      </c>
      <c r="U210" s="40"/>
      <c r="V210" s="40"/>
      <c r="W210" s="40"/>
      <c r="X210" s="40"/>
      <c r="Y210" s="40"/>
      <c r="Z210" s="40"/>
      <c r="AA210" s="40"/>
      <c r="AB210" s="40"/>
      <c r="AC210" s="40"/>
      <c r="AD210" s="40"/>
      <c r="AE210" s="40"/>
      <c r="AR210" s="233" t="s">
        <v>306</v>
      </c>
      <c r="AT210" s="233" t="s">
        <v>397</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276</v>
      </c>
      <c r="BM210" s="233" t="s">
        <v>3794</v>
      </c>
    </row>
    <row r="211" s="15" customFormat="1">
      <c r="A211" s="15"/>
      <c r="B211" s="287"/>
      <c r="C211" s="288"/>
      <c r="D211" s="235" t="s">
        <v>436</v>
      </c>
      <c r="E211" s="289" t="s">
        <v>1</v>
      </c>
      <c r="F211" s="290" t="s">
        <v>3793</v>
      </c>
      <c r="G211" s="288"/>
      <c r="H211" s="289" t="s">
        <v>1</v>
      </c>
      <c r="I211" s="291"/>
      <c r="J211" s="288"/>
      <c r="K211" s="288"/>
      <c r="L211" s="292"/>
      <c r="M211" s="293"/>
      <c r="N211" s="294"/>
      <c r="O211" s="294"/>
      <c r="P211" s="294"/>
      <c r="Q211" s="294"/>
      <c r="R211" s="294"/>
      <c r="S211" s="294"/>
      <c r="T211" s="295"/>
      <c r="U211" s="15"/>
      <c r="V211" s="15"/>
      <c r="W211" s="15"/>
      <c r="X211" s="15"/>
      <c r="Y211" s="15"/>
      <c r="Z211" s="15"/>
      <c r="AA211" s="15"/>
      <c r="AB211" s="15"/>
      <c r="AC211" s="15"/>
      <c r="AD211" s="15"/>
      <c r="AE211" s="15"/>
      <c r="AT211" s="296" t="s">
        <v>436</v>
      </c>
      <c r="AU211" s="296" t="s">
        <v>92</v>
      </c>
      <c r="AV211" s="15" t="s">
        <v>90</v>
      </c>
      <c r="AW211" s="15" t="s">
        <v>38</v>
      </c>
      <c r="AX211" s="15" t="s">
        <v>83</v>
      </c>
      <c r="AY211" s="296" t="s">
        <v>244</v>
      </c>
    </row>
    <row r="212" s="13" customFormat="1">
      <c r="A212" s="13"/>
      <c r="B212" s="262"/>
      <c r="C212" s="263"/>
      <c r="D212" s="235" t="s">
        <v>436</v>
      </c>
      <c r="E212" s="264" t="s">
        <v>1</v>
      </c>
      <c r="F212" s="265" t="s">
        <v>92</v>
      </c>
      <c r="G212" s="263"/>
      <c r="H212" s="266">
        <v>2</v>
      </c>
      <c r="I212" s="267"/>
      <c r="J212" s="263"/>
      <c r="K212" s="263"/>
      <c r="L212" s="268"/>
      <c r="M212" s="269"/>
      <c r="N212" s="270"/>
      <c r="O212" s="270"/>
      <c r="P212" s="270"/>
      <c r="Q212" s="270"/>
      <c r="R212" s="270"/>
      <c r="S212" s="270"/>
      <c r="T212" s="271"/>
      <c r="U212" s="13"/>
      <c r="V212" s="13"/>
      <c r="W212" s="13"/>
      <c r="X212" s="13"/>
      <c r="Y212" s="13"/>
      <c r="Z212" s="13"/>
      <c r="AA212" s="13"/>
      <c r="AB212" s="13"/>
      <c r="AC212" s="13"/>
      <c r="AD212" s="13"/>
      <c r="AE212" s="13"/>
      <c r="AT212" s="272" t="s">
        <v>436</v>
      </c>
      <c r="AU212" s="272" t="s">
        <v>92</v>
      </c>
      <c r="AV212" s="13" t="s">
        <v>92</v>
      </c>
      <c r="AW212" s="13" t="s">
        <v>38</v>
      </c>
      <c r="AX212" s="13" t="s">
        <v>90</v>
      </c>
      <c r="AY212" s="272" t="s">
        <v>244</v>
      </c>
    </row>
    <row r="213" s="2" customFormat="1" ht="24.15" customHeight="1">
      <c r="A213" s="40"/>
      <c r="B213" s="41"/>
      <c r="C213" s="240" t="s">
        <v>317</v>
      </c>
      <c r="D213" s="240" t="s">
        <v>397</v>
      </c>
      <c r="E213" s="241" t="s">
        <v>3795</v>
      </c>
      <c r="F213" s="242" t="s">
        <v>3796</v>
      </c>
      <c r="G213" s="243" t="s">
        <v>257</v>
      </c>
      <c r="H213" s="244">
        <v>2</v>
      </c>
      <c r="I213" s="245"/>
      <c r="J213" s="246">
        <f>ROUND(I213*H213,2)</f>
        <v>0</v>
      </c>
      <c r="K213" s="242" t="s">
        <v>1</v>
      </c>
      <c r="L213" s="247"/>
      <c r="M213" s="248" t="s">
        <v>1</v>
      </c>
      <c r="N213" s="249" t="s">
        <v>48</v>
      </c>
      <c r="O213" s="93"/>
      <c r="P213" s="231">
        <f>O213*H213</f>
        <v>0</v>
      </c>
      <c r="Q213" s="231">
        <v>0.0030999999999999999</v>
      </c>
      <c r="R213" s="231">
        <f>Q213*H213</f>
        <v>0.0061999999999999998</v>
      </c>
      <c r="S213" s="231">
        <v>0</v>
      </c>
      <c r="T213" s="232">
        <f>S213*H213</f>
        <v>0</v>
      </c>
      <c r="U213" s="40"/>
      <c r="V213" s="40"/>
      <c r="W213" s="40"/>
      <c r="X213" s="40"/>
      <c r="Y213" s="40"/>
      <c r="Z213" s="40"/>
      <c r="AA213" s="40"/>
      <c r="AB213" s="40"/>
      <c r="AC213" s="40"/>
      <c r="AD213" s="40"/>
      <c r="AE213" s="40"/>
      <c r="AR213" s="233" t="s">
        <v>306</v>
      </c>
      <c r="AT213" s="233" t="s">
        <v>397</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276</v>
      </c>
      <c r="BM213" s="233" t="s">
        <v>3797</v>
      </c>
    </row>
    <row r="214" s="13" customFormat="1">
      <c r="A214" s="13"/>
      <c r="B214" s="262"/>
      <c r="C214" s="263"/>
      <c r="D214" s="235" t="s">
        <v>436</v>
      </c>
      <c r="E214" s="264" t="s">
        <v>1</v>
      </c>
      <c r="F214" s="265" t="s">
        <v>92</v>
      </c>
      <c r="G214" s="263"/>
      <c r="H214" s="266">
        <v>2</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436</v>
      </c>
      <c r="AU214" s="272" t="s">
        <v>92</v>
      </c>
      <c r="AV214" s="13" t="s">
        <v>92</v>
      </c>
      <c r="AW214" s="13" t="s">
        <v>38</v>
      </c>
      <c r="AX214" s="13" t="s">
        <v>83</v>
      </c>
      <c r="AY214" s="272" t="s">
        <v>244</v>
      </c>
    </row>
    <row r="215" s="14" customFormat="1">
      <c r="A215" s="14"/>
      <c r="B215" s="273"/>
      <c r="C215" s="274"/>
      <c r="D215" s="235" t="s">
        <v>436</v>
      </c>
      <c r="E215" s="275" t="s">
        <v>1</v>
      </c>
      <c r="F215" s="276" t="s">
        <v>438</v>
      </c>
      <c r="G215" s="274"/>
      <c r="H215" s="277">
        <v>2</v>
      </c>
      <c r="I215" s="278"/>
      <c r="J215" s="274"/>
      <c r="K215" s="274"/>
      <c r="L215" s="279"/>
      <c r="M215" s="280"/>
      <c r="N215" s="281"/>
      <c r="O215" s="281"/>
      <c r="P215" s="281"/>
      <c r="Q215" s="281"/>
      <c r="R215" s="281"/>
      <c r="S215" s="281"/>
      <c r="T215" s="282"/>
      <c r="U215" s="14"/>
      <c r="V215" s="14"/>
      <c r="W215" s="14"/>
      <c r="X215" s="14"/>
      <c r="Y215" s="14"/>
      <c r="Z215" s="14"/>
      <c r="AA215" s="14"/>
      <c r="AB215" s="14"/>
      <c r="AC215" s="14"/>
      <c r="AD215" s="14"/>
      <c r="AE215" s="14"/>
      <c r="AT215" s="283" t="s">
        <v>436</v>
      </c>
      <c r="AU215" s="283" t="s">
        <v>92</v>
      </c>
      <c r="AV215" s="14" t="s">
        <v>123</v>
      </c>
      <c r="AW215" s="14" t="s">
        <v>38</v>
      </c>
      <c r="AX215" s="14" t="s">
        <v>90</v>
      </c>
      <c r="AY215" s="283" t="s">
        <v>244</v>
      </c>
    </row>
    <row r="216" s="2" customFormat="1" ht="24.15" customHeight="1">
      <c r="A216" s="40"/>
      <c r="B216" s="41"/>
      <c r="C216" s="222" t="s">
        <v>283</v>
      </c>
      <c r="D216" s="222" t="s">
        <v>245</v>
      </c>
      <c r="E216" s="223" t="s">
        <v>3798</v>
      </c>
      <c r="F216" s="224" t="s">
        <v>3799</v>
      </c>
      <c r="G216" s="225" t="s">
        <v>419</v>
      </c>
      <c r="H216" s="226">
        <v>0.121</v>
      </c>
      <c r="I216" s="227"/>
      <c r="J216" s="228">
        <f>ROUND(I216*H216,2)</f>
        <v>0</v>
      </c>
      <c r="K216" s="224" t="s">
        <v>547</v>
      </c>
      <c r="L216" s="46"/>
      <c r="M216" s="229" t="s">
        <v>1</v>
      </c>
      <c r="N216" s="230" t="s">
        <v>48</v>
      </c>
      <c r="O216" s="93"/>
      <c r="P216" s="231">
        <f>O216*H216</f>
        <v>0</v>
      </c>
      <c r="Q216" s="231">
        <v>0</v>
      </c>
      <c r="R216" s="231">
        <f>Q216*H216</f>
        <v>0</v>
      </c>
      <c r="S216" s="231">
        <v>0</v>
      </c>
      <c r="T216" s="232">
        <f>S216*H216</f>
        <v>0</v>
      </c>
      <c r="U216" s="40"/>
      <c r="V216" s="40"/>
      <c r="W216" s="40"/>
      <c r="X216" s="40"/>
      <c r="Y216" s="40"/>
      <c r="Z216" s="40"/>
      <c r="AA216" s="40"/>
      <c r="AB216" s="40"/>
      <c r="AC216" s="40"/>
      <c r="AD216" s="40"/>
      <c r="AE216" s="40"/>
      <c r="AR216" s="233" t="s">
        <v>276</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276</v>
      </c>
      <c r="BM216" s="233" t="s">
        <v>3800</v>
      </c>
    </row>
    <row r="217" s="2" customFormat="1" ht="24.15" customHeight="1">
      <c r="A217" s="40"/>
      <c r="B217" s="41"/>
      <c r="C217" s="222" t="s">
        <v>7</v>
      </c>
      <c r="D217" s="222" t="s">
        <v>245</v>
      </c>
      <c r="E217" s="223" t="s">
        <v>3801</v>
      </c>
      <c r="F217" s="224" t="s">
        <v>3802</v>
      </c>
      <c r="G217" s="225" t="s">
        <v>419</v>
      </c>
      <c r="H217" s="226">
        <v>0.121</v>
      </c>
      <c r="I217" s="227"/>
      <c r="J217" s="228">
        <f>ROUND(I217*H217,2)</f>
        <v>0</v>
      </c>
      <c r="K217" s="224" t="s">
        <v>547</v>
      </c>
      <c r="L217" s="46"/>
      <c r="M217" s="250" t="s">
        <v>1</v>
      </c>
      <c r="N217" s="251" t="s">
        <v>48</v>
      </c>
      <c r="O217" s="252"/>
      <c r="P217" s="253">
        <f>O217*H217</f>
        <v>0</v>
      </c>
      <c r="Q217" s="253">
        <v>0</v>
      </c>
      <c r="R217" s="253">
        <f>Q217*H217</f>
        <v>0</v>
      </c>
      <c r="S217" s="253">
        <v>0</v>
      </c>
      <c r="T217" s="254">
        <f>S217*H217</f>
        <v>0</v>
      </c>
      <c r="U217" s="40"/>
      <c r="V217" s="40"/>
      <c r="W217" s="40"/>
      <c r="X217" s="40"/>
      <c r="Y217" s="40"/>
      <c r="Z217" s="40"/>
      <c r="AA217" s="40"/>
      <c r="AB217" s="40"/>
      <c r="AC217" s="40"/>
      <c r="AD217" s="40"/>
      <c r="AE217" s="40"/>
      <c r="AR217" s="233" t="s">
        <v>276</v>
      </c>
      <c r="AT217" s="233" t="s">
        <v>245</v>
      </c>
      <c r="AU217" s="233" t="s">
        <v>92</v>
      </c>
      <c r="AY217" s="18" t="s">
        <v>244</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276</v>
      </c>
      <c r="BM217" s="233" t="s">
        <v>3803</v>
      </c>
    </row>
    <row r="218" s="2" customFormat="1" ht="6.96" customHeight="1">
      <c r="A218" s="40"/>
      <c r="B218" s="68"/>
      <c r="C218" s="69"/>
      <c r="D218" s="69"/>
      <c r="E218" s="69"/>
      <c r="F218" s="69"/>
      <c r="G218" s="69"/>
      <c r="H218" s="69"/>
      <c r="I218" s="69"/>
      <c r="J218" s="69"/>
      <c r="K218" s="69"/>
      <c r="L218" s="46"/>
      <c r="M218" s="40"/>
      <c r="O218" s="40"/>
      <c r="P218" s="40"/>
      <c r="Q218" s="40"/>
      <c r="R218" s="40"/>
      <c r="S218" s="40"/>
      <c r="T218" s="40"/>
      <c r="U218" s="40"/>
      <c r="V218" s="40"/>
      <c r="W218" s="40"/>
      <c r="X218" s="40"/>
      <c r="Y218" s="40"/>
      <c r="Z218" s="40"/>
      <c r="AA218" s="40"/>
      <c r="AB218" s="40"/>
      <c r="AC218" s="40"/>
      <c r="AD218" s="40"/>
      <c r="AE218" s="40"/>
    </row>
  </sheetData>
  <sheetProtection sheet="1" autoFilter="0" formatColumns="0" formatRows="0" objects="1" scenarios="1" spinCount="100000" saltValue="P8cbqB2AqRHsTsdjvStfD+1W7PxHVEtzWbkLvPFxHY8YzvMrWH6kyFHvfVAHDfZxK4Gpp/mX+f6GDR/Q1nSHtA==" hashValue="9EngamBOBZ57Ct+US/di9oj0zaU9h9bTyKBNFNMBlknMrUXEX5NC57jxb4XqOs0FhX6TLxoarfPin5jDWV4wUA==" algorithmName="SHA-512" password="E785"/>
  <autoFilter ref="C122:K21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1696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3804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19</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23</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32</v>
      </c>
      <c r="F17" s="40"/>
      <c r="G17" s="40"/>
      <c r="H17" s="40"/>
      <c r="I17" s="153" t="s">
        <v>33</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37</v>
      </c>
      <c r="F23" s="40"/>
      <c r="G23" s="40"/>
      <c r="H23" s="40"/>
      <c r="I23" s="153" t="s">
        <v>33</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95.25" customHeight="1">
      <c r="A29" s="157"/>
      <c r="B29" s="158"/>
      <c r="C29" s="157"/>
      <c r="D29" s="157"/>
      <c r="E29" s="159" t="s">
        <v>42</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ROUND((SUM(BE121:BE124)),  2)</f>
        <v>0</v>
      </c>
      <c r="G35" s="40"/>
      <c r="H35" s="40"/>
      <c r="I35" s="167">
        <v>0.20999999999999999</v>
      </c>
      <c r="J35" s="166">
        <f>ROUND(((SUM(BE121:BE124))*I35),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ROUND((SUM(BF121:BF124)),  2)</f>
        <v>0</v>
      </c>
      <c r="G36" s="40"/>
      <c r="H36" s="40"/>
      <c r="I36" s="167">
        <v>0.14999999999999999</v>
      </c>
      <c r="J36" s="166">
        <f>ROUND(((SUM(BF121:BF124))*I36),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ROUND((SUM(BG121:BG124)),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ROUND((SUM(BH121:BH124)),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ROUND((SUM(BI121:BI124)),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1696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D.03.9 - Měření a regulace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Slezská nemocnice v Opavě, p.o.</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J121</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3805</v>
      </c>
      <c r="E99" s="194"/>
      <c r="F99" s="194"/>
      <c r="G99" s="194"/>
      <c r="H99" s="194"/>
      <c r="I99" s="194"/>
      <c r="J99" s="195">
        <f>J122</f>
        <v>0</v>
      </c>
      <c r="K99" s="192"/>
      <c r="L99" s="196"/>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231</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86" t="str">
        <f>E7</f>
        <v>Výstavba nadzemních koridorů , Slezská nemocnice v Opavě, p.o.</v>
      </c>
      <c r="F109" s="33"/>
      <c r="G109" s="33"/>
      <c r="H109" s="33"/>
      <c r="I109" s="42"/>
      <c r="J109" s="42"/>
      <c r="K109" s="42"/>
      <c r="L109" s="65"/>
      <c r="S109" s="40"/>
      <c r="T109" s="40"/>
      <c r="U109" s="40"/>
      <c r="V109" s="40"/>
      <c r="W109" s="40"/>
      <c r="X109" s="40"/>
      <c r="Y109" s="40"/>
      <c r="Z109" s="40"/>
      <c r="AA109" s="40"/>
      <c r="AB109" s="40"/>
      <c r="AC109" s="40"/>
      <c r="AD109" s="40"/>
      <c r="AE109" s="40"/>
    </row>
    <row r="110" s="1" customFormat="1" ht="12" customHeight="1">
      <c r="B110" s="22"/>
      <c r="C110" s="33" t="s">
        <v>216</v>
      </c>
      <c r="D110" s="23"/>
      <c r="E110" s="23"/>
      <c r="F110" s="23"/>
      <c r="G110" s="23"/>
      <c r="H110" s="23"/>
      <c r="I110" s="23"/>
      <c r="J110" s="23"/>
      <c r="K110" s="23"/>
      <c r="L110" s="21"/>
    </row>
    <row r="111" s="2" customFormat="1" ht="16.5" customHeight="1">
      <c r="A111" s="40"/>
      <c r="B111" s="41"/>
      <c r="C111" s="42"/>
      <c r="D111" s="42"/>
      <c r="E111" s="186" t="s">
        <v>1696</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218</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 xml:space="preserve">D.03.9 - Měření a regulace </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Slezská nemocnice v Opavě, p.o.</v>
      </c>
      <c r="G115" s="42"/>
      <c r="H115" s="42"/>
      <c r="I115" s="33" t="s">
        <v>24</v>
      </c>
      <c r="J115" s="81" t="str">
        <f>IF(J14="","",J14)</f>
        <v>31. 5. 2022</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5.65" customHeight="1">
      <c r="A117" s="40"/>
      <c r="B117" s="41"/>
      <c r="C117" s="33" t="s">
        <v>30</v>
      </c>
      <c r="D117" s="42"/>
      <c r="E117" s="42"/>
      <c r="F117" s="28" t="str">
        <f>E17</f>
        <v>Slezká nemocnice v Opavě, příspěvková organizace</v>
      </c>
      <c r="G117" s="42"/>
      <c r="H117" s="42"/>
      <c r="I117" s="33" t="s">
        <v>36</v>
      </c>
      <c r="J117" s="38" t="str">
        <f>E23</f>
        <v>CHVÁLEK ATELIÉR s.r.o.</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33"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10" customFormat="1" ht="29.28" customHeight="1">
      <c r="A120" s="197"/>
      <c r="B120" s="198"/>
      <c r="C120" s="199" t="s">
        <v>232</v>
      </c>
      <c r="D120" s="200" t="s">
        <v>68</v>
      </c>
      <c r="E120" s="200" t="s">
        <v>64</v>
      </c>
      <c r="F120" s="200" t="s">
        <v>65</v>
      </c>
      <c r="G120" s="200" t="s">
        <v>233</v>
      </c>
      <c r="H120" s="200" t="s">
        <v>234</v>
      </c>
      <c r="I120" s="200" t="s">
        <v>235</v>
      </c>
      <c r="J120" s="200" t="s">
        <v>224</v>
      </c>
      <c r="K120" s="201" t="s">
        <v>236</v>
      </c>
      <c r="L120" s="202"/>
      <c r="M120" s="102" t="s">
        <v>1</v>
      </c>
      <c r="N120" s="103" t="s">
        <v>47</v>
      </c>
      <c r="O120" s="103" t="s">
        <v>237</v>
      </c>
      <c r="P120" s="103" t="s">
        <v>238</v>
      </c>
      <c r="Q120" s="103" t="s">
        <v>239</v>
      </c>
      <c r="R120" s="103" t="s">
        <v>240</v>
      </c>
      <c r="S120" s="103" t="s">
        <v>241</v>
      </c>
      <c r="T120" s="104" t="s">
        <v>242</v>
      </c>
      <c r="U120" s="197"/>
      <c r="V120" s="197"/>
      <c r="W120" s="197"/>
      <c r="X120" s="197"/>
      <c r="Y120" s="197"/>
      <c r="Z120" s="197"/>
      <c r="AA120" s="197"/>
      <c r="AB120" s="197"/>
      <c r="AC120" s="197"/>
      <c r="AD120" s="197"/>
      <c r="AE120" s="197"/>
    </row>
    <row r="121" s="2" customFormat="1" ht="22.8" customHeight="1">
      <c r="A121" s="40"/>
      <c r="B121" s="41"/>
      <c r="C121" s="109" t="s">
        <v>243</v>
      </c>
      <c r="D121" s="42"/>
      <c r="E121" s="42"/>
      <c r="F121" s="42"/>
      <c r="G121" s="42"/>
      <c r="H121" s="42"/>
      <c r="I121" s="42"/>
      <c r="J121" s="203">
        <f>BK121</f>
        <v>0</v>
      </c>
      <c r="K121" s="42"/>
      <c r="L121" s="46"/>
      <c r="M121" s="105"/>
      <c r="N121" s="204"/>
      <c r="O121" s="106"/>
      <c r="P121" s="205">
        <f>P122</f>
        <v>0</v>
      </c>
      <c r="Q121" s="106"/>
      <c r="R121" s="205">
        <f>R122</f>
        <v>0</v>
      </c>
      <c r="S121" s="106"/>
      <c r="T121" s="206">
        <f>T122</f>
        <v>0</v>
      </c>
      <c r="U121" s="40"/>
      <c r="V121" s="40"/>
      <c r="W121" s="40"/>
      <c r="X121" s="40"/>
      <c r="Y121" s="40"/>
      <c r="Z121" s="40"/>
      <c r="AA121" s="40"/>
      <c r="AB121" s="40"/>
      <c r="AC121" s="40"/>
      <c r="AD121" s="40"/>
      <c r="AE121" s="40"/>
      <c r="AT121" s="18" t="s">
        <v>82</v>
      </c>
      <c r="AU121" s="18" t="s">
        <v>226</v>
      </c>
      <c r="BK121" s="207">
        <f>BK122</f>
        <v>0</v>
      </c>
    </row>
    <row r="122" s="11" customFormat="1" ht="25.92" customHeight="1">
      <c r="A122" s="11"/>
      <c r="B122" s="208"/>
      <c r="C122" s="209"/>
      <c r="D122" s="210" t="s">
        <v>82</v>
      </c>
      <c r="E122" s="211" t="s">
        <v>1334</v>
      </c>
      <c r="F122" s="211" t="s">
        <v>3806</v>
      </c>
      <c r="G122" s="209"/>
      <c r="H122" s="209"/>
      <c r="I122" s="212"/>
      <c r="J122" s="213">
        <f>BK122</f>
        <v>0</v>
      </c>
      <c r="K122" s="209"/>
      <c r="L122" s="214"/>
      <c r="M122" s="215"/>
      <c r="N122" s="216"/>
      <c r="O122" s="216"/>
      <c r="P122" s="217">
        <f>SUM(P123:P124)</f>
        <v>0</v>
      </c>
      <c r="Q122" s="216"/>
      <c r="R122" s="217">
        <f>SUM(R123:R124)</f>
        <v>0</v>
      </c>
      <c r="S122" s="216"/>
      <c r="T122" s="218">
        <f>SUM(T123:T124)</f>
        <v>0</v>
      </c>
      <c r="U122" s="11"/>
      <c r="V122" s="11"/>
      <c r="W122" s="11"/>
      <c r="X122" s="11"/>
      <c r="Y122" s="11"/>
      <c r="Z122" s="11"/>
      <c r="AA122" s="11"/>
      <c r="AB122" s="11"/>
      <c r="AC122" s="11"/>
      <c r="AD122" s="11"/>
      <c r="AE122" s="11"/>
      <c r="AR122" s="219" t="s">
        <v>123</v>
      </c>
      <c r="AT122" s="220" t="s">
        <v>82</v>
      </c>
      <c r="AU122" s="220" t="s">
        <v>83</v>
      </c>
      <c r="AY122" s="219" t="s">
        <v>244</v>
      </c>
      <c r="BK122" s="221">
        <f>SUM(BK123:BK124)</f>
        <v>0</v>
      </c>
    </row>
    <row r="123" s="2" customFormat="1" ht="16.5" customHeight="1">
      <c r="A123" s="40"/>
      <c r="B123" s="41"/>
      <c r="C123" s="222" t="s">
        <v>90</v>
      </c>
      <c r="D123" s="222" t="s">
        <v>245</v>
      </c>
      <c r="E123" s="223" t="s">
        <v>1336</v>
      </c>
      <c r="F123" s="224" t="s">
        <v>3807</v>
      </c>
      <c r="G123" s="225" t="s">
        <v>3808</v>
      </c>
      <c r="H123" s="226">
        <v>1</v>
      </c>
      <c r="I123" s="227"/>
      <c r="J123" s="228">
        <f>ROUND(I123*H123,2)</f>
        <v>0</v>
      </c>
      <c r="K123" s="224" t="s">
        <v>1</v>
      </c>
      <c r="L123" s="46"/>
      <c r="M123" s="229" t="s">
        <v>1</v>
      </c>
      <c r="N123" s="230" t="s">
        <v>48</v>
      </c>
      <c r="O123" s="93"/>
      <c r="P123" s="231">
        <f>O123*H123</f>
        <v>0</v>
      </c>
      <c r="Q123" s="231">
        <v>0</v>
      </c>
      <c r="R123" s="231">
        <f>Q123*H123</f>
        <v>0</v>
      </c>
      <c r="S123" s="231">
        <v>0</v>
      </c>
      <c r="T123" s="232">
        <f>S123*H123</f>
        <v>0</v>
      </c>
      <c r="U123" s="40"/>
      <c r="V123" s="40"/>
      <c r="W123" s="40"/>
      <c r="X123" s="40"/>
      <c r="Y123" s="40"/>
      <c r="Z123" s="40"/>
      <c r="AA123" s="40"/>
      <c r="AB123" s="40"/>
      <c r="AC123" s="40"/>
      <c r="AD123" s="40"/>
      <c r="AE123" s="40"/>
      <c r="AR123" s="233" t="s">
        <v>530</v>
      </c>
      <c r="AT123" s="233" t="s">
        <v>245</v>
      </c>
      <c r="AU123" s="233" t="s">
        <v>90</v>
      </c>
      <c r="AY123" s="18" t="s">
        <v>244</v>
      </c>
      <c r="BE123" s="234">
        <f>IF(N123="základní",J123,0)</f>
        <v>0</v>
      </c>
      <c r="BF123" s="234">
        <f>IF(N123="snížená",J123,0)</f>
        <v>0</v>
      </c>
      <c r="BG123" s="234">
        <f>IF(N123="zákl. přenesená",J123,0)</f>
        <v>0</v>
      </c>
      <c r="BH123" s="234">
        <f>IF(N123="sníž. přenesená",J123,0)</f>
        <v>0</v>
      </c>
      <c r="BI123" s="234">
        <f>IF(N123="nulová",J123,0)</f>
        <v>0</v>
      </c>
      <c r="BJ123" s="18" t="s">
        <v>90</v>
      </c>
      <c r="BK123" s="234">
        <f>ROUND(I123*H123,2)</f>
        <v>0</v>
      </c>
      <c r="BL123" s="18" t="s">
        <v>530</v>
      </c>
      <c r="BM123" s="233" t="s">
        <v>3809</v>
      </c>
    </row>
    <row r="124" s="2" customFormat="1" ht="16.5" customHeight="1">
      <c r="A124" s="40"/>
      <c r="B124" s="41"/>
      <c r="C124" s="222" t="s">
        <v>92</v>
      </c>
      <c r="D124" s="222" t="s">
        <v>245</v>
      </c>
      <c r="E124" s="223" t="s">
        <v>3810</v>
      </c>
      <c r="F124" s="224" t="s">
        <v>3811</v>
      </c>
      <c r="G124" s="225" t="s">
        <v>3808</v>
      </c>
      <c r="H124" s="226">
        <v>1</v>
      </c>
      <c r="I124" s="227"/>
      <c r="J124" s="228">
        <f>ROUND(I124*H124,2)</f>
        <v>0</v>
      </c>
      <c r="K124" s="224" t="s">
        <v>1</v>
      </c>
      <c r="L124" s="46"/>
      <c r="M124" s="250" t="s">
        <v>1</v>
      </c>
      <c r="N124" s="251" t="s">
        <v>48</v>
      </c>
      <c r="O124" s="252"/>
      <c r="P124" s="253">
        <f>O124*H124</f>
        <v>0</v>
      </c>
      <c r="Q124" s="253">
        <v>0</v>
      </c>
      <c r="R124" s="253">
        <f>Q124*H124</f>
        <v>0</v>
      </c>
      <c r="S124" s="253">
        <v>0</v>
      </c>
      <c r="T124" s="254">
        <f>S124*H124</f>
        <v>0</v>
      </c>
      <c r="U124" s="40"/>
      <c r="V124" s="40"/>
      <c r="W124" s="40"/>
      <c r="X124" s="40"/>
      <c r="Y124" s="40"/>
      <c r="Z124" s="40"/>
      <c r="AA124" s="40"/>
      <c r="AB124" s="40"/>
      <c r="AC124" s="40"/>
      <c r="AD124" s="40"/>
      <c r="AE124" s="40"/>
      <c r="AR124" s="233" t="s">
        <v>530</v>
      </c>
      <c r="AT124" s="233" t="s">
        <v>245</v>
      </c>
      <c r="AU124" s="233" t="s">
        <v>90</v>
      </c>
      <c r="AY124" s="18" t="s">
        <v>244</v>
      </c>
      <c r="BE124" s="234">
        <f>IF(N124="základní",J124,0)</f>
        <v>0</v>
      </c>
      <c r="BF124" s="234">
        <f>IF(N124="snížená",J124,0)</f>
        <v>0</v>
      </c>
      <c r="BG124" s="234">
        <f>IF(N124="zákl. přenesená",J124,0)</f>
        <v>0</v>
      </c>
      <c r="BH124" s="234">
        <f>IF(N124="sníž. přenesená",J124,0)</f>
        <v>0</v>
      </c>
      <c r="BI124" s="234">
        <f>IF(N124="nulová",J124,0)</f>
        <v>0</v>
      </c>
      <c r="BJ124" s="18" t="s">
        <v>90</v>
      </c>
      <c r="BK124" s="234">
        <f>ROUND(I124*H124,2)</f>
        <v>0</v>
      </c>
      <c r="BL124" s="18" t="s">
        <v>530</v>
      </c>
      <c r="BM124" s="233" t="s">
        <v>3812</v>
      </c>
    </row>
    <row r="125" s="2" customFormat="1" ht="6.96" customHeight="1">
      <c r="A125" s="40"/>
      <c r="B125" s="68"/>
      <c r="C125" s="69"/>
      <c r="D125" s="69"/>
      <c r="E125" s="69"/>
      <c r="F125" s="69"/>
      <c r="G125" s="69"/>
      <c r="H125" s="69"/>
      <c r="I125" s="69"/>
      <c r="J125" s="69"/>
      <c r="K125" s="69"/>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e3sLy5U/oE5Hlf2alISXQpEP/GJQES2fbQieT8e1cYWK/cbT75Ux8iTBythTUlVACWNYrW2AiwoxXp0LBsFdpw==" hashValue="HSYi0CIT49UUFRCSVfRJRbPIrzfBX8Gppc8P9+FRfd+MKBRwrtwG50mWP4F3tSxgCyEo76wIf3WKe10E93AaLw==" algorithmName="SHA-512" password="E785"/>
  <autoFilter ref="C120:K124"/>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202</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3813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ROUND((SUM(BE124:BE241)),  2)</f>
        <v>0</v>
      </c>
      <c r="G33" s="40"/>
      <c r="H33" s="40"/>
      <c r="I33" s="167">
        <v>0.20999999999999999</v>
      </c>
      <c r="J33" s="166">
        <f>ROUND(((SUM(BE124:BE241))*I33),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ROUND((SUM(BF124:BF241)),  2)</f>
        <v>0</v>
      </c>
      <c r="G34" s="40"/>
      <c r="H34" s="40"/>
      <c r="I34" s="167">
        <v>0.14999999999999999</v>
      </c>
      <c r="J34" s="166">
        <f>ROUND(((SUM(BF124:BF241))*I34),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ROUND((SUM(BG124:BG241)),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ROUND((SUM(BH124:BH241)),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ROUND((SUM(BI124:BI241)),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04 - Areálové komunikace a opěrná zeď</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J124</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422</v>
      </c>
      <c r="E97" s="194"/>
      <c r="F97" s="194"/>
      <c r="G97" s="194"/>
      <c r="H97" s="194"/>
      <c r="I97" s="194"/>
      <c r="J97" s="195">
        <f>J125</f>
        <v>0</v>
      </c>
      <c r="K97" s="192"/>
      <c r="L97" s="196"/>
      <c r="S97" s="9"/>
      <c r="T97" s="9"/>
      <c r="U97" s="9"/>
      <c r="V97" s="9"/>
      <c r="W97" s="9"/>
      <c r="X97" s="9"/>
      <c r="Y97" s="9"/>
      <c r="Z97" s="9"/>
      <c r="AA97" s="9"/>
      <c r="AB97" s="9"/>
      <c r="AC97" s="9"/>
      <c r="AD97" s="9"/>
      <c r="AE97" s="9"/>
    </row>
    <row r="98" s="12" customFormat="1" ht="19.92" customHeight="1">
      <c r="A98" s="12"/>
      <c r="B98" s="255"/>
      <c r="C98" s="135"/>
      <c r="D98" s="256" t="s">
        <v>423</v>
      </c>
      <c r="E98" s="257"/>
      <c r="F98" s="257"/>
      <c r="G98" s="257"/>
      <c r="H98" s="257"/>
      <c r="I98" s="257"/>
      <c r="J98" s="258">
        <f>J126</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425</v>
      </c>
      <c r="E99" s="257"/>
      <c r="F99" s="257"/>
      <c r="G99" s="257"/>
      <c r="H99" s="257"/>
      <c r="I99" s="257"/>
      <c r="J99" s="258">
        <f>J171</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538</v>
      </c>
      <c r="E100" s="257"/>
      <c r="F100" s="257"/>
      <c r="G100" s="257"/>
      <c r="H100" s="257"/>
      <c r="I100" s="257"/>
      <c r="J100" s="258">
        <f>J177</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426</v>
      </c>
      <c r="E101" s="257"/>
      <c r="F101" s="257"/>
      <c r="G101" s="257"/>
      <c r="H101" s="257"/>
      <c r="I101" s="257"/>
      <c r="J101" s="258">
        <f>J209</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427</v>
      </c>
      <c r="E102" s="257"/>
      <c r="F102" s="257"/>
      <c r="G102" s="257"/>
      <c r="H102" s="257"/>
      <c r="I102" s="257"/>
      <c r="J102" s="258">
        <f>J225</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428</v>
      </c>
      <c r="E103" s="257"/>
      <c r="F103" s="257"/>
      <c r="G103" s="257"/>
      <c r="H103" s="257"/>
      <c r="I103" s="257"/>
      <c r="J103" s="258">
        <f>J232</f>
        <v>0</v>
      </c>
      <c r="K103" s="135"/>
      <c r="L103" s="259"/>
      <c r="S103" s="12"/>
      <c r="T103" s="12"/>
      <c r="U103" s="12"/>
      <c r="V103" s="12"/>
      <c r="W103" s="12"/>
      <c r="X103" s="12"/>
      <c r="Y103" s="12"/>
      <c r="Z103" s="12"/>
      <c r="AA103" s="12"/>
      <c r="AB103" s="12"/>
      <c r="AC103" s="12"/>
      <c r="AD103" s="12"/>
      <c r="AE103" s="12"/>
    </row>
    <row r="104" s="9" customFormat="1" ht="24.96" customHeight="1">
      <c r="A104" s="9"/>
      <c r="B104" s="191"/>
      <c r="C104" s="192"/>
      <c r="D104" s="193" t="s">
        <v>544</v>
      </c>
      <c r="E104" s="194"/>
      <c r="F104" s="194"/>
      <c r="G104" s="194"/>
      <c r="H104" s="194"/>
      <c r="I104" s="194"/>
      <c r="J104" s="195">
        <f>J234</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231</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6" t="str">
        <f>E7</f>
        <v>Výstavba nadzemních koridorů , Slezská nemocnice v Opavě, p.o.</v>
      </c>
      <c r="F114" s="33"/>
      <c r="G114" s="33"/>
      <c r="H114" s="33"/>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SO 04 - Areálové komunikace a opěrná zeď</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Slezská nemocnice v Opavě, p.o.</v>
      </c>
      <c r="G118" s="42"/>
      <c r="H118" s="42"/>
      <c r="I118" s="33" t="s">
        <v>24</v>
      </c>
      <c r="J118" s="81" t="str">
        <f>IF(J12="","",J12)</f>
        <v>31. 5. 2022</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5.65" customHeight="1">
      <c r="A120" s="40"/>
      <c r="B120" s="41"/>
      <c r="C120" s="33" t="s">
        <v>30</v>
      </c>
      <c r="D120" s="42"/>
      <c r="E120" s="42"/>
      <c r="F120" s="28" t="str">
        <f>E15</f>
        <v>Slezká nemocnice v Opavě, příspěvková organizace</v>
      </c>
      <c r="G120" s="42"/>
      <c r="H120" s="42"/>
      <c r="I120" s="33" t="s">
        <v>36</v>
      </c>
      <c r="J120" s="38" t="str">
        <f>E21</f>
        <v>CHVÁLEK ATELIÉR s.r.o.</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33"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10" customFormat="1" ht="29.28" customHeight="1">
      <c r="A123" s="197"/>
      <c r="B123" s="198"/>
      <c r="C123" s="199" t="s">
        <v>232</v>
      </c>
      <c r="D123" s="200" t="s">
        <v>68</v>
      </c>
      <c r="E123" s="200" t="s">
        <v>64</v>
      </c>
      <c r="F123" s="200" t="s">
        <v>65</v>
      </c>
      <c r="G123" s="200" t="s">
        <v>233</v>
      </c>
      <c r="H123" s="200" t="s">
        <v>234</v>
      </c>
      <c r="I123" s="200" t="s">
        <v>235</v>
      </c>
      <c r="J123" s="200" t="s">
        <v>224</v>
      </c>
      <c r="K123" s="201" t="s">
        <v>236</v>
      </c>
      <c r="L123" s="202"/>
      <c r="M123" s="102" t="s">
        <v>1</v>
      </c>
      <c r="N123" s="103" t="s">
        <v>47</v>
      </c>
      <c r="O123" s="103" t="s">
        <v>237</v>
      </c>
      <c r="P123" s="103" t="s">
        <v>238</v>
      </c>
      <c r="Q123" s="103" t="s">
        <v>239</v>
      </c>
      <c r="R123" s="103" t="s">
        <v>240</v>
      </c>
      <c r="S123" s="103" t="s">
        <v>241</v>
      </c>
      <c r="T123" s="104" t="s">
        <v>242</v>
      </c>
      <c r="U123" s="197"/>
      <c r="V123" s="197"/>
      <c r="W123" s="197"/>
      <c r="X123" s="197"/>
      <c r="Y123" s="197"/>
      <c r="Z123" s="197"/>
      <c r="AA123" s="197"/>
      <c r="AB123" s="197"/>
      <c r="AC123" s="197"/>
      <c r="AD123" s="197"/>
      <c r="AE123" s="197"/>
    </row>
    <row r="124" s="2" customFormat="1" ht="22.8" customHeight="1">
      <c r="A124" s="40"/>
      <c r="B124" s="41"/>
      <c r="C124" s="109" t="s">
        <v>243</v>
      </c>
      <c r="D124" s="42"/>
      <c r="E124" s="42"/>
      <c r="F124" s="42"/>
      <c r="G124" s="42"/>
      <c r="H124" s="42"/>
      <c r="I124" s="42"/>
      <c r="J124" s="203">
        <f>BK124</f>
        <v>0</v>
      </c>
      <c r="K124" s="42"/>
      <c r="L124" s="46"/>
      <c r="M124" s="105"/>
      <c r="N124" s="204"/>
      <c r="O124" s="106"/>
      <c r="P124" s="205">
        <f>P125+P234</f>
        <v>0</v>
      </c>
      <c r="Q124" s="106"/>
      <c r="R124" s="205">
        <f>R125+R234</f>
        <v>152.15963999999997</v>
      </c>
      <c r="S124" s="106"/>
      <c r="T124" s="206">
        <f>T125+T234</f>
        <v>29.159999999999997</v>
      </c>
      <c r="U124" s="40"/>
      <c r="V124" s="40"/>
      <c r="W124" s="40"/>
      <c r="X124" s="40"/>
      <c r="Y124" s="40"/>
      <c r="Z124" s="40"/>
      <c r="AA124" s="40"/>
      <c r="AB124" s="40"/>
      <c r="AC124" s="40"/>
      <c r="AD124" s="40"/>
      <c r="AE124" s="40"/>
      <c r="AT124" s="18" t="s">
        <v>82</v>
      </c>
      <c r="AU124" s="18" t="s">
        <v>226</v>
      </c>
      <c r="BK124" s="207">
        <f>BK125+BK234</f>
        <v>0</v>
      </c>
    </row>
    <row r="125" s="11" customFormat="1" ht="25.92" customHeight="1">
      <c r="A125" s="11"/>
      <c r="B125" s="208"/>
      <c r="C125" s="209"/>
      <c r="D125" s="210" t="s">
        <v>82</v>
      </c>
      <c r="E125" s="211" t="s">
        <v>430</v>
      </c>
      <c r="F125" s="211" t="s">
        <v>431</v>
      </c>
      <c r="G125" s="209"/>
      <c r="H125" s="209"/>
      <c r="I125" s="212"/>
      <c r="J125" s="213">
        <f>BK125</f>
        <v>0</v>
      </c>
      <c r="K125" s="209"/>
      <c r="L125" s="214"/>
      <c r="M125" s="215"/>
      <c r="N125" s="216"/>
      <c r="O125" s="216"/>
      <c r="P125" s="217">
        <f>P126+P171+P177+P209+P225+P232</f>
        <v>0</v>
      </c>
      <c r="Q125" s="216"/>
      <c r="R125" s="217">
        <f>R126+R171+R177+R209+R225+R232</f>
        <v>152.15963999999997</v>
      </c>
      <c r="S125" s="216"/>
      <c r="T125" s="218">
        <f>T126+T171+T177+T209+T225+T232</f>
        <v>29.159999999999997</v>
      </c>
      <c r="U125" s="11"/>
      <c r="V125" s="11"/>
      <c r="W125" s="11"/>
      <c r="X125" s="11"/>
      <c r="Y125" s="11"/>
      <c r="Z125" s="11"/>
      <c r="AA125" s="11"/>
      <c r="AB125" s="11"/>
      <c r="AC125" s="11"/>
      <c r="AD125" s="11"/>
      <c r="AE125" s="11"/>
      <c r="AR125" s="219" t="s">
        <v>90</v>
      </c>
      <c r="AT125" s="220" t="s">
        <v>82</v>
      </c>
      <c r="AU125" s="220" t="s">
        <v>83</v>
      </c>
      <c r="AY125" s="219" t="s">
        <v>244</v>
      </c>
      <c r="BK125" s="221">
        <f>BK126+BK171+BK177+BK209+BK225+BK232</f>
        <v>0</v>
      </c>
    </row>
    <row r="126" s="11" customFormat="1" ht="22.8" customHeight="1">
      <c r="A126" s="11"/>
      <c r="B126" s="208"/>
      <c r="C126" s="209"/>
      <c r="D126" s="210" t="s">
        <v>82</v>
      </c>
      <c r="E126" s="260" t="s">
        <v>90</v>
      </c>
      <c r="F126" s="260" t="s">
        <v>122</v>
      </c>
      <c r="G126" s="209"/>
      <c r="H126" s="209"/>
      <c r="I126" s="212"/>
      <c r="J126" s="261">
        <f>BK126</f>
        <v>0</v>
      </c>
      <c r="K126" s="209"/>
      <c r="L126" s="214"/>
      <c r="M126" s="215"/>
      <c r="N126" s="216"/>
      <c r="O126" s="216"/>
      <c r="P126" s="217">
        <f>SUM(P127:P170)</f>
        <v>0</v>
      </c>
      <c r="Q126" s="216"/>
      <c r="R126" s="217">
        <f>SUM(R127:R170)</f>
        <v>0.00044000000000000002</v>
      </c>
      <c r="S126" s="216"/>
      <c r="T126" s="218">
        <f>SUM(T127:T170)</f>
        <v>24.349999999999998</v>
      </c>
      <c r="U126" s="11"/>
      <c r="V126" s="11"/>
      <c r="W126" s="11"/>
      <c r="X126" s="11"/>
      <c r="Y126" s="11"/>
      <c r="Z126" s="11"/>
      <c r="AA126" s="11"/>
      <c r="AB126" s="11"/>
      <c r="AC126" s="11"/>
      <c r="AD126" s="11"/>
      <c r="AE126" s="11"/>
      <c r="AR126" s="219" t="s">
        <v>90</v>
      </c>
      <c r="AT126" s="220" t="s">
        <v>82</v>
      </c>
      <c r="AU126" s="220" t="s">
        <v>90</v>
      </c>
      <c r="AY126" s="219" t="s">
        <v>244</v>
      </c>
      <c r="BK126" s="221">
        <f>SUM(BK127:BK170)</f>
        <v>0</v>
      </c>
    </row>
    <row r="127" s="2" customFormat="1" ht="16.5" customHeight="1">
      <c r="A127" s="40"/>
      <c r="B127" s="41"/>
      <c r="C127" s="222" t="s">
        <v>90</v>
      </c>
      <c r="D127" s="222" t="s">
        <v>245</v>
      </c>
      <c r="E127" s="223" t="s">
        <v>3814</v>
      </c>
      <c r="F127" s="224" t="s">
        <v>3815</v>
      </c>
      <c r="G127" s="225" t="s">
        <v>248</v>
      </c>
      <c r="H127" s="226">
        <v>23</v>
      </c>
      <c r="I127" s="227"/>
      <c r="J127" s="228">
        <f>ROUND(I127*H127,2)</f>
        <v>0</v>
      </c>
      <c r="K127" s="224" t="s">
        <v>434</v>
      </c>
      <c r="L127" s="46"/>
      <c r="M127" s="229" t="s">
        <v>1</v>
      </c>
      <c r="N127" s="230" t="s">
        <v>48</v>
      </c>
      <c r="O127" s="93"/>
      <c r="P127" s="231">
        <f>O127*H127</f>
        <v>0</v>
      </c>
      <c r="Q127" s="231">
        <v>0</v>
      </c>
      <c r="R127" s="231">
        <f>Q127*H127</f>
        <v>0</v>
      </c>
      <c r="S127" s="231">
        <v>0.26000000000000001</v>
      </c>
      <c r="T127" s="232">
        <f>S127*H127</f>
        <v>5.9800000000000004</v>
      </c>
      <c r="U127" s="40"/>
      <c r="V127" s="40"/>
      <c r="W127" s="40"/>
      <c r="X127" s="40"/>
      <c r="Y127" s="40"/>
      <c r="Z127" s="40"/>
      <c r="AA127" s="40"/>
      <c r="AB127" s="40"/>
      <c r="AC127" s="40"/>
      <c r="AD127" s="40"/>
      <c r="AE127" s="40"/>
      <c r="AR127" s="233" t="s">
        <v>123</v>
      </c>
      <c r="AT127" s="233" t="s">
        <v>245</v>
      </c>
      <c r="AU127" s="233" t="s">
        <v>92</v>
      </c>
      <c r="AY127" s="18" t="s">
        <v>244</v>
      </c>
      <c r="BE127" s="234">
        <f>IF(N127="základní",J127,0)</f>
        <v>0</v>
      </c>
      <c r="BF127" s="234">
        <f>IF(N127="snížená",J127,0)</f>
        <v>0</v>
      </c>
      <c r="BG127" s="234">
        <f>IF(N127="zákl. přenesená",J127,0)</f>
        <v>0</v>
      </c>
      <c r="BH127" s="234">
        <f>IF(N127="sníž. přenesená",J127,0)</f>
        <v>0</v>
      </c>
      <c r="BI127" s="234">
        <f>IF(N127="nulová",J127,0)</f>
        <v>0</v>
      </c>
      <c r="BJ127" s="18" t="s">
        <v>90</v>
      </c>
      <c r="BK127" s="234">
        <f>ROUND(I127*H127,2)</f>
        <v>0</v>
      </c>
      <c r="BL127" s="18" t="s">
        <v>123</v>
      </c>
      <c r="BM127" s="233" t="s">
        <v>3816</v>
      </c>
    </row>
    <row r="128" s="15" customFormat="1">
      <c r="A128" s="15"/>
      <c r="B128" s="287"/>
      <c r="C128" s="288"/>
      <c r="D128" s="235" t="s">
        <v>436</v>
      </c>
      <c r="E128" s="289" t="s">
        <v>1</v>
      </c>
      <c r="F128" s="290" t="s">
        <v>3817</v>
      </c>
      <c r="G128" s="288"/>
      <c r="H128" s="289" t="s">
        <v>1</v>
      </c>
      <c r="I128" s="291"/>
      <c r="J128" s="288"/>
      <c r="K128" s="288"/>
      <c r="L128" s="292"/>
      <c r="M128" s="293"/>
      <c r="N128" s="294"/>
      <c r="O128" s="294"/>
      <c r="P128" s="294"/>
      <c r="Q128" s="294"/>
      <c r="R128" s="294"/>
      <c r="S128" s="294"/>
      <c r="T128" s="295"/>
      <c r="U128" s="15"/>
      <c r="V128" s="15"/>
      <c r="W128" s="15"/>
      <c r="X128" s="15"/>
      <c r="Y128" s="15"/>
      <c r="Z128" s="15"/>
      <c r="AA128" s="15"/>
      <c r="AB128" s="15"/>
      <c r="AC128" s="15"/>
      <c r="AD128" s="15"/>
      <c r="AE128" s="15"/>
      <c r="AT128" s="296" t="s">
        <v>436</v>
      </c>
      <c r="AU128" s="296" t="s">
        <v>92</v>
      </c>
      <c r="AV128" s="15" t="s">
        <v>90</v>
      </c>
      <c r="AW128" s="15" t="s">
        <v>38</v>
      </c>
      <c r="AX128" s="15" t="s">
        <v>83</v>
      </c>
      <c r="AY128" s="296" t="s">
        <v>244</v>
      </c>
    </row>
    <row r="129" s="13" customFormat="1">
      <c r="A129" s="13"/>
      <c r="B129" s="262"/>
      <c r="C129" s="263"/>
      <c r="D129" s="235" t="s">
        <v>436</v>
      </c>
      <c r="E129" s="264" t="s">
        <v>1</v>
      </c>
      <c r="F129" s="265" t="s">
        <v>3818</v>
      </c>
      <c r="G129" s="263"/>
      <c r="H129" s="266">
        <v>23</v>
      </c>
      <c r="I129" s="267"/>
      <c r="J129" s="263"/>
      <c r="K129" s="263"/>
      <c r="L129" s="268"/>
      <c r="M129" s="269"/>
      <c r="N129" s="270"/>
      <c r="O129" s="270"/>
      <c r="P129" s="270"/>
      <c r="Q129" s="270"/>
      <c r="R129" s="270"/>
      <c r="S129" s="270"/>
      <c r="T129" s="271"/>
      <c r="U129" s="13"/>
      <c r="V129" s="13"/>
      <c r="W129" s="13"/>
      <c r="X129" s="13"/>
      <c r="Y129" s="13"/>
      <c r="Z129" s="13"/>
      <c r="AA129" s="13"/>
      <c r="AB129" s="13"/>
      <c r="AC129" s="13"/>
      <c r="AD129" s="13"/>
      <c r="AE129" s="13"/>
      <c r="AT129" s="272" t="s">
        <v>436</v>
      </c>
      <c r="AU129" s="272" t="s">
        <v>92</v>
      </c>
      <c r="AV129" s="13" t="s">
        <v>92</v>
      </c>
      <c r="AW129" s="13" t="s">
        <v>38</v>
      </c>
      <c r="AX129" s="13" t="s">
        <v>83</v>
      </c>
      <c r="AY129" s="272" t="s">
        <v>244</v>
      </c>
    </row>
    <row r="130" s="14" customFormat="1">
      <c r="A130" s="14"/>
      <c r="B130" s="273"/>
      <c r="C130" s="274"/>
      <c r="D130" s="235" t="s">
        <v>436</v>
      </c>
      <c r="E130" s="275" t="s">
        <v>1</v>
      </c>
      <c r="F130" s="276" t="s">
        <v>438</v>
      </c>
      <c r="G130" s="274"/>
      <c r="H130" s="277">
        <v>23</v>
      </c>
      <c r="I130" s="278"/>
      <c r="J130" s="274"/>
      <c r="K130" s="274"/>
      <c r="L130" s="279"/>
      <c r="M130" s="280"/>
      <c r="N130" s="281"/>
      <c r="O130" s="281"/>
      <c r="P130" s="281"/>
      <c r="Q130" s="281"/>
      <c r="R130" s="281"/>
      <c r="S130" s="281"/>
      <c r="T130" s="282"/>
      <c r="U130" s="14"/>
      <c r="V130" s="14"/>
      <c r="W130" s="14"/>
      <c r="X130" s="14"/>
      <c r="Y130" s="14"/>
      <c r="Z130" s="14"/>
      <c r="AA130" s="14"/>
      <c r="AB130" s="14"/>
      <c r="AC130" s="14"/>
      <c r="AD130" s="14"/>
      <c r="AE130" s="14"/>
      <c r="AT130" s="283" t="s">
        <v>436</v>
      </c>
      <c r="AU130" s="283" t="s">
        <v>92</v>
      </c>
      <c r="AV130" s="14" t="s">
        <v>123</v>
      </c>
      <c r="AW130" s="14" t="s">
        <v>38</v>
      </c>
      <c r="AX130" s="14" t="s">
        <v>90</v>
      </c>
      <c r="AY130" s="283" t="s">
        <v>244</v>
      </c>
    </row>
    <row r="131" s="2" customFormat="1" ht="16.5" customHeight="1">
      <c r="A131" s="40"/>
      <c r="B131" s="41"/>
      <c r="C131" s="222" t="s">
        <v>92</v>
      </c>
      <c r="D131" s="222" t="s">
        <v>245</v>
      </c>
      <c r="E131" s="223" t="s">
        <v>3819</v>
      </c>
      <c r="F131" s="224" t="s">
        <v>3820</v>
      </c>
      <c r="G131" s="225" t="s">
        <v>248</v>
      </c>
      <c r="H131" s="226">
        <v>23</v>
      </c>
      <c r="I131" s="227"/>
      <c r="J131" s="228">
        <f>ROUND(I131*H131,2)</f>
        <v>0</v>
      </c>
      <c r="K131" s="224" t="s">
        <v>434</v>
      </c>
      <c r="L131" s="46"/>
      <c r="M131" s="229" t="s">
        <v>1</v>
      </c>
      <c r="N131" s="230" t="s">
        <v>48</v>
      </c>
      <c r="O131" s="93"/>
      <c r="P131" s="231">
        <f>O131*H131</f>
        <v>0</v>
      </c>
      <c r="Q131" s="231">
        <v>0</v>
      </c>
      <c r="R131" s="231">
        <f>Q131*H131</f>
        <v>0</v>
      </c>
      <c r="S131" s="231">
        <v>0.28999999999999998</v>
      </c>
      <c r="T131" s="232">
        <f>S131*H131</f>
        <v>6.6699999999999999</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3821</v>
      </c>
    </row>
    <row r="132" s="13" customFormat="1">
      <c r="A132" s="13"/>
      <c r="B132" s="262"/>
      <c r="C132" s="263"/>
      <c r="D132" s="235" t="s">
        <v>436</v>
      </c>
      <c r="E132" s="264" t="s">
        <v>1</v>
      </c>
      <c r="F132" s="265" t="s">
        <v>3822</v>
      </c>
      <c r="G132" s="263"/>
      <c r="H132" s="266">
        <v>23</v>
      </c>
      <c r="I132" s="267"/>
      <c r="J132" s="263"/>
      <c r="K132" s="263"/>
      <c r="L132" s="268"/>
      <c r="M132" s="269"/>
      <c r="N132" s="270"/>
      <c r="O132" s="270"/>
      <c r="P132" s="270"/>
      <c r="Q132" s="270"/>
      <c r="R132" s="270"/>
      <c r="S132" s="270"/>
      <c r="T132" s="271"/>
      <c r="U132" s="13"/>
      <c r="V132" s="13"/>
      <c r="W132" s="13"/>
      <c r="X132" s="13"/>
      <c r="Y132" s="13"/>
      <c r="Z132" s="13"/>
      <c r="AA132" s="13"/>
      <c r="AB132" s="13"/>
      <c r="AC132" s="13"/>
      <c r="AD132" s="13"/>
      <c r="AE132" s="13"/>
      <c r="AT132" s="272" t="s">
        <v>436</v>
      </c>
      <c r="AU132" s="272" t="s">
        <v>92</v>
      </c>
      <c r="AV132" s="13" t="s">
        <v>92</v>
      </c>
      <c r="AW132" s="13" t="s">
        <v>38</v>
      </c>
      <c r="AX132" s="13" t="s">
        <v>83</v>
      </c>
      <c r="AY132" s="272" t="s">
        <v>244</v>
      </c>
    </row>
    <row r="133" s="14" customFormat="1">
      <c r="A133" s="14"/>
      <c r="B133" s="273"/>
      <c r="C133" s="274"/>
      <c r="D133" s="235" t="s">
        <v>436</v>
      </c>
      <c r="E133" s="275" t="s">
        <v>1</v>
      </c>
      <c r="F133" s="276" t="s">
        <v>438</v>
      </c>
      <c r="G133" s="274"/>
      <c r="H133" s="277">
        <v>23</v>
      </c>
      <c r="I133" s="278"/>
      <c r="J133" s="274"/>
      <c r="K133" s="274"/>
      <c r="L133" s="279"/>
      <c r="M133" s="280"/>
      <c r="N133" s="281"/>
      <c r="O133" s="281"/>
      <c r="P133" s="281"/>
      <c r="Q133" s="281"/>
      <c r="R133" s="281"/>
      <c r="S133" s="281"/>
      <c r="T133" s="282"/>
      <c r="U133" s="14"/>
      <c r="V133" s="14"/>
      <c r="W133" s="14"/>
      <c r="X133" s="14"/>
      <c r="Y133" s="14"/>
      <c r="Z133" s="14"/>
      <c r="AA133" s="14"/>
      <c r="AB133" s="14"/>
      <c r="AC133" s="14"/>
      <c r="AD133" s="14"/>
      <c r="AE133" s="14"/>
      <c r="AT133" s="283" t="s">
        <v>436</v>
      </c>
      <c r="AU133" s="283" t="s">
        <v>92</v>
      </c>
      <c r="AV133" s="14" t="s">
        <v>123</v>
      </c>
      <c r="AW133" s="14" t="s">
        <v>38</v>
      </c>
      <c r="AX133" s="14" t="s">
        <v>90</v>
      </c>
      <c r="AY133" s="283" t="s">
        <v>244</v>
      </c>
    </row>
    <row r="134" s="2" customFormat="1" ht="16.5" customHeight="1">
      <c r="A134" s="40"/>
      <c r="B134" s="41"/>
      <c r="C134" s="222" t="s">
        <v>117</v>
      </c>
      <c r="D134" s="222" t="s">
        <v>245</v>
      </c>
      <c r="E134" s="223" t="s">
        <v>3823</v>
      </c>
      <c r="F134" s="224" t="s">
        <v>3824</v>
      </c>
      <c r="G134" s="225" t="s">
        <v>248</v>
      </c>
      <c r="H134" s="226">
        <v>11</v>
      </c>
      <c r="I134" s="227"/>
      <c r="J134" s="228">
        <f>ROUND(I134*H134,2)</f>
        <v>0</v>
      </c>
      <c r="K134" s="224" t="s">
        <v>434</v>
      </c>
      <c r="L134" s="46"/>
      <c r="M134" s="229" t="s">
        <v>1</v>
      </c>
      <c r="N134" s="230" t="s">
        <v>48</v>
      </c>
      <c r="O134" s="93"/>
      <c r="P134" s="231">
        <f>O134*H134</f>
        <v>0</v>
      </c>
      <c r="Q134" s="231">
        <v>4.0000000000000003E-05</v>
      </c>
      <c r="R134" s="231">
        <f>Q134*H134</f>
        <v>0.00044000000000000002</v>
      </c>
      <c r="S134" s="231">
        <v>0.11500000000000001</v>
      </c>
      <c r="T134" s="232">
        <f>S134*H134</f>
        <v>1.2650000000000001</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3825</v>
      </c>
    </row>
    <row r="135" s="15" customFormat="1">
      <c r="A135" s="15"/>
      <c r="B135" s="287"/>
      <c r="C135" s="288"/>
      <c r="D135" s="235" t="s">
        <v>436</v>
      </c>
      <c r="E135" s="289" t="s">
        <v>1</v>
      </c>
      <c r="F135" s="290" t="s">
        <v>3817</v>
      </c>
      <c r="G135" s="288"/>
      <c r="H135" s="289" t="s">
        <v>1</v>
      </c>
      <c r="I135" s="291"/>
      <c r="J135" s="288"/>
      <c r="K135" s="288"/>
      <c r="L135" s="292"/>
      <c r="M135" s="293"/>
      <c r="N135" s="294"/>
      <c r="O135" s="294"/>
      <c r="P135" s="294"/>
      <c r="Q135" s="294"/>
      <c r="R135" s="294"/>
      <c r="S135" s="294"/>
      <c r="T135" s="295"/>
      <c r="U135" s="15"/>
      <c r="V135" s="15"/>
      <c r="W135" s="15"/>
      <c r="X135" s="15"/>
      <c r="Y135" s="15"/>
      <c r="Z135" s="15"/>
      <c r="AA135" s="15"/>
      <c r="AB135" s="15"/>
      <c r="AC135" s="15"/>
      <c r="AD135" s="15"/>
      <c r="AE135" s="15"/>
      <c r="AT135" s="296" t="s">
        <v>436</v>
      </c>
      <c r="AU135" s="296" t="s">
        <v>92</v>
      </c>
      <c r="AV135" s="15" t="s">
        <v>90</v>
      </c>
      <c r="AW135" s="15" t="s">
        <v>38</v>
      </c>
      <c r="AX135" s="15" t="s">
        <v>83</v>
      </c>
      <c r="AY135" s="296" t="s">
        <v>244</v>
      </c>
    </row>
    <row r="136" s="13" customFormat="1">
      <c r="A136" s="13"/>
      <c r="B136" s="262"/>
      <c r="C136" s="263"/>
      <c r="D136" s="235" t="s">
        <v>436</v>
      </c>
      <c r="E136" s="264" t="s">
        <v>1</v>
      </c>
      <c r="F136" s="265" t="s">
        <v>3826</v>
      </c>
      <c r="G136" s="263"/>
      <c r="H136" s="266">
        <v>11</v>
      </c>
      <c r="I136" s="267"/>
      <c r="J136" s="263"/>
      <c r="K136" s="263"/>
      <c r="L136" s="268"/>
      <c r="M136" s="269"/>
      <c r="N136" s="270"/>
      <c r="O136" s="270"/>
      <c r="P136" s="270"/>
      <c r="Q136" s="270"/>
      <c r="R136" s="270"/>
      <c r="S136" s="270"/>
      <c r="T136" s="271"/>
      <c r="U136" s="13"/>
      <c r="V136" s="13"/>
      <c r="W136" s="13"/>
      <c r="X136" s="13"/>
      <c r="Y136" s="13"/>
      <c r="Z136" s="13"/>
      <c r="AA136" s="13"/>
      <c r="AB136" s="13"/>
      <c r="AC136" s="13"/>
      <c r="AD136" s="13"/>
      <c r="AE136" s="13"/>
      <c r="AT136" s="272" t="s">
        <v>436</v>
      </c>
      <c r="AU136" s="272" t="s">
        <v>92</v>
      </c>
      <c r="AV136" s="13" t="s">
        <v>92</v>
      </c>
      <c r="AW136" s="13" t="s">
        <v>38</v>
      </c>
      <c r="AX136" s="13" t="s">
        <v>83</v>
      </c>
      <c r="AY136" s="272" t="s">
        <v>244</v>
      </c>
    </row>
    <row r="137" s="14" customFormat="1">
      <c r="A137" s="14"/>
      <c r="B137" s="273"/>
      <c r="C137" s="274"/>
      <c r="D137" s="235" t="s">
        <v>436</v>
      </c>
      <c r="E137" s="275" t="s">
        <v>1</v>
      </c>
      <c r="F137" s="276" t="s">
        <v>438</v>
      </c>
      <c r="G137" s="274"/>
      <c r="H137" s="277">
        <v>11</v>
      </c>
      <c r="I137" s="278"/>
      <c r="J137" s="274"/>
      <c r="K137" s="274"/>
      <c r="L137" s="279"/>
      <c r="M137" s="280"/>
      <c r="N137" s="281"/>
      <c r="O137" s="281"/>
      <c r="P137" s="281"/>
      <c r="Q137" s="281"/>
      <c r="R137" s="281"/>
      <c r="S137" s="281"/>
      <c r="T137" s="282"/>
      <c r="U137" s="14"/>
      <c r="V137" s="14"/>
      <c r="W137" s="14"/>
      <c r="X137" s="14"/>
      <c r="Y137" s="14"/>
      <c r="Z137" s="14"/>
      <c r="AA137" s="14"/>
      <c r="AB137" s="14"/>
      <c r="AC137" s="14"/>
      <c r="AD137" s="14"/>
      <c r="AE137" s="14"/>
      <c r="AT137" s="283" t="s">
        <v>436</v>
      </c>
      <c r="AU137" s="283" t="s">
        <v>92</v>
      </c>
      <c r="AV137" s="14" t="s">
        <v>123</v>
      </c>
      <c r="AW137" s="14" t="s">
        <v>38</v>
      </c>
      <c r="AX137" s="14" t="s">
        <v>90</v>
      </c>
      <c r="AY137" s="283" t="s">
        <v>244</v>
      </c>
    </row>
    <row r="138" s="2" customFormat="1" ht="16.5" customHeight="1">
      <c r="A138" s="40"/>
      <c r="B138" s="41"/>
      <c r="C138" s="222" t="s">
        <v>123</v>
      </c>
      <c r="D138" s="222" t="s">
        <v>245</v>
      </c>
      <c r="E138" s="223" t="s">
        <v>1737</v>
      </c>
      <c r="F138" s="224" t="s">
        <v>1738</v>
      </c>
      <c r="G138" s="225" t="s">
        <v>490</v>
      </c>
      <c r="H138" s="226">
        <v>38</v>
      </c>
      <c r="I138" s="227"/>
      <c r="J138" s="228">
        <f>ROUND(I138*H138,2)</f>
        <v>0</v>
      </c>
      <c r="K138" s="224" t="s">
        <v>434</v>
      </c>
      <c r="L138" s="46"/>
      <c r="M138" s="229" t="s">
        <v>1</v>
      </c>
      <c r="N138" s="230" t="s">
        <v>48</v>
      </c>
      <c r="O138" s="93"/>
      <c r="P138" s="231">
        <f>O138*H138</f>
        <v>0</v>
      </c>
      <c r="Q138" s="231">
        <v>0</v>
      </c>
      <c r="R138" s="231">
        <f>Q138*H138</f>
        <v>0</v>
      </c>
      <c r="S138" s="231">
        <v>0.20499999999999999</v>
      </c>
      <c r="T138" s="232">
        <f>S138*H138</f>
        <v>7.7899999999999991</v>
      </c>
      <c r="U138" s="40"/>
      <c r="V138" s="40"/>
      <c r="W138" s="40"/>
      <c r="X138" s="40"/>
      <c r="Y138" s="40"/>
      <c r="Z138" s="40"/>
      <c r="AA138" s="40"/>
      <c r="AB138" s="40"/>
      <c r="AC138" s="40"/>
      <c r="AD138" s="40"/>
      <c r="AE138" s="40"/>
      <c r="AR138" s="233" t="s">
        <v>123</v>
      </c>
      <c r="AT138" s="233" t="s">
        <v>245</v>
      </c>
      <c r="AU138" s="233" t="s">
        <v>92</v>
      </c>
      <c r="AY138" s="18" t="s">
        <v>244</v>
      </c>
      <c r="BE138" s="234">
        <f>IF(N138="základní",J138,0)</f>
        <v>0</v>
      </c>
      <c r="BF138" s="234">
        <f>IF(N138="snížená",J138,0)</f>
        <v>0</v>
      </c>
      <c r="BG138" s="234">
        <f>IF(N138="zákl. přenesená",J138,0)</f>
        <v>0</v>
      </c>
      <c r="BH138" s="234">
        <f>IF(N138="sníž. přenesená",J138,0)</f>
        <v>0</v>
      </c>
      <c r="BI138" s="234">
        <f>IF(N138="nulová",J138,0)</f>
        <v>0</v>
      </c>
      <c r="BJ138" s="18" t="s">
        <v>90</v>
      </c>
      <c r="BK138" s="234">
        <f>ROUND(I138*H138,2)</f>
        <v>0</v>
      </c>
      <c r="BL138" s="18" t="s">
        <v>123</v>
      </c>
      <c r="BM138" s="233" t="s">
        <v>3827</v>
      </c>
    </row>
    <row r="139" s="15" customFormat="1">
      <c r="A139" s="15"/>
      <c r="B139" s="287"/>
      <c r="C139" s="288"/>
      <c r="D139" s="235" t="s">
        <v>436</v>
      </c>
      <c r="E139" s="289" t="s">
        <v>1</v>
      </c>
      <c r="F139" s="290" t="s">
        <v>3817</v>
      </c>
      <c r="G139" s="288"/>
      <c r="H139" s="289" t="s">
        <v>1</v>
      </c>
      <c r="I139" s="291"/>
      <c r="J139" s="288"/>
      <c r="K139" s="288"/>
      <c r="L139" s="292"/>
      <c r="M139" s="293"/>
      <c r="N139" s="294"/>
      <c r="O139" s="294"/>
      <c r="P139" s="294"/>
      <c r="Q139" s="294"/>
      <c r="R139" s="294"/>
      <c r="S139" s="294"/>
      <c r="T139" s="295"/>
      <c r="U139" s="15"/>
      <c r="V139" s="15"/>
      <c r="W139" s="15"/>
      <c r="X139" s="15"/>
      <c r="Y139" s="15"/>
      <c r="Z139" s="15"/>
      <c r="AA139" s="15"/>
      <c r="AB139" s="15"/>
      <c r="AC139" s="15"/>
      <c r="AD139" s="15"/>
      <c r="AE139" s="15"/>
      <c r="AT139" s="296" t="s">
        <v>436</v>
      </c>
      <c r="AU139" s="296" t="s">
        <v>92</v>
      </c>
      <c r="AV139" s="15" t="s">
        <v>90</v>
      </c>
      <c r="AW139" s="15" t="s">
        <v>38</v>
      </c>
      <c r="AX139" s="15" t="s">
        <v>83</v>
      </c>
      <c r="AY139" s="296" t="s">
        <v>244</v>
      </c>
    </row>
    <row r="140" s="13" customFormat="1">
      <c r="A140" s="13"/>
      <c r="B140" s="262"/>
      <c r="C140" s="263"/>
      <c r="D140" s="235" t="s">
        <v>436</v>
      </c>
      <c r="E140" s="264" t="s">
        <v>1</v>
      </c>
      <c r="F140" s="265" t="s">
        <v>3828</v>
      </c>
      <c r="G140" s="263"/>
      <c r="H140" s="266">
        <v>38</v>
      </c>
      <c r="I140" s="267"/>
      <c r="J140" s="263"/>
      <c r="K140" s="263"/>
      <c r="L140" s="268"/>
      <c r="M140" s="269"/>
      <c r="N140" s="270"/>
      <c r="O140" s="270"/>
      <c r="P140" s="270"/>
      <c r="Q140" s="270"/>
      <c r="R140" s="270"/>
      <c r="S140" s="270"/>
      <c r="T140" s="271"/>
      <c r="U140" s="13"/>
      <c r="V140" s="13"/>
      <c r="W140" s="13"/>
      <c r="X140" s="13"/>
      <c r="Y140" s="13"/>
      <c r="Z140" s="13"/>
      <c r="AA140" s="13"/>
      <c r="AB140" s="13"/>
      <c r="AC140" s="13"/>
      <c r="AD140" s="13"/>
      <c r="AE140" s="13"/>
      <c r="AT140" s="272" t="s">
        <v>436</v>
      </c>
      <c r="AU140" s="272" t="s">
        <v>92</v>
      </c>
      <c r="AV140" s="13" t="s">
        <v>92</v>
      </c>
      <c r="AW140" s="13" t="s">
        <v>38</v>
      </c>
      <c r="AX140" s="13" t="s">
        <v>83</v>
      </c>
      <c r="AY140" s="272" t="s">
        <v>244</v>
      </c>
    </row>
    <row r="141" s="14" customFormat="1">
      <c r="A141" s="14"/>
      <c r="B141" s="273"/>
      <c r="C141" s="274"/>
      <c r="D141" s="235" t="s">
        <v>436</v>
      </c>
      <c r="E141" s="275" t="s">
        <v>1</v>
      </c>
      <c r="F141" s="276" t="s">
        <v>438</v>
      </c>
      <c r="G141" s="274"/>
      <c r="H141" s="277">
        <v>38</v>
      </c>
      <c r="I141" s="278"/>
      <c r="J141" s="274"/>
      <c r="K141" s="274"/>
      <c r="L141" s="279"/>
      <c r="M141" s="280"/>
      <c r="N141" s="281"/>
      <c r="O141" s="281"/>
      <c r="P141" s="281"/>
      <c r="Q141" s="281"/>
      <c r="R141" s="281"/>
      <c r="S141" s="281"/>
      <c r="T141" s="282"/>
      <c r="U141" s="14"/>
      <c r="V141" s="14"/>
      <c r="W141" s="14"/>
      <c r="X141" s="14"/>
      <c r="Y141" s="14"/>
      <c r="Z141" s="14"/>
      <c r="AA141" s="14"/>
      <c r="AB141" s="14"/>
      <c r="AC141" s="14"/>
      <c r="AD141" s="14"/>
      <c r="AE141" s="14"/>
      <c r="AT141" s="283" t="s">
        <v>436</v>
      </c>
      <c r="AU141" s="283" t="s">
        <v>92</v>
      </c>
      <c r="AV141" s="14" t="s">
        <v>123</v>
      </c>
      <c r="AW141" s="14" t="s">
        <v>38</v>
      </c>
      <c r="AX141" s="14" t="s">
        <v>90</v>
      </c>
      <c r="AY141" s="283" t="s">
        <v>244</v>
      </c>
    </row>
    <row r="142" s="2" customFormat="1" ht="16.5" customHeight="1">
      <c r="A142" s="40"/>
      <c r="B142" s="41"/>
      <c r="C142" s="222" t="s">
        <v>139</v>
      </c>
      <c r="D142" s="222" t="s">
        <v>245</v>
      </c>
      <c r="E142" s="223" t="s">
        <v>3829</v>
      </c>
      <c r="F142" s="224" t="s">
        <v>3830</v>
      </c>
      <c r="G142" s="225" t="s">
        <v>490</v>
      </c>
      <c r="H142" s="226">
        <v>23</v>
      </c>
      <c r="I142" s="227"/>
      <c r="J142" s="228">
        <f>ROUND(I142*H142,2)</f>
        <v>0</v>
      </c>
      <c r="K142" s="224" t="s">
        <v>434</v>
      </c>
      <c r="L142" s="46"/>
      <c r="M142" s="229" t="s">
        <v>1</v>
      </c>
      <c r="N142" s="230" t="s">
        <v>48</v>
      </c>
      <c r="O142" s="93"/>
      <c r="P142" s="231">
        <f>O142*H142</f>
        <v>0</v>
      </c>
      <c r="Q142" s="231">
        <v>0</v>
      </c>
      <c r="R142" s="231">
        <f>Q142*H142</f>
        <v>0</v>
      </c>
      <c r="S142" s="231">
        <v>0.11500000000000001</v>
      </c>
      <c r="T142" s="232">
        <f>S142*H142</f>
        <v>2.645</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3831</v>
      </c>
    </row>
    <row r="143" s="2" customFormat="1" ht="16.5" customHeight="1">
      <c r="A143" s="40"/>
      <c r="B143" s="41"/>
      <c r="C143" s="222" t="s">
        <v>258</v>
      </c>
      <c r="D143" s="222" t="s">
        <v>245</v>
      </c>
      <c r="E143" s="223" t="s">
        <v>556</v>
      </c>
      <c r="F143" s="224" t="s">
        <v>3832</v>
      </c>
      <c r="G143" s="225" t="s">
        <v>248</v>
      </c>
      <c r="H143" s="226">
        <v>70</v>
      </c>
      <c r="I143" s="227"/>
      <c r="J143" s="228">
        <f>ROUND(I143*H143,2)</f>
        <v>0</v>
      </c>
      <c r="K143" s="224" t="s">
        <v>434</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3833</v>
      </c>
    </row>
    <row r="144" s="15" customFormat="1">
      <c r="A144" s="15"/>
      <c r="B144" s="287"/>
      <c r="C144" s="288"/>
      <c r="D144" s="235" t="s">
        <v>436</v>
      </c>
      <c r="E144" s="289" t="s">
        <v>1</v>
      </c>
      <c r="F144" s="290" t="s">
        <v>3817</v>
      </c>
      <c r="G144" s="288"/>
      <c r="H144" s="289" t="s">
        <v>1</v>
      </c>
      <c r="I144" s="291"/>
      <c r="J144" s="288"/>
      <c r="K144" s="288"/>
      <c r="L144" s="292"/>
      <c r="M144" s="293"/>
      <c r="N144" s="294"/>
      <c r="O144" s="294"/>
      <c r="P144" s="294"/>
      <c r="Q144" s="294"/>
      <c r="R144" s="294"/>
      <c r="S144" s="294"/>
      <c r="T144" s="295"/>
      <c r="U144" s="15"/>
      <c r="V144" s="15"/>
      <c r="W144" s="15"/>
      <c r="X144" s="15"/>
      <c r="Y144" s="15"/>
      <c r="Z144" s="15"/>
      <c r="AA144" s="15"/>
      <c r="AB144" s="15"/>
      <c r="AC144" s="15"/>
      <c r="AD144" s="15"/>
      <c r="AE144" s="15"/>
      <c r="AT144" s="296" t="s">
        <v>436</v>
      </c>
      <c r="AU144" s="296" t="s">
        <v>92</v>
      </c>
      <c r="AV144" s="15" t="s">
        <v>90</v>
      </c>
      <c r="AW144" s="15" t="s">
        <v>38</v>
      </c>
      <c r="AX144" s="15" t="s">
        <v>83</v>
      </c>
      <c r="AY144" s="296" t="s">
        <v>244</v>
      </c>
    </row>
    <row r="145" s="13" customFormat="1">
      <c r="A145" s="13"/>
      <c r="B145" s="262"/>
      <c r="C145" s="263"/>
      <c r="D145" s="235" t="s">
        <v>436</v>
      </c>
      <c r="E145" s="264" t="s">
        <v>1</v>
      </c>
      <c r="F145" s="265" t="s">
        <v>3834</v>
      </c>
      <c r="G145" s="263"/>
      <c r="H145" s="266">
        <v>70</v>
      </c>
      <c r="I145" s="267"/>
      <c r="J145" s="263"/>
      <c r="K145" s="263"/>
      <c r="L145" s="268"/>
      <c r="M145" s="269"/>
      <c r="N145" s="270"/>
      <c r="O145" s="270"/>
      <c r="P145" s="270"/>
      <c r="Q145" s="270"/>
      <c r="R145" s="270"/>
      <c r="S145" s="270"/>
      <c r="T145" s="271"/>
      <c r="U145" s="13"/>
      <c r="V145" s="13"/>
      <c r="W145" s="13"/>
      <c r="X145" s="13"/>
      <c r="Y145" s="13"/>
      <c r="Z145" s="13"/>
      <c r="AA145" s="13"/>
      <c r="AB145" s="13"/>
      <c r="AC145" s="13"/>
      <c r="AD145" s="13"/>
      <c r="AE145" s="13"/>
      <c r="AT145" s="272" t="s">
        <v>436</v>
      </c>
      <c r="AU145" s="272" t="s">
        <v>92</v>
      </c>
      <c r="AV145" s="13" t="s">
        <v>92</v>
      </c>
      <c r="AW145" s="13" t="s">
        <v>38</v>
      </c>
      <c r="AX145" s="13" t="s">
        <v>83</v>
      </c>
      <c r="AY145" s="272" t="s">
        <v>244</v>
      </c>
    </row>
    <row r="146" s="14" customFormat="1">
      <c r="A146" s="14"/>
      <c r="B146" s="273"/>
      <c r="C146" s="274"/>
      <c r="D146" s="235" t="s">
        <v>436</v>
      </c>
      <c r="E146" s="275" t="s">
        <v>1</v>
      </c>
      <c r="F146" s="276" t="s">
        <v>438</v>
      </c>
      <c r="G146" s="274"/>
      <c r="H146" s="277">
        <v>70</v>
      </c>
      <c r="I146" s="278"/>
      <c r="J146" s="274"/>
      <c r="K146" s="274"/>
      <c r="L146" s="279"/>
      <c r="M146" s="280"/>
      <c r="N146" s="281"/>
      <c r="O146" s="281"/>
      <c r="P146" s="281"/>
      <c r="Q146" s="281"/>
      <c r="R146" s="281"/>
      <c r="S146" s="281"/>
      <c r="T146" s="282"/>
      <c r="U146" s="14"/>
      <c r="V146" s="14"/>
      <c r="W146" s="14"/>
      <c r="X146" s="14"/>
      <c r="Y146" s="14"/>
      <c r="Z146" s="14"/>
      <c r="AA146" s="14"/>
      <c r="AB146" s="14"/>
      <c r="AC146" s="14"/>
      <c r="AD146" s="14"/>
      <c r="AE146" s="14"/>
      <c r="AT146" s="283" t="s">
        <v>436</v>
      </c>
      <c r="AU146" s="283" t="s">
        <v>92</v>
      </c>
      <c r="AV146" s="14" t="s">
        <v>123</v>
      </c>
      <c r="AW146" s="14" t="s">
        <v>38</v>
      </c>
      <c r="AX146" s="14" t="s">
        <v>90</v>
      </c>
      <c r="AY146" s="283" t="s">
        <v>244</v>
      </c>
    </row>
    <row r="147" s="2" customFormat="1" ht="16.5" customHeight="1">
      <c r="A147" s="40"/>
      <c r="B147" s="41"/>
      <c r="C147" s="222" t="s">
        <v>270</v>
      </c>
      <c r="D147" s="222" t="s">
        <v>245</v>
      </c>
      <c r="E147" s="223" t="s">
        <v>3835</v>
      </c>
      <c r="F147" s="224" t="s">
        <v>3836</v>
      </c>
      <c r="G147" s="225" t="s">
        <v>301</v>
      </c>
      <c r="H147" s="226">
        <v>30</v>
      </c>
      <c r="I147" s="227"/>
      <c r="J147" s="228">
        <f>ROUND(I147*H147,2)</f>
        <v>0</v>
      </c>
      <c r="K147" s="224" t="s">
        <v>434</v>
      </c>
      <c r="L147" s="46"/>
      <c r="M147" s="229" t="s">
        <v>1</v>
      </c>
      <c r="N147" s="230" t="s">
        <v>48</v>
      </c>
      <c r="O147" s="93"/>
      <c r="P147" s="231">
        <f>O147*H147</f>
        <v>0</v>
      </c>
      <c r="Q147" s="231">
        <v>0</v>
      </c>
      <c r="R147" s="231">
        <f>Q147*H147</f>
        <v>0</v>
      </c>
      <c r="S147" s="231">
        <v>0</v>
      </c>
      <c r="T147" s="232">
        <f>S147*H147</f>
        <v>0</v>
      </c>
      <c r="U147" s="40"/>
      <c r="V147" s="40"/>
      <c r="W147" s="40"/>
      <c r="X147" s="40"/>
      <c r="Y147" s="40"/>
      <c r="Z147" s="40"/>
      <c r="AA147" s="40"/>
      <c r="AB147" s="40"/>
      <c r="AC147" s="40"/>
      <c r="AD147" s="40"/>
      <c r="AE147" s="40"/>
      <c r="AR147" s="233" t="s">
        <v>123</v>
      </c>
      <c r="AT147" s="233" t="s">
        <v>245</v>
      </c>
      <c r="AU147" s="233" t="s">
        <v>92</v>
      </c>
      <c r="AY147" s="18" t="s">
        <v>244</v>
      </c>
      <c r="BE147" s="234">
        <f>IF(N147="základní",J147,0)</f>
        <v>0</v>
      </c>
      <c r="BF147" s="234">
        <f>IF(N147="snížená",J147,0)</f>
        <v>0</v>
      </c>
      <c r="BG147" s="234">
        <f>IF(N147="zákl. přenesená",J147,0)</f>
        <v>0</v>
      </c>
      <c r="BH147" s="234">
        <f>IF(N147="sníž. přenesená",J147,0)</f>
        <v>0</v>
      </c>
      <c r="BI147" s="234">
        <f>IF(N147="nulová",J147,0)</f>
        <v>0</v>
      </c>
      <c r="BJ147" s="18" t="s">
        <v>90</v>
      </c>
      <c r="BK147" s="234">
        <f>ROUND(I147*H147,2)</f>
        <v>0</v>
      </c>
      <c r="BL147" s="18" t="s">
        <v>123</v>
      </c>
      <c r="BM147" s="233" t="s">
        <v>3837</v>
      </c>
    </row>
    <row r="148" s="13" customFormat="1">
      <c r="A148" s="13"/>
      <c r="B148" s="262"/>
      <c r="C148" s="263"/>
      <c r="D148" s="235" t="s">
        <v>436</v>
      </c>
      <c r="E148" s="264" t="s">
        <v>1</v>
      </c>
      <c r="F148" s="265" t="s">
        <v>3838</v>
      </c>
      <c r="G148" s="263"/>
      <c r="H148" s="266">
        <v>30</v>
      </c>
      <c r="I148" s="267"/>
      <c r="J148" s="263"/>
      <c r="K148" s="263"/>
      <c r="L148" s="268"/>
      <c r="M148" s="269"/>
      <c r="N148" s="270"/>
      <c r="O148" s="270"/>
      <c r="P148" s="270"/>
      <c r="Q148" s="270"/>
      <c r="R148" s="270"/>
      <c r="S148" s="270"/>
      <c r="T148" s="271"/>
      <c r="U148" s="13"/>
      <c r="V148" s="13"/>
      <c r="W148" s="13"/>
      <c r="X148" s="13"/>
      <c r="Y148" s="13"/>
      <c r="Z148" s="13"/>
      <c r="AA148" s="13"/>
      <c r="AB148" s="13"/>
      <c r="AC148" s="13"/>
      <c r="AD148" s="13"/>
      <c r="AE148" s="13"/>
      <c r="AT148" s="272" t="s">
        <v>436</v>
      </c>
      <c r="AU148" s="272" t="s">
        <v>92</v>
      </c>
      <c r="AV148" s="13" t="s">
        <v>92</v>
      </c>
      <c r="AW148" s="13" t="s">
        <v>38</v>
      </c>
      <c r="AX148" s="13" t="s">
        <v>83</v>
      </c>
      <c r="AY148" s="272" t="s">
        <v>244</v>
      </c>
    </row>
    <row r="149" s="14" customFormat="1">
      <c r="A149" s="14"/>
      <c r="B149" s="273"/>
      <c r="C149" s="274"/>
      <c r="D149" s="235" t="s">
        <v>436</v>
      </c>
      <c r="E149" s="275" t="s">
        <v>1</v>
      </c>
      <c r="F149" s="276" t="s">
        <v>438</v>
      </c>
      <c r="G149" s="274"/>
      <c r="H149" s="277">
        <v>30</v>
      </c>
      <c r="I149" s="278"/>
      <c r="J149" s="274"/>
      <c r="K149" s="274"/>
      <c r="L149" s="279"/>
      <c r="M149" s="280"/>
      <c r="N149" s="281"/>
      <c r="O149" s="281"/>
      <c r="P149" s="281"/>
      <c r="Q149" s="281"/>
      <c r="R149" s="281"/>
      <c r="S149" s="281"/>
      <c r="T149" s="282"/>
      <c r="U149" s="14"/>
      <c r="V149" s="14"/>
      <c r="W149" s="14"/>
      <c r="X149" s="14"/>
      <c r="Y149" s="14"/>
      <c r="Z149" s="14"/>
      <c r="AA149" s="14"/>
      <c r="AB149" s="14"/>
      <c r="AC149" s="14"/>
      <c r="AD149" s="14"/>
      <c r="AE149" s="14"/>
      <c r="AT149" s="283" t="s">
        <v>436</v>
      </c>
      <c r="AU149" s="283" t="s">
        <v>92</v>
      </c>
      <c r="AV149" s="14" t="s">
        <v>123</v>
      </c>
      <c r="AW149" s="14" t="s">
        <v>38</v>
      </c>
      <c r="AX149" s="14" t="s">
        <v>90</v>
      </c>
      <c r="AY149" s="283" t="s">
        <v>244</v>
      </c>
    </row>
    <row r="150" s="2" customFormat="1" ht="21.75" customHeight="1">
      <c r="A150" s="40"/>
      <c r="B150" s="41"/>
      <c r="C150" s="222" t="s">
        <v>262</v>
      </c>
      <c r="D150" s="222" t="s">
        <v>245</v>
      </c>
      <c r="E150" s="223" t="s">
        <v>3839</v>
      </c>
      <c r="F150" s="224" t="s">
        <v>3840</v>
      </c>
      <c r="G150" s="225" t="s">
        <v>301</v>
      </c>
      <c r="H150" s="226">
        <v>71</v>
      </c>
      <c r="I150" s="227"/>
      <c r="J150" s="228">
        <f>ROUND(I150*H150,2)</f>
        <v>0</v>
      </c>
      <c r="K150" s="224" t="s">
        <v>434</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3841</v>
      </c>
    </row>
    <row r="151" s="13" customFormat="1">
      <c r="A151" s="13"/>
      <c r="B151" s="262"/>
      <c r="C151" s="263"/>
      <c r="D151" s="235" t="s">
        <v>436</v>
      </c>
      <c r="E151" s="264" t="s">
        <v>1</v>
      </c>
      <c r="F151" s="265" t="s">
        <v>3842</v>
      </c>
      <c r="G151" s="263"/>
      <c r="H151" s="266">
        <v>50</v>
      </c>
      <c r="I151" s="267"/>
      <c r="J151" s="263"/>
      <c r="K151" s="263"/>
      <c r="L151" s="268"/>
      <c r="M151" s="269"/>
      <c r="N151" s="270"/>
      <c r="O151" s="270"/>
      <c r="P151" s="270"/>
      <c r="Q151" s="270"/>
      <c r="R151" s="270"/>
      <c r="S151" s="270"/>
      <c r="T151" s="271"/>
      <c r="U151" s="13"/>
      <c r="V151" s="13"/>
      <c r="W151" s="13"/>
      <c r="X151" s="13"/>
      <c r="Y151" s="13"/>
      <c r="Z151" s="13"/>
      <c r="AA151" s="13"/>
      <c r="AB151" s="13"/>
      <c r="AC151" s="13"/>
      <c r="AD151" s="13"/>
      <c r="AE151" s="13"/>
      <c r="AT151" s="272" t="s">
        <v>436</v>
      </c>
      <c r="AU151" s="272" t="s">
        <v>92</v>
      </c>
      <c r="AV151" s="13" t="s">
        <v>92</v>
      </c>
      <c r="AW151" s="13" t="s">
        <v>38</v>
      </c>
      <c r="AX151" s="13" t="s">
        <v>83</v>
      </c>
      <c r="AY151" s="272" t="s">
        <v>244</v>
      </c>
    </row>
    <row r="152" s="13" customFormat="1">
      <c r="A152" s="13"/>
      <c r="B152" s="262"/>
      <c r="C152" s="263"/>
      <c r="D152" s="235" t="s">
        <v>436</v>
      </c>
      <c r="E152" s="264" t="s">
        <v>1</v>
      </c>
      <c r="F152" s="265" t="s">
        <v>3843</v>
      </c>
      <c r="G152" s="263"/>
      <c r="H152" s="266">
        <v>21</v>
      </c>
      <c r="I152" s="267"/>
      <c r="J152" s="263"/>
      <c r="K152" s="263"/>
      <c r="L152" s="268"/>
      <c r="M152" s="269"/>
      <c r="N152" s="270"/>
      <c r="O152" s="270"/>
      <c r="P152" s="270"/>
      <c r="Q152" s="270"/>
      <c r="R152" s="270"/>
      <c r="S152" s="270"/>
      <c r="T152" s="271"/>
      <c r="U152" s="13"/>
      <c r="V152" s="13"/>
      <c r="W152" s="13"/>
      <c r="X152" s="13"/>
      <c r="Y152" s="13"/>
      <c r="Z152" s="13"/>
      <c r="AA152" s="13"/>
      <c r="AB152" s="13"/>
      <c r="AC152" s="13"/>
      <c r="AD152" s="13"/>
      <c r="AE152" s="13"/>
      <c r="AT152" s="272" t="s">
        <v>436</v>
      </c>
      <c r="AU152" s="272" t="s">
        <v>92</v>
      </c>
      <c r="AV152" s="13" t="s">
        <v>92</v>
      </c>
      <c r="AW152" s="13" t="s">
        <v>38</v>
      </c>
      <c r="AX152" s="13" t="s">
        <v>83</v>
      </c>
      <c r="AY152" s="272" t="s">
        <v>244</v>
      </c>
    </row>
    <row r="153" s="14" customFormat="1">
      <c r="A153" s="14"/>
      <c r="B153" s="273"/>
      <c r="C153" s="274"/>
      <c r="D153" s="235" t="s">
        <v>436</v>
      </c>
      <c r="E153" s="275" t="s">
        <v>1</v>
      </c>
      <c r="F153" s="276" t="s">
        <v>438</v>
      </c>
      <c r="G153" s="274"/>
      <c r="H153" s="277">
        <v>71</v>
      </c>
      <c r="I153" s="278"/>
      <c r="J153" s="274"/>
      <c r="K153" s="274"/>
      <c r="L153" s="279"/>
      <c r="M153" s="280"/>
      <c r="N153" s="281"/>
      <c r="O153" s="281"/>
      <c r="P153" s="281"/>
      <c r="Q153" s="281"/>
      <c r="R153" s="281"/>
      <c r="S153" s="281"/>
      <c r="T153" s="282"/>
      <c r="U153" s="14"/>
      <c r="V153" s="14"/>
      <c r="W153" s="14"/>
      <c r="X153" s="14"/>
      <c r="Y153" s="14"/>
      <c r="Z153" s="14"/>
      <c r="AA153" s="14"/>
      <c r="AB153" s="14"/>
      <c r="AC153" s="14"/>
      <c r="AD153" s="14"/>
      <c r="AE153" s="14"/>
      <c r="AT153" s="283" t="s">
        <v>436</v>
      </c>
      <c r="AU153" s="283" t="s">
        <v>92</v>
      </c>
      <c r="AV153" s="14" t="s">
        <v>123</v>
      </c>
      <c r="AW153" s="14" t="s">
        <v>38</v>
      </c>
      <c r="AX153" s="14" t="s">
        <v>90</v>
      </c>
      <c r="AY153" s="283" t="s">
        <v>244</v>
      </c>
    </row>
    <row r="154" s="2" customFormat="1" ht="21.75" customHeight="1">
      <c r="A154" s="40"/>
      <c r="B154" s="41"/>
      <c r="C154" s="222" t="s">
        <v>277</v>
      </c>
      <c r="D154" s="222" t="s">
        <v>245</v>
      </c>
      <c r="E154" s="223" t="s">
        <v>439</v>
      </c>
      <c r="F154" s="224" t="s">
        <v>440</v>
      </c>
      <c r="G154" s="225" t="s">
        <v>301</v>
      </c>
      <c r="H154" s="226">
        <v>35</v>
      </c>
      <c r="I154" s="227"/>
      <c r="J154" s="228">
        <f>ROUND(I154*H154,2)</f>
        <v>0</v>
      </c>
      <c r="K154" s="224" t="s">
        <v>434</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3844</v>
      </c>
    </row>
    <row r="155" s="15" customFormat="1">
      <c r="A155" s="15"/>
      <c r="B155" s="287"/>
      <c r="C155" s="288"/>
      <c r="D155" s="235" t="s">
        <v>436</v>
      </c>
      <c r="E155" s="289" t="s">
        <v>1</v>
      </c>
      <c r="F155" s="290" t="s">
        <v>3817</v>
      </c>
      <c r="G155" s="288"/>
      <c r="H155" s="289" t="s">
        <v>1</v>
      </c>
      <c r="I155" s="291"/>
      <c r="J155" s="288"/>
      <c r="K155" s="288"/>
      <c r="L155" s="292"/>
      <c r="M155" s="293"/>
      <c r="N155" s="294"/>
      <c r="O155" s="294"/>
      <c r="P155" s="294"/>
      <c r="Q155" s="294"/>
      <c r="R155" s="294"/>
      <c r="S155" s="294"/>
      <c r="T155" s="295"/>
      <c r="U155" s="15"/>
      <c r="V155" s="15"/>
      <c r="W155" s="15"/>
      <c r="X155" s="15"/>
      <c r="Y155" s="15"/>
      <c r="Z155" s="15"/>
      <c r="AA155" s="15"/>
      <c r="AB155" s="15"/>
      <c r="AC155" s="15"/>
      <c r="AD155" s="15"/>
      <c r="AE155" s="15"/>
      <c r="AT155" s="296" t="s">
        <v>436</v>
      </c>
      <c r="AU155" s="296" t="s">
        <v>92</v>
      </c>
      <c r="AV155" s="15" t="s">
        <v>90</v>
      </c>
      <c r="AW155" s="15" t="s">
        <v>38</v>
      </c>
      <c r="AX155" s="15" t="s">
        <v>83</v>
      </c>
      <c r="AY155" s="296" t="s">
        <v>244</v>
      </c>
    </row>
    <row r="156" s="13" customFormat="1">
      <c r="A156" s="13"/>
      <c r="B156" s="262"/>
      <c r="C156" s="263"/>
      <c r="D156" s="235" t="s">
        <v>436</v>
      </c>
      <c r="E156" s="264" t="s">
        <v>1</v>
      </c>
      <c r="F156" s="265" t="s">
        <v>3845</v>
      </c>
      <c r="G156" s="263"/>
      <c r="H156" s="266">
        <v>35</v>
      </c>
      <c r="I156" s="267"/>
      <c r="J156" s="263"/>
      <c r="K156" s="263"/>
      <c r="L156" s="268"/>
      <c r="M156" s="269"/>
      <c r="N156" s="270"/>
      <c r="O156" s="270"/>
      <c r="P156" s="270"/>
      <c r="Q156" s="270"/>
      <c r="R156" s="270"/>
      <c r="S156" s="270"/>
      <c r="T156" s="271"/>
      <c r="U156" s="13"/>
      <c r="V156" s="13"/>
      <c r="W156" s="13"/>
      <c r="X156" s="13"/>
      <c r="Y156" s="13"/>
      <c r="Z156" s="13"/>
      <c r="AA156" s="13"/>
      <c r="AB156" s="13"/>
      <c r="AC156" s="13"/>
      <c r="AD156" s="13"/>
      <c r="AE156" s="13"/>
      <c r="AT156" s="272" t="s">
        <v>436</v>
      </c>
      <c r="AU156" s="272" t="s">
        <v>92</v>
      </c>
      <c r="AV156" s="13" t="s">
        <v>92</v>
      </c>
      <c r="AW156" s="13" t="s">
        <v>38</v>
      </c>
      <c r="AX156" s="13" t="s">
        <v>83</v>
      </c>
      <c r="AY156" s="272" t="s">
        <v>244</v>
      </c>
    </row>
    <row r="157" s="14" customFormat="1">
      <c r="A157" s="14"/>
      <c r="B157" s="273"/>
      <c r="C157" s="274"/>
      <c r="D157" s="235" t="s">
        <v>436</v>
      </c>
      <c r="E157" s="275" t="s">
        <v>1</v>
      </c>
      <c r="F157" s="276" t="s">
        <v>438</v>
      </c>
      <c r="G157" s="274"/>
      <c r="H157" s="277">
        <v>35</v>
      </c>
      <c r="I157" s="278"/>
      <c r="J157" s="274"/>
      <c r="K157" s="274"/>
      <c r="L157" s="279"/>
      <c r="M157" s="280"/>
      <c r="N157" s="281"/>
      <c r="O157" s="281"/>
      <c r="P157" s="281"/>
      <c r="Q157" s="281"/>
      <c r="R157" s="281"/>
      <c r="S157" s="281"/>
      <c r="T157" s="282"/>
      <c r="U157" s="14"/>
      <c r="V157" s="14"/>
      <c r="W157" s="14"/>
      <c r="X157" s="14"/>
      <c r="Y157" s="14"/>
      <c r="Z157" s="14"/>
      <c r="AA157" s="14"/>
      <c r="AB157" s="14"/>
      <c r="AC157" s="14"/>
      <c r="AD157" s="14"/>
      <c r="AE157" s="14"/>
      <c r="AT157" s="283" t="s">
        <v>436</v>
      </c>
      <c r="AU157" s="283" t="s">
        <v>92</v>
      </c>
      <c r="AV157" s="14" t="s">
        <v>123</v>
      </c>
      <c r="AW157" s="14" t="s">
        <v>38</v>
      </c>
      <c r="AX157" s="14" t="s">
        <v>90</v>
      </c>
      <c r="AY157" s="283" t="s">
        <v>244</v>
      </c>
    </row>
    <row r="158" s="2" customFormat="1" ht="21.75" customHeight="1">
      <c r="A158" s="40"/>
      <c r="B158" s="41"/>
      <c r="C158" s="222" t="s">
        <v>266</v>
      </c>
      <c r="D158" s="222" t="s">
        <v>245</v>
      </c>
      <c r="E158" s="223" t="s">
        <v>444</v>
      </c>
      <c r="F158" s="224" t="s">
        <v>445</v>
      </c>
      <c r="G158" s="225" t="s">
        <v>301</v>
      </c>
      <c r="H158" s="226">
        <v>66</v>
      </c>
      <c r="I158" s="227"/>
      <c r="J158" s="228">
        <f>ROUND(I158*H158,2)</f>
        <v>0</v>
      </c>
      <c r="K158" s="224" t="s">
        <v>434</v>
      </c>
      <c r="L158" s="46"/>
      <c r="M158" s="229" t="s">
        <v>1</v>
      </c>
      <c r="N158" s="230" t="s">
        <v>48</v>
      </c>
      <c r="O158" s="93"/>
      <c r="P158" s="231">
        <f>O158*H158</f>
        <v>0</v>
      </c>
      <c r="Q158" s="231">
        <v>0</v>
      </c>
      <c r="R158" s="231">
        <f>Q158*H158</f>
        <v>0</v>
      </c>
      <c r="S158" s="231">
        <v>0</v>
      </c>
      <c r="T158" s="232">
        <f>S158*H158</f>
        <v>0</v>
      </c>
      <c r="U158" s="40"/>
      <c r="V158" s="40"/>
      <c r="W158" s="40"/>
      <c r="X158" s="40"/>
      <c r="Y158" s="40"/>
      <c r="Z158" s="40"/>
      <c r="AA158" s="40"/>
      <c r="AB158" s="40"/>
      <c r="AC158" s="40"/>
      <c r="AD158" s="40"/>
      <c r="AE158" s="40"/>
      <c r="AR158" s="233" t="s">
        <v>123</v>
      </c>
      <c r="AT158" s="233" t="s">
        <v>245</v>
      </c>
      <c r="AU158" s="233" t="s">
        <v>92</v>
      </c>
      <c r="AY158" s="18" t="s">
        <v>244</v>
      </c>
      <c r="BE158" s="234">
        <f>IF(N158="základní",J158,0)</f>
        <v>0</v>
      </c>
      <c r="BF158" s="234">
        <f>IF(N158="snížená",J158,0)</f>
        <v>0</v>
      </c>
      <c r="BG158" s="234">
        <f>IF(N158="zákl. přenesená",J158,0)</f>
        <v>0</v>
      </c>
      <c r="BH158" s="234">
        <f>IF(N158="sníž. přenesená",J158,0)</f>
        <v>0</v>
      </c>
      <c r="BI158" s="234">
        <f>IF(N158="nulová",J158,0)</f>
        <v>0</v>
      </c>
      <c r="BJ158" s="18" t="s">
        <v>90</v>
      </c>
      <c r="BK158" s="234">
        <f>ROUND(I158*H158,2)</f>
        <v>0</v>
      </c>
      <c r="BL158" s="18" t="s">
        <v>123</v>
      </c>
      <c r="BM158" s="233" t="s">
        <v>3846</v>
      </c>
    </row>
    <row r="159" s="13" customFormat="1">
      <c r="A159" s="13"/>
      <c r="B159" s="262"/>
      <c r="C159" s="263"/>
      <c r="D159" s="235" t="s">
        <v>436</v>
      </c>
      <c r="E159" s="264" t="s">
        <v>1</v>
      </c>
      <c r="F159" s="265" t="s">
        <v>3847</v>
      </c>
      <c r="G159" s="263"/>
      <c r="H159" s="266">
        <v>45</v>
      </c>
      <c r="I159" s="267"/>
      <c r="J159" s="263"/>
      <c r="K159" s="263"/>
      <c r="L159" s="268"/>
      <c r="M159" s="269"/>
      <c r="N159" s="270"/>
      <c r="O159" s="270"/>
      <c r="P159" s="270"/>
      <c r="Q159" s="270"/>
      <c r="R159" s="270"/>
      <c r="S159" s="270"/>
      <c r="T159" s="271"/>
      <c r="U159" s="13"/>
      <c r="V159" s="13"/>
      <c r="W159" s="13"/>
      <c r="X159" s="13"/>
      <c r="Y159" s="13"/>
      <c r="Z159" s="13"/>
      <c r="AA159" s="13"/>
      <c r="AB159" s="13"/>
      <c r="AC159" s="13"/>
      <c r="AD159" s="13"/>
      <c r="AE159" s="13"/>
      <c r="AT159" s="272" t="s">
        <v>436</v>
      </c>
      <c r="AU159" s="272" t="s">
        <v>92</v>
      </c>
      <c r="AV159" s="13" t="s">
        <v>92</v>
      </c>
      <c r="AW159" s="13" t="s">
        <v>38</v>
      </c>
      <c r="AX159" s="13" t="s">
        <v>83</v>
      </c>
      <c r="AY159" s="272" t="s">
        <v>244</v>
      </c>
    </row>
    <row r="160" s="13" customFormat="1">
      <c r="A160" s="13"/>
      <c r="B160" s="262"/>
      <c r="C160" s="263"/>
      <c r="D160" s="235" t="s">
        <v>436</v>
      </c>
      <c r="E160" s="264" t="s">
        <v>1</v>
      </c>
      <c r="F160" s="265" t="s">
        <v>3848</v>
      </c>
      <c r="G160" s="263"/>
      <c r="H160" s="266">
        <v>21</v>
      </c>
      <c r="I160" s="267"/>
      <c r="J160" s="263"/>
      <c r="K160" s="263"/>
      <c r="L160" s="268"/>
      <c r="M160" s="269"/>
      <c r="N160" s="270"/>
      <c r="O160" s="270"/>
      <c r="P160" s="270"/>
      <c r="Q160" s="270"/>
      <c r="R160" s="270"/>
      <c r="S160" s="270"/>
      <c r="T160" s="271"/>
      <c r="U160" s="13"/>
      <c r="V160" s="13"/>
      <c r="W160" s="13"/>
      <c r="X160" s="13"/>
      <c r="Y160" s="13"/>
      <c r="Z160" s="13"/>
      <c r="AA160" s="13"/>
      <c r="AB160" s="13"/>
      <c r="AC160" s="13"/>
      <c r="AD160" s="13"/>
      <c r="AE160" s="13"/>
      <c r="AT160" s="272" t="s">
        <v>436</v>
      </c>
      <c r="AU160" s="272" t="s">
        <v>92</v>
      </c>
      <c r="AV160" s="13" t="s">
        <v>92</v>
      </c>
      <c r="AW160" s="13" t="s">
        <v>38</v>
      </c>
      <c r="AX160" s="13" t="s">
        <v>83</v>
      </c>
      <c r="AY160" s="272" t="s">
        <v>244</v>
      </c>
    </row>
    <row r="161" s="14" customFormat="1">
      <c r="A161" s="14"/>
      <c r="B161" s="273"/>
      <c r="C161" s="274"/>
      <c r="D161" s="235" t="s">
        <v>436</v>
      </c>
      <c r="E161" s="275" t="s">
        <v>1</v>
      </c>
      <c r="F161" s="276" t="s">
        <v>438</v>
      </c>
      <c r="G161" s="274"/>
      <c r="H161" s="277">
        <v>66</v>
      </c>
      <c r="I161" s="278"/>
      <c r="J161" s="274"/>
      <c r="K161" s="274"/>
      <c r="L161" s="279"/>
      <c r="M161" s="280"/>
      <c r="N161" s="281"/>
      <c r="O161" s="281"/>
      <c r="P161" s="281"/>
      <c r="Q161" s="281"/>
      <c r="R161" s="281"/>
      <c r="S161" s="281"/>
      <c r="T161" s="282"/>
      <c r="U161" s="14"/>
      <c r="V161" s="14"/>
      <c r="W161" s="14"/>
      <c r="X161" s="14"/>
      <c r="Y161" s="14"/>
      <c r="Z161" s="14"/>
      <c r="AA161" s="14"/>
      <c r="AB161" s="14"/>
      <c r="AC161" s="14"/>
      <c r="AD161" s="14"/>
      <c r="AE161" s="14"/>
      <c r="AT161" s="283" t="s">
        <v>436</v>
      </c>
      <c r="AU161" s="283" t="s">
        <v>92</v>
      </c>
      <c r="AV161" s="14" t="s">
        <v>123</v>
      </c>
      <c r="AW161" s="14" t="s">
        <v>38</v>
      </c>
      <c r="AX161" s="14" t="s">
        <v>90</v>
      </c>
      <c r="AY161" s="283" t="s">
        <v>244</v>
      </c>
    </row>
    <row r="162" s="2" customFormat="1" ht="24.15" customHeight="1">
      <c r="A162" s="40"/>
      <c r="B162" s="41"/>
      <c r="C162" s="222" t="s">
        <v>285</v>
      </c>
      <c r="D162" s="222" t="s">
        <v>245</v>
      </c>
      <c r="E162" s="223" t="s">
        <v>447</v>
      </c>
      <c r="F162" s="224" t="s">
        <v>448</v>
      </c>
      <c r="G162" s="225" t="s">
        <v>301</v>
      </c>
      <c r="H162" s="226">
        <v>660</v>
      </c>
      <c r="I162" s="227"/>
      <c r="J162" s="228">
        <f>ROUND(I162*H162,2)</f>
        <v>0</v>
      </c>
      <c r="K162" s="224" t="s">
        <v>434</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3849</v>
      </c>
    </row>
    <row r="163" s="13" customFormat="1">
      <c r="A163" s="13"/>
      <c r="B163" s="262"/>
      <c r="C163" s="263"/>
      <c r="D163" s="235" t="s">
        <v>436</v>
      </c>
      <c r="E163" s="263"/>
      <c r="F163" s="265" t="s">
        <v>3850</v>
      </c>
      <c r="G163" s="263"/>
      <c r="H163" s="266">
        <v>660</v>
      </c>
      <c r="I163" s="267"/>
      <c r="J163" s="263"/>
      <c r="K163" s="263"/>
      <c r="L163" s="268"/>
      <c r="M163" s="269"/>
      <c r="N163" s="270"/>
      <c r="O163" s="270"/>
      <c r="P163" s="270"/>
      <c r="Q163" s="270"/>
      <c r="R163" s="270"/>
      <c r="S163" s="270"/>
      <c r="T163" s="271"/>
      <c r="U163" s="13"/>
      <c r="V163" s="13"/>
      <c r="W163" s="13"/>
      <c r="X163" s="13"/>
      <c r="Y163" s="13"/>
      <c r="Z163" s="13"/>
      <c r="AA163" s="13"/>
      <c r="AB163" s="13"/>
      <c r="AC163" s="13"/>
      <c r="AD163" s="13"/>
      <c r="AE163" s="13"/>
      <c r="AT163" s="272" t="s">
        <v>436</v>
      </c>
      <c r="AU163" s="272" t="s">
        <v>92</v>
      </c>
      <c r="AV163" s="13" t="s">
        <v>92</v>
      </c>
      <c r="AW163" s="13" t="s">
        <v>4</v>
      </c>
      <c r="AX163" s="13" t="s">
        <v>90</v>
      </c>
      <c r="AY163" s="272" t="s">
        <v>244</v>
      </c>
    </row>
    <row r="164" s="2" customFormat="1" ht="16.5" customHeight="1">
      <c r="A164" s="40"/>
      <c r="B164" s="41"/>
      <c r="C164" s="222" t="s">
        <v>269</v>
      </c>
      <c r="D164" s="222" t="s">
        <v>245</v>
      </c>
      <c r="E164" s="223" t="s">
        <v>3851</v>
      </c>
      <c r="F164" s="224" t="s">
        <v>3852</v>
      </c>
      <c r="G164" s="225" t="s">
        <v>301</v>
      </c>
      <c r="H164" s="226">
        <v>35</v>
      </c>
      <c r="I164" s="227"/>
      <c r="J164" s="228">
        <f>ROUND(I164*H164,2)</f>
        <v>0</v>
      </c>
      <c r="K164" s="224" t="s">
        <v>434</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3853</v>
      </c>
    </row>
    <row r="165" s="2" customFormat="1" ht="16.5" customHeight="1">
      <c r="A165" s="40"/>
      <c r="B165" s="41"/>
      <c r="C165" s="222" t="s">
        <v>292</v>
      </c>
      <c r="D165" s="222" t="s">
        <v>245</v>
      </c>
      <c r="E165" s="223" t="s">
        <v>451</v>
      </c>
      <c r="F165" s="224" t="s">
        <v>452</v>
      </c>
      <c r="G165" s="225" t="s">
        <v>301</v>
      </c>
      <c r="H165" s="226">
        <v>66</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3854</v>
      </c>
    </row>
    <row r="166" s="2" customFormat="1" ht="16.5" customHeight="1">
      <c r="A166" s="40"/>
      <c r="B166" s="41"/>
      <c r="C166" s="222" t="s">
        <v>273</v>
      </c>
      <c r="D166" s="222" t="s">
        <v>245</v>
      </c>
      <c r="E166" s="223" t="s">
        <v>454</v>
      </c>
      <c r="F166" s="224" t="s">
        <v>455</v>
      </c>
      <c r="G166" s="225" t="s">
        <v>301</v>
      </c>
      <c r="H166" s="226">
        <v>66</v>
      </c>
      <c r="I166" s="227"/>
      <c r="J166" s="228">
        <f>ROUND(I166*H166,2)</f>
        <v>0</v>
      </c>
      <c r="K166" s="224" t="s">
        <v>434</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3855</v>
      </c>
    </row>
    <row r="167" s="2" customFormat="1" ht="16.5" customHeight="1">
      <c r="A167" s="40"/>
      <c r="B167" s="41"/>
      <c r="C167" s="222" t="s">
        <v>8</v>
      </c>
      <c r="D167" s="222" t="s">
        <v>245</v>
      </c>
      <c r="E167" s="223" t="s">
        <v>3856</v>
      </c>
      <c r="F167" s="224" t="s">
        <v>3857</v>
      </c>
      <c r="G167" s="225" t="s">
        <v>248</v>
      </c>
      <c r="H167" s="226">
        <v>93</v>
      </c>
      <c r="I167" s="227"/>
      <c r="J167" s="228">
        <f>ROUND(I167*H167,2)</f>
        <v>0</v>
      </c>
      <c r="K167" s="224" t="s">
        <v>434</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3858</v>
      </c>
    </row>
    <row r="168" s="13" customFormat="1">
      <c r="A168" s="13"/>
      <c r="B168" s="262"/>
      <c r="C168" s="263"/>
      <c r="D168" s="235" t="s">
        <v>436</v>
      </c>
      <c r="E168" s="264" t="s">
        <v>1</v>
      </c>
      <c r="F168" s="265" t="s">
        <v>3859</v>
      </c>
      <c r="G168" s="263"/>
      <c r="H168" s="266">
        <v>93</v>
      </c>
      <c r="I168" s="267"/>
      <c r="J168" s="263"/>
      <c r="K168" s="263"/>
      <c r="L168" s="268"/>
      <c r="M168" s="269"/>
      <c r="N168" s="270"/>
      <c r="O168" s="270"/>
      <c r="P168" s="270"/>
      <c r="Q168" s="270"/>
      <c r="R168" s="270"/>
      <c r="S168" s="270"/>
      <c r="T168" s="271"/>
      <c r="U168" s="13"/>
      <c r="V168" s="13"/>
      <c r="W168" s="13"/>
      <c r="X168" s="13"/>
      <c r="Y168" s="13"/>
      <c r="Z168" s="13"/>
      <c r="AA168" s="13"/>
      <c r="AB168" s="13"/>
      <c r="AC168" s="13"/>
      <c r="AD168" s="13"/>
      <c r="AE168" s="13"/>
      <c r="AT168" s="272" t="s">
        <v>436</v>
      </c>
      <c r="AU168" s="272" t="s">
        <v>92</v>
      </c>
      <c r="AV168" s="13" t="s">
        <v>92</v>
      </c>
      <c r="AW168" s="13" t="s">
        <v>38</v>
      </c>
      <c r="AX168" s="13" t="s">
        <v>83</v>
      </c>
      <c r="AY168" s="272" t="s">
        <v>244</v>
      </c>
    </row>
    <row r="169" s="14" customFormat="1">
      <c r="A169" s="14"/>
      <c r="B169" s="273"/>
      <c r="C169" s="274"/>
      <c r="D169" s="235" t="s">
        <v>436</v>
      </c>
      <c r="E169" s="275" t="s">
        <v>1</v>
      </c>
      <c r="F169" s="276" t="s">
        <v>438</v>
      </c>
      <c r="G169" s="274"/>
      <c r="H169" s="277">
        <v>93</v>
      </c>
      <c r="I169" s="278"/>
      <c r="J169" s="274"/>
      <c r="K169" s="274"/>
      <c r="L169" s="279"/>
      <c r="M169" s="280"/>
      <c r="N169" s="281"/>
      <c r="O169" s="281"/>
      <c r="P169" s="281"/>
      <c r="Q169" s="281"/>
      <c r="R169" s="281"/>
      <c r="S169" s="281"/>
      <c r="T169" s="282"/>
      <c r="U169" s="14"/>
      <c r="V169" s="14"/>
      <c r="W169" s="14"/>
      <c r="X169" s="14"/>
      <c r="Y169" s="14"/>
      <c r="Z169" s="14"/>
      <c r="AA169" s="14"/>
      <c r="AB169" s="14"/>
      <c r="AC169" s="14"/>
      <c r="AD169" s="14"/>
      <c r="AE169" s="14"/>
      <c r="AT169" s="283" t="s">
        <v>436</v>
      </c>
      <c r="AU169" s="283" t="s">
        <v>92</v>
      </c>
      <c r="AV169" s="14" t="s">
        <v>123</v>
      </c>
      <c r="AW169" s="14" t="s">
        <v>38</v>
      </c>
      <c r="AX169" s="14" t="s">
        <v>90</v>
      </c>
      <c r="AY169" s="283" t="s">
        <v>244</v>
      </c>
    </row>
    <row r="170" s="2" customFormat="1" ht="16.5" customHeight="1">
      <c r="A170" s="40"/>
      <c r="B170" s="41"/>
      <c r="C170" s="222" t="s">
        <v>276</v>
      </c>
      <c r="D170" s="222" t="s">
        <v>245</v>
      </c>
      <c r="E170" s="223" t="s">
        <v>1853</v>
      </c>
      <c r="F170" s="224" t="s">
        <v>1854</v>
      </c>
      <c r="G170" s="225" t="s">
        <v>301</v>
      </c>
      <c r="H170" s="226">
        <v>80</v>
      </c>
      <c r="I170" s="227"/>
      <c r="J170" s="228">
        <f>ROUND(I170*H170,2)</f>
        <v>0</v>
      </c>
      <c r="K170" s="224" t="s">
        <v>434</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3860</v>
      </c>
    </row>
    <row r="171" s="11" customFormat="1" ht="22.8" customHeight="1">
      <c r="A171" s="11"/>
      <c r="B171" s="208"/>
      <c r="C171" s="209"/>
      <c r="D171" s="210" t="s">
        <v>82</v>
      </c>
      <c r="E171" s="260" t="s">
        <v>117</v>
      </c>
      <c r="F171" s="260" t="s">
        <v>483</v>
      </c>
      <c r="G171" s="209"/>
      <c r="H171" s="209"/>
      <c r="I171" s="212"/>
      <c r="J171" s="261">
        <f>BK171</f>
        <v>0</v>
      </c>
      <c r="K171" s="209"/>
      <c r="L171" s="214"/>
      <c r="M171" s="215"/>
      <c r="N171" s="216"/>
      <c r="O171" s="216"/>
      <c r="P171" s="217">
        <f>SUM(P172:P176)</f>
        <v>0</v>
      </c>
      <c r="Q171" s="216"/>
      <c r="R171" s="217">
        <f>SUM(R172:R176)</f>
        <v>5.5373999999999999</v>
      </c>
      <c r="S171" s="216"/>
      <c r="T171" s="218">
        <f>SUM(T172:T176)</f>
        <v>0</v>
      </c>
      <c r="U171" s="11"/>
      <c r="V171" s="11"/>
      <c r="W171" s="11"/>
      <c r="X171" s="11"/>
      <c r="Y171" s="11"/>
      <c r="Z171" s="11"/>
      <c r="AA171" s="11"/>
      <c r="AB171" s="11"/>
      <c r="AC171" s="11"/>
      <c r="AD171" s="11"/>
      <c r="AE171" s="11"/>
      <c r="AR171" s="219" t="s">
        <v>90</v>
      </c>
      <c r="AT171" s="220" t="s">
        <v>82</v>
      </c>
      <c r="AU171" s="220" t="s">
        <v>90</v>
      </c>
      <c r="AY171" s="219" t="s">
        <v>244</v>
      </c>
      <c r="BK171" s="221">
        <f>SUM(BK172:BK176)</f>
        <v>0</v>
      </c>
    </row>
    <row r="172" s="2" customFormat="1" ht="21.75" customHeight="1">
      <c r="A172" s="40"/>
      <c r="B172" s="41"/>
      <c r="C172" s="222" t="s">
        <v>308</v>
      </c>
      <c r="D172" s="222" t="s">
        <v>245</v>
      </c>
      <c r="E172" s="223" t="s">
        <v>3861</v>
      </c>
      <c r="F172" s="224" t="s">
        <v>3862</v>
      </c>
      <c r="G172" s="225" t="s">
        <v>490</v>
      </c>
      <c r="H172" s="226">
        <v>10</v>
      </c>
      <c r="I172" s="227"/>
      <c r="J172" s="228">
        <f>ROUND(I172*H172,2)</f>
        <v>0</v>
      </c>
      <c r="K172" s="224" t="s">
        <v>249</v>
      </c>
      <c r="L172" s="46"/>
      <c r="M172" s="229" t="s">
        <v>1</v>
      </c>
      <c r="N172" s="230" t="s">
        <v>48</v>
      </c>
      <c r="O172" s="93"/>
      <c r="P172" s="231">
        <f>O172*H172</f>
        <v>0</v>
      </c>
      <c r="Q172" s="231">
        <v>0.55374000000000001</v>
      </c>
      <c r="R172" s="231">
        <f>Q172*H172</f>
        <v>5.5373999999999999</v>
      </c>
      <c r="S172" s="231">
        <v>0</v>
      </c>
      <c r="T172" s="232">
        <f>S172*H172</f>
        <v>0</v>
      </c>
      <c r="U172" s="40"/>
      <c r="V172" s="40"/>
      <c r="W172" s="40"/>
      <c r="X172" s="40"/>
      <c r="Y172" s="40"/>
      <c r="Z172" s="40"/>
      <c r="AA172" s="40"/>
      <c r="AB172" s="40"/>
      <c r="AC172" s="40"/>
      <c r="AD172" s="40"/>
      <c r="AE172" s="40"/>
      <c r="AR172" s="233" t="s">
        <v>123</v>
      </c>
      <c r="AT172" s="233" t="s">
        <v>245</v>
      </c>
      <c r="AU172" s="233" t="s">
        <v>92</v>
      </c>
      <c r="AY172" s="18" t="s">
        <v>244</v>
      </c>
      <c r="BE172" s="234">
        <f>IF(N172="základní",J172,0)</f>
        <v>0</v>
      </c>
      <c r="BF172" s="234">
        <f>IF(N172="snížená",J172,0)</f>
        <v>0</v>
      </c>
      <c r="BG172" s="234">
        <f>IF(N172="zákl. přenesená",J172,0)</f>
        <v>0</v>
      </c>
      <c r="BH172" s="234">
        <f>IF(N172="sníž. přenesená",J172,0)</f>
        <v>0</v>
      </c>
      <c r="BI172" s="234">
        <f>IF(N172="nulová",J172,0)</f>
        <v>0</v>
      </c>
      <c r="BJ172" s="18" t="s">
        <v>90</v>
      </c>
      <c r="BK172" s="234">
        <f>ROUND(I172*H172,2)</f>
        <v>0</v>
      </c>
      <c r="BL172" s="18" t="s">
        <v>123</v>
      </c>
      <c r="BM172" s="233" t="s">
        <v>3863</v>
      </c>
    </row>
    <row r="173" s="2" customFormat="1">
      <c r="A173" s="40"/>
      <c r="B173" s="41"/>
      <c r="C173" s="42"/>
      <c r="D173" s="235" t="s">
        <v>250</v>
      </c>
      <c r="E173" s="42"/>
      <c r="F173" s="236" t="s">
        <v>3864</v>
      </c>
      <c r="G173" s="42"/>
      <c r="H173" s="42"/>
      <c r="I173" s="237"/>
      <c r="J173" s="42"/>
      <c r="K173" s="42"/>
      <c r="L173" s="46"/>
      <c r="M173" s="238"/>
      <c r="N173" s="239"/>
      <c r="O173" s="93"/>
      <c r="P173" s="93"/>
      <c r="Q173" s="93"/>
      <c r="R173" s="93"/>
      <c r="S173" s="93"/>
      <c r="T173" s="94"/>
      <c r="U173" s="40"/>
      <c r="V173" s="40"/>
      <c r="W173" s="40"/>
      <c r="X173" s="40"/>
      <c r="Y173" s="40"/>
      <c r="Z173" s="40"/>
      <c r="AA173" s="40"/>
      <c r="AB173" s="40"/>
      <c r="AC173" s="40"/>
      <c r="AD173" s="40"/>
      <c r="AE173" s="40"/>
      <c r="AT173" s="18" t="s">
        <v>250</v>
      </c>
      <c r="AU173" s="18" t="s">
        <v>92</v>
      </c>
    </row>
    <row r="174" s="15" customFormat="1">
      <c r="A174" s="15"/>
      <c r="B174" s="287"/>
      <c r="C174" s="288"/>
      <c r="D174" s="235" t="s">
        <v>436</v>
      </c>
      <c r="E174" s="289" t="s">
        <v>1</v>
      </c>
      <c r="F174" s="290" t="s">
        <v>2187</v>
      </c>
      <c r="G174" s="288"/>
      <c r="H174" s="289" t="s">
        <v>1</v>
      </c>
      <c r="I174" s="291"/>
      <c r="J174" s="288"/>
      <c r="K174" s="288"/>
      <c r="L174" s="292"/>
      <c r="M174" s="293"/>
      <c r="N174" s="294"/>
      <c r="O174" s="294"/>
      <c r="P174" s="294"/>
      <c r="Q174" s="294"/>
      <c r="R174" s="294"/>
      <c r="S174" s="294"/>
      <c r="T174" s="295"/>
      <c r="U174" s="15"/>
      <c r="V174" s="15"/>
      <c r="W174" s="15"/>
      <c r="X174" s="15"/>
      <c r="Y174" s="15"/>
      <c r="Z174" s="15"/>
      <c r="AA174" s="15"/>
      <c r="AB174" s="15"/>
      <c r="AC174" s="15"/>
      <c r="AD174" s="15"/>
      <c r="AE174" s="15"/>
      <c r="AT174" s="296" t="s">
        <v>436</v>
      </c>
      <c r="AU174" s="296" t="s">
        <v>92</v>
      </c>
      <c r="AV174" s="15" t="s">
        <v>90</v>
      </c>
      <c r="AW174" s="15" t="s">
        <v>38</v>
      </c>
      <c r="AX174" s="15" t="s">
        <v>83</v>
      </c>
      <c r="AY174" s="296" t="s">
        <v>244</v>
      </c>
    </row>
    <row r="175" s="13" customFormat="1">
      <c r="A175" s="13"/>
      <c r="B175" s="262"/>
      <c r="C175" s="263"/>
      <c r="D175" s="235" t="s">
        <v>436</v>
      </c>
      <c r="E175" s="264" t="s">
        <v>1</v>
      </c>
      <c r="F175" s="265" t="s">
        <v>3865</v>
      </c>
      <c r="G175" s="263"/>
      <c r="H175" s="266">
        <v>10</v>
      </c>
      <c r="I175" s="267"/>
      <c r="J175" s="263"/>
      <c r="K175" s="263"/>
      <c r="L175" s="268"/>
      <c r="M175" s="269"/>
      <c r="N175" s="270"/>
      <c r="O175" s="270"/>
      <c r="P175" s="270"/>
      <c r="Q175" s="270"/>
      <c r="R175" s="270"/>
      <c r="S175" s="270"/>
      <c r="T175" s="271"/>
      <c r="U175" s="13"/>
      <c r="V175" s="13"/>
      <c r="W175" s="13"/>
      <c r="X175" s="13"/>
      <c r="Y175" s="13"/>
      <c r="Z175" s="13"/>
      <c r="AA175" s="13"/>
      <c r="AB175" s="13"/>
      <c r="AC175" s="13"/>
      <c r="AD175" s="13"/>
      <c r="AE175" s="13"/>
      <c r="AT175" s="272" t="s">
        <v>436</v>
      </c>
      <c r="AU175" s="272" t="s">
        <v>92</v>
      </c>
      <c r="AV175" s="13" t="s">
        <v>92</v>
      </c>
      <c r="AW175" s="13" t="s">
        <v>38</v>
      </c>
      <c r="AX175" s="13" t="s">
        <v>83</v>
      </c>
      <c r="AY175" s="272" t="s">
        <v>244</v>
      </c>
    </row>
    <row r="176" s="14" customFormat="1">
      <c r="A176" s="14"/>
      <c r="B176" s="273"/>
      <c r="C176" s="274"/>
      <c r="D176" s="235" t="s">
        <v>436</v>
      </c>
      <c r="E176" s="275" t="s">
        <v>1</v>
      </c>
      <c r="F176" s="276" t="s">
        <v>438</v>
      </c>
      <c r="G176" s="274"/>
      <c r="H176" s="277">
        <v>10</v>
      </c>
      <c r="I176" s="278"/>
      <c r="J176" s="274"/>
      <c r="K176" s="274"/>
      <c r="L176" s="279"/>
      <c r="M176" s="280"/>
      <c r="N176" s="281"/>
      <c r="O176" s="281"/>
      <c r="P176" s="281"/>
      <c r="Q176" s="281"/>
      <c r="R176" s="281"/>
      <c r="S176" s="281"/>
      <c r="T176" s="282"/>
      <c r="U176" s="14"/>
      <c r="V176" s="14"/>
      <c r="W176" s="14"/>
      <c r="X176" s="14"/>
      <c r="Y176" s="14"/>
      <c r="Z176" s="14"/>
      <c r="AA176" s="14"/>
      <c r="AB176" s="14"/>
      <c r="AC176" s="14"/>
      <c r="AD176" s="14"/>
      <c r="AE176" s="14"/>
      <c r="AT176" s="283" t="s">
        <v>436</v>
      </c>
      <c r="AU176" s="283" t="s">
        <v>92</v>
      </c>
      <c r="AV176" s="14" t="s">
        <v>123</v>
      </c>
      <c r="AW176" s="14" t="s">
        <v>38</v>
      </c>
      <c r="AX176" s="14" t="s">
        <v>90</v>
      </c>
      <c r="AY176" s="283" t="s">
        <v>244</v>
      </c>
    </row>
    <row r="177" s="11" customFormat="1" ht="22.8" customHeight="1">
      <c r="A177" s="11"/>
      <c r="B177" s="208"/>
      <c r="C177" s="209"/>
      <c r="D177" s="210" t="s">
        <v>82</v>
      </c>
      <c r="E177" s="260" t="s">
        <v>139</v>
      </c>
      <c r="F177" s="260" t="s">
        <v>631</v>
      </c>
      <c r="G177" s="209"/>
      <c r="H177" s="209"/>
      <c r="I177" s="212"/>
      <c r="J177" s="261">
        <f>BK177</f>
        <v>0</v>
      </c>
      <c r="K177" s="209"/>
      <c r="L177" s="214"/>
      <c r="M177" s="215"/>
      <c r="N177" s="216"/>
      <c r="O177" s="216"/>
      <c r="P177" s="217">
        <f>SUM(P178:P208)</f>
        <v>0</v>
      </c>
      <c r="Q177" s="216"/>
      <c r="R177" s="217">
        <f>SUM(R178:R208)</f>
        <v>142.58150999999998</v>
      </c>
      <c r="S177" s="216"/>
      <c r="T177" s="218">
        <f>SUM(T178:T208)</f>
        <v>0</v>
      </c>
      <c r="U177" s="11"/>
      <c r="V177" s="11"/>
      <c r="W177" s="11"/>
      <c r="X177" s="11"/>
      <c r="Y177" s="11"/>
      <c r="Z177" s="11"/>
      <c r="AA177" s="11"/>
      <c r="AB177" s="11"/>
      <c r="AC177" s="11"/>
      <c r="AD177" s="11"/>
      <c r="AE177" s="11"/>
      <c r="AR177" s="219" t="s">
        <v>90</v>
      </c>
      <c r="AT177" s="220" t="s">
        <v>82</v>
      </c>
      <c r="AU177" s="220" t="s">
        <v>90</v>
      </c>
      <c r="AY177" s="219" t="s">
        <v>244</v>
      </c>
      <c r="BK177" s="221">
        <f>SUM(BK178:BK208)</f>
        <v>0</v>
      </c>
    </row>
    <row r="178" s="2" customFormat="1" ht="16.5" customHeight="1">
      <c r="A178" s="40"/>
      <c r="B178" s="41"/>
      <c r="C178" s="222" t="s">
        <v>280</v>
      </c>
      <c r="D178" s="222" t="s">
        <v>245</v>
      </c>
      <c r="E178" s="223" t="s">
        <v>3866</v>
      </c>
      <c r="F178" s="224" t="s">
        <v>3867</v>
      </c>
      <c r="G178" s="225" t="s">
        <v>248</v>
      </c>
      <c r="H178" s="226">
        <v>23</v>
      </c>
      <c r="I178" s="227"/>
      <c r="J178" s="228">
        <f>ROUND(I178*H178,2)</f>
        <v>0</v>
      </c>
      <c r="K178" s="224" t="s">
        <v>434</v>
      </c>
      <c r="L178" s="46"/>
      <c r="M178" s="229" t="s">
        <v>1</v>
      </c>
      <c r="N178" s="230" t="s">
        <v>48</v>
      </c>
      <c r="O178" s="93"/>
      <c r="P178" s="231">
        <f>O178*H178</f>
        <v>0</v>
      </c>
      <c r="Q178" s="231">
        <v>0.091999999999999998</v>
      </c>
      <c r="R178" s="231">
        <f>Q178*H178</f>
        <v>2.1160000000000001</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3868</v>
      </c>
    </row>
    <row r="179" s="15" customFormat="1">
      <c r="A179" s="15"/>
      <c r="B179" s="287"/>
      <c r="C179" s="288"/>
      <c r="D179" s="235" t="s">
        <v>436</v>
      </c>
      <c r="E179" s="289" t="s">
        <v>1</v>
      </c>
      <c r="F179" s="290" t="s">
        <v>3817</v>
      </c>
      <c r="G179" s="288"/>
      <c r="H179" s="289" t="s">
        <v>1</v>
      </c>
      <c r="I179" s="291"/>
      <c r="J179" s="288"/>
      <c r="K179" s="288"/>
      <c r="L179" s="292"/>
      <c r="M179" s="293"/>
      <c r="N179" s="294"/>
      <c r="O179" s="294"/>
      <c r="P179" s="294"/>
      <c r="Q179" s="294"/>
      <c r="R179" s="294"/>
      <c r="S179" s="294"/>
      <c r="T179" s="295"/>
      <c r="U179" s="15"/>
      <c r="V179" s="15"/>
      <c r="W179" s="15"/>
      <c r="X179" s="15"/>
      <c r="Y179" s="15"/>
      <c r="Z179" s="15"/>
      <c r="AA179" s="15"/>
      <c r="AB179" s="15"/>
      <c r="AC179" s="15"/>
      <c r="AD179" s="15"/>
      <c r="AE179" s="15"/>
      <c r="AT179" s="296" t="s">
        <v>436</v>
      </c>
      <c r="AU179" s="296" t="s">
        <v>92</v>
      </c>
      <c r="AV179" s="15" t="s">
        <v>90</v>
      </c>
      <c r="AW179" s="15" t="s">
        <v>38</v>
      </c>
      <c r="AX179" s="15" t="s">
        <v>83</v>
      </c>
      <c r="AY179" s="296" t="s">
        <v>244</v>
      </c>
    </row>
    <row r="180" s="13" customFormat="1">
      <c r="A180" s="13"/>
      <c r="B180" s="262"/>
      <c r="C180" s="263"/>
      <c r="D180" s="235" t="s">
        <v>436</v>
      </c>
      <c r="E180" s="264" t="s">
        <v>1</v>
      </c>
      <c r="F180" s="265" t="s">
        <v>3818</v>
      </c>
      <c r="G180" s="263"/>
      <c r="H180" s="266">
        <v>23</v>
      </c>
      <c r="I180" s="267"/>
      <c r="J180" s="263"/>
      <c r="K180" s="263"/>
      <c r="L180" s="268"/>
      <c r="M180" s="269"/>
      <c r="N180" s="270"/>
      <c r="O180" s="270"/>
      <c r="P180" s="270"/>
      <c r="Q180" s="270"/>
      <c r="R180" s="270"/>
      <c r="S180" s="270"/>
      <c r="T180" s="271"/>
      <c r="U180" s="13"/>
      <c r="V180" s="13"/>
      <c r="W180" s="13"/>
      <c r="X180" s="13"/>
      <c r="Y180" s="13"/>
      <c r="Z180" s="13"/>
      <c r="AA180" s="13"/>
      <c r="AB180" s="13"/>
      <c r="AC180" s="13"/>
      <c r="AD180" s="13"/>
      <c r="AE180" s="13"/>
      <c r="AT180" s="272" t="s">
        <v>436</v>
      </c>
      <c r="AU180" s="272" t="s">
        <v>92</v>
      </c>
      <c r="AV180" s="13" t="s">
        <v>92</v>
      </c>
      <c r="AW180" s="13" t="s">
        <v>38</v>
      </c>
      <c r="AX180" s="13" t="s">
        <v>83</v>
      </c>
      <c r="AY180" s="272" t="s">
        <v>244</v>
      </c>
    </row>
    <row r="181" s="14" customFormat="1">
      <c r="A181" s="14"/>
      <c r="B181" s="273"/>
      <c r="C181" s="274"/>
      <c r="D181" s="235" t="s">
        <v>436</v>
      </c>
      <c r="E181" s="275" t="s">
        <v>1</v>
      </c>
      <c r="F181" s="276" t="s">
        <v>438</v>
      </c>
      <c r="G181" s="274"/>
      <c r="H181" s="277">
        <v>23</v>
      </c>
      <c r="I181" s="278"/>
      <c r="J181" s="274"/>
      <c r="K181" s="274"/>
      <c r="L181" s="279"/>
      <c r="M181" s="280"/>
      <c r="N181" s="281"/>
      <c r="O181" s="281"/>
      <c r="P181" s="281"/>
      <c r="Q181" s="281"/>
      <c r="R181" s="281"/>
      <c r="S181" s="281"/>
      <c r="T181" s="282"/>
      <c r="U181" s="14"/>
      <c r="V181" s="14"/>
      <c r="W181" s="14"/>
      <c r="X181" s="14"/>
      <c r="Y181" s="14"/>
      <c r="Z181" s="14"/>
      <c r="AA181" s="14"/>
      <c r="AB181" s="14"/>
      <c r="AC181" s="14"/>
      <c r="AD181" s="14"/>
      <c r="AE181" s="14"/>
      <c r="AT181" s="283" t="s">
        <v>436</v>
      </c>
      <c r="AU181" s="283" t="s">
        <v>92</v>
      </c>
      <c r="AV181" s="14" t="s">
        <v>123</v>
      </c>
      <c r="AW181" s="14" t="s">
        <v>38</v>
      </c>
      <c r="AX181" s="14" t="s">
        <v>90</v>
      </c>
      <c r="AY181" s="283" t="s">
        <v>244</v>
      </c>
    </row>
    <row r="182" s="2" customFormat="1" ht="16.5" customHeight="1">
      <c r="A182" s="40"/>
      <c r="B182" s="41"/>
      <c r="C182" s="222" t="s">
        <v>317</v>
      </c>
      <c r="D182" s="222" t="s">
        <v>245</v>
      </c>
      <c r="E182" s="223" t="s">
        <v>3869</v>
      </c>
      <c r="F182" s="224" t="s">
        <v>3870</v>
      </c>
      <c r="G182" s="225" t="s">
        <v>248</v>
      </c>
      <c r="H182" s="226">
        <v>187.44999999999999</v>
      </c>
      <c r="I182" s="227"/>
      <c r="J182" s="228">
        <f>ROUND(I182*H182,2)</f>
        <v>0</v>
      </c>
      <c r="K182" s="224" t="s">
        <v>434</v>
      </c>
      <c r="L182" s="46"/>
      <c r="M182" s="229" t="s">
        <v>1</v>
      </c>
      <c r="N182" s="230" t="s">
        <v>48</v>
      </c>
      <c r="O182" s="93"/>
      <c r="P182" s="231">
        <f>O182*H182</f>
        <v>0</v>
      </c>
      <c r="Q182" s="231">
        <v>0.34499999999999997</v>
      </c>
      <c r="R182" s="231">
        <f>Q182*H182</f>
        <v>64.670249999999996</v>
      </c>
      <c r="S182" s="231">
        <v>0</v>
      </c>
      <c r="T182" s="232">
        <f>S182*H182</f>
        <v>0</v>
      </c>
      <c r="U182" s="40"/>
      <c r="V182" s="40"/>
      <c r="W182" s="40"/>
      <c r="X182" s="40"/>
      <c r="Y182" s="40"/>
      <c r="Z182" s="40"/>
      <c r="AA182" s="40"/>
      <c r="AB182" s="40"/>
      <c r="AC182" s="40"/>
      <c r="AD182" s="40"/>
      <c r="AE182" s="40"/>
      <c r="AR182" s="233" t="s">
        <v>123</v>
      </c>
      <c r="AT182" s="233" t="s">
        <v>245</v>
      </c>
      <c r="AU182" s="233" t="s">
        <v>92</v>
      </c>
      <c r="AY182" s="18" t="s">
        <v>244</v>
      </c>
      <c r="BE182" s="234">
        <f>IF(N182="základní",J182,0)</f>
        <v>0</v>
      </c>
      <c r="BF182" s="234">
        <f>IF(N182="snížená",J182,0)</f>
        <v>0</v>
      </c>
      <c r="BG182" s="234">
        <f>IF(N182="zákl. přenesená",J182,0)</f>
        <v>0</v>
      </c>
      <c r="BH182" s="234">
        <f>IF(N182="sníž. přenesená",J182,0)</f>
        <v>0</v>
      </c>
      <c r="BI182" s="234">
        <f>IF(N182="nulová",J182,0)</f>
        <v>0</v>
      </c>
      <c r="BJ182" s="18" t="s">
        <v>90</v>
      </c>
      <c r="BK182" s="234">
        <f>ROUND(I182*H182,2)</f>
        <v>0</v>
      </c>
      <c r="BL182" s="18" t="s">
        <v>123</v>
      </c>
      <c r="BM182" s="233" t="s">
        <v>3871</v>
      </c>
    </row>
    <row r="183" s="15" customFormat="1">
      <c r="A183" s="15"/>
      <c r="B183" s="287"/>
      <c r="C183" s="288"/>
      <c r="D183" s="235" t="s">
        <v>436</v>
      </c>
      <c r="E183" s="289" t="s">
        <v>1</v>
      </c>
      <c r="F183" s="290" t="s">
        <v>3817</v>
      </c>
      <c r="G183" s="288"/>
      <c r="H183" s="289" t="s">
        <v>1</v>
      </c>
      <c r="I183" s="291"/>
      <c r="J183" s="288"/>
      <c r="K183" s="288"/>
      <c r="L183" s="292"/>
      <c r="M183" s="293"/>
      <c r="N183" s="294"/>
      <c r="O183" s="294"/>
      <c r="P183" s="294"/>
      <c r="Q183" s="294"/>
      <c r="R183" s="294"/>
      <c r="S183" s="294"/>
      <c r="T183" s="295"/>
      <c r="U183" s="15"/>
      <c r="V183" s="15"/>
      <c r="W183" s="15"/>
      <c r="X183" s="15"/>
      <c r="Y183" s="15"/>
      <c r="Z183" s="15"/>
      <c r="AA183" s="15"/>
      <c r="AB183" s="15"/>
      <c r="AC183" s="15"/>
      <c r="AD183" s="15"/>
      <c r="AE183" s="15"/>
      <c r="AT183" s="296" t="s">
        <v>436</v>
      </c>
      <c r="AU183" s="296" t="s">
        <v>92</v>
      </c>
      <c r="AV183" s="15" t="s">
        <v>90</v>
      </c>
      <c r="AW183" s="15" t="s">
        <v>38</v>
      </c>
      <c r="AX183" s="15" t="s">
        <v>83</v>
      </c>
      <c r="AY183" s="296" t="s">
        <v>244</v>
      </c>
    </row>
    <row r="184" s="13" customFormat="1">
      <c r="A184" s="13"/>
      <c r="B184" s="262"/>
      <c r="C184" s="263"/>
      <c r="D184" s="235" t="s">
        <v>436</v>
      </c>
      <c r="E184" s="264" t="s">
        <v>1</v>
      </c>
      <c r="F184" s="265" t="s">
        <v>3872</v>
      </c>
      <c r="G184" s="263"/>
      <c r="H184" s="266">
        <v>163</v>
      </c>
      <c r="I184" s="267"/>
      <c r="J184" s="263"/>
      <c r="K184" s="263"/>
      <c r="L184" s="268"/>
      <c r="M184" s="269"/>
      <c r="N184" s="270"/>
      <c r="O184" s="270"/>
      <c r="P184" s="270"/>
      <c r="Q184" s="270"/>
      <c r="R184" s="270"/>
      <c r="S184" s="270"/>
      <c r="T184" s="271"/>
      <c r="U184" s="13"/>
      <c r="V184" s="13"/>
      <c r="W184" s="13"/>
      <c r="X184" s="13"/>
      <c r="Y184" s="13"/>
      <c r="Z184" s="13"/>
      <c r="AA184" s="13"/>
      <c r="AB184" s="13"/>
      <c r="AC184" s="13"/>
      <c r="AD184" s="13"/>
      <c r="AE184" s="13"/>
      <c r="AT184" s="272" t="s">
        <v>436</v>
      </c>
      <c r="AU184" s="272" t="s">
        <v>92</v>
      </c>
      <c r="AV184" s="13" t="s">
        <v>92</v>
      </c>
      <c r="AW184" s="13" t="s">
        <v>38</v>
      </c>
      <c r="AX184" s="13" t="s">
        <v>83</v>
      </c>
      <c r="AY184" s="272" t="s">
        <v>244</v>
      </c>
    </row>
    <row r="185" s="16" customFormat="1">
      <c r="A185" s="16"/>
      <c r="B185" s="297"/>
      <c r="C185" s="298"/>
      <c r="D185" s="235" t="s">
        <v>436</v>
      </c>
      <c r="E185" s="299" t="s">
        <v>1</v>
      </c>
      <c r="F185" s="300" t="s">
        <v>565</v>
      </c>
      <c r="G185" s="298"/>
      <c r="H185" s="301">
        <v>163</v>
      </c>
      <c r="I185" s="302"/>
      <c r="J185" s="298"/>
      <c r="K185" s="298"/>
      <c r="L185" s="303"/>
      <c r="M185" s="304"/>
      <c r="N185" s="305"/>
      <c r="O185" s="305"/>
      <c r="P185" s="305"/>
      <c r="Q185" s="305"/>
      <c r="R185" s="305"/>
      <c r="S185" s="305"/>
      <c r="T185" s="306"/>
      <c r="U185" s="16"/>
      <c r="V185" s="16"/>
      <c r="W185" s="16"/>
      <c r="X185" s="16"/>
      <c r="Y185" s="16"/>
      <c r="Z185" s="16"/>
      <c r="AA185" s="16"/>
      <c r="AB185" s="16"/>
      <c r="AC185" s="16"/>
      <c r="AD185" s="16"/>
      <c r="AE185" s="16"/>
      <c r="AT185" s="307" t="s">
        <v>436</v>
      </c>
      <c r="AU185" s="307" t="s">
        <v>92</v>
      </c>
      <c r="AV185" s="16" t="s">
        <v>117</v>
      </c>
      <c r="AW185" s="16" t="s">
        <v>38</v>
      </c>
      <c r="AX185" s="16" t="s">
        <v>83</v>
      </c>
      <c r="AY185" s="307" t="s">
        <v>244</v>
      </c>
    </row>
    <row r="186" s="13" customFormat="1">
      <c r="A186" s="13"/>
      <c r="B186" s="262"/>
      <c r="C186" s="263"/>
      <c r="D186" s="235" t="s">
        <v>436</v>
      </c>
      <c r="E186" s="264" t="s">
        <v>1</v>
      </c>
      <c r="F186" s="265" t="s">
        <v>3873</v>
      </c>
      <c r="G186" s="263"/>
      <c r="H186" s="266">
        <v>24.449999999999999</v>
      </c>
      <c r="I186" s="267"/>
      <c r="J186" s="263"/>
      <c r="K186" s="263"/>
      <c r="L186" s="268"/>
      <c r="M186" s="269"/>
      <c r="N186" s="270"/>
      <c r="O186" s="270"/>
      <c r="P186" s="270"/>
      <c r="Q186" s="270"/>
      <c r="R186" s="270"/>
      <c r="S186" s="270"/>
      <c r="T186" s="271"/>
      <c r="U186" s="13"/>
      <c r="V186" s="13"/>
      <c r="W186" s="13"/>
      <c r="X186" s="13"/>
      <c r="Y186" s="13"/>
      <c r="Z186" s="13"/>
      <c r="AA186" s="13"/>
      <c r="AB186" s="13"/>
      <c r="AC186" s="13"/>
      <c r="AD186" s="13"/>
      <c r="AE186" s="13"/>
      <c r="AT186" s="272" t="s">
        <v>436</v>
      </c>
      <c r="AU186" s="272" t="s">
        <v>92</v>
      </c>
      <c r="AV186" s="13" t="s">
        <v>92</v>
      </c>
      <c r="AW186" s="13" t="s">
        <v>38</v>
      </c>
      <c r="AX186" s="13" t="s">
        <v>83</v>
      </c>
      <c r="AY186" s="272" t="s">
        <v>244</v>
      </c>
    </row>
    <row r="187" s="14" customFormat="1">
      <c r="A187" s="14"/>
      <c r="B187" s="273"/>
      <c r="C187" s="274"/>
      <c r="D187" s="235" t="s">
        <v>436</v>
      </c>
      <c r="E187" s="275" t="s">
        <v>1</v>
      </c>
      <c r="F187" s="276" t="s">
        <v>438</v>
      </c>
      <c r="G187" s="274"/>
      <c r="H187" s="277">
        <v>187.44999999999999</v>
      </c>
      <c r="I187" s="278"/>
      <c r="J187" s="274"/>
      <c r="K187" s="274"/>
      <c r="L187" s="279"/>
      <c r="M187" s="280"/>
      <c r="N187" s="281"/>
      <c r="O187" s="281"/>
      <c r="P187" s="281"/>
      <c r="Q187" s="281"/>
      <c r="R187" s="281"/>
      <c r="S187" s="281"/>
      <c r="T187" s="282"/>
      <c r="U187" s="14"/>
      <c r="V187" s="14"/>
      <c r="W187" s="14"/>
      <c r="X187" s="14"/>
      <c r="Y187" s="14"/>
      <c r="Z187" s="14"/>
      <c r="AA187" s="14"/>
      <c r="AB187" s="14"/>
      <c r="AC187" s="14"/>
      <c r="AD187" s="14"/>
      <c r="AE187" s="14"/>
      <c r="AT187" s="283" t="s">
        <v>436</v>
      </c>
      <c r="AU187" s="283" t="s">
        <v>92</v>
      </c>
      <c r="AV187" s="14" t="s">
        <v>123</v>
      </c>
      <c r="AW187" s="14" t="s">
        <v>38</v>
      </c>
      <c r="AX187" s="14" t="s">
        <v>90</v>
      </c>
      <c r="AY187" s="283" t="s">
        <v>244</v>
      </c>
    </row>
    <row r="188" s="2" customFormat="1" ht="16.5" customHeight="1">
      <c r="A188" s="40"/>
      <c r="B188" s="41"/>
      <c r="C188" s="222" t="s">
        <v>283</v>
      </c>
      <c r="D188" s="222" t="s">
        <v>245</v>
      </c>
      <c r="E188" s="223" t="s">
        <v>3874</v>
      </c>
      <c r="F188" s="224" t="s">
        <v>3875</v>
      </c>
      <c r="G188" s="225" t="s">
        <v>248</v>
      </c>
      <c r="H188" s="226">
        <v>70</v>
      </c>
      <c r="I188" s="227"/>
      <c r="J188" s="228">
        <f>ROUND(I188*H188,2)</f>
        <v>0</v>
      </c>
      <c r="K188" s="224" t="s">
        <v>434</v>
      </c>
      <c r="L188" s="46"/>
      <c r="M188" s="229" t="s">
        <v>1</v>
      </c>
      <c r="N188" s="230" t="s">
        <v>48</v>
      </c>
      <c r="O188" s="93"/>
      <c r="P188" s="231">
        <f>O188*H188</f>
        <v>0</v>
      </c>
      <c r="Q188" s="231">
        <v>0.68999999999999995</v>
      </c>
      <c r="R188" s="231">
        <f>Q188*H188</f>
        <v>48.299999999999997</v>
      </c>
      <c r="S188" s="231">
        <v>0</v>
      </c>
      <c r="T188" s="232">
        <f>S188*H188</f>
        <v>0</v>
      </c>
      <c r="U188" s="40"/>
      <c r="V188" s="40"/>
      <c r="W188" s="40"/>
      <c r="X188" s="40"/>
      <c r="Y188" s="40"/>
      <c r="Z188" s="40"/>
      <c r="AA188" s="40"/>
      <c r="AB188" s="40"/>
      <c r="AC188" s="40"/>
      <c r="AD188" s="40"/>
      <c r="AE188" s="40"/>
      <c r="AR188" s="233" t="s">
        <v>123</v>
      </c>
      <c r="AT188" s="233" t="s">
        <v>245</v>
      </c>
      <c r="AU188" s="233" t="s">
        <v>92</v>
      </c>
      <c r="AY188" s="18" t="s">
        <v>244</v>
      </c>
      <c r="BE188" s="234">
        <f>IF(N188="základní",J188,0)</f>
        <v>0</v>
      </c>
      <c r="BF188" s="234">
        <f>IF(N188="snížená",J188,0)</f>
        <v>0</v>
      </c>
      <c r="BG188" s="234">
        <f>IF(N188="zákl. přenesená",J188,0)</f>
        <v>0</v>
      </c>
      <c r="BH188" s="234">
        <f>IF(N188="sníž. přenesená",J188,0)</f>
        <v>0</v>
      </c>
      <c r="BI188" s="234">
        <f>IF(N188="nulová",J188,0)</f>
        <v>0</v>
      </c>
      <c r="BJ188" s="18" t="s">
        <v>90</v>
      </c>
      <c r="BK188" s="234">
        <f>ROUND(I188*H188,2)</f>
        <v>0</v>
      </c>
      <c r="BL188" s="18" t="s">
        <v>123</v>
      </c>
      <c r="BM188" s="233" t="s">
        <v>3876</v>
      </c>
    </row>
    <row r="189" s="13" customFormat="1">
      <c r="A189" s="13"/>
      <c r="B189" s="262"/>
      <c r="C189" s="263"/>
      <c r="D189" s="235" t="s">
        <v>436</v>
      </c>
      <c r="E189" s="264" t="s">
        <v>1</v>
      </c>
      <c r="F189" s="265" t="s">
        <v>3877</v>
      </c>
      <c r="G189" s="263"/>
      <c r="H189" s="266">
        <v>70</v>
      </c>
      <c r="I189" s="267"/>
      <c r="J189" s="263"/>
      <c r="K189" s="263"/>
      <c r="L189" s="268"/>
      <c r="M189" s="269"/>
      <c r="N189" s="270"/>
      <c r="O189" s="270"/>
      <c r="P189" s="270"/>
      <c r="Q189" s="270"/>
      <c r="R189" s="270"/>
      <c r="S189" s="270"/>
      <c r="T189" s="271"/>
      <c r="U189" s="13"/>
      <c r="V189" s="13"/>
      <c r="W189" s="13"/>
      <c r="X189" s="13"/>
      <c r="Y189" s="13"/>
      <c r="Z189" s="13"/>
      <c r="AA189" s="13"/>
      <c r="AB189" s="13"/>
      <c r="AC189" s="13"/>
      <c r="AD189" s="13"/>
      <c r="AE189" s="13"/>
      <c r="AT189" s="272" t="s">
        <v>436</v>
      </c>
      <c r="AU189" s="272" t="s">
        <v>92</v>
      </c>
      <c r="AV189" s="13" t="s">
        <v>92</v>
      </c>
      <c r="AW189" s="13" t="s">
        <v>38</v>
      </c>
      <c r="AX189" s="13" t="s">
        <v>83</v>
      </c>
      <c r="AY189" s="272" t="s">
        <v>244</v>
      </c>
    </row>
    <row r="190" s="14" customFormat="1">
      <c r="A190" s="14"/>
      <c r="B190" s="273"/>
      <c r="C190" s="274"/>
      <c r="D190" s="235" t="s">
        <v>436</v>
      </c>
      <c r="E190" s="275" t="s">
        <v>1</v>
      </c>
      <c r="F190" s="276" t="s">
        <v>438</v>
      </c>
      <c r="G190" s="274"/>
      <c r="H190" s="277">
        <v>70</v>
      </c>
      <c r="I190" s="278"/>
      <c r="J190" s="274"/>
      <c r="K190" s="274"/>
      <c r="L190" s="279"/>
      <c r="M190" s="280"/>
      <c r="N190" s="281"/>
      <c r="O190" s="281"/>
      <c r="P190" s="281"/>
      <c r="Q190" s="281"/>
      <c r="R190" s="281"/>
      <c r="S190" s="281"/>
      <c r="T190" s="282"/>
      <c r="U190" s="14"/>
      <c r="V190" s="14"/>
      <c r="W190" s="14"/>
      <c r="X190" s="14"/>
      <c r="Y190" s="14"/>
      <c r="Z190" s="14"/>
      <c r="AA190" s="14"/>
      <c r="AB190" s="14"/>
      <c r="AC190" s="14"/>
      <c r="AD190" s="14"/>
      <c r="AE190" s="14"/>
      <c r="AT190" s="283" t="s">
        <v>436</v>
      </c>
      <c r="AU190" s="283" t="s">
        <v>92</v>
      </c>
      <c r="AV190" s="14" t="s">
        <v>123</v>
      </c>
      <c r="AW190" s="14" t="s">
        <v>38</v>
      </c>
      <c r="AX190" s="14" t="s">
        <v>90</v>
      </c>
      <c r="AY190" s="283" t="s">
        <v>244</v>
      </c>
    </row>
    <row r="191" s="2" customFormat="1" ht="16.5" customHeight="1">
      <c r="A191" s="40"/>
      <c r="B191" s="41"/>
      <c r="C191" s="222" t="s">
        <v>7</v>
      </c>
      <c r="D191" s="222" t="s">
        <v>245</v>
      </c>
      <c r="E191" s="223" t="s">
        <v>3878</v>
      </c>
      <c r="F191" s="224" t="s">
        <v>3879</v>
      </c>
      <c r="G191" s="225" t="s">
        <v>248</v>
      </c>
      <c r="H191" s="226">
        <v>70</v>
      </c>
      <c r="I191" s="227"/>
      <c r="J191" s="228">
        <f>ROUND(I191*H191,2)</f>
        <v>0</v>
      </c>
      <c r="K191" s="224" t="s">
        <v>434</v>
      </c>
      <c r="L191" s="46"/>
      <c r="M191" s="229" t="s">
        <v>1</v>
      </c>
      <c r="N191" s="230" t="s">
        <v>48</v>
      </c>
      <c r="O191" s="93"/>
      <c r="P191" s="231">
        <f>O191*H191</f>
        <v>0</v>
      </c>
      <c r="Q191" s="231">
        <v>0.21099999999999999</v>
      </c>
      <c r="R191" s="231">
        <f>Q191*H191</f>
        <v>14.77</v>
      </c>
      <c r="S191" s="231">
        <v>0</v>
      </c>
      <c r="T191" s="232">
        <f>S191*H191</f>
        <v>0</v>
      </c>
      <c r="U191" s="40"/>
      <c r="V191" s="40"/>
      <c r="W191" s="40"/>
      <c r="X191" s="40"/>
      <c r="Y191" s="40"/>
      <c r="Z191" s="40"/>
      <c r="AA191" s="40"/>
      <c r="AB191" s="40"/>
      <c r="AC191" s="40"/>
      <c r="AD191" s="40"/>
      <c r="AE191" s="40"/>
      <c r="AR191" s="233" t="s">
        <v>123</v>
      </c>
      <c r="AT191" s="233" t="s">
        <v>245</v>
      </c>
      <c r="AU191" s="233" t="s">
        <v>92</v>
      </c>
      <c r="AY191" s="18" t="s">
        <v>244</v>
      </c>
      <c r="BE191" s="234">
        <f>IF(N191="základní",J191,0)</f>
        <v>0</v>
      </c>
      <c r="BF191" s="234">
        <f>IF(N191="snížená",J191,0)</f>
        <v>0</v>
      </c>
      <c r="BG191" s="234">
        <f>IF(N191="zákl. přenesená",J191,0)</f>
        <v>0</v>
      </c>
      <c r="BH191" s="234">
        <f>IF(N191="sníž. přenesená",J191,0)</f>
        <v>0</v>
      </c>
      <c r="BI191" s="234">
        <f>IF(N191="nulová",J191,0)</f>
        <v>0</v>
      </c>
      <c r="BJ191" s="18" t="s">
        <v>90</v>
      </c>
      <c r="BK191" s="234">
        <f>ROUND(I191*H191,2)</f>
        <v>0</v>
      </c>
      <c r="BL191" s="18" t="s">
        <v>123</v>
      </c>
      <c r="BM191" s="233" t="s">
        <v>3880</v>
      </c>
    </row>
    <row r="192" s="15" customFormat="1">
      <c r="A192" s="15"/>
      <c r="B192" s="287"/>
      <c r="C192" s="288"/>
      <c r="D192" s="235" t="s">
        <v>436</v>
      </c>
      <c r="E192" s="289" t="s">
        <v>1</v>
      </c>
      <c r="F192" s="290" t="s">
        <v>3817</v>
      </c>
      <c r="G192" s="288"/>
      <c r="H192" s="289" t="s">
        <v>1</v>
      </c>
      <c r="I192" s="291"/>
      <c r="J192" s="288"/>
      <c r="K192" s="288"/>
      <c r="L192" s="292"/>
      <c r="M192" s="293"/>
      <c r="N192" s="294"/>
      <c r="O192" s="294"/>
      <c r="P192" s="294"/>
      <c r="Q192" s="294"/>
      <c r="R192" s="294"/>
      <c r="S192" s="294"/>
      <c r="T192" s="295"/>
      <c r="U192" s="15"/>
      <c r="V192" s="15"/>
      <c r="W192" s="15"/>
      <c r="X192" s="15"/>
      <c r="Y192" s="15"/>
      <c r="Z192" s="15"/>
      <c r="AA192" s="15"/>
      <c r="AB192" s="15"/>
      <c r="AC192" s="15"/>
      <c r="AD192" s="15"/>
      <c r="AE192" s="15"/>
      <c r="AT192" s="296" t="s">
        <v>436</v>
      </c>
      <c r="AU192" s="296" t="s">
        <v>92</v>
      </c>
      <c r="AV192" s="15" t="s">
        <v>90</v>
      </c>
      <c r="AW192" s="15" t="s">
        <v>38</v>
      </c>
      <c r="AX192" s="15" t="s">
        <v>83</v>
      </c>
      <c r="AY192" s="296" t="s">
        <v>244</v>
      </c>
    </row>
    <row r="193" s="13" customFormat="1">
      <c r="A193" s="13"/>
      <c r="B193" s="262"/>
      <c r="C193" s="263"/>
      <c r="D193" s="235" t="s">
        <v>436</v>
      </c>
      <c r="E193" s="264" t="s">
        <v>1</v>
      </c>
      <c r="F193" s="265" t="s">
        <v>3834</v>
      </c>
      <c r="G193" s="263"/>
      <c r="H193" s="266">
        <v>70</v>
      </c>
      <c r="I193" s="267"/>
      <c r="J193" s="263"/>
      <c r="K193" s="263"/>
      <c r="L193" s="268"/>
      <c r="M193" s="269"/>
      <c r="N193" s="270"/>
      <c r="O193" s="270"/>
      <c r="P193" s="270"/>
      <c r="Q193" s="270"/>
      <c r="R193" s="270"/>
      <c r="S193" s="270"/>
      <c r="T193" s="271"/>
      <c r="U193" s="13"/>
      <c r="V193" s="13"/>
      <c r="W193" s="13"/>
      <c r="X193" s="13"/>
      <c r="Y193" s="13"/>
      <c r="Z193" s="13"/>
      <c r="AA193" s="13"/>
      <c r="AB193" s="13"/>
      <c r="AC193" s="13"/>
      <c r="AD193" s="13"/>
      <c r="AE193" s="13"/>
      <c r="AT193" s="272" t="s">
        <v>436</v>
      </c>
      <c r="AU193" s="272" t="s">
        <v>92</v>
      </c>
      <c r="AV193" s="13" t="s">
        <v>92</v>
      </c>
      <c r="AW193" s="13" t="s">
        <v>38</v>
      </c>
      <c r="AX193" s="13" t="s">
        <v>83</v>
      </c>
      <c r="AY193" s="272" t="s">
        <v>244</v>
      </c>
    </row>
    <row r="194" s="14" customFormat="1">
      <c r="A194" s="14"/>
      <c r="B194" s="273"/>
      <c r="C194" s="274"/>
      <c r="D194" s="235" t="s">
        <v>436</v>
      </c>
      <c r="E194" s="275" t="s">
        <v>1</v>
      </c>
      <c r="F194" s="276" t="s">
        <v>438</v>
      </c>
      <c r="G194" s="274"/>
      <c r="H194" s="277">
        <v>70</v>
      </c>
      <c r="I194" s="278"/>
      <c r="J194" s="274"/>
      <c r="K194" s="274"/>
      <c r="L194" s="279"/>
      <c r="M194" s="280"/>
      <c r="N194" s="281"/>
      <c r="O194" s="281"/>
      <c r="P194" s="281"/>
      <c r="Q194" s="281"/>
      <c r="R194" s="281"/>
      <c r="S194" s="281"/>
      <c r="T194" s="282"/>
      <c r="U194" s="14"/>
      <c r="V194" s="14"/>
      <c r="W194" s="14"/>
      <c r="X194" s="14"/>
      <c r="Y194" s="14"/>
      <c r="Z194" s="14"/>
      <c r="AA194" s="14"/>
      <c r="AB194" s="14"/>
      <c r="AC194" s="14"/>
      <c r="AD194" s="14"/>
      <c r="AE194" s="14"/>
      <c r="AT194" s="283" t="s">
        <v>436</v>
      </c>
      <c r="AU194" s="283" t="s">
        <v>92</v>
      </c>
      <c r="AV194" s="14" t="s">
        <v>123</v>
      </c>
      <c r="AW194" s="14" t="s">
        <v>38</v>
      </c>
      <c r="AX194" s="14" t="s">
        <v>90</v>
      </c>
      <c r="AY194" s="283" t="s">
        <v>244</v>
      </c>
    </row>
    <row r="195" s="2" customFormat="1" ht="16.5" customHeight="1">
      <c r="A195" s="40"/>
      <c r="B195" s="41"/>
      <c r="C195" s="222" t="s">
        <v>288</v>
      </c>
      <c r="D195" s="222" t="s">
        <v>245</v>
      </c>
      <c r="E195" s="223" t="s">
        <v>3881</v>
      </c>
      <c r="F195" s="224" t="s">
        <v>3882</v>
      </c>
      <c r="G195" s="225" t="s">
        <v>248</v>
      </c>
      <c r="H195" s="226">
        <v>70</v>
      </c>
      <c r="I195" s="227"/>
      <c r="J195" s="228">
        <f>ROUND(I195*H195,2)</f>
        <v>0</v>
      </c>
      <c r="K195" s="224" t="s">
        <v>434</v>
      </c>
      <c r="L195" s="46"/>
      <c r="M195" s="229" t="s">
        <v>1</v>
      </c>
      <c r="N195" s="230" t="s">
        <v>48</v>
      </c>
      <c r="O195" s="93"/>
      <c r="P195" s="231">
        <f>O195*H195</f>
        <v>0</v>
      </c>
      <c r="Q195" s="231">
        <v>0.0060099999999999997</v>
      </c>
      <c r="R195" s="231">
        <f>Q195*H195</f>
        <v>0.42069999999999996</v>
      </c>
      <c r="S195" s="231">
        <v>0</v>
      </c>
      <c r="T195" s="232">
        <f>S195*H195</f>
        <v>0</v>
      </c>
      <c r="U195" s="40"/>
      <c r="V195" s="40"/>
      <c r="W195" s="40"/>
      <c r="X195" s="40"/>
      <c r="Y195" s="40"/>
      <c r="Z195" s="40"/>
      <c r="AA195" s="40"/>
      <c r="AB195" s="40"/>
      <c r="AC195" s="40"/>
      <c r="AD195" s="40"/>
      <c r="AE195" s="40"/>
      <c r="AR195" s="233" t="s">
        <v>123</v>
      </c>
      <c r="AT195" s="233" t="s">
        <v>245</v>
      </c>
      <c r="AU195" s="233" t="s">
        <v>92</v>
      </c>
      <c r="AY195" s="18" t="s">
        <v>244</v>
      </c>
      <c r="BE195" s="234">
        <f>IF(N195="základní",J195,0)</f>
        <v>0</v>
      </c>
      <c r="BF195" s="234">
        <f>IF(N195="snížená",J195,0)</f>
        <v>0</v>
      </c>
      <c r="BG195" s="234">
        <f>IF(N195="zákl. přenesená",J195,0)</f>
        <v>0</v>
      </c>
      <c r="BH195" s="234">
        <f>IF(N195="sníž. přenesená",J195,0)</f>
        <v>0</v>
      </c>
      <c r="BI195" s="234">
        <f>IF(N195="nulová",J195,0)</f>
        <v>0</v>
      </c>
      <c r="BJ195" s="18" t="s">
        <v>90</v>
      </c>
      <c r="BK195" s="234">
        <f>ROUND(I195*H195,2)</f>
        <v>0</v>
      </c>
      <c r="BL195" s="18" t="s">
        <v>123</v>
      </c>
      <c r="BM195" s="233" t="s">
        <v>3883</v>
      </c>
    </row>
    <row r="196" s="15" customFormat="1">
      <c r="A196" s="15"/>
      <c r="B196" s="287"/>
      <c r="C196" s="288"/>
      <c r="D196" s="235" t="s">
        <v>436</v>
      </c>
      <c r="E196" s="289" t="s">
        <v>1</v>
      </c>
      <c r="F196" s="290" t="s">
        <v>3817</v>
      </c>
      <c r="G196" s="288"/>
      <c r="H196" s="289" t="s">
        <v>1</v>
      </c>
      <c r="I196" s="291"/>
      <c r="J196" s="288"/>
      <c r="K196" s="288"/>
      <c r="L196" s="292"/>
      <c r="M196" s="293"/>
      <c r="N196" s="294"/>
      <c r="O196" s="294"/>
      <c r="P196" s="294"/>
      <c r="Q196" s="294"/>
      <c r="R196" s="294"/>
      <c r="S196" s="294"/>
      <c r="T196" s="295"/>
      <c r="U196" s="15"/>
      <c r="V196" s="15"/>
      <c r="W196" s="15"/>
      <c r="X196" s="15"/>
      <c r="Y196" s="15"/>
      <c r="Z196" s="15"/>
      <c r="AA196" s="15"/>
      <c r="AB196" s="15"/>
      <c r="AC196" s="15"/>
      <c r="AD196" s="15"/>
      <c r="AE196" s="15"/>
      <c r="AT196" s="296" t="s">
        <v>436</v>
      </c>
      <c r="AU196" s="296" t="s">
        <v>92</v>
      </c>
      <c r="AV196" s="15" t="s">
        <v>90</v>
      </c>
      <c r="AW196" s="15" t="s">
        <v>38</v>
      </c>
      <c r="AX196" s="15" t="s">
        <v>83</v>
      </c>
      <c r="AY196" s="296" t="s">
        <v>244</v>
      </c>
    </row>
    <row r="197" s="13" customFormat="1">
      <c r="A197" s="13"/>
      <c r="B197" s="262"/>
      <c r="C197" s="263"/>
      <c r="D197" s="235" t="s">
        <v>436</v>
      </c>
      <c r="E197" s="264" t="s">
        <v>1</v>
      </c>
      <c r="F197" s="265" t="s">
        <v>3834</v>
      </c>
      <c r="G197" s="263"/>
      <c r="H197" s="266">
        <v>70</v>
      </c>
      <c r="I197" s="267"/>
      <c r="J197" s="263"/>
      <c r="K197" s="263"/>
      <c r="L197" s="268"/>
      <c r="M197" s="269"/>
      <c r="N197" s="270"/>
      <c r="O197" s="270"/>
      <c r="P197" s="270"/>
      <c r="Q197" s="270"/>
      <c r="R197" s="270"/>
      <c r="S197" s="270"/>
      <c r="T197" s="271"/>
      <c r="U197" s="13"/>
      <c r="V197" s="13"/>
      <c r="W197" s="13"/>
      <c r="X197" s="13"/>
      <c r="Y197" s="13"/>
      <c r="Z197" s="13"/>
      <c r="AA197" s="13"/>
      <c r="AB197" s="13"/>
      <c r="AC197" s="13"/>
      <c r="AD197" s="13"/>
      <c r="AE197" s="13"/>
      <c r="AT197" s="272" t="s">
        <v>436</v>
      </c>
      <c r="AU197" s="272" t="s">
        <v>92</v>
      </c>
      <c r="AV197" s="13" t="s">
        <v>92</v>
      </c>
      <c r="AW197" s="13" t="s">
        <v>38</v>
      </c>
      <c r="AX197" s="13" t="s">
        <v>83</v>
      </c>
      <c r="AY197" s="272" t="s">
        <v>244</v>
      </c>
    </row>
    <row r="198" s="14" customFormat="1">
      <c r="A198" s="14"/>
      <c r="B198" s="273"/>
      <c r="C198" s="274"/>
      <c r="D198" s="235" t="s">
        <v>436</v>
      </c>
      <c r="E198" s="275" t="s">
        <v>1</v>
      </c>
      <c r="F198" s="276" t="s">
        <v>438</v>
      </c>
      <c r="G198" s="274"/>
      <c r="H198" s="277">
        <v>70</v>
      </c>
      <c r="I198" s="278"/>
      <c r="J198" s="274"/>
      <c r="K198" s="274"/>
      <c r="L198" s="279"/>
      <c r="M198" s="280"/>
      <c r="N198" s="281"/>
      <c r="O198" s="281"/>
      <c r="P198" s="281"/>
      <c r="Q198" s="281"/>
      <c r="R198" s="281"/>
      <c r="S198" s="281"/>
      <c r="T198" s="282"/>
      <c r="U198" s="14"/>
      <c r="V198" s="14"/>
      <c r="W198" s="14"/>
      <c r="X198" s="14"/>
      <c r="Y198" s="14"/>
      <c r="Z198" s="14"/>
      <c r="AA198" s="14"/>
      <c r="AB198" s="14"/>
      <c r="AC198" s="14"/>
      <c r="AD198" s="14"/>
      <c r="AE198" s="14"/>
      <c r="AT198" s="283" t="s">
        <v>436</v>
      </c>
      <c r="AU198" s="283" t="s">
        <v>92</v>
      </c>
      <c r="AV198" s="14" t="s">
        <v>123</v>
      </c>
      <c r="AW198" s="14" t="s">
        <v>38</v>
      </c>
      <c r="AX198" s="14" t="s">
        <v>90</v>
      </c>
      <c r="AY198" s="283" t="s">
        <v>244</v>
      </c>
    </row>
    <row r="199" s="2" customFormat="1" ht="16.5" customHeight="1">
      <c r="A199" s="40"/>
      <c r="B199" s="41"/>
      <c r="C199" s="222" t="s">
        <v>336</v>
      </c>
      <c r="D199" s="222" t="s">
        <v>245</v>
      </c>
      <c r="E199" s="223" t="s">
        <v>3884</v>
      </c>
      <c r="F199" s="224" t="s">
        <v>3885</v>
      </c>
      <c r="G199" s="225" t="s">
        <v>248</v>
      </c>
      <c r="H199" s="226">
        <v>70</v>
      </c>
      <c r="I199" s="227"/>
      <c r="J199" s="228">
        <f>ROUND(I199*H199,2)</f>
        <v>0</v>
      </c>
      <c r="K199" s="224" t="s">
        <v>434</v>
      </c>
      <c r="L199" s="46"/>
      <c r="M199" s="229" t="s">
        <v>1</v>
      </c>
      <c r="N199" s="230" t="s">
        <v>48</v>
      </c>
      <c r="O199" s="93"/>
      <c r="P199" s="231">
        <f>O199*H199</f>
        <v>0</v>
      </c>
      <c r="Q199" s="231">
        <v>0.00071000000000000002</v>
      </c>
      <c r="R199" s="231">
        <f>Q199*H199</f>
        <v>0.049700000000000001</v>
      </c>
      <c r="S199" s="231">
        <v>0</v>
      </c>
      <c r="T199" s="232">
        <f>S199*H199</f>
        <v>0</v>
      </c>
      <c r="U199" s="40"/>
      <c r="V199" s="40"/>
      <c r="W199" s="40"/>
      <c r="X199" s="40"/>
      <c r="Y199" s="40"/>
      <c r="Z199" s="40"/>
      <c r="AA199" s="40"/>
      <c r="AB199" s="40"/>
      <c r="AC199" s="40"/>
      <c r="AD199" s="40"/>
      <c r="AE199" s="40"/>
      <c r="AR199" s="233" t="s">
        <v>123</v>
      </c>
      <c r="AT199" s="233" t="s">
        <v>245</v>
      </c>
      <c r="AU199" s="233" t="s">
        <v>92</v>
      </c>
      <c r="AY199" s="18" t="s">
        <v>244</v>
      </c>
      <c r="BE199" s="234">
        <f>IF(N199="základní",J199,0)</f>
        <v>0</v>
      </c>
      <c r="BF199" s="234">
        <f>IF(N199="snížená",J199,0)</f>
        <v>0</v>
      </c>
      <c r="BG199" s="234">
        <f>IF(N199="zákl. přenesená",J199,0)</f>
        <v>0</v>
      </c>
      <c r="BH199" s="234">
        <f>IF(N199="sníž. přenesená",J199,0)</f>
        <v>0</v>
      </c>
      <c r="BI199" s="234">
        <f>IF(N199="nulová",J199,0)</f>
        <v>0</v>
      </c>
      <c r="BJ199" s="18" t="s">
        <v>90</v>
      </c>
      <c r="BK199" s="234">
        <f>ROUND(I199*H199,2)</f>
        <v>0</v>
      </c>
      <c r="BL199" s="18" t="s">
        <v>123</v>
      </c>
      <c r="BM199" s="233" t="s">
        <v>3886</v>
      </c>
    </row>
    <row r="200" s="2" customFormat="1" ht="16.5" customHeight="1">
      <c r="A200" s="40"/>
      <c r="B200" s="41"/>
      <c r="C200" s="222" t="s">
        <v>291</v>
      </c>
      <c r="D200" s="222" t="s">
        <v>245</v>
      </c>
      <c r="E200" s="223" t="s">
        <v>3887</v>
      </c>
      <c r="F200" s="224" t="s">
        <v>3888</v>
      </c>
      <c r="G200" s="225" t="s">
        <v>248</v>
      </c>
      <c r="H200" s="226">
        <v>70</v>
      </c>
      <c r="I200" s="227"/>
      <c r="J200" s="228">
        <f>ROUND(I200*H200,2)</f>
        <v>0</v>
      </c>
      <c r="K200" s="224" t="s">
        <v>434</v>
      </c>
      <c r="L200" s="46"/>
      <c r="M200" s="229" t="s">
        <v>1</v>
      </c>
      <c r="N200" s="230" t="s">
        <v>48</v>
      </c>
      <c r="O200" s="93"/>
      <c r="P200" s="231">
        <f>O200*H200</f>
        <v>0</v>
      </c>
      <c r="Q200" s="231">
        <v>0.10373</v>
      </c>
      <c r="R200" s="231">
        <f>Q200*H200</f>
        <v>7.2610999999999999</v>
      </c>
      <c r="S200" s="231">
        <v>0</v>
      </c>
      <c r="T200" s="232">
        <f>S200*H200</f>
        <v>0</v>
      </c>
      <c r="U200" s="40"/>
      <c r="V200" s="40"/>
      <c r="W200" s="40"/>
      <c r="X200" s="40"/>
      <c r="Y200" s="40"/>
      <c r="Z200" s="40"/>
      <c r="AA200" s="40"/>
      <c r="AB200" s="40"/>
      <c r="AC200" s="40"/>
      <c r="AD200" s="40"/>
      <c r="AE200" s="40"/>
      <c r="AR200" s="233" t="s">
        <v>123</v>
      </c>
      <c r="AT200" s="233" t="s">
        <v>245</v>
      </c>
      <c r="AU200" s="233" t="s">
        <v>92</v>
      </c>
      <c r="AY200" s="18" t="s">
        <v>244</v>
      </c>
      <c r="BE200" s="234">
        <f>IF(N200="základní",J200,0)</f>
        <v>0</v>
      </c>
      <c r="BF200" s="234">
        <f>IF(N200="snížená",J200,0)</f>
        <v>0</v>
      </c>
      <c r="BG200" s="234">
        <f>IF(N200="zákl. přenesená",J200,0)</f>
        <v>0</v>
      </c>
      <c r="BH200" s="234">
        <f>IF(N200="sníž. přenesená",J200,0)</f>
        <v>0</v>
      </c>
      <c r="BI200" s="234">
        <f>IF(N200="nulová",J200,0)</f>
        <v>0</v>
      </c>
      <c r="BJ200" s="18" t="s">
        <v>90</v>
      </c>
      <c r="BK200" s="234">
        <f>ROUND(I200*H200,2)</f>
        <v>0</v>
      </c>
      <c r="BL200" s="18" t="s">
        <v>123</v>
      </c>
      <c r="BM200" s="233" t="s">
        <v>3889</v>
      </c>
    </row>
    <row r="201" s="15" customFormat="1">
      <c r="A201" s="15"/>
      <c r="B201" s="287"/>
      <c r="C201" s="288"/>
      <c r="D201" s="235" t="s">
        <v>436</v>
      </c>
      <c r="E201" s="289" t="s">
        <v>1</v>
      </c>
      <c r="F201" s="290" t="s">
        <v>3817</v>
      </c>
      <c r="G201" s="288"/>
      <c r="H201" s="289" t="s">
        <v>1</v>
      </c>
      <c r="I201" s="291"/>
      <c r="J201" s="288"/>
      <c r="K201" s="288"/>
      <c r="L201" s="292"/>
      <c r="M201" s="293"/>
      <c r="N201" s="294"/>
      <c r="O201" s="294"/>
      <c r="P201" s="294"/>
      <c r="Q201" s="294"/>
      <c r="R201" s="294"/>
      <c r="S201" s="294"/>
      <c r="T201" s="295"/>
      <c r="U201" s="15"/>
      <c r="V201" s="15"/>
      <c r="W201" s="15"/>
      <c r="X201" s="15"/>
      <c r="Y201" s="15"/>
      <c r="Z201" s="15"/>
      <c r="AA201" s="15"/>
      <c r="AB201" s="15"/>
      <c r="AC201" s="15"/>
      <c r="AD201" s="15"/>
      <c r="AE201" s="15"/>
      <c r="AT201" s="296" t="s">
        <v>436</v>
      </c>
      <c r="AU201" s="296" t="s">
        <v>92</v>
      </c>
      <c r="AV201" s="15" t="s">
        <v>90</v>
      </c>
      <c r="AW201" s="15" t="s">
        <v>38</v>
      </c>
      <c r="AX201" s="15" t="s">
        <v>83</v>
      </c>
      <c r="AY201" s="296" t="s">
        <v>244</v>
      </c>
    </row>
    <row r="202" s="13" customFormat="1">
      <c r="A202" s="13"/>
      <c r="B202" s="262"/>
      <c r="C202" s="263"/>
      <c r="D202" s="235" t="s">
        <v>436</v>
      </c>
      <c r="E202" s="264" t="s">
        <v>1</v>
      </c>
      <c r="F202" s="265" t="s">
        <v>3834</v>
      </c>
      <c r="G202" s="263"/>
      <c r="H202" s="266">
        <v>70</v>
      </c>
      <c r="I202" s="267"/>
      <c r="J202" s="263"/>
      <c r="K202" s="263"/>
      <c r="L202" s="268"/>
      <c r="M202" s="269"/>
      <c r="N202" s="270"/>
      <c r="O202" s="270"/>
      <c r="P202" s="270"/>
      <c r="Q202" s="270"/>
      <c r="R202" s="270"/>
      <c r="S202" s="270"/>
      <c r="T202" s="271"/>
      <c r="U202" s="13"/>
      <c r="V202" s="13"/>
      <c r="W202" s="13"/>
      <c r="X202" s="13"/>
      <c r="Y202" s="13"/>
      <c r="Z202" s="13"/>
      <c r="AA202" s="13"/>
      <c r="AB202" s="13"/>
      <c r="AC202" s="13"/>
      <c r="AD202" s="13"/>
      <c r="AE202" s="13"/>
      <c r="AT202" s="272" t="s">
        <v>436</v>
      </c>
      <c r="AU202" s="272" t="s">
        <v>92</v>
      </c>
      <c r="AV202" s="13" t="s">
        <v>92</v>
      </c>
      <c r="AW202" s="13" t="s">
        <v>38</v>
      </c>
      <c r="AX202" s="13" t="s">
        <v>83</v>
      </c>
      <c r="AY202" s="272" t="s">
        <v>244</v>
      </c>
    </row>
    <row r="203" s="14" customFormat="1">
      <c r="A203" s="14"/>
      <c r="B203" s="273"/>
      <c r="C203" s="274"/>
      <c r="D203" s="235" t="s">
        <v>436</v>
      </c>
      <c r="E203" s="275" t="s">
        <v>1</v>
      </c>
      <c r="F203" s="276" t="s">
        <v>438</v>
      </c>
      <c r="G203" s="274"/>
      <c r="H203" s="277">
        <v>70</v>
      </c>
      <c r="I203" s="278"/>
      <c r="J203" s="274"/>
      <c r="K203" s="274"/>
      <c r="L203" s="279"/>
      <c r="M203" s="280"/>
      <c r="N203" s="281"/>
      <c r="O203" s="281"/>
      <c r="P203" s="281"/>
      <c r="Q203" s="281"/>
      <c r="R203" s="281"/>
      <c r="S203" s="281"/>
      <c r="T203" s="282"/>
      <c r="U203" s="14"/>
      <c r="V203" s="14"/>
      <c r="W203" s="14"/>
      <c r="X203" s="14"/>
      <c r="Y203" s="14"/>
      <c r="Z203" s="14"/>
      <c r="AA203" s="14"/>
      <c r="AB203" s="14"/>
      <c r="AC203" s="14"/>
      <c r="AD203" s="14"/>
      <c r="AE203" s="14"/>
      <c r="AT203" s="283" t="s">
        <v>436</v>
      </c>
      <c r="AU203" s="283" t="s">
        <v>92</v>
      </c>
      <c r="AV203" s="14" t="s">
        <v>123</v>
      </c>
      <c r="AW203" s="14" t="s">
        <v>38</v>
      </c>
      <c r="AX203" s="14" t="s">
        <v>90</v>
      </c>
      <c r="AY203" s="283" t="s">
        <v>244</v>
      </c>
    </row>
    <row r="204" s="2" customFormat="1" ht="16.5" customHeight="1">
      <c r="A204" s="40"/>
      <c r="B204" s="41"/>
      <c r="C204" s="222" t="s">
        <v>345</v>
      </c>
      <c r="D204" s="222" t="s">
        <v>245</v>
      </c>
      <c r="E204" s="223" t="s">
        <v>3890</v>
      </c>
      <c r="F204" s="224" t="s">
        <v>3891</v>
      </c>
      <c r="G204" s="225" t="s">
        <v>248</v>
      </c>
      <c r="H204" s="226">
        <v>23</v>
      </c>
      <c r="I204" s="227"/>
      <c r="J204" s="228">
        <f>ROUND(I204*H204,2)</f>
        <v>0</v>
      </c>
      <c r="K204" s="224" t="s">
        <v>434</v>
      </c>
      <c r="L204" s="46"/>
      <c r="M204" s="229" t="s">
        <v>1</v>
      </c>
      <c r="N204" s="230" t="s">
        <v>48</v>
      </c>
      <c r="O204" s="93"/>
      <c r="P204" s="231">
        <f>O204*H204</f>
        <v>0</v>
      </c>
      <c r="Q204" s="231">
        <v>0.089219999999999994</v>
      </c>
      <c r="R204" s="231">
        <f>Q204*H204</f>
        <v>2.05206</v>
      </c>
      <c r="S204" s="231">
        <v>0</v>
      </c>
      <c r="T204" s="232">
        <f>S204*H204</f>
        <v>0</v>
      </c>
      <c r="U204" s="40"/>
      <c r="V204" s="40"/>
      <c r="W204" s="40"/>
      <c r="X204" s="40"/>
      <c r="Y204" s="40"/>
      <c r="Z204" s="40"/>
      <c r="AA204" s="40"/>
      <c r="AB204" s="40"/>
      <c r="AC204" s="40"/>
      <c r="AD204" s="40"/>
      <c r="AE204" s="40"/>
      <c r="AR204" s="233" t="s">
        <v>123</v>
      </c>
      <c r="AT204" s="233" t="s">
        <v>245</v>
      </c>
      <c r="AU204" s="233" t="s">
        <v>92</v>
      </c>
      <c r="AY204" s="18" t="s">
        <v>244</v>
      </c>
      <c r="BE204" s="234">
        <f>IF(N204="základní",J204,0)</f>
        <v>0</v>
      </c>
      <c r="BF204" s="234">
        <f>IF(N204="snížená",J204,0)</f>
        <v>0</v>
      </c>
      <c r="BG204" s="234">
        <f>IF(N204="zákl. přenesená",J204,0)</f>
        <v>0</v>
      </c>
      <c r="BH204" s="234">
        <f>IF(N204="sníž. přenesená",J204,0)</f>
        <v>0</v>
      </c>
      <c r="BI204" s="234">
        <f>IF(N204="nulová",J204,0)</f>
        <v>0</v>
      </c>
      <c r="BJ204" s="18" t="s">
        <v>90</v>
      </c>
      <c r="BK204" s="234">
        <f>ROUND(I204*H204,2)</f>
        <v>0</v>
      </c>
      <c r="BL204" s="18" t="s">
        <v>123</v>
      </c>
      <c r="BM204" s="233" t="s">
        <v>3892</v>
      </c>
    </row>
    <row r="205" s="2" customFormat="1" ht="16.5" customHeight="1">
      <c r="A205" s="40"/>
      <c r="B205" s="41"/>
      <c r="C205" s="240" t="s">
        <v>295</v>
      </c>
      <c r="D205" s="240" t="s">
        <v>397</v>
      </c>
      <c r="E205" s="241" t="s">
        <v>660</v>
      </c>
      <c r="F205" s="242" t="s">
        <v>3893</v>
      </c>
      <c r="G205" s="243" t="s">
        <v>248</v>
      </c>
      <c r="H205" s="244">
        <v>25.300000000000001</v>
      </c>
      <c r="I205" s="245"/>
      <c r="J205" s="246">
        <f>ROUND(I205*H205,2)</f>
        <v>0</v>
      </c>
      <c r="K205" s="242" t="s">
        <v>434</v>
      </c>
      <c r="L205" s="247"/>
      <c r="M205" s="248" t="s">
        <v>1</v>
      </c>
      <c r="N205" s="249" t="s">
        <v>48</v>
      </c>
      <c r="O205" s="93"/>
      <c r="P205" s="231">
        <f>O205*H205</f>
        <v>0</v>
      </c>
      <c r="Q205" s="231">
        <v>0.113</v>
      </c>
      <c r="R205" s="231">
        <f>Q205*H205</f>
        <v>2.8589000000000002</v>
      </c>
      <c r="S205" s="231">
        <v>0</v>
      </c>
      <c r="T205" s="232">
        <f>S205*H205</f>
        <v>0</v>
      </c>
      <c r="U205" s="40"/>
      <c r="V205" s="40"/>
      <c r="W205" s="40"/>
      <c r="X205" s="40"/>
      <c r="Y205" s="40"/>
      <c r="Z205" s="40"/>
      <c r="AA205" s="40"/>
      <c r="AB205" s="40"/>
      <c r="AC205" s="40"/>
      <c r="AD205" s="40"/>
      <c r="AE205" s="40"/>
      <c r="AR205" s="233" t="s">
        <v>262</v>
      </c>
      <c r="AT205" s="233" t="s">
        <v>397</v>
      </c>
      <c r="AU205" s="233" t="s">
        <v>92</v>
      </c>
      <c r="AY205" s="18" t="s">
        <v>244</v>
      </c>
      <c r="BE205" s="234">
        <f>IF(N205="základní",J205,0)</f>
        <v>0</v>
      </c>
      <c r="BF205" s="234">
        <f>IF(N205="snížená",J205,0)</f>
        <v>0</v>
      </c>
      <c r="BG205" s="234">
        <f>IF(N205="zákl. přenesená",J205,0)</f>
        <v>0</v>
      </c>
      <c r="BH205" s="234">
        <f>IF(N205="sníž. přenesená",J205,0)</f>
        <v>0</v>
      </c>
      <c r="BI205" s="234">
        <f>IF(N205="nulová",J205,0)</f>
        <v>0</v>
      </c>
      <c r="BJ205" s="18" t="s">
        <v>90</v>
      </c>
      <c r="BK205" s="234">
        <f>ROUND(I205*H205,2)</f>
        <v>0</v>
      </c>
      <c r="BL205" s="18" t="s">
        <v>123</v>
      </c>
      <c r="BM205" s="233" t="s">
        <v>3894</v>
      </c>
    </row>
    <row r="206" s="13" customFormat="1">
      <c r="A206" s="13"/>
      <c r="B206" s="262"/>
      <c r="C206" s="263"/>
      <c r="D206" s="235" t="s">
        <v>436</v>
      </c>
      <c r="E206" s="263"/>
      <c r="F206" s="265" t="s">
        <v>3895</v>
      </c>
      <c r="G206" s="263"/>
      <c r="H206" s="266">
        <v>25.300000000000001</v>
      </c>
      <c r="I206" s="267"/>
      <c r="J206" s="263"/>
      <c r="K206" s="263"/>
      <c r="L206" s="268"/>
      <c r="M206" s="269"/>
      <c r="N206" s="270"/>
      <c r="O206" s="270"/>
      <c r="P206" s="270"/>
      <c r="Q206" s="270"/>
      <c r="R206" s="270"/>
      <c r="S206" s="270"/>
      <c r="T206" s="271"/>
      <c r="U206" s="13"/>
      <c r="V206" s="13"/>
      <c r="W206" s="13"/>
      <c r="X206" s="13"/>
      <c r="Y206" s="13"/>
      <c r="Z206" s="13"/>
      <c r="AA206" s="13"/>
      <c r="AB206" s="13"/>
      <c r="AC206" s="13"/>
      <c r="AD206" s="13"/>
      <c r="AE206" s="13"/>
      <c r="AT206" s="272" t="s">
        <v>436</v>
      </c>
      <c r="AU206" s="272" t="s">
        <v>92</v>
      </c>
      <c r="AV206" s="13" t="s">
        <v>92</v>
      </c>
      <c r="AW206" s="13" t="s">
        <v>4</v>
      </c>
      <c r="AX206" s="13" t="s">
        <v>90</v>
      </c>
      <c r="AY206" s="272" t="s">
        <v>244</v>
      </c>
    </row>
    <row r="207" s="2" customFormat="1" ht="16.5" customHeight="1">
      <c r="A207" s="40"/>
      <c r="B207" s="41"/>
      <c r="C207" s="222" t="s">
        <v>354</v>
      </c>
      <c r="D207" s="222" t="s">
        <v>245</v>
      </c>
      <c r="E207" s="223" t="s">
        <v>3896</v>
      </c>
      <c r="F207" s="224" t="s">
        <v>3897</v>
      </c>
      <c r="G207" s="225" t="s">
        <v>490</v>
      </c>
      <c r="H207" s="226">
        <v>23</v>
      </c>
      <c r="I207" s="227"/>
      <c r="J207" s="228">
        <f>ROUND(I207*H207,2)</f>
        <v>0</v>
      </c>
      <c r="K207" s="224" t="s">
        <v>434</v>
      </c>
      <c r="L207" s="46"/>
      <c r="M207" s="229" t="s">
        <v>1</v>
      </c>
      <c r="N207" s="230" t="s">
        <v>48</v>
      </c>
      <c r="O207" s="93"/>
      <c r="P207" s="231">
        <f>O207*H207</f>
        <v>0</v>
      </c>
      <c r="Q207" s="231">
        <v>0.0035999999999999999</v>
      </c>
      <c r="R207" s="231">
        <f>Q207*H207</f>
        <v>0.082799999999999999</v>
      </c>
      <c r="S207" s="231">
        <v>0</v>
      </c>
      <c r="T207" s="232">
        <f>S207*H207</f>
        <v>0</v>
      </c>
      <c r="U207" s="40"/>
      <c r="V207" s="40"/>
      <c r="W207" s="40"/>
      <c r="X207" s="40"/>
      <c r="Y207" s="40"/>
      <c r="Z207" s="40"/>
      <c r="AA207" s="40"/>
      <c r="AB207" s="40"/>
      <c r="AC207" s="40"/>
      <c r="AD207" s="40"/>
      <c r="AE207" s="40"/>
      <c r="AR207" s="233" t="s">
        <v>123</v>
      </c>
      <c r="AT207" s="233" t="s">
        <v>245</v>
      </c>
      <c r="AU207" s="233" t="s">
        <v>92</v>
      </c>
      <c r="AY207" s="18" t="s">
        <v>244</v>
      </c>
      <c r="BE207" s="234">
        <f>IF(N207="základní",J207,0)</f>
        <v>0</v>
      </c>
      <c r="BF207" s="234">
        <f>IF(N207="snížená",J207,0)</f>
        <v>0</v>
      </c>
      <c r="BG207" s="234">
        <f>IF(N207="zákl. přenesená",J207,0)</f>
        <v>0</v>
      </c>
      <c r="BH207" s="234">
        <f>IF(N207="sníž. přenesená",J207,0)</f>
        <v>0</v>
      </c>
      <c r="BI207" s="234">
        <f>IF(N207="nulová",J207,0)</f>
        <v>0</v>
      </c>
      <c r="BJ207" s="18" t="s">
        <v>90</v>
      </c>
      <c r="BK207" s="234">
        <f>ROUND(I207*H207,2)</f>
        <v>0</v>
      </c>
      <c r="BL207" s="18" t="s">
        <v>123</v>
      </c>
      <c r="BM207" s="233" t="s">
        <v>3898</v>
      </c>
    </row>
    <row r="208" s="2" customFormat="1">
      <c r="A208" s="40"/>
      <c r="B208" s="41"/>
      <c r="C208" s="42"/>
      <c r="D208" s="235" t="s">
        <v>250</v>
      </c>
      <c r="E208" s="42"/>
      <c r="F208" s="236" t="s">
        <v>3899</v>
      </c>
      <c r="G208" s="42"/>
      <c r="H208" s="42"/>
      <c r="I208" s="237"/>
      <c r="J208" s="42"/>
      <c r="K208" s="42"/>
      <c r="L208" s="46"/>
      <c r="M208" s="238"/>
      <c r="N208" s="239"/>
      <c r="O208" s="93"/>
      <c r="P208" s="93"/>
      <c r="Q208" s="93"/>
      <c r="R208" s="93"/>
      <c r="S208" s="93"/>
      <c r="T208" s="94"/>
      <c r="U208" s="40"/>
      <c r="V208" s="40"/>
      <c r="W208" s="40"/>
      <c r="X208" s="40"/>
      <c r="Y208" s="40"/>
      <c r="Z208" s="40"/>
      <c r="AA208" s="40"/>
      <c r="AB208" s="40"/>
      <c r="AC208" s="40"/>
      <c r="AD208" s="40"/>
      <c r="AE208" s="40"/>
      <c r="AT208" s="18" t="s">
        <v>250</v>
      </c>
      <c r="AU208" s="18" t="s">
        <v>92</v>
      </c>
    </row>
    <row r="209" s="11" customFormat="1" ht="22.8" customHeight="1">
      <c r="A209" s="11"/>
      <c r="B209" s="208"/>
      <c r="C209" s="209"/>
      <c r="D209" s="210" t="s">
        <v>82</v>
      </c>
      <c r="E209" s="260" t="s">
        <v>277</v>
      </c>
      <c r="F209" s="260" t="s">
        <v>496</v>
      </c>
      <c r="G209" s="209"/>
      <c r="H209" s="209"/>
      <c r="I209" s="212"/>
      <c r="J209" s="261">
        <f>BK209</f>
        <v>0</v>
      </c>
      <c r="K209" s="209"/>
      <c r="L209" s="214"/>
      <c r="M209" s="215"/>
      <c r="N209" s="216"/>
      <c r="O209" s="216"/>
      <c r="P209" s="217">
        <f>SUM(P210:P224)</f>
        <v>0</v>
      </c>
      <c r="Q209" s="216"/>
      <c r="R209" s="217">
        <f>SUM(R210:R224)</f>
        <v>4.0402899999999997</v>
      </c>
      <c r="S209" s="216"/>
      <c r="T209" s="218">
        <f>SUM(T210:T224)</f>
        <v>4.8099999999999996</v>
      </c>
      <c r="U209" s="11"/>
      <c r="V209" s="11"/>
      <c r="W209" s="11"/>
      <c r="X209" s="11"/>
      <c r="Y209" s="11"/>
      <c r="Z209" s="11"/>
      <c r="AA209" s="11"/>
      <c r="AB209" s="11"/>
      <c r="AC209" s="11"/>
      <c r="AD209" s="11"/>
      <c r="AE209" s="11"/>
      <c r="AR209" s="219" t="s">
        <v>90</v>
      </c>
      <c r="AT209" s="220" t="s">
        <v>82</v>
      </c>
      <c r="AU209" s="220" t="s">
        <v>90</v>
      </c>
      <c r="AY209" s="219" t="s">
        <v>244</v>
      </c>
      <c r="BK209" s="221">
        <f>SUM(BK210:BK224)</f>
        <v>0</v>
      </c>
    </row>
    <row r="210" s="2" customFormat="1" ht="16.5" customHeight="1">
      <c r="A210" s="40"/>
      <c r="B210" s="41"/>
      <c r="C210" s="222" t="s">
        <v>298</v>
      </c>
      <c r="D210" s="222" t="s">
        <v>245</v>
      </c>
      <c r="E210" s="223" t="s">
        <v>3900</v>
      </c>
      <c r="F210" s="224" t="s">
        <v>3901</v>
      </c>
      <c r="G210" s="225" t="s">
        <v>490</v>
      </c>
      <c r="H210" s="226">
        <v>15.5</v>
      </c>
      <c r="I210" s="227"/>
      <c r="J210" s="228">
        <f>ROUND(I210*H210,2)</f>
        <v>0</v>
      </c>
      <c r="K210" s="224" t="s">
        <v>434</v>
      </c>
      <c r="L210" s="46"/>
      <c r="M210" s="229" t="s">
        <v>1</v>
      </c>
      <c r="N210" s="230" t="s">
        <v>48</v>
      </c>
      <c r="O210" s="93"/>
      <c r="P210" s="231">
        <f>O210*H210</f>
        <v>0</v>
      </c>
      <c r="Q210" s="231">
        <v>0.089779999999999999</v>
      </c>
      <c r="R210" s="231">
        <f>Q210*H210</f>
        <v>1.3915899999999999</v>
      </c>
      <c r="S210" s="231">
        <v>0</v>
      </c>
      <c r="T210" s="232">
        <f>S210*H210</f>
        <v>0</v>
      </c>
      <c r="U210" s="40"/>
      <c r="V210" s="40"/>
      <c r="W210" s="40"/>
      <c r="X210" s="40"/>
      <c r="Y210" s="40"/>
      <c r="Z210" s="40"/>
      <c r="AA210" s="40"/>
      <c r="AB210" s="40"/>
      <c r="AC210" s="40"/>
      <c r="AD210" s="40"/>
      <c r="AE210" s="40"/>
      <c r="AR210" s="233" t="s">
        <v>123</v>
      </c>
      <c r="AT210" s="233" t="s">
        <v>245</v>
      </c>
      <c r="AU210" s="233" t="s">
        <v>92</v>
      </c>
      <c r="AY210" s="18" t="s">
        <v>244</v>
      </c>
      <c r="BE210" s="234">
        <f>IF(N210="základní",J210,0)</f>
        <v>0</v>
      </c>
      <c r="BF210" s="234">
        <f>IF(N210="snížená",J210,0)</f>
        <v>0</v>
      </c>
      <c r="BG210" s="234">
        <f>IF(N210="zákl. přenesená",J210,0)</f>
        <v>0</v>
      </c>
      <c r="BH210" s="234">
        <f>IF(N210="sníž. přenesená",J210,0)</f>
        <v>0</v>
      </c>
      <c r="BI210" s="234">
        <f>IF(N210="nulová",J210,0)</f>
        <v>0</v>
      </c>
      <c r="BJ210" s="18" t="s">
        <v>90</v>
      </c>
      <c r="BK210" s="234">
        <f>ROUND(I210*H210,2)</f>
        <v>0</v>
      </c>
      <c r="BL210" s="18" t="s">
        <v>123</v>
      </c>
      <c r="BM210" s="233" t="s">
        <v>3902</v>
      </c>
    </row>
    <row r="211" s="13" customFormat="1">
      <c r="A211" s="13"/>
      <c r="B211" s="262"/>
      <c r="C211" s="263"/>
      <c r="D211" s="235" t="s">
        <v>436</v>
      </c>
      <c r="E211" s="264" t="s">
        <v>1</v>
      </c>
      <c r="F211" s="265" t="s">
        <v>3903</v>
      </c>
      <c r="G211" s="263"/>
      <c r="H211" s="266">
        <v>15.5</v>
      </c>
      <c r="I211" s="267"/>
      <c r="J211" s="263"/>
      <c r="K211" s="263"/>
      <c r="L211" s="268"/>
      <c r="M211" s="269"/>
      <c r="N211" s="270"/>
      <c r="O211" s="270"/>
      <c r="P211" s="270"/>
      <c r="Q211" s="270"/>
      <c r="R211" s="270"/>
      <c r="S211" s="270"/>
      <c r="T211" s="271"/>
      <c r="U211" s="13"/>
      <c r="V211" s="13"/>
      <c r="W211" s="13"/>
      <c r="X211" s="13"/>
      <c r="Y211" s="13"/>
      <c r="Z211" s="13"/>
      <c r="AA211" s="13"/>
      <c r="AB211" s="13"/>
      <c r="AC211" s="13"/>
      <c r="AD211" s="13"/>
      <c r="AE211" s="13"/>
      <c r="AT211" s="272" t="s">
        <v>436</v>
      </c>
      <c r="AU211" s="272" t="s">
        <v>92</v>
      </c>
      <c r="AV211" s="13" t="s">
        <v>92</v>
      </c>
      <c r="AW211" s="13" t="s">
        <v>38</v>
      </c>
      <c r="AX211" s="13" t="s">
        <v>83</v>
      </c>
      <c r="AY211" s="272" t="s">
        <v>244</v>
      </c>
    </row>
    <row r="212" s="14" customFormat="1">
      <c r="A212" s="14"/>
      <c r="B212" s="273"/>
      <c r="C212" s="274"/>
      <c r="D212" s="235" t="s">
        <v>436</v>
      </c>
      <c r="E212" s="275" t="s">
        <v>1</v>
      </c>
      <c r="F212" s="276" t="s">
        <v>438</v>
      </c>
      <c r="G212" s="274"/>
      <c r="H212" s="277">
        <v>15.5</v>
      </c>
      <c r="I212" s="278"/>
      <c r="J212" s="274"/>
      <c r="K212" s="274"/>
      <c r="L212" s="279"/>
      <c r="M212" s="280"/>
      <c r="N212" s="281"/>
      <c r="O212" s="281"/>
      <c r="P212" s="281"/>
      <c r="Q212" s="281"/>
      <c r="R212" s="281"/>
      <c r="S212" s="281"/>
      <c r="T212" s="282"/>
      <c r="U212" s="14"/>
      <c r="V212" s="14"/>
      <c r="W212" s="14"/>
      <c r="X212" s="14"/>
      <c r="Y212" s="14"/>
      <c r="Z212" s="14"/>
      <c r="AA212" s="14"/>
      <c r="AB212" s="14"/>
      <c r="AC212" s="14"/>
      <c r="AD212" s="14"/>
      <c r="AE212" s="14"/>
      <c r="AT212" s="283" t="s">
        <v>436</v>
      </c>
      <c r="AU212" s="283" t="s">
        <v>92</v>
      </c>
      <c r="AV212" s="14" t="s">
        <v>123</v>
      </c>
      <c r="AW212" s="14" t="s">
        <v>38</v>
      </c>
      <c r="AX212" s="14" t="s">
        <v>90</v>
      </c>
      <c r="AY212" s="283" t="s">
        <v>244</v>
      </c>
    </row>
    <row r="213" s="2" customFormat="1" ht="16.5" customHeight="1">
      <c r="A213" s="40"/>
      <c r="B213" s="41"/>
      <c r="C213" s="240" t="s">
        <v>363</v>
      </c>
      <c r="D213" s="240" t="s">
        <v>397</v>
      </c>
      <c r="E213" s="241" t="s">
        <v>3904</v>
      </c>
      <c r="F213" s="242" t="s">
        <v>3905</v>
      </c>
      <c r="G213" s="243" t="s">
        <v>248</v>
      </c>
      <c r="H213" s="244">
        <v>1.7050000000000001</v>
      </c>
      <c r="I213" s="245"/>
      <c r="J213" s="246">
        <f>ROUND(I213*H213,2)</f>
        <v>0</v>
      </c>
      <c r="K213" s="242" t="s">
        <v>434</v>
      </c>
      <c r="L213" s="247"/>
      <c r="M213" s="248" t="s">
        <v>1</v>
      </c>
      <c r="N213" s="249" t="s">
        <v>48</v>
      </c>
      <c r="O213" s="93"/>
      <c r="P213" s="231">
        <f>O213*H213</f>
        <v>0</v>
      </c>
      <c r="Q213" s="231">
        <v>0.222</v>
      </c>
      <c r="R213" s="231">
        <f>Q213*H213</f>
        <v>0.37851000000000001</v>
      </c>
      <c r="S213" s="231">
        <v>0</v>
      </c>
      <c r="T213" s="232">
        <f>S213*H213</f>
        <v>0</v>
      </c>
      <c r="U213" s="40"/>
      <c r="V213" s="40"/>
      <c r="W213" s="40"/>
      <c r="X213" s="40"/>
      <c r="Y213" s="40"/>
      <c r="Z213" s="40"/>
      <c r="AA213" s="40"/>
      <c r="AB213" s="40"/>
      <c r="AC213" s="40"/>
      <c r="AD213" s="40"/>
      <c r="AE213" s="40"/>
      <c r="AR213" s="233" t="s">
        <v>262</v>
      </c>
      <c r="AT213" s="233" t="s">
        <v>397</v>
      </c>
      <c r="AU213" s="233" t="s">
        <v>92</v>
      </c>
      <c r="AY213" s="18" t="s">
        <v>244</v>
      </c>
      <c r="BE213" s="234">
        <f>IF(N213="základní",J213,0)</f>
        <v>0</v>
      </c>
      <c r="BF213" s="234">
        <f>IF(N213="snížená",J213,0)</f>
        <v>0</v>
      </c>
      <c r="BG213" s="234">
        <f>IF(N213="zákl. přenesená",J213,0)</f>
        <v>0</v>
      </c>
      <c r="BH213" s="234">
        <f>IF(N213="sníž. přenesená",J213,0)</f>
        <v>0</v>
      </c>
      <c r="BI213" s="234">
        <f>IF(N213="nulová",J213,0)</f>
        <v>0</v>
      </c>
      <c r="BJ213" s="18" t="s">
        <v>90</v>
      </c>
      <c r="BK213" s="234">
        <f>ROUND(I213*H213,2)</f>
        <v>0</v>
      </c>
      <c r="BL213" s="18" t="s">
        <v>123</v>
      </c>
      <c r="BM213" s="233" t="s">
        <v>3906</v>
      </c>
    </row>
    <row r="214" s="13" customFormat="1">
      <c r="A214" s="13"/>
      <c r="B214" s="262"/>
      <c r="C214" s="263"/>
      <c r="D214" s="235" t="s">
        <v>436</v>
      </c>
      <c r="E214" s="263"/>
      <c r="F214" s="265" t="s">
        <v>3907</v>
      </c>
      <c r="G214" s="263"/>
      <c r="H214" s="266">
        <v>1.7050000000000001</v>
      </c>
      <c r="I214" s="267"/>
      <c r="J214" s="263"/>
      <c r="K214" s="263"/>
      <c r="L214" s="268"/>
      <c r="M214" s="269"/>
      <c r="N214" s="270"/>
      <c r="O214" s="270"/>
      <c r="P214" s="270"/>
      <c r="Q214" s="270"/>
      <c r="R214" s="270"/>
      <c r="S214" s="270"/>
      <c r="T214" s="271"/>
      <c r="U214" s="13"/>
      <c r="V214" s="13"/>
      <c r="W214" s="13"/>
      <c r="X214" s="13"/>
      <c r="Y214" s="13"/>
      <c r="Z214" s="13"/>
      <c r="AA214" s="13"/>
      <c r="AB214" s="13"/>
      <c r="AC214" s="13"/>
      <c r="AD214" s="13"/>
      <c r="AE214" s="13"/>
      <c r="AT214" s="272" t="s">
        <v>436</v>
      </c>
      <c r="AU214" s="272" t="s">
        <v>92</v>
      </c>
      <c r="AV214" s="13" t="s">
        <v>92</v>
      </c>
      <c r="AW214" s="13" t="s">
        <v>4</v>
      </c>
      <c r="AX214" s="13" t="s">
        <v>90</v>
      </c>
      <c r="AY214" s="272" t="s">
        <v>244</v>
      </c>
    </row>
    <row r="215" s="2" customFormat="1" ht="16.5" customHeight="1">
      <c r="A215" s="40"/>
      <c r="B215" s="41"/>
      <c r="C215" s="240" t="s">
        <v>302</v>
      </c>
      <c r="D215" s="240" t="s">
        <v>397</v>
      </c>
      <c r="E215" s="241" t="s">
        <v>3908</v>
      </c>
      <c r="F215" s="242" t="s">
        <v>3909</v>
      </c>
      <c r="G215" s="243" t="s">
        <v>301</v>
      </c>
      <c r="H215" s="244">
        <v>1</v>
      </c>
      <c r="I215" s="245"/>
      <c r="J215" s="246">
        <f>ROUND(I215*H215,2)</f>
        <v>0</v>
      </c>
      <c r="K215" s="242" t="s">
        <v>249</v>
      </c>
      <c r="L215" s="247"/>
      <c r="M215" s="248" t="s">
        <v>1</v>
      </c>
      <c r="N215" s="249" t="s">
        <v>48</v>
      </c>
      <c r="O215" s="93"/>
      <c r="P215" s="231">
        <f>O215*H215</f>
        <v>0</v>
      </c>
      <c r="Q215" s="231">
        <v>2.234</v>
      </c>
      <c r="R215" s="231">
        <f>Q215*H215</f>
        <v>2.234</v>
      </c>
      <c r="S215" s="231">
        <v>0</v>
      </c>
      <c r="T215" s="232">
        <f>S215*H215</f>
        <v>0</v>
      </c>
      <c r="U215" s="40"/>
      <c r="V215" s="40"/>
      <c r="W215" s="40"/>
      <c r="X215" s="40"/>
      <c r="Y215" s="40"/>
      <c r="Z215" s="40"/>
      <c r="AA215" s="40"/>
      <c r="AB215" s="40"/>
      <c r="AC215" s="40"/>
      <c r="AD215" s="40"/>
      <c r="AE215" s="40"/>
      <c r="AR215" s="233" t="s">
        <v>262</v>
      </c>
      <c r="AT215" s="233" t="s">
        <v>397</v>
      </c>
      <c r="AU215" s="233" t="s">
        <v>92</v>
      </c>
      <c r="AY215" s="18" t="s">
        <v>244</v>
      </c>
      <c r="BE215" s="234">
        <f>IF(N215="základní",J215,0)</f>
        <v>0</v>
      </c>
      <c r="BF215" s="234">
        <f>IF(N215="snížená",J215,0)</f>
        <v>0</v>
      </c>
      <c r="BG215" s="234">
        <f>IF(N215="zákl. přenesená",J215,0)</f>
        <v>0</v>
      </c>
      <c r="BH215" s="234">
        <f>IF(N215="sníž. přenesená",J215,0)</f>
        <v>0</v>
      </c>
      <c r="BI215" s="234">
        <f>IF(N215="nulová",J215,0)</f>
        <v>0</v>
      </c>
      <c r="BJ215" s="18" t="s">
        <v>90</v>
      </c>
      <c r="BK215" s="234">
        <f>ROUND(I215*H215,2)</f>
        <v>0</v>
      </c>
      <c r="BL215" s="18" t="s">
        <v>123</v>
      </c>
      <c r="BM215" s="233" t="s">
        <v>3910</v>
      </c>
    </row>
    <row r="216" s="2" customFormat="1" ht="16.5" customHeight="1">
      <c r="A216" s="40"/>
      <c r="B216" s="41"/>
      <c r="C216" s="222" t="s">
        <v>371</v>
      </c>
      <c r="D216" s="222" t="s">
        <v>245</v>
      </c>
      <c r="E216" s="223" t="s">
        <v>3911</v>
      </c>
      <c r="F216" s="224" t="s">
        <v>3912</v>
      </c>
      <c r="G216" s="225" t="s">
        <v>248</v>
      </c>
      <c r="H216" s="226">
        <v>77</v>
      </c>
      <c r="I216" s="227"/>
      <c r="J216" s="228">
        <f>ROUND(I216*H216,2)</f>
        <v>0</v>
      </c>
      <c r="K216" s="224" t="s">
        <v>434</v>
      </c>
      <c r="L216" s="46"/>
      <c r="M216" s="229" t="s">
        <v>1</v>
      </c>
      <c r="N216" s="230" t="s">
        <v>48</v>
      </c>
      <c r="O216" s="93"/>
      <c r="P216" s="231">
        <f>O216*H216</f>
        <v>0</v>
      </c>
      <c r="Q216" s="231">
        <v>0.00046999999999999999</v>
      </c>
      <c r="R216" s="231">
        <f>Q216*H216</f>
        <v>0.03619</v>
      </c>
      <c r="S216" s="231">
        <v>0</v>
      </c>
      <c r="T216" s="232">
        <f>S216*H216</f>
        <v>0</v>
      </c>
      <c r="U216" s="40"/>
      <c r="V216" s="40"/>
      <c r="W216" s="40"/>
      <c r="X216" s="40"/>
      <c r="Y216" s="40"/>
      <c r="Z216" s="40"/>
      <c r="AA216" s="40"/>
      <c r="AB216" s="40"/>
      <c r="AC216" s="40"/>
      <c r="AD216" s="40"/>
      <c r="AE216" s="40"/>
      <c r="AR216" s="233" t="s">
        <v>123</v>
      </c>
      <c r="AT216" s="233" t="s">
        <v>245</v>
      </c>
      <c r="AU216" s="233" t="s">
        <v>92</v>
      </c>
      <c r="AY216" s="18" t="s">
        <v>244</v>
      </c>
      <c r="BE216" s="234">
        <f>IF(N216="základní",J216,0)</f>
        <v>0</v>
      </c>
      <c r="BF216" s="234">
        <f>IF(N216="snížená",J216,0)</f>
        <v>0</v>
      </c>
      <c r="BG216" s="234">
        <f>IF(N216="zákl. přenesená",J216,0)</f>
        <v>0</v>
      </c>
      <c r="BH216" s="234">
        <f>IF(N216="sníž. přenesená",J216,0)</f>
        <v>0</v>
      </c>
      <c r="BI216" s="234">
        <f>IF(N216="nulová",J216,0)</f>
        <v>0</v>
      </c>
      <c r="BJ216" s="18" t="s">
        <v>90</v>
      </c>
      <c r="BK216" s="234">
        <f>ROUND(I216*H216,2)</f>
        <v>0</v>
      </c>
      <c r="BL216" s="18" t="s">
        <v>123</v>
      </c>
      <c r="BM216" s="233" t="s">
        <v>3913</v>
      </c>
    </row>
    <row r="217" s="2" customFormat="1" ht="16.5" customHeight="1">
      <c r="A217" s="40"/>
      <c r="B217" s="41"/>
      <c r="C217" s="222" t="s">
        <v>306</v>
      </c>
      <c r="D217" s="222" t="s">
        <v>245</v>
      </c>
      <c r="E217" s="223" t="s">
        <v>3914</v>
      </c>
      <c r="F217" s="224" t="s">
        <v>3915</v>
      </c>
      <c r="G217" s="225" t="s">
        <v>490</v>
      </c>
      <c r="H217" s="226">
        <v>23</v>
      </c>
      <c r="I217" s="227"/>
      <c r="J217" s="228">
        <f>ROUND(I217*H217,2)</f>
        <v>0</v>
      </c>
      <c r="K217" s="224" t="s">
        <v>434</v>
      </c>
      <c r="L217" s="46"/>
      <c r="M217" s="229" t="s">
        <v>1</v>
      </c>
      <c r="N217" s="230" t="s">
        <v>48</v>
      </c>
      <c r="O217" s="93"/>
      <c r="P217" s="231">
        <f>O217*H217</f>
        <v>0</v>
      </c>
      <c r="Q217" s="231">
        <v>0</v>
      </c>
      <c r="R217" s="231">
        <f>Q217*H217</f>
        <v>0</v>
      </c>
      <c r="S217" s="231">
        <v>0</v>
      </c>
      <c r="T217" s="232">
        <f>S217*H217</f>
        <v>0</v>
      </c>
      <c r="U217" s="40"/>
      <c r="V217" s="40"/>
      <c r="W217" s="40"/>
      <c r="X217" s="40"/>
      <c r="Y217" s="40"/>
      <c r="Z217" s="40"/>
      <c r="AA217" s="40"/>
      <c r="AB217" s="40"/>
      <c r="AC217" s="40"/>
      <c r="AD217" s="40"/>
      <c r="AE217" s="40"/>
      <c r="AR217" s="233" t="s">
        <v>123</v>
      </c>
      <c r="AT217" s="233" t="s">
        <v>245</v>
      </c>
      <c r="AU217" s="233" t="s">
        <v>92</v>
      </c>
      <c r="AY217" s="18" t="s">
        <v>244</v>
      </c>
      <c r="BE217" s="234">
        <f>IF(N217="základní",J217,0)</f>
        <v>0</v>
      </c>
      <c r="BF217" s="234">
        <f>IF(N217="snížená",J217,0)</f>
        <v>0</v>
      </c>
      <c r="BG217" s="234">
        <f>IF(N217="zákl. přenesená",J217,0)</f>
        <v>0</v>
      </c>
      <c r="BH217" s="234">
        <f>IF(N217="sníž. přenesená",J217,0)</f>
        <v>0</v>
      </c>
      <c r="BI217" s="234">
        <f>IF(N217="nulová",J217,0)</f>
        <v>0</v>
      </c>
      <c r="BJ217" s="18" t="s">
        <v>90</v>
      </c>
      <c r="BK217" s="234">
        <f>ROUND(I217*H217,2)</f>
        <v>0</v>
      </c>
      <c r="BL217" s="18" t="s">
        <v>123</v>
      </c>
      <c r="BM217" s="233" t="s">
        <v>3916</v>
      </c>
    </row>
    <row r="218" s="15" customFormat="1">
      <c r="A218" s="15"/>
      <c r="B218" s="287"/>
      <c r="C218" s="288"/>
      <c r="D218" s="235" t="s">
        <v>436</v>
      </c>
      <c r="E218" s="289" t="s">
        <v>1</v>
      </c>
      <c r="F218" s="290" t="s">
        <v>3817</v>
      </c>
      <c r="G218" s="288"/>
      <c r="H218" s="289" t="s">
        <v>1</v>
      </c>
      <c r="I218" s="291"/>
      <c r="J218" s="288"/>
      <c r="K218" s="288"/>
      <c r="L218" s="292"/>
      <c r="M218" s="293"/>
      <c r="N218" s="294"/>
      <c r="O218" s="294"/>
      <c r="P218" s="294"/>
      <c r="Q218" s="294"/>
      <c r="R218" s="294"/>
      <c r="S218" s="294"/>
      <c r="T218" s="295"/>
      <c r="U218" s="15"/>
      <c r="V218" s="15"/>
      <c r="W218" s="15"/>
      <c r="X218" s="15"/>
      <c r="Y218" s="15"/>
      <c r="Z218" s="15"/>
      <c r="AA218" s="15"/>
      <c r="AB218" s="15"/>
      <c r="AC218" s="15"/>
      <c r="AD218" s="15"/>
      <c r="AE218" s="15"/>
      <c r="AT218" s="296" t="s">
        <v>436</v>
      </c>
      <c r="AU218" s="296" t="s">
        <v>92</v>
      </c>
      <c r="AV218" s="15" t="s">
        <v>90</v>
      </c>
      <c r="AW218" s="15" t="s">
        <v>38</v>
      </c>
      <c r="AX218" s="15" t="s">
        <v>83</v>
      </c>
      <c r="AY218" s="296" t="s">
        <v>244</v>
      </c>
    </row>
    <row r="219" s="13" customFormat="1">
      <c r="A219" s="13"/>
      <c r="B219" s="262"/>
      <c r="C219" s="263"/>
      <c r="D219" s="235" t="s">
        <v>436</v>
      </c>
      <c r="E219" s="264" t="s">
        <v>1</v>
      </c>
      <c r="F219" s="265" t="s">
        <v>3818</v>
      </c>
      <c r="G219" s="263"/>
      <c r="H219" s="266">
        <v>23</v>
      </c>
      <c r="I219" s="267"/>
      <c r="J219" s="263"/>
      <c r="K219" s="263"/>
      <c r="L219" s="268"/>
      <c r="M219" s="269"/>
      <c r="N219" s="270"/>
      <c r="O219" s="270"/>
      <c r="P219" s="270"/>
      <c r="Q219" s="270"/>
      <c r="R219" s="270"/>
      <c r="S219" s="270"/>
      <c r="T219" s="271"/>
      <c r="U219" s="13"/>
      <c r="V219" s="13"/>
      <c r="W219" s="13"/>
      <c r="X219" s="13"/>
      <c r="Y219" s="13"/>
      <c r="Z219" s="13"/>
      <c r="AA219" s="13"/>
      <c r="AB219" s="13"/>
      <c r="AC219" s="13"/>
      <c r="AD219" s="13"/>
      <c r="AE219" s="13"/>
      <c r="AT219" s="272" t="s">
        <v>436</v>
      </c>
      <c r="AU219" s="272" t="s">
        <v>92</v>
      </c>
      <c r="AV219" s="13" t="s">
        <v>92</v>
      </c>
      <c r="AW219" s="13" t="s">
        <v>38</v>
      </c>
      <c r="AX219" s="13" t="s">
        <v>83</v>
      </c>
      <c r="AY219" s="272" t="s">
        <v>244</v>
      </c>
    </row>
    <row r="220" s="14" customFormat="1">
      <c r="A220" s="14"/>
      <c r="B220" s="273"/>
      <c r="C220" s="274"/>
      <c r="D220" s="235" t="s">
        <v>436</v>
      </c>
      <c r="E220" s="275" t="s">
        <v>1</v>
      </c>
      <c r="F220" s="276" t="s">
        <v>438</v>
      </c>
      <c r="G220" s="274"/>
      <c r="H220" s="277">
        <v>23</v>
      </c>
      <c r="I220" s="278"/>
      <c r="J220" s="274"/>
      <c r="K220" s="274"/>
      <c r="L220" s="279"/>
      <c r="M220" s="280"/>
      <c r="N220" s="281"/>
      <c r="O220" s="281"/>
      <c r="P220" s="281"/>
      <c r="Q220" s="281"/>
      <c r="R220" s="281"/>
      <c r="S220" s="281"/>
      <c r="T220" s="282"/>
      <c r="U220" s="14"/>
      <c r="V220" s="14"/>
      <c r="W220" s="14"/>
      <c r="X220" s="14"/>
      <c r="Y220" s="14"/>
      <c r="Z220" s="14"/>
      <c r="AA220" s="14"/>
      <c r="AB220" s="14"/>
      <c r="AC220" s="14"/>
      <c r="AD220" s="14"/>
      <c r="AE220" s="14"/>
      <c r="AT220" s="283" t="s">
        <v>436</v>
      </c>
      <c r="AU220" s="283" t="s">
        <v>92</v>
      </c>
      <c r="AV220" s="14" t="s">
        <v>123</v>
      </c>
      <c r="AW220" s="14" t="s">
        <v>38</v>
      </c>
      <c r="AX220" s="14" t="s">
        <v>90</v>
      </c>
      <c r="AY220" s="283" t="s">
        <v>244</v>
      </c>
    </row>
    <row r="221" s="2" customFormat="1" ht="16.5" customHeight="1">
      <c r="A221" s="40"/>
      <c r="B221" s="41"/>
      <c r="C221" s="222" t="s">
        <v>379</v>
      </c>
      <c r="D221" s="222" t="s">
        <v>245</v>
      </c>
      <c r="E221" s="223" t="s">
        <v>3917</v>
      </c>
      <c r="F221" s="224" t="s">
        <v>3918</v>
      </c>
      <c r="G221" s="225" t="s">
        <v>301</v>
      </c>
      <c r="H221" s="226">
        <v>2</v>
      </c>
      <c r="I221" s="227"/>
      <c r="J221" s="228">
        <f>ROUND(I221*H221,2)</f>
        <v>0</v>
      </c>
      <c r="K221" s="224" t="s">
        <v>434</v>
      </c>
      <c r="L221" s="46"/>
      <c r="M221" s="229" t="s">
        <v>1</v>
      </c>
      <c r="N221" s="230" t="s">
        <v>48</v>
      </c>
      <c r="O221" s="93"/>
      <c r="P221" s="231">
        <f>O221*H221</f>
        <v>0</v>
      </c>
      <c r="Q221" s="231">
        <v>0</v>
      </c>
      <c r="R221" s="231">
        <f>Q221*H221</f>
        <v>0</v>
      </c>
      <c r="S221" s="231">
        <v>2.3999999999999999</v>
      </c>
      <c r="T221" s="232">
        <f>S221*H221</f>
        <v>4.7999999999999998</v>
      </c>
      <c r="U221" s="40"/>
      <c r="V221" s="40"/>
      <c r="W221" s="40"/>
      <c r="X221" s="40"/>
      <c r="Y221" s="40"/>
      <c r="Z221" s="40"/>
      <c r="AA221" s="40"/>
      <c r="AB221" s="40"/>
      <c r="AC221" s="40"/>
      <c r="AD221" s="40"/>
      <c r="AE221" s="40"/>
      <c r="AR221" s="233" t="s">
        <v>123</v>
      </c>
      <c r="AT221" s="233" t="s">
        <v>245</v>
      </c>
      <c r="AU221" s="233" t="s">
        <v>92</v>
      </c>
      <c r="AY221" s="18" t="s">
        <v>244</v>
      </c>
      <c r="BE221" s="234">
        <f>IF(N221="základní",J221,0)</f>
        <v>0</v>
      </c>
      <c r="BF221" s="234">
        <f>IF(N221="snížená",J221,0)</f>
        <v>0</v>
      </c>
      <c r="BG221" s="234">
        <f>IF(N221="zákl. přenesená",J221,0)</f>
        <v>0</v>
      </c>
      <c r="BH221" s="234">
        <f>IF(N221="sníž. přenesená",J221,0)</f>
        <v>0</v>
      </c>
      <c r="BI221" s="234">
        <f>IF(N221="nulová",J221,0)</f>
        <v>0</v>
      </c>
      <c r="BJ221" s="18" t="s">
        <v>90</v>
      </c>
      <c r="BK221" s="234">
        <f>ROUND(I221*H221,2)</f>
        <v>0</v>
      </c>
      <c r="BL221" s="18" t="s">
        <v>123</v>
      </c>
      <c r="BM221" s="233" t="s">
        <v>3919</v>
      </c>
    </row>
    <row r="222" s="13" customFormat="1">
      <c r="A222" s="13"/>
      <c r="B222" s="262"/>
      <c r="C222" s="263"/>
      <c r="D222" s="235" t="s">
        <v>436</v>
      </c>
      <c r="E222" s="264" t="s">
        <v>1</v>
      </c>
      <c r="F222" s="265" t="s">
        <v>3920</v>
      </c>
      <c r="G222" s="263"/>
      <c r="H222" s="266">
        <v>2</v>
      </c>
      <c r="I222" s="267"/>
      <c r="J222" s="263"/>
      <c r="K222" s="263"/>
      <c r="L222" s="268"/>
      <c r="M222" s="269"/>
      <c r="N222" s="270"/>
      <c r="O222" s="270"/>
      <c r="P222" s="270"/>
      <c r="Q222" s="270"/>
      <c r="R222" s="270"/>
      <c r="S222" s="270"/>
      <c r="T222" s="271"/>
      <c r="U222" s="13"/>
      <c r="V222" s="13"/>
      <c r="W222" s="13"/>
      <c r="X222" s="13"/>
      <c r="Y222" s="13"/>
      <c r="Z222" s="13"/>
      <c r="AA222" s="13"/>
      <c r="AB222" s="13"/>
      <c r="AC222" s="13"/>
      <c r="AD222" s="13"/>
      <c r="AE222" s="13"/>
      <c r="AT222" s="272" t="s">
        <v>436</v>
      </c>
      <c r="AU222" s="272" t="s">
        <v>92</v>
      </c>
      <c r="AV222" s="13" t="s">
        <v>92</v>
      </c>
      <c r="AW222" s="13" t="s">
        <v>38</v>
      </c>
      <c r="AX222" s="13" t="s">
        <v>83</v>
      </c>
      <c r="AY222" s="272" t="s">
        <v>244</v>
      </c>
    </row>
    <row r="223" s="14" customFormat="1">
      <c r="A223" s="14"/>
      <c r="B223" s="273"/>
      <c r="C223" s="274"/>
      <c r="D223" s="235" t="s">
        <v>436</v>
      </c>
      <c r="E223" s="275" t="s">
        <v>1</v>
      </c>
      <c r="F223" s="276" t="s">
        <v>438</v>
      </c>
      <c r="G223" s="274"/>
      <c r="H223" s="277">
        <v>2</v>
      </c>
      <c r="I223" s="278"/>
      <c r="J223" s="274"/>
      <c r="K223" s="274"/>
      <c r="L223" s="279"/>
      <c r="M223" s="280"/>
      <c r="N223" s="281"/>
      <c r="O223" s="281"/>
      <c r="P223" s="281"/>
      <c r="Q223" s="281"/>
      <c r="R223" s="281"/>
      <c r="S223" s="281"/>
      <c r="T223" s="282"/>
      <c r="U223" s="14"/>
      <c r="V223" s="14"/>
      <c r="W223" s="14"/>
      <c r="X223" s="14"/>
      <c r="Y223" s="14"/>
      <c r="Z223" s="14"/>
      <c r="AA223" s="14"/>
      <c r="AB223" s="14"/>
      <c r="AC223" s="14"/>
      <c r="AD223" s="14"/>
      <c r="AE223" s="14"/>
      <c r="AT223" s="283" t="s">
        <v>436</v>
      </c>
      <c r="AU223" s="283" t="s">
        <v>92</v>
      </c>
      <c r="AV223" s="14" t="s">
        <v>123</v>
      </c>
      <c r="AW223" s="14" t="s">
        <v>38</v>
      </c>
      <c r="AX223" s="14" t="s">
        <v>90</v>
      </c>
      <c r="AY223" s="283" t="s">
        <v>244</v>
      </c>
    </row>
    <row r="224" s="2" customFormat="1" ht="16.5" customHeight="1">
      <c r="A224" s="40"/>
      <c r="B224" s="41"/>
      <c r="C224" s="222" t="s">
        <v>311</v>
      </c>
      <c r="D224" s="222" t="s">
        <v>245</v>
      </c>
      <c r="E224" s="223" t="s">
        <v>3921</v>
      </c>
      <c r="F224" s="224" t="s">
        <v>3922</v>
      </c>
      <c r="G224" s="225" t="s">
        <v>257</v>
      </c>
      <c r="H224" s="226">
        <v>2</v>
      </c>
      <c r="I224" s="227"/>
      <c r="J224" s="228">
        <f>ROUND(I224*H224,2)</f>
        <v>0</v>
      </c>
      <c r="K224" s="224" t="s">
        <v>434</v>
      </c>
      <c r="L224" s="46"/>
      <c r="M224" s="229" t="s">
        <v>1</v>
      </c>
      <c r="N224" s="230" t="s">
        <v>48</v>
      </c>
      <c r="O224" s="93"/>
      <c r="P224" s="231">
        <f>O224*H224</f>
        <v>0</v>
      </c>
      <c r="Q224" s="231">
        <v>0</v>
      </c>
      <c r="R224" s="231">
        <f>Q224*H224</f>
        <v>0</v>
      </c>
      <c r="S224" s="231">
        <v>0.0050000000000000001</v>
      </c>
      <c r="T224" s="232">
        <f>S224*H224</f>
        <v>0.01</v>
      </c>
      <c r="U224" s="40"/>
      <c r="V224" s="40"/>
      <c r="W224" s="40"/>
      <c r="X224" s="40"/>
      <c r="Y224" s="40"/>
      <c r="Z224" s="40"/>
      <c r="AA224" s="40"/>
      <c r="AB224" s="40"/>
      <c r="AC224" s="40"/>
      <c r="AD224" s="40"/>
      <c r="AE224" s="40"/>
      <c r="AR224" s="233" t="s">
        <v>123</v>
      </c>
      <c r="AT224" s="233" t="s">
        <v>245</v>
      </c>
      <c r="AU224" s="233" t="s">
        <v>92</v>
      </c>
      <c r="AY224" s="18" t="s">
        <v>244</v>
      </c>
      <c r="BE224" s="234">
        <f>IF(N224="základní",J224,0)</f>
        <v>0</v>
      </c>
      <c r="BF224" s="234">
        <f>IF(N224="snížená",J224,0)</f>
        <v>0</v>
      </c>
      <c r="BG224" s="234">
        <f>IF(N224="zákl. přenesená",J224,0)</f>
        <v>0</v>
      </c>
      <c r="BH224" s="234">
        <f>IF(N224="sníž. přenesená",J224,0)</f>
        <v>0</v>
      </c>
      <c r="BI224" s="234">
        <f>IF(N224="nulová",J224,0)</f>
        <v>0</v>
      </c>
      <c r="BJ224" s="18" t="s">
        <v>90</v>
      </c>
      <c r="BK224" s="234">
        <f>ROUND(I224*H224,2)</f>
        <v>0</v>
      </c>
      <c r="BL224" s="18" t="s">
        <v>123</v>
      </c>
      <c r="BM224" s="233" t="s">
        <v>3923</v>
      </c>
    </row>
    <row r="225" s="11" customFormat="1" ht="22.8" customHeight="1">
      <c r="A225" s="11"/>
      <c r="B225" s="208"/>
      <c r="C225" s="209"/>
      <c r="D225" s="210" t="s">
        <v>82</v>
      </c>
      <c r="E225" s="260" t="s">
        <v>506</v>
      </c>
      <c r="F225" s="260" t="s">
        <v>507</v>
      </c>
      <c r="G225" s="209"/>
      <c r="H225" s="209"/>
      <c r="I225" s="212"/>
      <c r="J225" s="261">
        <f>BK225</f>
        <v>0</v>
      </c>
      <c r="K225" s="209"/>
      <c r="L225" s="214"/>
      <c r="M225" s="215"/>
      <c r="N225" s="216"/>
      <c r="O225" s="216"/>
      <c r="P225" s="217">
        <f>SUM(P226:P231)</f>
        <v>0</v>
      </c>
      <c r="Q225" s="216"/>
      <c r="R225" s="217">
        <f>SUM(R226:R231)</f>
        <v>0</v>
      </c>
      <c r="S225" s="216"/>
      <c r="T225" s="218">
        <f>SUM(T226:T231)</f>
        <v>0</v>
      </c>
      <c r="U225" s="11"/>
      <c r="V225" s="11"/>
      <c r="W225" s="11"/>
      <c r="X225" s="11"/>
      <c r="Y225" s="11"/>
      <c r="Z225" s="11"/>
      <c r="AA225" s="11"/>
      <c r="AB225" s="11"/>
      <c r="AC225" s="11"/>
      <c r="AD225" s="11"/>
      <c r="AE225" s="11"/>
      <c r="AR225" s="219" t="s">
        <v>90</v>
      </c>
      <c r="AT225" s="220" t="s">
        <v>82</v>
      </c>
      <c r="AU225" s="220" t="s">
        <v>90</v>
      </c>
      <c r="AY225" s="219" t="s">
        <v>244</v>
      </c>
      <c r="BK225" s="221">
        <f>SUM(BK226:BK231)</f>
        <v>0</v>
      </c>
    </row>
    <row r="226" s="2" customFormat="1" ht="16.5" customHeight="1">
      <c r="A226" s="40"/>
      <c r="B226" s="41"/>
      <c r="C226" s="222" t="s">
        <v>388</v>
      </c>
      <c r="D226" s="222" t="s">
        <v>245</v>
      </c>
      <c r="E226" s="223" t="s">
        <v>2383</v>
      </c>
      <c r="F226" s="224" t="s">
        <v>2384</v>
      </c>
      <c r="G226" s="225" t="s">
        <v>419</v>
      </c>
      <c r="H226" s="226">
        <v>29.16</v>
      </c>
      <c r="I226" s="227"/>
      <c r="J226" s="228">
        <f>ROUND(I226*H226,2)</f>
        <v>0</v>
      </c>
      <c r="K226" s="224" t="s">
        <v>249</v>
      </c>
      <c r="L226" s="46"/>
      <c r="M226" s="229" t="s">
        <v>1</v>
      </c>
      <c r="N226" s="230" t="s">
        <v>48</v>
      </c>
      <c r="O226" s="93"/>
      <c r="P226" s="231">
        <f>O226*H226</f>
        <v>0</v>
      </c>
      <c r="Q226" s="231">
        <v>0</v>
      </c>
      <c r="R226" s="231">
        <f>Q226*H226</f>
        <v>0</v>
      </c>
      <c r="S226" s="231">
        <v>0</v>
      </c>
      <c r="T226" s="232">
        <f>S226*H226</f>
        <v>0</v>
      </c>
      <c r="U226" s="40"/>
      <c r="V226" s="40"/>
      <c r="W226" s="40"/>
      <c r="X226" s="40"/>
      <c r="Y226" s="40"/>
      <c r="Z226" s="40"/>
      <c r="AA226" s="40"/>
      <c r="AB226" s="40"/>
      <c r="AC226" s="40"/>
      <c r="AD226" s="40"/>
      <c r="AE226" s="40"/>
      <c r="AR226" s="233" t="s">
        <v>123</v>
      </c>
      <c r="AT226" s="233" t="s">
        <v>245</v>
      </c>
      <c r="AU226" s="233" t="s">
        <v>92</v>
      </c>
      <c r="AY226" s="18" t="s">
        <v>244</v>
      </c>
      <c r="BE226" s="234">
        <f>IF(N226="základní",J226,0)</f>
        <v>0</v>
      </c>
      <c r="BF226" s="234">
        <f>IF(N226="snížená",J226,0)</f>
        <v>0</v>
      </c>
      <c r="BG226" s="234">
        <f>IF(N226="zákl. přenesená",J226,0)</f>
        <v>0</v>
      </c>
      <c r="BH226" s="234">
        <f>IF(N226="sníž. přenesená",J226,0)</f>
        <v>0</v>
      </c>
      <c r="BI226" s="234">
        <f>IF(N226="nulová",J226,0)</f>
        <v>0</v>
      </c>
      <c r="BJ226" s="18" t="s">
        <v>90</v>
      </c>
      <c r="BK226" s="234">
        <f>ROUND(I226*H226,2)</f>
        <v>0</v>
      </c>
      <c r="BL226" s="18" t="s">
        <v>123</v>
      </c>
      <c r="BM226" s="233" t="s">
        <v>3924</v>
      </c>
    </row>
    <row r="227" s="2" customFormat="1">
      <c r="A227" s="40"/>
      <c r="B227" s="41"/>
      <c r="C227" s="42"/>
      <c r="D227" s="235" t="s">
        <v>250</v>
      </c>
      <c r="E227" s="42"/>
      <c r="F227" s="236" t="s">
        <v>3925</v>
      </c>
      <c r="G227" s="42"/>
      <c r="H227" s="42"/>
      <c r="I227" s="237"/>
      <c r="J227" s="42"/>
      <c r="K227" s="42"/>
      <c r="L227" s="46"/>
      <c r="M227" s="238"/>
      <c r="N227" s="239"/>
      <c r="O227" s="93"/>
      <c r="P227" s="93"/>
      <c r="Q227" s="93"/>
      <c r="R227" s="93"/>
      <c r="S227" s="93"/>
      <c r="T227" s="94"/>
      <c r="U227" s="40"/>
      <c r="V227" s="40"/>
      <c r="W227" s="40"/>
      <c r="X227" s="40"/>
      <c r="Y227" s="40"/>
      <c r="Z227" s="40"/>
      <c r="AA227" s="40"/>
      <c r="AB227" s="40"/>
      <c r="AC227" s="40"/>
      <c r="AD227" s="40"/>
      <c r="AE227" s="40"/>
      <c r="AT227" s="18" t="s">
        <v>250</v>
      </c>
      <c r="AU227" s="18" t="s">
        <v>92</v>
      </c>
    </row>
    <row r="228" s="2" customFormat="1" ht="16.5" customHeight="1">
      <c r="A228" s="40"/>
      <c r="B228" s="41"/>
      <c r="C228" s="222" t="s">
        <v>315</v>
      </c>
      <c r="D228" s="222" t="s">
        <v>245</v>
      </c>
      <c r="E228" s="223" t="s">
        <v>511</v>
      </c>
      <c r="F228" s="224" t="s">
        <v>512</v>
      </c>
      <c r="G228" s="225" t="s">
        <v>419</v>
      </c>
      <c r="H228" s="226">
        <v>29.16</v>
      </c>
      <c r="I228" s="227"/>
      <c r="J228" s="228">
        <f>ROUND(I228*H228,2)</f>
        <v>0</v>
      </c>
      <c r="K228" s="224" t="s">
        <v>434</v>
      </c>
      <c r="L228" s="46"/>
      <c r="M228" s="229" t="s">
        <v>1</v>
      </c>
      <c r="N228" s="230" t="s">
        <v>48</v>
      </c>
      <c r="O228" s="93"/>
      <c r="P228" s="231">
        <f>O228*H228</f>
        <v>0</v>
      </c>
      <c r="Q228" s="231">
        <v>0</v>
      </c>
      <c r="R228" s="231">
        <f>Q228*H228</f>
        <v>0</v>
      </c>
      <c r="S228" s="231">
        <v>0</v>
      </c>
      <c r="T228" s="232">
        <f>S228*H228</f>
        <v>0</v>
      </c>
      <c r="U228" s="40"/>
      <c r="V228" s="40"/>
      <c r="W228" s="40"/>
      <c r="X228" s="40"/>
      <c r="Y228" s="40"/>
      <c r="Z228" s="40"/>
      <c r="AA228" s="40"/>
      <c r="AB228" s="40"/>
      <c r="AC228" s="40"/>
      <c r="AD228" s="40"/>
      <c r="AE228" s="40"/>
      <c r="AR228" s="233" t="s">
        <v>123</v>
      </c>
      <c r="AT228" s="233" t="s">
        <v>245</v>
      </c>
      <c r="AU228" s="233" t="s">
        <v>92</v>
      </c>
      <c r="AY228" s="18" t="s">
        <v>244</v>
      </c>
      <c r="BE228" s="234">
        <f>IF(N228="základní",J228,0)</f>
        <v>0</v>
      </c>
      <c r="BF228" s="234">
        <f>IF(N228="snížená",J228,0)</f>
        <v>0</v>
      </c>
      <c r="BG228" s="234">
        <f>IF(N228="zákl. přenesená",J228,0)</f>
        <v>0</v>
      </c>
      <c r="BH228" s="234">
        <f>IF(N228="sníž. přenesená",J228,0)</f>
        <v>0</v>
      </c>
      <c r="BI228" s="234">
        <f>IF(N228="nulová",J228,0)</f>
        <v>0</v>
      </c>
      <c r="BJ228" s="18" t="s">
        <v>90</v>
      </c>
      <c r="BK228" s="234">
        <f>ROUND(I228*H228,2)</f>
        <v>0</v>
      </c>
      <c r="BL228" s="18" t="s">
        <v>123</v>
      </c>
      <c r="BM228" s="233" t="s">
        <v>3926</v>
      </c>
    </row>
    <row r="229" s="2" customFormat="1" ht="16.5" customHeight="1">
      <c r="A229" s="40"/>
      <c r="B229" s="41"/>
      <c r="C229" s="222" t="s">
        <v>396</v>
      </c>
      <c r="D229" s="222" t="s">
        <v>245</v>
      </c>
      <c r="E229" s="223" t="s">
        <v>514</v>
      </c>
      <c r="F229" s="224" t="s">
        <v>515</v>
      </c>
      <c r="G229" s="225" t="s">
        <v>419</v>
      </c>
      <c r="H229" s="226">
        <v>437.39999999999998</v>
      </c>
      <c r="I229" s="227"/>
      <c r="J229" s="228">
        <f>ROUND(I229*H229,2)</f>
        <v>0</v>
      </c>
      <c r="K229" s="224" t="s">
        <v>434</v>
      </c>
      <c r="L229" s="46"/>
      <c r="M229" s="229" t="s">
        <v>1</v>
      </c>
      <c r="N229" s="230" t="s">
        <v>48</v>
      </c>
      <c r="O229" s="93"/>
      <c r="P229" s="231">
        <f>O229*H229</f>
        <v>0</v>
      </c>
      <c r="Q229" s="231">
        <v>0</v>
      </c>
      <c r="R229" s="231">
        <f>Q229*H229</f>
        <v>0</v>
      </c>
      <c r="S229" s="231">
        <v>0</v>
      </c>
      <c r="T229" s="232">
        <f>S229*H229</f>
        <v>0</v>
      </c>
      <c r="U229" s="40"/>
      <c r="V229" s="40"/>
      <c r="W229" s="40"/>
      <c r="X229" s="40"/>
      <c r="Y229" s="40"/>
      <c r="Z229" s="40"/>
      <c r="AA229" s="40"/>
      <c r="AB229" s="40"/>
      <c r="AC229" s="40"/>
      <c r="AD229" s="40"/>
      <c r="AE229" s="40"/>
      <c r="AR229" s="233" t="s">
        <v>123</v>
      </c>
      <c r="AT229" s="233" t="s">
        <v>245</v>
      </c>
      <c r="AU229" s="233" t="s">
        <v>92</v>
      </c>
      <c r="AY229" s="18" t="s">
        <v>244</v>
      </c>
      <c r="BE229" s="234">
        <f>IF(N229="základní",J229,0)</f>
        <v>0</v>
      </c>
      <c r="BF229" s="234">
        <f>IF(N229="snížená",J229,0)</f>
        <v>0</v>
      </c>
      <c r="BG229" s="234">
        <f>IF(N229="zákl. přenesená",J229,0)</f>
        <v>0</v>
      </c>
      <c r="BH229" s="234">
        <f>IF(N229="sníž. přenesená",J229,0)</f>
        <v>0</v>
      </c>
      <c r="BI229" s="234">
        <f>IF(N229="nulová",J229,0)</f>
        <v>0</v>
      </c>
      <c r="BJ229" s="18" t="s">
        <v>90</v>
      </c>
      <c r="BK229" s="234">
        <f>ROUND(I229*H229,2)</f>
        <v>0</v>
      </c>
      <c r="BL229" s="18" t="s">
        <v>123</v>
      </c>
      <c r="BM229" s="233" t="s">
        <v>3927</v>
      </c>
    </row>
    <row r="230" s="13" customFormat="1">
      <c r="A230" s="13"/>
      <c r="B230" s="262"/>
      <c r="C230" s="263"/>
      <c r="D230" s="235" t="s">
        <v>436</v>
      </c>
      <c r="E230" s="263"/>
      <c r="F230" s="265" t="s">
        <v>3928</v>
      </c>
      <c r="G230" s="263"/>
      <c r="H230" s="266">
        <v>437.39999999999998</v>
      </c>
      <c r="I230" s="267"/>
      <c r="J230" s="263"/>
      <c r="K230" s="263"/>
      <c r="L230" s="268"/>
      <c r="M230" s="269"/>
      <c r="N230" s="270"/>
      <c r="O230" s="270"/>
      <c r="P230" s="270"/>
      <c r="Q230" s="270"/>
      <c r="R230" s="270"/>
      <c r="S230" s="270"/>
      <c r="T230" s="271"/>
      <c r="U230" s="13"/>
      <c r="V230" s="13"/>
      <c r="W230" s="13"/>
      <c r="X230" s="13"/>
      <c r="Y230" s="13"/>
      <c r="Z230" s="13"/>
      <c r="AA230" s="13"/>
      <c r="AB230" s="13"/>
      <c r="AC230" s="13"/>
      <c r="AD230" s="13"/>
      <c r="AE230" s="13"/>
      <c r="AT230" s="272" t="s">
        <v>436</v>
      </c>
      <c r="AU230" s="272" t="s">
        <v>92</v>
      </c>
      <c r="AV230" s="13" t="s">
        <v>92</v>
      </c>
      <c r="AW230" s="13" t="s">
        <v>4</v>
      </c>
      <c r="AX230" s="13" t="s">
        <v>90</v>
      </c>
      <c r="AY230" s="272" t="s">
        <v>244</v>
      </c>
    </row>
    <row r="231" s="2" customFormat="1" ht="16.5" customHeight="1">
      <c r="A231" s="40"/>
      <c r="B231" s="41"/>
      <c r="C231" s="222" t="s">
        <v>321</v>
      </c>
      <c r="D231" s="222" t="s">
        <v>245</v>
      </c>
      <c r="E231" s="223" t="s">
        <v>518</v>
      </c>
      <c r="F231" s="224" t="s">
        <v>519</v>
      </c>
      <c r="G231" s="225" t="s">
        <v>419</v>
      </c>
      <c r="H231" s="226">
        <v>29.16</v>
      </c>
      <c r="I231" s="227"/>
      <c r="J231" s="228">
        <f>ROUND(I231*H231,2)</f>
        <v>0</v>
      </c>
      <c r="K231" s="224" t="s">
        <v>434</v>
      </c>
      <c r="L231" s="46"/>
      <c r="M231" s="229" t="s">
        <v>1</v>
      </c>
      <c r="N231" s="230" t="s">
        <v>48</v>
      </c>
      <c r="O231" s="93"/>
      <c r="P231" s="231">
        <f>O231*H231</f>
        <v>0</v>
      </c>
      <c r="Q231" s="231">
        <v>0</v>
      </c>
      <c r="R231" s="231">
        <f>Q231*H231</f>
        <v>0</v>
      </c>
      <c r="S231" s="231">
        <v>0</v>
      </c>
      <c r="T231" s="232">
        <f>S231*H231</f>
        <v>0</v>
      </c>
      <c r="U231" s="40"/>
      <c r="V231" s="40"/>
      <c r="W231" s="40"/>
      <c r="X231" s="40"/>
      <c r="Y231" s="40"/>
      <c r="Z231" s="40"/>
      <c r="AA231" s="40"/>
      <c r="AB231" s="40"/>
      <c r="AC231" s="40"/>
      <c r="AD231" s="40"/>
      <c r="AE231" s="40"/>
      <c r="AR231" s="233" t="s">
        <v>123</v>
      </c>
      <c r="AT231" s="233" t="s">
        <v>245</v>
      </c>
      <c r="AU231" s="233" t="s">
        <v>92</v>
      </c>
      <c r="AY231" s="18" t="s">
        <v>244</v>
      </c>
      <c r="BE231" s="234">
        <f>IF(N231="základní",J231,0)</f>
        <v>0</v>
      </c>
      <c r="BF231" s="234">
        <f>IF(N231="snížená",J231,0)</f>
        <v>0</v>
      </c>
      <c r="BG231" s="234">
        <f>IF(N231="zákl. přenesená",J231,0)</f>
        <v>0</v>
      </c>
      <c r="BH231" s="234">
        <f>IF(N231="sníž. přenesená",J231,0)</f>
        <v>0</v>
      </c>
      <c r="BI231" s="234">
        <f>IF(N231="nulová",J231,0)</f>
        <v>0</v>
      </c>
      <c r="BJ231" s="18" t="s">
        <v>90</v>
      </c>
      <c r="BK231" s="234">
        <f>ROUND(I231*H231,2)</f>
        <v>0</v>
      </c>
      <c r="BL231" s="18" t="s">
        <v>123</v>
      </c>
      <c r="BM231" s="233" t="s">
        <v>3929</v>
      </c>
    </row>
    <row r="232" s="11" customFormat="1" ht="22.8" customHeight="1">
      <c r="A232" s="11"/>
      <c r="B232" s="208"/>
      <c r="C232" s="209"/>
      <c r="D232" s="210" t="s">
        <v>82</v>
      </c>
      <c r="E232" s="260" t="s">
        <v>521</v>
      </c>
      <c r="F232" s="260" t="s">
        <v>522</v>
      </c>
      <c r="G232" s="209"/>
      <c r="H232" s="209"/>
      <c r="I232" s="212"/>
      <c r="J232" s="261">
        <f>BK232</f>
        <v>0</v>
      </c>
      <c r="K232" s="209"/>
      <c r="L232" s="214"/>
      <c r="M232" s="215"/>
      <c r="N232" s="216"/>
      <c r="O232" s="216"/>
      <c r="P232" s="217">
        <f>P233</f>
        <v>0</v>
      </c>
      <c r="Q232" s="216"/>
      <c r="R232" s="217">
        <f>R233</f>
        <v>0</v>
      </c>
      <c r="S232" s="216"/>
      <c r="T232" s="218">
        <f>T233</f>
        <v>0</v>
      </c>
      <c r="U232" s="11"/>
      <c r="V232" s="11"/>
      <c r="W232" s="11"/>
      <c r="X232" s="11"/>
      <c r="Y232" s="11"/>
      <c r="Z232" s="11"/>
      <c r="AA232" s="11"/>
      <c r="AB232" s="11"/>
      <c r="AC232" s="11"/>
      <c r="AD232" s="11"/>
      <c r="AE232" s="11"/>
      <c r="AR232" s="219" t="s">
        <v>90</v>
      </c>
      <c r="AT232" s="220" t="s">
        <v>82</v>
      </c>
      <c r="AU232" s="220" t="s">
        <v>90</v>
      </c>
      <c r="AY232" s="219" t="s">
        <v>244</v>
      </c>
      <c r="BK232" s="221">
        <f>BK233</f>
        <v>0</v>
      </c>
    </row>
    <row r="233" s="2" customFormat="1" ht="16.5" customHeight="1">
      <c r="A233" s="40"/>
      <c r="B233" s="41"/>
      <c r="C233" s="222" t="s">
        <v>405</v>
      </c>
      <c r="D233" s="222" t="s">
        <v>245</v>
      </c>
      <c r="E233" s="223" t="s">
        <v>3930</v>
      </c>
      <c r="F233" s="224" t="s">
        <v>3931</v>
      </c>
      <c r="G233" s="225" t="s">
        <v>419</v>
      </c>
      <c r="H233" s="226">
        <v>152.16</v>
      </c>
      <c r="I233" s="227"/>
      <c r="J233" s="228">
        <f>ROUND(I233*H233,2)</f>
        <v>0</v>
      </c>
      <c r="K233" s="224" t="s">
        <v>434</v>
      </c>
      <c r="L233" s="46"/>
      <c r="M233" s="229" t="s">
        <v>1</v>
      </c>
      <c r="N233" s="230" t="s">
        <v>48</v>
      </c>
      <c r="O233" s="93"/>
      <c r="P233" s="231">
        <f>O233*H233</f>
        <v>0</v>
      </c>
      <c r="Q233" s="231">
        <v>0</v>
      </c>
      <c r="R233" s="231">
        <f>Q233*H233</f>
        <v>0</v>
      </c>
      <c r="S233" s="231">
        <v>0</v>
      </c>
      <c r="T233" s="232">
        <f>S233*H233</f>
        <v>0</v>
      </c>
      <c r="U233" s="40"/>
      <c r="V233" s="40"/>
      <c r="W233" s="40"/>
      <c r="X233" s="40"/>
      <c r="Y233" s="40"/>
      <c r="Z233" s="40"/>
      <c r="AA233" s="40"/>
      <c r="AB233" s="40"/>
      <c r="AC233" s="40"/>
      <c r="AD233" s="40"/>
      <c r="AE233" s="40"/>
      <c r="AR233" s="233" t="s">
        <v>123</v>
      </c>
      <c r="AT233" s="233" t="s">
        <v>245</v>
      </c>
      <c r="AU233" s="233" t="s">
        <v>92</v>
      </c>
      <c r="AY233" s="18" t="s">
        <v>244</v>
      </c>
      <c r="BE233" s="234">
        <f>IF(N233="základní",J233,0)</f>
        <v>0</v>
      </c>
      <c r="BF233" s="234">
        <f>IF(N233="snížená",J233,0)</f>
        <v>0</v>
      </c>
      <c r="BG233" s="234">
        <f>IF(N233="zákl. přenesená",J233,0)</f>
        <v>0</v>
      </c>
      <c r="BH233" s="234">
        <f>IF(N233="sníž. přenesená",J233,0)</f>
        <v>0</v>
      </c>
      <c r="BI233" s="234">
        <f>IF(N233="nulová",J233,0)</f>
        <v>0</v>
      </c>
      <c r="BJ233" s="18" t="s">
        <v>90</v>
      </c>
      <c r="BK233" s="234">
        <f>ROUND(I233*H233,2)</f>
        <v>0</v>
      </c>
      <c r="BL233" s="18" t="s">
        <v>123</v>
      </c>
      <c r="BM233" s="233" t="s">
        <v>3932</v>
      </c>
    </row>
    <row r="234" s="11" customFormat="1" ht="25.92" customHeight="1">
      <c r="A234" s="11"/>
      <c r="B234" s="208"/>
      <c r="C234" s="209"/>
      <c r="D234" s="210" t="s">
        <v>82</v>
      </c>
      <c r="E234" s="211" t="s">
        <v>526</v>
      </c>
      <c r="F234" s="211" t="s">
        <v>129</v>
      </c>
      <c r="G234" s="209"/>
      <c r="H234" s="209"/>
      <c r="I234" s="212"/>
      <c r="J234" s="213">
        <f>BK234</f>
        <v>0</v>
      </c>
      <c r="K234" s="209"/>
      <c r="L234" s="214"/>
      <c r="M234" s="215"/>
      <c r="N234" s="216"/>
      <c r="O234" s="216"/>
      <c r="P234" s="217">
        <f>SUM(P235:P241)</f>
        <v>0</v>
      </c>
      <c r="Q234" s="216"/>
      <c r="R234" s="217">
        <f>SUM(R235:R241)</f>
        <v>0</v>
      </c>
      <c r="S234" s="216"/>
      <c r="T234" s="218">
        <f>SUM(T235:T241)</f>
        <v>0</v>
      </c>
      <c r="U234" s="11"/>
      <c r="V234" s="11"/>
      <c r="W234" s="11"/>
      <c r="X234" s="11"/>
      <c r="Y234" s="11"/>
      <c r="Z234" s="11"/>
      <c r="AA234" s="11"/>
      <c r="AB234" s="11"/>
      <c r="AC234" s="11"/>
      <c r="AD234" s="11"/>
      <c r="AE234" s="11"/>
      <c r="AR234" s="219" t="s">
        <v>123</v>
      </c>
      <c r="AT234" s="220" t="s">
        <v>82</v>
      </c>
      <c r="AU234" s="220" t="s">
        <v>83</v>
      </c>
      <c r="AY234" s="219" t="s">
        <v>244</v>
      </c>
      <c r="BK234" s="221">
        <f>SUM(BK235:BK241)</f>
        <v>0</v>
      </c>
    </row>
    <row r="235" s="2" customFormat="1" ht="16.5" customHeight="1">
      <c r="A235" s="40"/>
      <c r="B235" s="41"/>
      <c r="C235" s="222" t="s">
        <v>325</v>
      </c>
      <c r="D235" s="222" t="s">
        <v>245</v>
      </c>
      <c r="E235" s="223" t="s">
        <v>3933</v>
      </c>
      <c r="F235" s="224" t="s">
        <v>3934</v>
      </c>
      <c r="G235" s="225" t="s">
        <v>979</v>
      </c>
      <c r="H235" s="226">
        <v>2</v>
      </c>
      <c r="I235" s="227"/>
      <c r="J235" s="228">
        <f>ROUND(I235*H235,2)</f>
        <v>0</v>
      </c>
      <c r="K235" s="224" t="s">
        <v>249</v>
      </c>
      <c r="L235" s="46"/>
      <c r="M235" s="229" t="s">
        <v>1</v>
      </c>
      <c r="N235" s="230" t="s">
        <v>48</v>
      </c>
      <c r="O235" s="93"/>
      <c r="P235" s="231">
        <f>O235*H235</f>
        <v>0</v>
      </c>
      <c r="Q235" s="231">
        <v>0</v>
      </c>
      <c r="R235" s="231">
        <f>Q235*H235</f>
        <v>0</v>
      </c>
      <c r="S235" s="231">
        <v>0</v>
      </c>
      <c r="T235" s="232">
        <f>S235*H235</f>
        <v>0</v>
      </c>
      <c r="U235" s="40"/>
      <c r="V235" s="40"/>
      <c r="W235" s="40"/>
      <c r="X235" s="40"/>
      <c r="Y235" s="40"/>
      <c r="Z235" s="40"/>
      <c r="AA235" s="40"/>
      <c r="AB235" s="40"/>
      <c r="AC235" s="40"/>
      <c r="AD235" s="40"/>
      <c r="AE235" s="40"/>
      <c r="AR235" s="233" t="s">
        <v>123</v>
      </c>
      <c r="AT235" s="233" t="s">
        <v>245</v>
      </c>
      <c r="AU235" s="233" t="s">
        <v>90</v>
      </c>
      <c r="AY235" s="18" t="s">
        <v>244</v>
      </c>
      <c r="BE235" s="234">
        <f>IF(N235="základní",J235,0)</f>
        <v>0</v>
      </c>
      <c r="BF235" s="234">
        <f>IF(N235="snížená",J235,0)</f>
        <v>0</v>
      </c>
      <c r="BG235" s="234">
        <f>IF(N235="zákl. přenesená",J235,0)</f>
        <v>0</v>
      </c>
      <c r="BH235" s="234">
        <f>IF(N235="sníž. přenesená",J235,0)</f>
        <v>0</v>
      </c>
      <c r="BI235" s="234">
        <f>IF(N235="nulová",J235,0)</f>
        <v>0</v>
      </c>
      <c r="BJ235" s="18" t="s">
        <v>90</v>
      </c>
      <c r="BK235" s="234">
        <f>ROUND(I235*H235,2)</f>
        <v>0</v>
      </c>
      <c r="BL235" s="18" t="s">
        <v>123</v>
      </c>
      <c r="BM235" s="233" t="s">
        <v>3935</v>
      </c>
    </row>
    <row r="236" s="2" customFormat="1">
      <c r="A236" s="40"/>
      <c r="B236" s="41"/>
      <c r="C236" s="42"/>
      <c r="D236" s="235" t="s">
        <v>250</v>
      </c>
      <c r="E236" s="42"/>
      <c r="F236" s="236" t="s">
        <v>3936</v>
      </c>
      <c r="G236" s="42"/>
      <c r="H236" s="42"/>
      <c r="I236" s="237"/>
      <c r="J236" s="42"/>
      <c r="K236" s="42"/>
      <c r="L236" s="46"/>
      <c r="M236" s="238"/>
      <c r="N236" s="239"/>
      <c r="O236" s="93"/>
      <c r="P236" s="93"/>
      <c r="Q236" s="93"/>
      <c r="R236" s="93"/>
      <c r="S236" s="93"/>
      <c r="T236" s="94"/>
      <c r="U236" s="40"/>
      <c r="V236" s="40"/>
      <c r="W236" s="40"/>
      <c r="X236" s="40"/>
      <c r="Y236" s="40"/>
      <c r="Z236" s="40"/>
      <c r="AA236" s="40"/>
      <c r="AB236" s="40"/>
      <c r="AC236" s="40"/>
      <c r="AD236" s="40"/>
      <c r="AE236" s="40"/>
      <c r="AT236" s="18" t="s">
        <v>250</v>
      </c>
      <c r="AU236" s="18" t="s">
        <v>90</v>
      </c>
    </row>
    <row r="237" s="15" customFormat="1">
      <c r="A237" s="15"/>
      <c r="B237" s="287"/>
      <c r="C237" s="288"/>
      <c r="D237" s="235" t="s">
        <v>436</v>
      </c>
      <c r="E237" s="289" t="s">
        <v>1</v>
      </c>
      <c r="F237" s="290" t="s">
        <v>3937</v>
      </c>
      <c r="G237" s="288"/>
      <c r="H237" s="289" t="s">
        <v>1</v>
      </c>
      <c r="I237" s="291"/>
      <c r="J237" s="288"/>
      <c r="K237" s="288"/>
      <c r="L237" s="292"/>
      <c r="M237" s="293"/>
      <c r="N237" s="294"/>
      <c r="O237" s="294"/>
      <c r="P237" s="294"/>
      <c r="Q237" s="294"/>
      <c r="R237" s="294"/>
      <c r="S237" s="294"/>
      <c r="T237" s="295"/>
      <c r="U237" s="15"/>
      <c r="V237" s="15"/>
      <c r="W237" s="15"/>
      <c r="X237" s="15"/>
      <c r="Y237" s="15"/>
      <c r="Z237" s="15"/>
      <c r="AA237" s="15"/>
      <c r="AB237" s="15"/>
      <c r="AC237" s="15"/>
      <c r="AD237" s="15"/>
      <c r="AE237" s="15"/>
      <c r="AT237" s="296" t="s">
        <v>436</v>
      </c>
      <c r="AU237" s="296" t="s">
        <v>90</v>
      </c>
      <c r="AV237" s="15" t="s">
        <v>90</v>
      </c>
      <c r="AW237" s="15" t="s">
        <v>38</v>
      </c>
      <c r="AX237" s="15" t="s">
        <v>83</v>
      </c>
      <c r="AY237" s="296" t="s">
        <v>244</v>
      </c>
    </row>
    <row r="238" s="15" customFormat="1">
      <c r="A238" s="15"/>
      <c r="B238" s="287"/>
      <c r="C238" s="288"/>
      <c r="D238" s="235" t="s">
        <v>436</v>
      </c>
      <c r="E238" s="289" t="s">
        <v>1</v>
      </c>
      <c r="F238" s="290" t="s">
        <v>3938</v>
      </c>
      <c r="G238" s="288"/>
      <c r="H238" s="289" t="s">
        <v>1</v>
      </c>
      <c r="I238" s="291"/>
      <c r="J238" s="288"/>
      <c r="K238" s="288"/>
      <c r="L238" s="292"/>
      <c r="M238" s="293"/>
      <c r="N238" s="294"/>
      <c r="O238" s="294"/>
      <c r="P238" s="294"/>
      <c r="Q238" s="294"/>
      <c r="R238" s="294"/>
      <c r="S238" s="294"/>
      <c r="T238" s="295"/>
      <c r="U238" s="15"/>
      <c r="V238" s="15"/>
      <c r="W238" s="15"/>
      <c r="X238" s="15"/>
      <c r="Y238" s="15"/>
      <c r="Z238" s="15"/>
      <c r="AA238" s="15"/>
      <c r="AB238" s="15"/>
      <c r="AC238" s="15"/>
      <c r="AD238" s="15"/>
      <c r="AE238" s="15"/>
      <c r="AT238" s="296" t="s">
        <v>436</v>
      </c>
      <c r="AU238" s="296" t="s">
        <v>90</v>
      </c>
      <c r="AV238" s="15" t="s">
        <v>90</v>
      </c>
      <c r="AW238" s="15" t="s">
        <v>38</v>
      </c>
      <c r="AX238" s="15" t="s">
        <v>83</v>
      </c>
      <c r="AY238" s="296" t="s">
        <v>244</v>
      </c>
    </row>
    <row r="239" s="15" customFormat="1">
      <c r="A239" s="15"/>
      <c r="B239" s="287"/>
      <c r="C239" s="288"/>
      <c r="D239" s="235" t="s">
        <v>436</v>
      </c>
      <c r="E239" s="289" t="s">
        <v>1</v>
      </c>
      <c r="F239" s="290" t="s">
        <v>3939</v>
      </c>
      <c r="G239" s="288"/>
      <c r="H239" s="289" t="s">
        <v>1</v>
      </c>
      <c r="I239" s="291"/>
      <c r="J239" s="288"/>
      <c r="K239" s="288"/>
      <c r="L239" s="292"/>
      <c r="M239" s="293"/>
      <c r="N239" s="294"/>
      <c r="O239" s="294"/>
      <c r="P239" s="294"/>
      <c r="Q239" s="294"/>
      <c r="R239" s="294"/>
      <c r="S239" s="294"/>
      <c r="T239" s="295"/>
      <c r="U239" s="15"/>
      <c r="V239" s="15"/>
      <c r="W239" s="15"/>
      <c r="X239" s="15"/>
      <c r="Y239" s="15"/>
      <c r="Z239" s="15"/>
      <c r="AA239" s="15"/>
      <c r="AB239" s="15"/>
      <c r="AC239" s="15"/>
      <c r="AD239" s="15"/>
      <c r="AE239" s="15"/>
      <c r="AT239" s="296" t="s">
        <v>436</v>
      </c>
      <c r="AU239" s="296" t="s">
        <v>90</v>
      </c>
      <c r="AV239" s="15" t="s">
        <v>90</v>
      </c>
      <c r="AW239" s="15" t="s">
        <v>38</v>
      </c>
      <c r="AX239" s="15" t="s">
        <v>83</v>
      </c>
      <c r="AY239" s="296" t="s">
        <v>244</v>
      </c>
    </row>
    <row r="240" s="13" customFormat="1">
      <c r="A240" s="13"/>
      <c r="B240" s="262"/>
      <c r="C240" s="263"/>
      <c r="D240" s="235" t="s">
        <v>436</v>
      </c>
      <c r="E240" s="264" t="s">
        <v>1</v>
      </c>
      <c r="F240" s="265" t="s">
        <v>3940</v>
      </c>
      <c r="G240" s="263"/>
      <c r="H240" s="266">
        <v>2</v>
      </c>
      <c r="I240" s="267"/>
      <c r="J240" s="263"/>
      <c r="K240" s="263"/>
      <c r="L240" s="268"/>
      <c r="M240" s="269"/>
      <c r="N240" s="270"/>
      <c r="O240" s="270"/>
      <c r="P240" s="270"/>
      <c r="Q240" s="270"/>
      <c r="R240" s="270"/>
      <c r="S240" s="270"/>
      <c r="T240" s="271"/>
      <c r="U240" s="13"/>
      <c r="V240" s="13"/>
      <c r="W240" s="13"/>
      <c r="X240" s="13"/>
      <c r="Y240" s="13"/>
      <c r="Z240" s="13"/>
      <c r="AA240" s="13"/>
      <c r="AB240" s="13"/>
      <c r="AC240" s="13"/>
      <c r="AD240" s="13"/>
      <c r="AE240" s="13"/>
      <c r="AT240" s="272" t="s">
        <v>436</v>
      </c>
      <c r="AU240" s="272" t="s">
        <v>90</v>
      </c>
      <c r="AV240" s="13" t="s">
        <v>92</v>
      </c>
      <c r="AW240" s="13" t="s">
        <v>38</v>
      </c>
      <c r="AX240" s="13" t="s">
        <v>83</v>
      </c>
      <c r="AY240" s="272" t="s">
        <v>244</v>
      </c>
    </row>
    <row r="241" s="14" customFormat="1">
      <c r="A241" s="14"/>
      <c r="B241" s="273"/>
      <c r="C241" s="274"/>
      <c r="D241" s="235" t="s">
        <v>436</v>
      </c>
      <c r="E241" s="275" t="s">
        <v>1</v>
      </c>
      <c r="F241" s="276" t="s">
        <v>438</v>
      </c>
      <c r="G241" s="274"/>
      <c r="H241" s="277">
        <v>2</v>
      </c>
      <c r="I241" s="278"/>
      <c r="J241" s="274"/>
      <c r="K241" s="274"/>
      <c r="L241" s="279"/>
      <c r="M241" s="313"/>
      <c r="N241" s="314"/>
      <c r="O241" s="314"/>
      <c r="P241" s="314"/>
      <c r="Q241" s="314"/>
      <c r="R241" s="314"/>
      <c r="S241" s="314"/>
      <c r="T241" s="315"/>
      <c r="U241" s="14"/>
      <c r="V241" s="14"/>
      <c r="W241" s="14"/>
      <c r="X241" s="14"/>
      <c r="Y241" s="14"/>
      <c r="Z241" s="14"/>
      <c r="AA241" s="14"/>
      <c r="AB241" s="14"/>
      <c r="AC241" s="14"/>
      <c r="AD241" s="14"/>
      <c r="AE241" s="14"/>
      <c r="AT241" s="283" t="s">
        <v>436</v>
      </c>
      <c r="AU241" s="283" t="s">
        <v>90</v>
      </c>
      <c r="AV241" s="14" t="s">
        <v>123</v>
      </c>
      <c r="AW241" s="14" t="s">
        <v>38</v>
      </c>
      <c r="AX241" s="14" t="s">
        <v>90</v>
      </c>
      <c r="AY241" s="283" t="s">
        <v>244</v>
      </c>
    </row>
    <row r="242" s="2" customFormat="1" ht="6.96" customHeight="1">
      <c r="A242" s="40"/>
      <c r="B242" s="68"/>
      <c r="C242" s="69"/>
      <c r="D242" s="69"/>
      <c r="E242" s="69"/>
      <c r="F242" s="69"/>
      <c r="G242" s="69"/>
      <c r="H242" s="69"/>
      <c r="I242" s="69"/>
      <c r="J242" s="69"/>
      <c r="K242" s="69"/>
      <c r="L242" s="46"/>
      <c r="M242" s="40"/>
      <c r="O242" s="40"/>
      <c r="P242" s="40"/>
      <c r="Q242" s="40"/>
      <c r="R242" s="40"/>
      <c r="S242" s="40"/>
      <c r="T242" s="40"/>
      <c r="U242" s="40"/>
      <c r="V242" s="40"/>
      <c r="W242" s="40"/>
      <c r="X242" s="40"/>
      <c r="Y242" s="40"/>
      <c r="Z242" s="40"/>
      <c r="AA242" s="40"/>
      <c r="AB242" s="40"/>
      <c r="AC242" s="40"/>
      <c r="AD242" s="40"/>
      <c r="AE242" s="40"/>
    </row>
  </sheetData>
  <sheetProtection sheet="1" autoFilter="0" formatColumns="0" formatRows="0" objects="1" scenarios="1" spinCount="100000" saltValue="rhMzG2J6zA909jXawZh2Wva0n+f0wqjE1593aXyPyLUy/S+zsufwxgIJLQXt56kOqV9Lo85Pq0RS5lBNZg4hOA==" hashValue="LCdJghp4D8d+cxgsvcXHKxUUF2mwe/+0e4b/bvORMxzirMnIUKnhf6s7hifV82mVgJQOARmqVMwTvwd+jdINfw==" algorithmName="SHA-512" password="E785"/>
  <autoFilter ref="C123:K24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205</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3941</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ROUND(J117,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ROUND((SUM(BE117:BE119)),  2)</f>
        <v>0</v>
      </c>
      <c r="G33" s="40"/>
      <c r="H33" s="40"/>
      <c r="I33" s="167">
        <v>0.20999999999999999</v>
      </c>
      <c r="J33" s="166">
        <f>ROUND(((SUM(BE117:BE119))*I33),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ROUND((SUM(BF117:BF119)),  2)</f>
        <v>0</v>
      </c>
      <c r="G34" s="40"/>
      <c r="H34" s="40"/>
      <c r="I34" s="167">
        <v>0.14999999999999999</v>
      </c>
      <c r="J34" s="166">
        <f>ROUND(((SUM(BF117:BF119))*I34),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ROUND((SUM(BG117:BG119)),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ROUND((SUM(BH117:BH119)),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ROUND((SUM(BI117:BI119)),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SO 05 - Konečné terénní a sadové úpravy _ (OBJEKT NEOBSAZEN_NENACEŇOVAT)</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J117</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3942</v>
      </c>
      <c r="E97" s="194"/>
      <c r="F97" s="194"/>
      <c r="G97" s="194"/>
      <c r="H97" s="194"/>
      <c r="I97" s="194"/>
      <c r="J97" s="195">
        <f>J118</f>
        <v>0</v>
      </c>
      <c r="K97" s="192"/>
      <c r="L97" s="196"/>
      <c r="S97" s="9"/>
      <c r="T97" s="9"/>
      <c r="U97" s="9"/>
      <c r="V97" s="9"/>
      <c r="W97" s="9"/>
      <c r="X97" s="9"/>
      <c r="Y97" s="9"/>
      <c r="Z97" s="9"/>
      <c r="AA97" s="9"/>
      <c r="AB97" s="9"/>
      <c r="AC97" s="9"/>
      <c r="AD97" s="9"/>
      <c r="AE97" s="9"/>
    </row>
    <row r="98" s="2" customFormat="1" ht="21.84" customHeight="1">
      <c r="A98" s="40"/>
      <c r="B98" s="41"/>
      <c r="C98" s="42"/>
      <c r="D98" s="42"/>
      <c r="E98" s="42"/>
      <c r="F98" s="42"/>
      <c r="G98" s="42"/>
      <c r="H98" s="42"/>
      <c r="I98" s="42"/>
      <c r="J98" s="42"/>
      <c r="K98" s="42"/>
      <c r="L98" s="65"/>
      <c r="S98" s="40"/>
      <c r="T98" s="40"/>
      <c r="U98" s="40"/>
      <c r="V98" s="40"/>
      <c r="W98" s="40"/>
      <c r="X98" s="40"/>
      <c r="Y98" s="40"/>
      <c r="Z98" s="40"/>
      <c r="AA98" s="40"/>
      <c r="AB98" s="40"/>
      <c r="AC98" s="40"/>
      <c r="AD98" s="40"/>
      <c r="AE98" s="40"/>
    </row>
    <row r="99" s="2" customFormat="1" ht="6.96" customHeight="1">
      <c r="A99" s="40"/>
      <c r="B99" s="68"/>
      <c r="C99" s="69"/>
      <c r="D99" s="69"/>
      <c r="E99" s="69"/>
      <c r="F99" s="69"/>
      <c r="G99" s="69"/>
      <c r="H99" s="69"/>
      <c r="I99" s="69"/>
      <c r="J99" s="69"/>
      <c r="K99" s="69"/>
      <c r="L99" s="65"/>
      <c r="S99" s="40"/>
      <c r="T99" s="40"/>
      <c r="U99" s="40"/>
      <c r="V99" s="40"/>
      <c r="W99" s="40"/>
      <c r="X99" s="40"/>
      <c r="Y99" s="40"/>
      <c r="Z99" s="40"/>
      <c r="AA99" s="40"/>
      <c r="AB99" s="40"/>
      <c r="AC99" s="40"/>
      <c r="AD99" s="40"/>
      <c r="AE99" s="40"/>
    </row>
    <row r="103" s="2" customFormat="1" ht="6.96" customHeight="1">
      <c r="A103" s="40"/>
      <c r="B103" s="70"/>
      <c r="C103" s="71"/>
      <c r="D103" s="71"/>
      <c r="E103" s="71"/>
      <c r="F103" s="71"/>
      <c r="G103" s="71"/>
      <c r="H103" s="71"/>
      <c r="I103" s="71"/>
      <c r="J103" s="71"/>
      <c r="K103" s="71"/>
      <c r="L103" s="65"/>
      <c r="S103" s="40"/>
      <c r="T103" s="40"/>
      <c r="U103" s="40"/>
      <c r="V103" s="40"/>
      <c r="W103" s="40"/>
      <c r="X103" s="40"/>
      <c r="Y103" s="40"/>
      <c r="Z103" s="40"/>
      <c r="AA103" s="40"/>
      <c r="AB103" s="40"/>
      <c r="AC103" s="40"/>
      <c r="AD103" s="40"/>
      <c r="AE103" s="40"/>
    </row>
    <row r="104" s="2" customFormat="1" ht="24.96" customHeight="1">
      <c r="A104" s="40"/>
      <c r="B104" s="41"/>
      <c r="C104" s="24" t="s">
        <v>231</v>
      </c>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12" customHeight="1">
      <c r="A106" s="40"/>
      <c r="B106" s="41"/>
      <c r="C106" s="33" t="s">
        <v>16</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6.5" customHeight="1">
      <c r="A107" s="40"/>
      <c r="B107" s="41"/>
      <c r="C107" s="42"/>
      <c r="D107" s="42"/>
      <c r="E107" s="186" t="str">
        <f>E7</f>
        <v>Výstavba nadzemních koridorů , Slezská nemocnice v Opavě, p.o.</v>
      </c>
      <c r="F107" s="33"/>
      <c r="G107" s="33"/>
      <c r="H107" s="33"/>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216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78" t="str">
        <f>E9</f>
        <v>SO 05 - Konečné terénní a sadové úpravy _ (OBJEKT NEOBSAZEN_NENACEŇOVAT)</v>
      </c>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22</v>
      </c>
      <c r="D111" s="42"/>
      <c r="E111" s="42"/>
      <c r="F111" s="28" t="str">
        <f>F12</f>
        <v>Slezská nemocnice v Opavě, p.o.</v>
      </c>
      <c r="G111" s="42"/>
      <c r="H111" s="42"/>
      <c r="I111" s="33" t="s">
        <v>24</v>
      </c>
      <c r="J111" s="81" t="str">
        <f>IF(J12="","",J12)</f>
        <v>31. 5. 2022</v>
      </c>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25.65" customHeight="1">
      <c r="A113" s="40"/>
      <c r="B113" s="41"/>
      <c r="C113" s="33" t="s">
        <v>30</v>
      </c>
      <c r="D113" s="42"/>
      <c r="E113" s="42"/>
      <c r="F113" s="28" t="str">
        <f>E15</f>
        <v>Slezká nemocnice v Opavě, příspěvková organizace</v>
      </c>
      <c r="G113" s="42"/>
      <c r="H113" s="42"/>
      <c r="I113" s="33" t="s">
        <v>36</v>
      </c>
      <c r="J113" s="38" t="str">
        <f>E21</f>
        <v>CHVÁLEK ATELIÉR s.r.o.</v>
      </c>
      <c r="K113" s="42"/>
      <c r="L113" s="65"/>
      <c r="S113" s="40"/>
      <c r="T113" s="40"/>
      <c r="U113" s="40"/>
      <c r="V113" s="40"/>
      <c r="W113" s="40"/>
      <c r="X113" s="40"/>
      <c r="Y113" s="40"/>
      <c r="Z113" s="40"/>
      <c r="AA113" s="40"/>
      <c r="AB113" s="40"/>
      <c r="AC113" s="40"/>
      <c r="AD113" s="40"/>
      <c r="AE113" s="40"/>
    </row>
    <row r="114" s="2" customFormat="1" ht="15.15" customHeight="1">
      <c r="A114" s="40"/>
      <c r="B114" s="41"/>
      <c r="C114" s="33" t="s">
        <v>34</v>
      </c>
      <c r="D114" s="42"/>
      <c r="E114" s="42"/>
      <c r="F114" s="28" t="str">
        <f>IF(E18="","",E18)</f>
        <v>Vyplň údaj</v>
      </c>
      <c r="G114" s="42"/>
      <c r="H114" s="42"/>
      <c r="I114" s="33" t="s">
        <v>39</v>
      </c>
      <c r="J114" s="38" t="str">
        <f>E24</f>
        <v xml:space="preserve"> </v>
      </c>
      <c r="K114" s="42"/>
      <c r="L114" s="65"/>
      <c r="S114" s="40"/>
      <c r="T114" s="40"/>
      <c r="U114" s="40"/>
      <c r="V114" s="40"/>
      <c r="W114" s="40"/>
      <c r="X114" s="40"/>
      <c r="Y114" s="40"/>
      <c r="Z114" s="40"/>
      <c r="AA114" s="40"/>
      <c r="AB114" s="40"/>
      <c r="AC114" s="40"/>
      <c r="AD114" s="40"/>
      <c r="AE114" s="40"/>
    </row>
    <row r="115" s="2" customFormat="1" ht="10.32"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10" customFormat="1" ht="29.28" customHeight="1">
      <c r="A116" s="197"/>
      <c r="B116" s="198"/>
      <c r="C116" s="199" t="s">
        <v>232</v>
      </c>
      <c r="D116" s="200" t="s">
        <v>68</v>
      </c>
      <c r="E116" s="200" t="s">
        <v>64</v>
      </c>
      <c r="F116" s="200" t="s">
        <v>65</v>
      </c>
      <c r="G116" s="200" t="s">
        <v>233</v>
      </c>
      <c r="H116" s="200" t="s">
        <v>234</v>
      </c>
      <c r="I116" s="200" t="s">
        <v>235</v>
      </c>
      <c r="J116" s="200" t="s">
        <v>224</v>
      </c>
      <c r="K116" s="201" t="s">
        <v>236</v>
      </c>
      <c r="L116" s="202"/>
      <c r="M116" s="102" t="s">
        <v>1</v>
      </c>
      <c r="N116" s="103" t="s">
        <v>47</v>
      </c>
      <c r="O116" s="103" t="s">
        <v>237</v>
      </c>
      <c r="P116" s="103" t="s">
        <v>238</v>
      </c>
      <c r="Q116" s="103" t="s">
        <v>239</v>
      </c>
      <c r="R116" s="103" t="s">
        <v>240</v>
      </c>
      <c r="S116" s="103" t="s">
        <v>241</v>
      </c>
      <c r="T116" s="104" t="s">
        <v>242</v>
      </c>
      <c r="U116" s="197"/>
      <c r="V116" s="197"/>
      <c r="W116" s="197"/>
      <c r="X116" s="197"/>
      <c r="Y116" s="197"/>
      <c r="Z116" s="197"/>
      <c r="AA116" s="197"/>
      <c r="AB116" s="197"/>
      <c r="AC116" s="197"/>
      <c r="AD116" s="197"/>
      <c r="AE116" s="197"/>
    </row>
    <row r="117" s="2" customFormat="1" ht="22.8" customHeight="1">
      <c r="A117" s="40"/>
      <c r="B117" s="41"/>
      <c r="C117" s="109" t="s">
        <v>243</v>
      </c>
      <c r="D117" s="42"/>
      <c r="E117" s="42"/>
      <c r="F117" s="42"/>
      <c r="G117" s="42"/>
      <c r="H117" s="42"/>
      <c r="I117" s="42"/>
      <c r="J117" s="203">
        <f>BK117</f>
        <v>0</v>
      </c>
      <c r="K117" s="42"/>
      <c r="L117" s="46"/>
      <c r="M117" s="105"/>
      <c r="N117" s="204"/>
      <c r="O117" s="106"/>
      <c r="P117" s="205">
        <f>P118</f>
        <v>0</v>
      </c>
      <c r="Q117" s="106"/>
      <c r="R117" s="205">
        <f>R118</f>
        <v>0</v>
      </c>
      <c r="S117" s="106"/>
      <c r="T117" s="206">
        <f>T118</f>
        <v>0</v>
      </c>
      <c r="U117" s="40"/>
      <c r="V117" s="40"/>
      <c r="W117" s="40"/>
      <c r="X117" s="40"/>
      <c r="Y117" s="40"/>
      <c r="Z117" s="40"/>
      <c r="AA117" s="40"/>
      <c r="AB117" s="40"/>
      <c r="AC117" s="40"/>
      <c r="AD117" s="40"/>
      <c r="AE117" s="40"/>
      <c r="AT117" s="18" t="s">
        <v>82</v>
      </c>
      <c r="AU117" s="18" t="s">
        <v>226</v>
      </c>
      <c r="BK117" s="207">
        <f>BK118</f>
        <v>0</v>
      </c>
    </row>
    <row r="118" s="11" customFormat="1" ht="25.92" customHeight="1">
      <c r="A118" s="11"/>
      <c r="B118" s="208"/>
      <c r="C118" s="209"/>
      <c r="D118" s="210" t="s">
        <v>82</v>
      </c>
      <c r="E118" s="211" t="s">
        <v>1334</v>
      </c>
      <c r="F118" s="211" t="s">
        <v>3943</v>
      </c>
      <c r="G118" s="209"/>
      <c r="H118" s="209"/>
      <c r="I118" s="212"/>
      <c r="J118" s="213">
        <f>BK118</f>
        <v>0</v>
      </c>
      <c r="K118" s="209"/>
      <c r="L118" s="214"/>
      <c r="M118" s="215"/>
      <c r="N118" s="216"/>
      <c r="O118" s="216"/>
      <c r="P118" s="217">
        <f>P119</f>
        <v>0</v>
      </c>
      <c r="Q118" s="216"/>
      <c r="R118" s="217">
        <f>R119</f>
        <v>0</v>
      </c>
      <c r="S118" s="216"/>
      <c r="T118" s="218">
        <f>T119</f>
        <v>0</v>
      </c>
      <c r="U118" s="11"/>
      <c r="V118" s="11"/>
      <c r="W118" s="11"/>
      <c r="X118" s="11"/>
      <c r="Y118" s="11"/>
      <c r="Z118" s="11"/>
      <c r="AA118" s="11"/>
      <c r="AB118" s="11"/>
      <c r="AC118" s="11"/>
      <c r="AD118" s="11"/>
      <c r="AE118" s="11"/>
      <c r="AR118" s="219" t="s">
        <v>123</v>
      </c>
      <c r="AT118" s="220" t="s">
        <v>82</v>
      </c>
      <c r="AU118" s="220" t="s">
        <v>83</v>
      </c>
      <c r="AY118" s="219" t="s">
        <v>244</v>
      </c>
      <c r="BK118" s="221">
        <f>BK119</f>
        <v>0</v>
      </c>
    </row>
    <row r="119" s="2" customFormat="1" ht="16.5" customHeight="1">
      <c r="A119" s="40"/>
      <c r="B119" s="41"/>
      <c r="C119" s="222" t="s">
        <v>90</v>
      </c>
      <c r="D119" s="222" t="s">
        <v>245</v>
      </c>
      <c r="E119" s="223" t="s">
        <v>1336</v>
      </c>
      <c r="F119" s="224" t="s">
        <v>3944</v>
      </c>
      <c r="G119" s="225" t="s">
        <v>1</v>
      </c>
      <c r="H119" s="226">
        <v>0</v>
      </c>
      <c r="I119" s="227"/>
      <c r="J119" s="228">
        <f>ROUND(I119*H119,2)</f>
        <v>0</v>
      </c>
      <c r="K119" s="224" t="s">
        <v>1</v>
      </c>
      <c r="L119" s="46"/>
      <c r="M119" s="250" t="s">
        <v>1</v>
      </c>
      <c r="N119" s="251" t="s">
        <v>48</v>
      </c>
      <c r="O119" s="252"/>
      <c r="P119" s="253">
        <f>O119*H119</f>
        <v>0</v>
      </c>
      <c r="Q119" s="253">
        <v>0</v>
      </c>
      <c r="R119" s="253">
        <f>Q119*H119</f>
        <v>0</v>
      </c>
      <c r="S119" s="253">
        <v>0</v>
      </c>
      <c r="T119" s="254">
        <f>S119*H119</f>
        <v>0</v>
      </c>
      <c r="U119" s="40"/>
      <c r="V119" s="40"/>
      <c r="W119" s="40"/>
      <c r="X119" s="40"/>
      <c r="Y119" s="40"/>
      <c r="Z119" s="40"/>
      <c r="AA119" s="40"/>
      <c r="AB119" s="40"/>
      <c r="AC119" s="40"/>
      <c r="AD119" s="40"/>
      <c r="AE119" s="40"/>
      <c r="AR119" s="233" t="s">
        <v>530</v>
      </c>
      <c r="AT119" s="233" t="s">
        <v>245</v>
      </c>
      <c r="AU119" s="233" t="s">
        <v>90</v>
      </c>
      <c r="AY119" s="18" t="s">
        <v>244</v>
      </c>
      <c r="BE119" s="234">
        <f>IF(N119="základní",J119,0)</f>
        <v>0</v>
      </c>
      <c r="BF119" s="234">
        <f>IF(N119="snížená",J119,0)</f>
        <v>0</v>
      </c>
      <c r="BG119" s="234">
        <f>IF(N119="zákl. přenesená",J119,0)</f>
        <v>0</v>
      </c>
      <c r="BH119" s="234">
        <f>IF(N119="sníž. přenesená",J119,0)</f>
        <v>0</v>
      </c>
      <c r="BI119" s="234">
        <f>IF(N119="nulová",J119,0)</f>
        <v>0</v>
      </c>
      <c r="BJ119" s="18" t="s">
        <v>90</v>
      </c>
      <c r="BK119" s="234">
        <f>ROUND(I119*H119,2)</f>
        <v>0</v>
      </c>
      <c r="BL119" s="18" t="s">
        <v>530</v>
      </c>
      <c r="BM119" s="233" t="s">
        <v>3945</v>
      </c>
    </row>
    <row r="120" s="2" customFormat="1" ht="6.96" customHeight="1">
      <c r="A120" s="40"/>
      <c r="B120" s="68"/>
      <c r="C120" s="69"/>
      <c r="D120" s="69"/>
      <c r="E120" s="69"/>
      <c r="F120" s="69"/>
      <c r="G120" s="69"/>
      <c r="H120" s="69"/>
      <c r="I120" s="69"/>
      <c r="J120" s="69"/>
      <c r="K120" s="69"/>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tZW1m2PMG0A69+pcngSdX2JMl/WFq7FWUfVJFoTNBzeGYDsJpPSn4YmI0+6s7nCI0tb2+SGjutr8Y1T/488IQw==" hashValue="tb+l0anKYJzU5wMVU/mUHJoyl2ihBYekPv5/PB6AJ6lcFeytHg0l7suVSFmzunvD0+RclmkgfdnVktcse9ru3A==" algorithmName="SHA-512" password="E785"/>
  <autoFilter ref="C116:K119"/>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209</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3946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3947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ROUND(J137,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ROUND((SUM(BE137:BE190)),  2)</f>
        <v>0</v>
      </c>
      <c r="G35" s="40"/>
      <c r="H35" s="40"/>
      <c r="I35" s="167">
        <v>0.20999999999999999</v>
      </c>
      <c r="J35" s="166">
        <f>ROUND(((SUM(BE137:BE190))*I35),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ROUND((SUM(BF137:BF190)),  2)</f>
        <v>0</v>
      </c>
      <c r="G36" s="40"/>
      <c r="H36" s="40"/>
      <c r="I36" s="167">
        <v>0.14999999999999999</v>
      </c>
      <c r="J36" s="166">
        <f>ROUND(((SUM(BF137:BF190))*I36),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ROUND((SUM(BG137:BG190)),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ROUND((SUM(BH137:BH190)),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ROUND((SUM(BI137:BI190)),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3946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1 - Fotovoltaika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J137</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3948</v>
      </c>
      <c r="E99" s="194"/>
      <c r="F99" s="194"/>
      <c r="G99" s="194"/>
      <c r="H99" s="194"/>
      <c r="I99" s="194"/>
      <c r="J99" s="195">
        <f>J138</f>
        <v>0</v>
      </c>
      <c r="K99" s="192"/>
      <c r="L99" s="196"/>
      <c r="S99" s="9"/>
      <c r="T99" s="9"/>
      <c r="U99" s="9"/>
      <c r="V99" s="9"/>
      <c r="W99" s="9"/>
      <c r="X99" s="9"/>
      <c r="Y99" s="9"/>
      <c r="Z99" s="9"/>
      <c r="AA99" s="9"/>
      <c r="AB99" s="9"/>
      <c r="AC99" s="9"/>
      <c r="AD99" s="9"/>
      <c r="AE99" s="9"/>
    </row>
    <row r="100" s="12" customFormat="1" ht="19.92" customHeight="1">
      <c r="A100" s="12"/>
      <c r="B100" s="255"/>
      <c r="C100" s="135"/>
      <c r="D100" s="256" t="s">
        <v>3949</v>
      </c>
      <c r="E100" s="257"/>
      <c r="F100" s="257"/>
      <c r="G100" s="257"/>
      <c r="H100" s="257"/>
      <c r="I100" s="257"/>
      <c r="J100" s="258">
        <f>J139</f>
        <v>0</v>
      </c>
      <c r="K100" s="135"/>
      <c r="L100" s="259"/>
      <c r="S100" s="12"/>
      <c r="T100" s="12"/>
      <c r="U100" s="12"/>
      <c r="V100" s="12"/>
      <c r="W100" s="12"/>
      <c r="X100" s="12"/>
      <c r="Y100" s="12"/>
      <c r="Z100" s="12"/>
      <c r="AA100" s="12"/>
      <c r="AB100" s="12"/>
      <c r="AC100" s="12"/>
      <c r="AD100" s="12"/>
      <c r="AE100" s="12"/>
    </row>
    <row r="101" s="9" customFormat="1" ht="24.96" customHeight="1">
      <c r="A101" s="9"/>
      <c r="B101" s="191"/>
      <c r="C101" s="192"/>
      <c r="D101" s="193" t="s">
        <v>3950</v>
      </c>
      <c r="E101" s="194"/>
      <c r="F101" s="194"/>
      <c r="G101" s="194"/>
      <c r="H101" s="194"/>
      <c r="I101" s="194"/>
      <c r="J101" s="195">
        <f>J147</f>
        <v>0</v>
      </c>
      <c r="K101" s="192"/>
      <c r="L101" s="196"/>
      <c r="S101" s="9"/>
      <c r="T101" s="9"/>
      <c r="U101" s="9"/>
      <c r="V101" s="9"/>
      <c r="W101" s="9"/>
      <c r="X101" s="9"/>
      <c r="Y101" s="9"/>
      <c r="Z101" s="9"/>
      <c r="AA101" s="9"/>
      <c r="AB101" s="9"/>
      <c r="AC101" s="9"/>
      <c r="AD101" s="9"/>
      <c r="AE101" s="9"/>
    </row>
    <row r="102" s="12" customFormat="1" ht="19.92" customHeight="1">
      <c r="A102" s="12"/>
      <c r="B102" s="255"/>
      <c r="C102" s="135"/>
      <c r="D102" s="256" t="s">
        <v>3951</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3952</v>
      </c>
      <c r="E103" s="257"/>
      <c r="F103" s="257"/>
      <c r="G103" s="257"/>
      <c r="H103" s="257"/>
      <c r="I103" s="257"/>
      <c r="J103" s="258">
        <f>J153</f>
        <v>0</v>
      </c>
      <c r="K103" s="135"/>
      <c r="L103" s="259"/>
      <c r="S103" s="12"/>
      <c r="T103" s="12"/>
      <c r="U103" s="12"/>
      <c r="V103" s="12"/>
      <c r="W103" s="12"/>
      <c r="X103" s="12"/>
      <c r="Y103" s="12"/>
      <c r="Z103" s="12"/>
      <c r="AA103" s="12"/>
      <c r="AB103" s="12"/>
      <c r="AC103" s="12"/>
      <c r="AD103" s="12"/>
      <c r="AE103" s="12"/>
    </row>
    <row r="104" s="12" customFormat="1" ht="19.92" customHeight="1">
      <c r="A104" s="12"/>
      <c r="B104" s="255"/>
      <c r="C104" s="135"/>
      <c r="D104" s="256" t="s">
        <v>3953</v>
      </c>
      <c r="E104" s="257"/>
      <c r="F104" s="257"/>
      <c r="G104" s="257"/>
      <c r="H104" s="257"/>
      <c r="I104" s="257"/>
      <c r="J104" s="258">
        <f>J158</f>
        <v>0</v>
      </c>
      <c r="K104" s="135"/>
      <c r="L104" s="259"/>
      <c r="S104" s="12"/>
      <c r="T104" s="12"/>
      <c r="U104" s="12"/>
      <c r="V104" s="12"/>
      <c r="W104" s="12"/>
      <c r="X104" s="12"/>
      <c r="Y104" s="12"/>
      <c r="Z104" s="12"/>
      <c r="AA104" s="12"/>
      <c r="AB104" s="12"/>
      <c r="AC104" s="12"/>
      <c r="AD104" s="12"/>
      <c r="AE104" s="12"/>
    </row>
    <row r="105" s="12" customFormat="1" ht="19.92" customHeight="1">
      <c r="A105" s="12"/>
      <c r="B105" s="255"/>
      <c r="C105" s="135"/>
      <c r="D105" s="256" t="s">
        <v>3954</v>
      </c>
      <c r="E105" s="257"/>
      <c r="F105" s="257"/>
      <c r="G105" s="257"/>
      <c r="H105" s="257"/>
      <c r="I105" s="257"/>
      <c r="J105" s="258">
        <f>J160</f>
        <v>0</v>
      </c>
      <c r="K105" s="135"/>
      <c r="L105" s="259"/>
      <c r="S105" s="12"/>
      <c r="T105" s="12"/>
      <c r="U105" s="12"/>
      <c r="V105" s="12"/>
      <c r="W105" s="12"/>
      <c r="X105" s="12"/>
      <c r="Y105" s="12"/>
      <c r="Z105" s="12"/>
      <c r="AA105" s="12"/>
      <c r="AB105" s="12"/>
      <c r="AC105" s="12"/>
      <c r="AD105" s="12"/>
      <c r="AE105" s="12"/>
    </row>
    <row r="106" s="12" customFormat="1" ht="19.92" customHeight="1">
      <c r="A106" s="12"/>
      <c r="B106" s="255"/>
      <c r="C106" s="135"/>
      <c r="D106" s="256" t="s">
        <v>3955</v>
      </c>
      <c r="E106" s="257"/>
      <c r="F106" s="257"/>
      <c r="G106" s="257"/>
      <c r="H106" s="257"/>
      <c r="I106" s="257"/>
      <c r="J106" s="258">
        <f>J168</f>
        <v>0</v>
      </c>
      <c r="K106" s="135"/>
      <c r="L106" s="259"/>
      <c r="S106" s="12"/>
      <c r="T106" s="12"/>
      <c r="U106" s="12"/>
      <c r="V106" s="12"/>
      <c r="W106" s="12"/>
      <c r="X106" s="12"/>
      <c r="Y106" s="12"/>
      <c r="Z106" s="12"/>
      <c r="AA106" s="12"/>
      <c r="AB106" s="12"/>
      <c r="AC106" s="12"/>
      <c r="AD106" s="12"/>
      <c r="AE106" s="12"/>
    </row>
    <row r="107" s="9" customFormat="1" ht="24.96" customHeight="1">
      <c r="A107" s="9"/>
      <c r="B107" s="191"/>
      <c r="C107" s="192"/>
      <c r="D107" s="193" t="s">
        <v>3956</v>
      </c>
      <c r="E107" s="194"/>
      <c r="F107" s="194"/>
      <c r="G107" s="194"/>
      <c r="H107" s="194"/>
      <c r="I107" s="194"/>
      <c r="J107" s="195">
        <f>J171</f>
        <v>0</v>
      </c>
      <c r="K107" s="192"/>
      <c r="L107" s="196"/>
      <c r="S107" s="9"/>
      <c r="T107" s="9"/>
      <c r="U107" s="9"/>
      <c r="V107" s="9"/>
      <c r="W107" s="9"/>
      <c r="X107" s="9"/>
      <c r="Y107" s="9"/>
      <c r="Z107" s="9"/>
      <c r="AA107" s="9"/>
      <c r="AB107" s="9"/>
      <c r="AC107" s="9"/>
      <c r="AD107" s="9"/>
      <c r="AE107" s="9"/>
    </row>
    <row r="108" s="12" customFormat="1" ht="19.92" customHeight="1">
      <c r="A108" s="12"/>
      <c r="B108" s="255"/>
      <c r="C108" s="135"/>
      <c r="D108" s="256" t="s">
        <v>3957</v>
      </c>
      <c r="E108" s="257"/>
      <c r="F108" s="257"/>
      <c r="G108" s="257"/>
      <c r="H108" s="257"/>
      <c r="I108" s="257"/>
      <c r="J108" s="258">
        <f>J172</f>
        <v>0</v>
      </c>
      <c r="K108" s="135"/>
      <c r="L108" s="259"/>
      <c r="S108" s="12"/>
      <c r="T108" s="12"/>
      <c r="U108" s="12"/>
      <c r="V108" s="12"/>
      <c r="W108" s="12"/>
      <c r="X108" s="12"/>
      <c r="Y108" s="12"/>
      <c r="Z108" s="12"/>
      <c r="AA108" s="12"/>
      <c r="AB108" s="12"/>
      <c r="AC108" s="12"/>
      <c r="AD108" s="12"/>
      <c r="AE108" s="12"/>
    </row>
    <row r="109" s="12" customFormat="1" ht="19.92" customHeight="1">
      <c r="A109" s="12"/>
      <c r="B109" s="255"/>
      <c r="C109" s="135"/>
      <c r="D109" s="256" t="s">
        <v>3958</v>
      </c>
      <c r="E109" s="257"/>
      <c r="F109" s="257"/>
      <c r="G109" s="257"/>
      <c r="H109" s="257"/>
      <c r="I109" s="257"/>
      <c r="J109" s="258">
        <f>J177</f>
        <v>0</v>
      </c>
      <c r="K109" s="135"/>
      <c r="L109" s="259"/>
      <c r="S109" s="12"/>
      <c r="T109" s="12"/>
      <c r="U109" s="12"/>
      <c r="V109" s="12"/>
      <c r="W109" s="12"/>
      <c r="X109" s="12"/>
      <c r="Y109" s="12"/>
      <c r="Z109" s="12"/>
      <c r="AA109" s="12"/>
      <c r="AB109" s="12"/>
      <c r="AC109" s="12"/>
      <c r="AD109" s="12"/>
      <c r="AE109" s="12"/>
    </row>
    <row r="110" s="12" customFormat="1" ht="19.92" customHeight="1">
      <c r="A110" s="12"/>
      <c r="B110" s="255"/>
      <c r="C110" s="135"/>
      <c r="D110" s="256" t="s">
        <v>3959</v>
      </c>
      <c r="E110" s="257"/>
      <c r="F110" s="257"/>
      <c r="G110" s="257"/>
      <c r="H110" s="257"/>
      <c r="I110" s="257"/>
      <c r="J110" s="258">
        <f>J179</f>
        <v>0</v>
      </c>
      <c r="K110" s="135"/>
      <c r="L110" s="259"/>
      <c r="S110" s="12"/>
      <c r="T110" s="12"/>
      <c r="U110" s="12"/>
      <c r="V110" s="12"/>
      <c r="W110" s="12"/>
      <c r="X110" s="12"/>
      <c r="Y110" s="12"/>
      <c r="Z110" s="12"/>
      <c r="AA110" s="12"/>
      <c r="AB110" s="12"/>
      <c r="AC110" s="12"/>
      <c r="AD110" s="12"/>
      <c r="AE110" s="12"/>
    </row>
    <row r="111" s="9" customFormat="1" ht="24.96" customHeight="1">
      <c r="A111" s="9"/>
      <c r="B111" s="191"/>
      <c r="C111" s="192"/>
      <c r="D111" s="193" t="s">
        <v>3960</v>
      </c>
      <c r="E111" s="194"/>
      <c r="F111" s="194"/>
      <c r="G111" s="194"/>
      <c r="H111" s="194"/>
      <c r="I111" s="194"/>
      <c r="J111" s="195">
        <f>J182</f>
        <v>0</v>
      </c>
      <c r="K111" s="192"/>
      <c r="L111" s="196"/>
      <c r="S111" s="9"/>
      <c r="T111" s="9"/>
      <c r="U111" s="9"/>
      <c r="V111" s="9"/>
      <c r="W111" s="9"/>
      <c r="X111" s="9"/>
      <c r="Y111" s="9"/>
      <c r="Z111" s="9"/>
      <c r="AA111" s="9"/>
      <c r="AB111" s="9"/>
      <c r="AC111" s="9"/>
      <c r="AD111" s="9"/>
      <c r="AE111" s="9"/>
    </row>
    <row r="112" s="12" customFormat="1" ht="19.92" customHeight="1">
      <c r="A112" s="12"/>
      <c r="B112" s="255"/>
      <c r="C112" s="135"/>
      <c r="D112" s="256" t="s">
        <v>3961</v>
      </c>
      <c r="E112" s="257"/>
      <c r="F112" s="257"/>
      <c r="G112" s="257"/>
      <c r="H112" s="257"/>
      <c r="I112" s="257"/>
      <c r="J112" s="258">
        <f>J183</f>
        <v>0</v>
      </c>
      <c r="K112" s="135"/>
      <c r="L112" s="259"/>
      <c r="S112" s="12"/>
      <c r="T112" s="12"/>
      <c r="U112" s="12"/>
      <c r="V112" s="12"/>
      <c r="W112" s="12"/>
      <c r="X112" s="12"/>
      <c r="Y112" s="12"/>
      <c r="Z112" s="12"/>
      <c r="AA112" s="12"/>
      <c r="AB112" s="12"/>
      <c r="AC112" s="12"/>
      <c r="AD112" s="12"/>
      <c r="AE112" s="12"/>
    </row>
    <row r="113" s="9" customFormat="1" ht="24.96" customHeight="1">
      <c r="A113" s="9"/>
      <c r="B113" s="191"/>
      <c r="C113" s="192"/>
      <c r="D113" s="193" t="s">
        <v>3962</v>
      </c>
      <c r="E113" s="194"/>
      <c r="F113" s="194"/>
      <c r="G113" s="194"/>
      <c r="H113" s="194"/>
      <c r="I113" s="194"/>
      <c r="J113" s="195">
        <f>J185</f>
        <v>0</v>
      </c>
      <c r="K113" s="192"/>
      <c r="L113" s="196"/>
      <c r="S113" s="9"/>
      <c r="T113" s="9"/>
      <c r="U113" s="9"/>
      <c r="V113" s="9"/>
      <c r="W113" s="9"/>
      <c r="X113" s="9"/>
      <c r="Y113" s="9"/>
      <c r="Z113" s="9"/>
      <c r="AA113" s="9"/>
      <c r="AB113" s="9"/>
      <c r="AC113" s="9"/>
      <c r="AD113" s="9"/>
      <c r="AE113" s="9"/>
    </row>
    <row r="114" s="12" customFormat="1" ht="19.92" customHeight="1">
      <c r="A114" s="12"/>
      <c r="B114" s="255"/>
      <c r="C114" s="135"/>
      <c r="D114" s="256" t="s">
        <v>3963</v>
      </c>
      <c r="E114" s="257"/>
      <c r="F114" s="257"/>
      <c r="G114" s="257"/>
      <c r="H114" s="257"/>
      <c r="I114" s="257"/>
      <c r="J114" s="258">
        <f>J186</f>
        <v>0</v>
      </c>
      <c r="K114" s="135"/>
      <c r="L114" s="259"/>
      <c r="S114" s="12"/>
      <c r="T114" s="12"/>
      <c r="U114" s="12"/>
      <c r="V114" s="12"/>
      <c r="W114" s="12"/>
      <c r="X114" s="12"/>
      <c r="Y114" s="12"/>
      <c r="Z114" s="12"/>
      <c r="AA114" s="12"/>
      <c r="AB114" s="12"/>
      <c r="AC114" s="12"/>
      <c r="AD114" s="12"/>
      <c r="AE114" s="12"/>
    </row>
    <row r="115" s="9" customFormat="1" ht="24.96" customHeight="1">
      <c r="A115" s="9"/>
      <c r="B115" s="191"/>
      <c r="C115" s="192"/>
      <c r="D115" s="193" t="s">
        <v>544</v>
      </c>
      <c r="E115" s="194"/>
      <c r="F115" s="194"/>
      <c r="G115" s="194"/>
      <c r="H115" s="194"/>
      <c r="I115" s="194"/>
      <c r="J115" s="195">
        <f>J188</f>
        <v>0</v>
      </c>
      <c r="K115" s="192"/>
      <c r="L115" s="196"/>
      <c r="S115" s="9"/>
      <c r="T115" s="9"/>
      <c r="U115" s="9"/>
      <c r="V115" s="9"/>
      <c r="W115" s="9"/>
      <c r="X115" s="9"/>
      <c r="Y115" s="9"/>
      <c r="Z115" s="9"/>
      <c r="AA115" s="9"/>
      <c r="AB115" s="9"/>
      <c r="AC115" s="9"/>
      <c r="AD115" s="9"/>
      <c r="AE115" s="9"/>
    </row>
    <row r="116" s="2" customFormat="1" ht="21.84"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68"/>
      <c r="C117" s="69"/>
      <c r="D117" s="69"/>
      <c r="E117" s="69"/>
      <c r="F117" s="69"/>
      <c r="G117" s="69"/>
      <c r="H117" s="69"/>
      <c r="I117" s="69"/>
      <c r="J117" s="69"/>
      <c r="K117" s="69"/>
      <c r="L117" s="65"/>
      <c r="S117" s="40"/>
      <c r="T117" s="40"/>
      <c r="U117" s="40"/>
      <c r="V117" s="40"/>
      <c r="W117" s="40"/>
      <c r="X117" s="40"/>
      <c r="Y117" s="40"/>
      <c r="Z117" s="40"/>
      <c r="AA117" s="40"/>
      <c r="AB117" s="40"/>
      <c r="AC117" s="40"/>
      <c r="AD117" s="40"/>
      <c r="AE117" s="40"/>
    </row>
    <row r="121" s="2" customFormat="1" ht="6.96" customHeight="1">
      <c r="A121" s="40"/>
      <c r="B121" s="70"/>
      <c r="C121" s="71"/>
      <c r="D121" s="71"/>
      <c r="E121" s="71"/>
      <c r="F121" s="71"/>
      <c r="G121" s="71"/>
      <c r="H121" s="71"/>
      <c r="I121" s="71"/>
      <c r="J121" s="71"/>
      <c r="K121" s="71"/>
      <c r="L121" s="65"/>
      <c r="S121" s="40"/>
      <c r="T121" s="40"/>
      <c r="U121" s="40"/>
      <c r="V121" s="40"/>
      <c r="W121" s="40"/>
      <c r="X121" s="40"/>
      <c r="Y121" s="40"/>
      <c r="Z121" s="40"/>
      <c r="AA121" s="40"/>
      <c r="AB121" s="40"/>
      <c r="AC121" s="40"/>
      <c r="AD121" s="40"/>
      <c r="AE121" s="40"/>
    </row>
    <row r="122" s="2" customFormat="1" ht="24.96" customHeight="1">
      <c r="A122" s="40"/>
      <c r="B122" s="41"/>
      <c r="C122" s="24" t="s">
        <v>231</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16</v>
      </c>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186" t="str">
        <f>E7</f>
        <v>Výstavba nadzemních koridorů , Slezská nemocnice v Opavě, p.o.</v>
      </c>
      <c r="F125" s="33"/>
      <c r="G125" s="33"/>
      <c r="H125" s="33"/>
      <c r="I125" s="42"/>
      <c r="J125" s="42"/>
      <c r="K125" s="42"/>
      <c r="L125" s="65"/>
      <c r="S125" s="40"/>
      <c r="T125" s="40"/>
      <c r="U125" s="40"/>
      <c r="V125" s="40"/>
      <c r="W125" s="40"/>
      <c r="X125" s="40"/>
      <c r="Y125" s="40"/>
      <c r="Z125" s="40"/>
      <c r="AA125" s="40"/>
      <c r="AB125" s="40"/>
      <c r="AC125" s="40"/>
      <c r="AD125" s="40"/>
      <c r="AE125" s="40"/>
    </row>
    <row r="126" s="1" customFormat="1" ht="12" customHeight="1">
      <c r="B126" s="22"/>
      <c r="C126" s="33" t="s">
        <v>216</v>
      </c>
      <c r="D126" s="23"/>
      <c r="E126" s="23"/>
      <c r="F126" s="23"/>
      <c r="G126" s="23"/>
      <c r="H126" s="23"/>
      <c r="I126" s="23"/>
      <c r="J126" s="23"/>
      <c r="K126" s="23"/>
      <c r="L126" s="21"/>
    </row>
    <row r="127" s="2" customFormat="1" ht="16.5" customHeight="1">
      <c r="A127" s="40"/>
      <c r="B127" s="41"/>
      <c r="C127" s="42"/>
      <c r="D127" s="42"/>
      <c r="E127" s="186" t="s">
        <v>3946</v>
      </c>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218</v>
      </c>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78" t="str">
        <f>E11</f>
        <v>1 - Fotovoltaika</v>
      </c>
      <c r="F129" s="42"/>
      <c r="G129" s="42"/>
      <c r="H129" s="42"/>
      <c r="I129" s="42"/>
      <c r="J129" s="42"/>
      <c r="K129" s="42"/>
      <c r="L129" s="65"/>
      <c r="S129" s="40"/>
      <c r="T129" s="40"/>
      <c r="U129" s="40"/>
      <c r="V129" s="40"/>
      <c r="W129" s="40"/>
      <c r="X129" s="40"/>
      <c r="Y129" s="40"/>
      <c r="Z129" s="40"/>
      <c r="AA129" s="40"/>
      <c r="AB129" s="40"/>
      <c r="AC129" s="40"/>
      <c r="AD129" s="40"/>
      <c r="AE129" s="40"/>
    </row>
    <row r="130" s="2" customFormat="1" ht="6.96" customHeight="1">
      <c r="A130" s="40"/>
      <c r="B130" s="41"/>
      <c r="C130" s="42"/>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2" customFormat="1" ht="12" customHeight="1">
      <c r="A131" s="40"/>
      <c r="B131" s="41"/>
      <c r="C131" s="33" t="s">
        <v>22</v>
      </c>
      <c r="D131" s="42"/>
      <c r="E131" s="42"/>
      <c r="F131" s="28" t="str">
        <f>F14</f>
        <v xml:space="preserve"> </v>
      </c>
      <c r="G131" s="42"/>
      <c r="H131" s="42"/>
      <c r="I131" s="33" t="s">
        <v>24</v>
      </c>
      <c r="J131" s="81" t="str">
        <f>IF(J14="","",J14)</f>
        <v>31. 5. 2022</v>
      </c>
      <c r="K131" s="42"/>
      <c r="L131" s="65"/>
      <c r="S131" s="40"/>
      <c r="T131" s="40"/>
      <c r="U131" s="40"/>
      <c r="V131" s="40"/>
      <c r="W131" s="40"/>
      <c r="X131" s="40"/>
      <c r="Y131" s="40"/>
      <c r="Z131" s="40"/>
      <c r="AA131" s="40"/>
      <c r="AB131" s="40"/>
      <c r="AC131" s="40"/>
      <c r="AD131" s="40"/>
      <c r="AE131" s="40"/>
    </row>
    <row r="132" s="2" customFormat="1" ht="6.96"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25.65" customHeight="1">
      <c r="A133" s="40"/>
      <c r="B133" s="41"/>
      <c r="C133" s="33" t="s">
        <v>30</v>
      </c>
      <c r="D133" s="42"/>
      <c r="E133" s="42"/>
      <c r="F133" s="28" t="str">
        <f>E17</f>
        <v>Slezká nemocnice v Opavě, příspěvková organizace</v>
      </c>
      <c r="G133" s="42"/>
      <c r="H133" s="42"/>
      <c r="I133" s="33" t="s">
        <v>36</v>
      </c>
      <c r="J133" s="38" t="str">
        <f>E23</f>
        <v>CHVÁLEK ATELIÉR s.r.o.</v>
      </c>
      <c r="K133" s="42"/>
      <c r="L133" s="65"/>
      <c r="S133" s="40"/>
      <c r="T133" s="40"/>
      <c r="U133" s="40"/>
      <c r="V133" s="40"/>
      <c r="W133" s="40"/>
      <c r="X133" s="40"/>
      <c r="Y133" s="40"/>
      <c r="Z133" s="40"/>
      <c r="AA133" s="40"/>
      <c r="AB133" s="40"/>
      <c r="AC133" s="40"/>
      <c r="AD133" s="40"/>
      <c r="AE133" s="40"/>
    </row>
    <row r="134" s="2" customFormat="1" ht="15.15" customHeight="1">
      <c r="A134" s="40"/>
      <c r="B134" s="41"/>
      <c r="C134" s="33" t="s">
        <v>34</v>
      </c>
      <c r="D134" s="42"/>
      <c r="E134" s="42"/>
      <c r="F134" s="28" t="str">
        <f>IF(E20="","",E20)</f>
        <v>Vyplň údaj</v>
      </c>
      <c r="G134" s="42"/>
      <c r="H134" s="42"/>
      <c r="I134" s="33" t="s">
        <v>39</v>
      </c>
      <c r="J134" s="38" t="str">
        <f>E26</f>
        <v xml:space="preserve"> </v>
      </c>
      <c r="K134" s="42"/>
      <c r="L134" s="65"/>
      <c r="S134" s="40"/>
      <c r="T134" s="40"/>
      <c r="U134" s="40"/>
      <c r="V134" s="40"/>
      <c r="W134" s="40"/>
      <c r="X134" s="40"/>
      <c r="Y134" s="40"/>
      <c r="Z134" s="40"/>
      <c r="AA134" s="40"/>
      <c r="AB134" s="40"/>
      <c r="AC134" s="40"/>
      <c r="AD134" s="40"/>
      <c r="AE134" s="40"/>
    </row>
    <row r="135" s="2" customFormat="1" ht="10.32" customHeight="1">
      <c r="A135" s="40"/>
      <c r="B135" s="41"/>
      <c r="C135" s="42"/>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10" customFormat="1" ht="29.28" customHeight="1">
      <c r="A136" s="197"/>
      <c r="B136" s="198"/>
      <c r="C136" s="199" t="s">
        <v>232</v>
      </c>
      <c r="D136" s="200" t="s">
        <v>68</v>
      </c>
      <c r="E136" s="200" t="s">
        <v>64</v>
      </c>
      <c r="F136" s="200" t="s">
        <v>65</v>
      </c>
      <c r="G136" s="200" t="s">
        <v>233</v>
      </c>
      <c r="H136" s="200" t="s">
        <v>234</v>
      </c>
      <c r="I136" s="200" t="s">
        <v>235</v>
      </c>
      <c r="J136" s="200" t="s">
        <v>224</v>
      </c>
      <c r="K136" s="201" t="s">
        <v>236</v>
      </c>
      <c r="L136" s="202"/>
      <c r="M136" s="102" t="s">
        <v>1</v>
      </c>
      <c r="N136" s="103" t="s">
        <v>47</v>
      </c>
      <c r="O136" s="103" t="s">
        <v>237</v>
      </c>
      <c r="P136" s="103" t="s">
        <v>238</v>
      </c>
      <c r="Q136" s="103" t="s">
        <v>239</v>
      </c>
      <c r="R136" s="103" t="s">
        <v>240</v>
      </c>
      <c r="S136" s="103" t="s">
        <v>241</v>
      </c>
      <c r="T136" s="104" t="s">
        <v>242</v>
      </c>
      <c r="U136" s="197"/>
      <c r="V136" s="197"/>
      <c r="W136" s="197"/>
      <c r="X136" s="197"/>
      <c r="Y136" s="197"/>
      <c r="Z136" s="197"/>
      <c r="AA136" s="197"/>
      <c r="AB136" s="197"/>
      <c r="AC136" s="197"/>
      <c r="AD136" s="197"/>
      <c r="AE136" s="197"/>
    </row>
    <row r="137" s="2" customFormat="1" ht="22.8" customHeight="1">
      <c r="A137" s="40"/>
      <c r="B137" s="41"/>
      <c r="C137" s="109" t="s">
        <v>243</v>
      </c>
      <c r="D137" s="42"/>
      <c r="E137" s="42"/>
      <c r="F137" s="42"/>
      <c r="G137" s="42"/>
      <c r="H137" s="42"/>
      <c r="I137" s="42"/>
      <c r="J137" s="203">
        <f>BK137</f>
        <v>0</v>
      </c>
      <c r="K137" s="42"/>
      <c r="L137" s="46"/>
      <c r="M137" s="105"/>
      <c r="N137" s="204"/>
      <c r="O137" s="106"/>
      <c r="P137" s="205">
        <f>P138+P147+P171+P182+P185+P188</f>
        <v>0</v>
      </c>
      <c r="Q137" s="106"/>
      <c r="R137" s="205">
        <f>R138+R147+R171+R182+R185+R188</f>
        <v>0</v>
      </c>
      <c r="S137" s="106"/>
      <c r="T137" s="206">
        <f>T138+T147+T171+T182+T185+T188</f>
        <v>0</v>
      </c>
      <c r="U137" s="40"/>
      <c r="V137" s="40"/>
      <c r="W137" s="40"/>
      <c r="X137" s="40"/>
      <c r="Y137" s="40"/>
      <c r="Z137" s="40"/>
      <c r="AA137" s="40"/>
      <c r="AB137" s="40"/>
      <c r="AC137" s="40"/>
      <c r="AD137" s="40"/>
      <c r="AE137" s="40"/>
      <c r="AT137" s="18" t="s">
        <v>82</v>
      </c>
      <c r="AU137" s="18" t="s">
        <v>226</v>
      </c>
      <c r="BK137" s="207">
        <f>BK138+BK147+BK171+BK182+BK185+BK188</f>
        <v>0</v>
      </c>
    </row>
    <row r="138" s="11" customFormat="1" ht="25.92" customHeight="1">
      <c r="A138" s="11"/>
      <c r="B138" s="208"/>
      <c r="C138" s="209"/>
      <c r="D138" s="210" t="s">
        <v>82</v>
      </c>
      <c r="E138" s="211" t="s">
        <v>1341</v>
      </c>
      <c r="F138" s="211" t="s">
        <v>3964</v>
      </c>
      <c r="G138" s="209"/>
      <c r="H138" s="209"/>
      <c r="I138" s="212"/>
      <c r="J138" s="213">
        <f>BK138</f>
        <v>0</v>
      </c>
      <c r="K138" s="209"/>
      <c r="L138" s="214"/>
      <c r="M138" s="215"/>
      <c r="N138" s="216"/>
      <c r="O138" s="216"/>
      <c r="P138" s="217">
        <f>P139</f>
        <v>0</v>
      </c>
      <c r="Q138" s="216"/>
      <c r="R138" s="217">
        <f>R139</f>
        <v>0</v>
      </c>
      <c r="S138" s="216"/>
      <c r="T138" s="218">
        <f>T139</f>
        <v>0</v>
      </c>
      <c r="U138" s="11"/>
      <c r="V138" s="11"/>
      <c r="W138" s="11"/>
      <c r="X138" s="11"/>
      <c r="Y138" s="11"/>
      <c r="Z138" s="11"/>
      <c r="AA138" s="11"/>
      <c r="AB138" s="11"/>
      <c r="AC138" s="11"/>
      <c r="AD138" s="11"/>
      <c r="AE138" s="11"/>
      <c r="AR138" s="219" t="s">
        <v>90</v>
      </c>
      <c r="AT138" s="220" t="s">
        <v>82</v>
      </c>
      <c r="AU138" s="220" t="s">
        <v>83</v>
      </c>
      <c r="AY138" s="219" t="s">
        <v>244</v>
      </c>
      <c r="BK138" s="221">
        <f>BK139</f>
        <v>0</v>
      </c>
    </row>
    <row r="139" s="11" customFormat="1" ht="22.8" customHeight="1">
      <c r="A139" s="11"/>
      <c r="B139" s="208"/>
      <c r="C139" s="209"/>
      <c r="D139" s="210" t="s">
        <v>82</v>
      </c>
      <c r="E139" s="260" t="s">
        <v>3174</v>
      </c>
      <c r="F139" s="260" t="s">
        <v>3965</v>
      </c>
      <c r="G139" s="209"/>
      <c r="H139" s="209"/>
      <c r="I139" s="212"/>
      <c r="J139" s="261">
        <f>BK139</f>
        <v>0</v>
      </c>
      <c r="K139" s="209"/>
      <c r="L139" s="214"/>
      <c r="M139" s="215"/>
      <c r="N139" s="216"/>
      <c r="O139" s="216"/>
      <c r="P139" s="217">
        <f>SUM(P140:P146)</f>
        <v>0</v>
      </c>
      <c r="Q139" s="216"/>
      <c r="R139" s="217">
        <f>SUM(R140:R146)</f>
        <v>0</v>
      </c>
      <c r="S139" s="216"/>
      <c r="T139" s="218">
        <f>SUM(T140:T146)</f>
        <v>0</v>
      </c>
      <c r="U139" s="11"/>
      <c r="V139" s="11"/>
      <c r="W139" s="11"/>
      <c r="X139" s="11"/>
      <c r="Y139" s="11"/>
      <c r="Z139" s="11"/>
      <c r="AA139" s="11"/>
      <c r="AB139" s="11"/>
      <c r="AC139" s="11"/>
      <c r="AD139" s="11"/>
      <c r="AE139" s="11"/>
      <c r="AR139" s="219" t="s">
        <v>90</v>
      </c>
      <c r="AT139" s="220" t="s">
        <v>82</v>
      </c>
      <c r="AU139" s="220" t="s">
        <v>90</v>
      </c>
      <c r="AY139" s="219" t="s">
        <v>244</v>
      </c>
      <c r="BK139" s="221">
        <f>SUM(BK140:BK146)</f>
        <v>0</v>
      </c>
    </row>
    <row r="140" s="2" customFormat="1" ht="16.5" customHeight="1">
      <c r="A140" s="40"/>
      <c r="B140" s="41"/>
      <c r="C140" s="222" t="s">
        <v>90</v>
      </c>
      <c r="D140" s="222" t="s">
        <v>245</v>
      </c>
      <c r="E140" s="223" t="s">
        <v>3966</v>
      </c>
      <c r="F140" s="224" t="s">
        <v>3967</v>
      </c>
      <c r="G140" s="225" t="s">
        <v>979</v>
      </c>
      <c r="H140" s="226">
        <v>263</v>
      </c>
      <c r="I140" s="227"/>
      <c r="J140" s="228">
        <f>ROUND(I140*H140,2)</f>
        <v>0</v>
      </c>
      <c r="K140" s="224" t="s">
        <v>249</v>
      </c>
      <c r="L140" s="46"/>
      <c r="M140" s="229" t="s">
        <v>1</v>
      </c>
      <c r="N140" s="230" t="s">
        <v>48</v>
      </c>
      <c r="O140" s="93"/>
      <c r="P140" s="231">
        <f>O140*H140</f>
        <v>0</v>
      </c>
      <c r="Q140" s="231">
        <v>0</v>
      </c>
      <c r="R140" s="231">
        <f>Q140*H140</f>
        <v>0</v>
      </c>
      <c r="S140" s="231">
        <v>0</v>
      </c>
      <c r="T140" s="232">
        <f>S140*H140</f>
        <v>0</v>
      </c>
      <c r="U140" s="40"/>
      <c r="V140" s="40"/>
      <c r="W140" s="40"/>
      <c r="X140" s="40"/>
      <c r="Y140" s="40"/>
      <c r="Z140" s="40"/>
      <c r="AA140" s="40"/>
      <c r="AB140" s="40"/>
      <c r="AC140" s="40"/>
      <c r="AD140" s="40"/>
      <c r="AE140" s="40"/>
      <c r="AR140" s="233" t="s">
        <v>123</v>
      </c>
      <c r="AT140" s="233" t="s">
        <v>245</v>
      </c>
      <c r="AU140" s="233" t="s">
        <v>92</v>
      </c>
      <c r="AY140" s="18" t="s">
        <v>244</v>
      </c>
      <c r="BE140" s="234">
        <f>IF(N140="základní",J140,0)</f>
        <v>0</v>
      </c>
      <c r="BF140" s="234">
        <f>IF(N140="snížená",J140,0)</f>
        <v>0</v>
      </c>
      <c r="BG140" s="234">
        <f>IF(N140="zákl. přenesená",J140,0)</f>
        <v>0</v>
      </c>
      <c r="BH140" s="234">
        <f>IF(N140="sníž. přenesená",J140,0)</f>
        <v>0</v>
      </c>
      <c r="BI140" s="234">
        <f>IF(N140="nulová",J140,0)</f>
        <v>0</v>
      </c>
      <c r="BJ140" s="18" t="s">
        <v>90</v>
      </c>
      <c r="BK140" s="234">
        <f>ROUND(I140*H140,2)</f>
        <v>0</v>
      </c>
      <c r="BL140" s="18" t="s">
        <v>123</v>
      </c>
      <c r="BM140" s="233" t="s">
        <v>92</v>
      </c>
    </row>
    <row r="141" s="2" customFormat="1" ht="24.15" customHeight="1">
      <c r="A141" s="40"/>
      <c r="B141" s="41"/>
      <c r="C141" s="222" t="s">
        <v>92</v>
      </c>
      <c r="D141" s="222" t="s">
        <v>245</v>
      </c>
      <c r="E141" s="223" t="s">
        <v>3968</v>
      </c>
      <c r="F141" s="224" t="s">
        <v>3969</v>
      </c>
      <c r="G141" s="225" t="s">
        <v>979</v>
      </c>
      <c r="H141" s="226">
        <v>263</v>
      </c>
      <c r="I141" s="227"/>
      <c r="J141" s="228">
        <f>ROUND(I141*H141,2)</f>
        <v>0</v>
      </c>
      <c r="K141" s="224" t="s">
        <v>249</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123</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123</v>
      </c>
      <c r="BM141" s="233" t="s">
        <v>123</v>
      </c>
    </row>
    <row r="142" s="2" customFormat="1" ht="16.5" customHeight="1">
      <c r="A142" s="40"/>
      <c r="B142" s="41"/>
      <c r="C142" s="222" t="s">
        <v>117</v>
      </c>
      <c r="D142" s="222" t="s">
        <v>245</v>
      </c>
      <c r="E142" s="223" t="s">
        <v>3970</v>
      </c>
      <c r="F142" s="224" t="s">
        <v>3971</v>
      </c>
      <c r="G142" s="225" t="s">
        <v>979</v>
      </c>
      <c r="H142" s="226">
        <v>263</v>
      </c>
      <c r="I142" s="227"/>
      <c r="J142" s="228">
        <f>ROUND(I142*H142,2)</f>
        <v>0</v>
      </c>
      <c r="K142" s="224" t="s">
        <v>249</v>
      </c>
      <c r="L142" s="46"/>
      <c r="M142" s="229" t="s">
        <v>1</v>
      </c>
      <c r="N142" s="230" t="s">
        <v>48</v>
      </c>
      <c r="O142" s="93"/>
      <c r="P142" s="231">
        <f>O142*H142</f>
        <v>0</v>
      </c>
      <c r="Q142" s="231">
        <v>0</v>
      </c>
      <c r="R142" s="231">
        <f>Q142*H142</f>
        <v>0</v>
      </c>
      <c r="S142" s="231">
        <v>0</v>
      </c>
      <c r="T142" s="232">
        <f>S142*H142</f>
        <v>0</v>
      </c>
      <c r="U142" s="40"/>
      <c r="V142" s="40"/>
      <c r="W142" s="40"/>
      <c r="X142" s="40"/>
      <c r="Y142" s="40"/>
      <c r="Z142" s="40"/>
      <c r="AA142" s="40"/>
      <c r="AB142" s="40"/>
      <c r="AC142" s="40"/>
      <c r="AD142" s="40"/>
      <c r="AE142" s="40"/>
      <c r="AR142" s="233" t="s">
        <v>123</v>
      </c>
      <c r="AT142" s="233" t="s">
        <v>245</v>
      </c>
      <c r="AU142" s="233" t="s">
        <v>92</v>
      </c>
      <c r="AY142" s="18" t="s">
        <v>244</v>
      </c>
      <c r="BE142" s="234">
        <f>IF(N142="základní",J142,0)</f>
        <v>0</v>
      </c>
      <c r="BF142" s="234">
        <f>IF(N142="snížená",J142,0)</f>
        <v>0</v>
      </c>
      <c r="BG142" s="234">
        <f>IF(N142="zákl. přenesená",J142,0)</f>
        <v>0</v>
      </c>
      <c r="BH142" s="234">
        <f>IF(N142="sníž. přenesená",J142,0)</f>
        <v>0</v>
      </c>
      <c r="BI142" s="234">
        <f>IF(N142="nulová",J142,0)</f>
        <v>0</v>
      </c>
      <c r="BJ142" s="18" t="s">
        <v>90</v>
      </c>
      <c r="BK142" s="234">
        <f>ROUND(I142*H142,2)</f>
        <v>0</v>
      </c>
      <c r="BL142" s="18" t="s">
        <v>123</v>
      </c>
      <c r="BM142" s="233" t="s">
        <v>258</v>
      </c>
    </row>
    <row r="143" s="2" customFormat="1" ht="24.15" customHeight="1">
      <c r="A143" s="40"/>
      <c r="B143" s="41"/>
      <c r="C143" s="222" t="s">
        <v>123</v>
      </c>
      <c r="D143" s="222" t="s">
        <v>245</v>
      </c>
      <c r="E143" s="223" t="s">
        <v>3972</v>
      </c>
      <c r="F143" s="224" t="s">
        <v>3973</v>
      </c>
      <c r="G143" s="225" t="s">
        <v>979</v>
      </c>
      <c r="H143" s="226">
        <v>2</v>
      </c>
      <c r="I143" s="227"/>
      <c r="J143" s="228">
        <f>ROUND(I143*H143,2)</f>
        <v>0</v>
      </c>
      <c r="K143" s="224" t="s">
        <v>249</v>
      </c>
      <c r="L143" s="46"/>
      <c r="M143" s="229" t="s">
        <v>1</v>
      </c>
      <c r="N143" s="230" t="s">
        <v>48</v>
      </c>
      <c r="O143" s="93"/>
      <c r="P143" s="231">
        <f>O143*H143</f>
        <v>0</v>
      </c>
      <c r="Q143" s="231">
        <v>0</v>
      </c>
      <c r="R143" s="231">
        <f>Q143*H143</f>
        <v>0</v>
      </c>
      <c r="S143" s="231">
        <v>0</v>
      </c>
      <c r="T143" s="232">
        <f>S143*H143</f>
        <v>0</v>
      </c>
      <c r="U143" s="40"/>
      <c r="V143" s="40"/>
      <c r="W143" s="40"/>
      <c r="X143" s="40"/>
      <c r="Y143" s="40"/>
      <c r="Z143" s="40"/>
      <c r="AA143" s="40"/>
      <c r="AB143" s="40"/>
      <c r="AC143" s="40"/>
      <c r="AD143" s="40"/>
      <c r="AE143" s="40"/>
      <c r="AR143" s="233" t="s">
        <v>123</v>
      </c>
      <c r="AT143" s="233" t="s">
        <v>245</v>
      </c>
      <c r="AU143" s="233" t="s">
        <v>92</v>
      </c>
      <c r="AY143" s="18" t="s">
        <v>244</v>
      </c>
      <c r="BE143" s="234">
        <f>IF(N143="základní",J143,0)</f>
        <v>0</v>
      </c>
      <c r="BF143" s="234">
        <f>IF(N143="snížená",J143,0)</f>
        <v>0</v>
      </c>
      <c r="BG143" s="234">
        <f>IF(N143="zákl. přenesená",J143,0)</f>
        <v>0</v>
      </c>
      <c r="BH143" s="234">
        <f>IF(N143="sníž. přenesená",J143,0)</f>
        <v>0</v>
      </c>
      <c r="BI143" s="234">
        <f>IF(N143="nulová",J143,0)</f>
        <v>0</v>
      </c>
      <c r="BJ143" s="18" t="s">
        <v>90</v>
      </c>
      <c r="BK143" s="234">
        <f>ROUND(I143*H143,2)</f>
        <v>0</v>
      </c>
      <c r="BL143" s="18" t="s">
        <v>123</v>
      </c>
      <c r="BM143" s="233" t="s">
        <v>262</v>
      </c>
    </row>
    <row r="144" s="2" customFormat="1" ht="24.15" customHeight="1">
      <c r="A144" s="40"/>
      <c r="B144" s="41"/>
      <c r="C144" s="222" t="s">
        <v>139</v>
      </c>
      <c r="D144" s="222" t="s">
        <v>245</v>
      </c>
      <c r="E144" s="223" t="s">
        <v>3974</v>
      </c>
      <c r="F144" s="224" t="s">
        <v>3975</v>
      </c>
      <c r="G144" s="225" t="s">
        <v>979</v>
      </c>
      <c r="H144" s="226">
        <v>1</v>
      </c>
      <c r="I144" s="227"/>
      <c r="J144" s="228">
        <f>ROUND(I144*H144,2)</f>
        <v>0</v>
      </c>
      <c r="K144" s="224" t="s">
        <v>249</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123</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123</v>
      </c>
      <c r="BM144" s="233" t="s">
        <v>266</v>
      </c>
    </row>
    <row r="145" s="2" customFormat="1" ht="16.5" customHeight="1">
      <c r="A145" s="40"/>
      <c r="B145" s="41"/>
      <c r="C145" s="222" t="s">
        <v>258</v>
      </c>
      <c r="D145" s="222" t="s">
        <v>245</v>
      </c>
      <c r="E145" s="223" t="s">
        <v>3976</v>
      </c>
      <c r="F145" s="224" t="s">
        <v>3977</v>
      </c>
      <c r="G145" s="225" t="s">
        <v>979</v>
      </c>
      <c r="H145" s="226">
        <v>3</v>
      </c>
      <c r="I145" s="227"/>
      <c r="J145" s="228">
        <f>ROUND(I145*H145,2)</f>
        <v>0</v>
      </c>
      <c r="K145" s="224" t="s">
        <v>249</v>
      </c>
      <c r="L145" s="46"/>
      <c r="M145" s="229" t="s">
        <v>1</v>
      </c>
      <c r="N145" s="230" t="s">
        <v>48</v>
      </c>
      <c r="O145" s="93"/>
      <c r="P145" s="231">
        <f>O145*H145</f>
        <v>0</v>
      </c>
      <c r="Q145" s="231">
        <v>0</v>
      </c>
      <c r="R145" s="231">
        <f>Q145*H145</f>
        <v>0</v>
      </c>
      <c r="S145" s="231">
        <v>0</v>
      </c>
      <c r="T145" s="232">
        <f>S145*H145</f>
        <v>0</v>
      </c>
      <c r="U145" s="40"/>
      <c r="V145" s="40"/>
      <c r="W145" s="40"/>
      <c r="X145" s="40"/>
      <c r="Y145" s="40"/>
      <c r="Z145" s="40"/>
      <c r="AA145" s="40"/>
      <c r="AB145" s="40"/>
      <c r="AC145" s="40"/>
      <c r="AD145" s="40"/>
      <c r="AE145" s="40"/>
      <c r="AR145" s="233" t="s">
        <v>123</v>
      </c>
      <c r="AT145" s="233" t="s">
        <v>245</v>
      </c>
      <c r="AU145" s="233" t="s">
        <v>92</v>
      </c>
      <c r="AY145" s="18" t="s">
        <v>244</v>
      </c>
      <c r="BE145" s="234">
        <f>IF(N145="základní",J145,0)</f>
        <v>0</v>
      </c>
      <c r="BF145" s="234">
        <f>IF(N145="snížená",J145,0)</f>
        <v>0</v>
      </c>
      <c r="BG145" s="234">
        <f>IF(N145="zákl. přenesená",J145,0)</f>
        <v>0</v>
      </c>
      <c r="BH145" s="234">
        <f>IF(N145="sníž. přenesená",J145,0)</f>
        <v>0</v>
      </c>
      <c r="BI145" s="234">
        <f>IF(N145="nulová",J145,0)</f>
        <v>0</v>
      </c>
      <c r="BJ145" s="18" t="s">
        <v>90</v>
      </c>
      <c r="BK145" s="234">
        <f>ROUND(I145*H145,2)</f>
        <v>0</v>
      </c>
      <c r="BL145" s="18" t="s">
        <v>123</v>
      </c>
      <c r="BM145" s="233" t="s">
        <v>269</v>
      </c>
    </row>
    <row r="146" s="2" customFormat="1" ht="37.8" customHeight="1">
      <c r="A146" s="40"/>
      <c r="B146" s="41"/>
      <c r="C146" s="222" t="s">
        <v>270</v>
      </c>
      <c r="D146" s="222" t="s">
        <v>245</v>
      </c>
      <c r="E146" s="223" t="s">
        <v>3978</v>
      </c>
      <c r="F146" s="224" t="s">
        <v>3979</v>
      </c>
      <c r="G146" s="225" t="s">
        <v>979</v>
      </c>
      <c r="H146" s="226">
        <v>132</v>
      </c>
      <c r="I146" s="227"/>
      <c r="J146" s="228">
        <f>ROUND(I146*H146,2)</f>
        <v>0</v>
      </c>
      <c r="K146" s="224" t="s">
        <v>249</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123</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123</v>
      </c>
      <c r="BM146" s="233" t="s">
        <v>273</v>
      </c>
    </row>
    <row r="147" s="11" customFormat="1" ht="25.92" customHeight="1">
      <c r="A147" s="11"/>
      <c r="B147" s="208"/>
      <c r="C147" s="209"/>
      <c r="D147" s="210" t="s">
        <v>82</v>
      </c>
      <c r="E147" s="211" t="s">
        <v>3187</v>
      </c>
      <c r="F147" s="211" t="s">
        <v>3980</v>
      </c>
      <c r="G147" s="209"/>
      <c r="H147" s="209"/>
      <c r="I147" s="212"/>
      <c r="J147" s="213">
        <f>BK147</f>
        <v>0</v>
      </c>
      <c r="K147" s="209"/>
      <c r="L147" s="214"/>
      <c r="M147" s="215"/>
      <c r="N147" s="216"/>
      <c r="O147" s="216"/>
      <c r="P147" s="217">
        <f>P148+P153+P158+P160+P168</f>
        <v>0</v>
      </c>
      <c r="Q147" s="216"/>
      <c r="R147" s="217">
        <f>R148+R153+R158+R160+R168</f>
        <v>0</v>
      </c>
      <c r="S147" s="216"/>
      <c r="T147" s="218">
        <f>T148+T153+T158+T160+T168</f>
        <v>0</v>
      </c>
      <c r="U147" s="11"/>
      <c r="V147" s="11"/>
      <c r="W147" s="11"/>
      <c r="X147" s="11"/>
      <c r="Y147" s="11"/>
      <c r="Z147" s="11"/>
      <c r="AA147" s="11"/>
      <c r="AB147" s="11"/>
      <c r="AC147" s="11"/>
      <c r="AD147" s="11"/>
      <c r="AE147" s="11"/>
      <c r="AR147" s="219" t="s">
        <v>90</v>
      </c>
      <c r="AT147" s="220" t="s">
        <v>82</v>
      </c>
      <c r="AU147" s="220" t="s">
        <v>83</v>
      </c>
      <c r="AY147" s="219" t="s">
        <v>244</v>
      </c>
      <c r="BK147" s="221">
        <f>BK148+BK153+BK158+BK160+BK168</f>
        <v>0</v>
      </c>
    </row>
    <row r="148" s="11" customFormat="1" ht="22.8" customHeight="1">
      <c r="A148" s="11"/>
      <c r="B148" s="208"/>
      <c r="C148" s="209"/>
      <c r="D148" s="210" t="s">
        <v>82</v>
      </c>
      <c r="E148" s="260" t="s">
        <v>3190</v>
      </c>
      <c r="F148" s="260" t="s">
        <v>3981</v>
      </c>
      <c r="G148" s="209"/>
      <c r="H148" s="209"/>
      <c r="I148" s="212"/>
      <c r="J148" s="261">
        <f>BK148</f>
        <v>0</v>
      </c>
      <c r="K148" s="209"/>
      <c r="L148" s="214"/>
      <c r="M148" s="215"/>
      <c r="N148" s="216"/>
      <c r="O148" s="216"/>
      <c r="P148" s="217">
        <f>SUM(P149:P152)</f>
        <v>0</v>
      </c>
      <c r="Q148" s="216"/>
      <c r="R148" s="217">
        <f>SUM(R149:R152)</f>
        <v>0</v>
      </c>
      <c r="S148" s="216"/>
      <c r="T148" s="218">
        <f>SUM(T149:T152)</f>
        <v>0</v>
      </c>
      <c r="U148" s="11"/>
      <c r="V148" s="11"/>
      <c r="W148" s="11"/>
      <c r="X148" s="11"/>
      <c r="Y148" s="11"/>
      <c r="Z148" s="11"/>
      <c r="AA148" s="11"/>
      <c r="AB148" s="11"/>
      <c r="AC148" s="11"/>
      <c r="AD148" s="11"/>
      <c r="AE148" s="11"/>
      <c r="AR148" s="219" t="s">
        <v>90</v>
      </c>
      <c r="AT148" s="220" t="s">
        <v>82</v>
      </c>
      <c r="AU148" s="220" t="s">
        <v>90</v>
      </c>
      <c r="AY148" s="219" t="s">
        <v>244</v>
      </c>
      <c r="BK148" s="221">
        <f>SUM(BK149:BK152)</f>
        <v>0</v>
      </c>
    </row>
    <row r="149" s="2" customFormat="1" ht="16.5" customHeight="1">
      <c r="A149" s="40"/>
      <c r="B149" s="41"/>
      <c r="C149" s="222" t="s">
        <v>262</v>
      </c>
      <c r="D149" s="222" t="s">
        <v>245</v>
      </c>
      <c r="E149" s="223" t="s">
        <v>3982</v>
      </c>
      <c r="F149" s="224" t="s">
        <v>3983</v>
      </c>
      <c r="G149" s="225" t="s">
        <v>490</v>
      </c>
      <c r="H149" s="226">
        <v>250</v>
      </c>
      <c r="I149" s="227"/>
      <c r="J149" s="228">
        <f>ROUND(I149*H149,2)</f>
        <v>0</v>
      </c>
      <c r="K149" s="224" t="s">
        <v>249</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123</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123</v>
      </c>
      <c r="BM149" s="233" t="s">
        <v>276</v>
      </c>
    </row>
    <row r="150" s="2" customFormat="1" ht="16.5" customHeight="1">
      <c r="A150" s="40"/>
      <c r="B150" s="41"/>
      <c r="C150" s="222" t="s">
        <v>277</v>
      </c>
      <c r="D150" s="222" t="s">
        <v>245</v>
      </c>
      <c r="E150" s="223" t="s">
        <v>3984</v>
      </c>
      <c r="F150" s="224" t="s">
        <v>3985</v>
      </c>
      <c r="G150" s="225" t="s">
        <v>490</v>
      </c>
      <c r="H150" s="226">
        <v>2500</v>
      </c>
      <c r="I150" s="227"/>
      <c r="J150" s="228">
        <f>ROUND(I150*H150,2)</f>
        <v>0</v>
      </c>
      <c r="K150" s="224" t="s">
        <v>249</v>
      </c>
      <c r="L150" s="46"/>
      <c r="M150" s="229" t="s">
        <v>1</v>
      </c>
      <c r="N150" s="230" t="s">
        <v>48</v>
      </c>
      <c r="O150" s="93"/>
      <c r="P150" s="231">
        <f>O150*H150</f>
        <v>0</v>
      </c>
      <c r="Q150" s="231">
        <v>0</v>
      </c>
      <c r="R150" s="231">
        <f>Q150*H150</f>
        <v>0</v>
      </c>
      <c r="S150" s="231">
        <v>0</v>
      </c>
      <c r="T150" s="232">
        <f>S150*H150</f>
        <v>0</v>
      </c>
      <c r="U150" s="40"/>
      <c r="V150" s="40"/>
      <c r="W150" s="40"/>
      <c r="X150" s="40"/>
      <c r="Y150" s="40"/>
      <c r="Z150" s="40"/>
      <c r="AA150" s="40"/>
      <c r="AB150" s="40"/>
      <c r="AC150" s="40"/>
      <c r="AD150" s="40"/>
      <c r="AE150" s="40"/>
      <c r="AR150" s="233" t="s">
        <v>123</v>
      </c>
      <c r="AT150" s="233" t="s">
        <v>245</v>
      </c>
      <c r="AU150" s="233" t="s">
        <v>92</v>
      </c>
      <c r="AY150" s="18" t="s">
        <v>244</v>
      </c>
      <c r="BE150" s="234">
        <f>IF(N150="základní",J150,0)</f>
        <v>0</v>
      </c>
      <c r="BF150" s="234">
        <f>IF(N150="snížená",J150,0)</f>
        <v>0</v>
      </c>
      <c r="BG150" s="234">
        <f>IF(N150="zákl. přenesená",J150,0)</f>
        <v>0</v>
      </c>
      <c r="BH150" s="234">
        <f>IF(N150="sníž. přenesená",J150,0)</f>
        <v>0</v>
      </c>
      <c r="BI150" s="234">
        <f>IF(N150="nulová",J150,0)</f>
        <v>0</v>
      </c>
      <c r="BJ150" s="18" t="s">
        <v>90</v>
      </c>
      <c r="BK150" s="234">
        <f>ROUND(I150*H150,2)</f>
        <v>0</v>
      </c>
      <c r="BL150" s="18" t="s">
        <v>123</v>
      </c>
      <c r="BM150" s="233" t="s">
        <v>280</v>
      </c>
    </row>
    <row r="151" s="2" customFormat="1" ht="16.5" customHeight="1">
      <c r="A151" s="40"/>
      <c r="B151" s="41"/>
      <c r="C151" s="222" t="s">
        <v>266</v>
      </c>
      <c r="D151" s="222" t="s">
        <v>245</v>
      </c>
      <c r="E151" s="223" t="s">
        <v>3986</v>
      </c>
      <c r="F151" s="224" t="s">
        <v>3987</v>
      </c>
      <c r="G151" s="225" t="s">
        <v>979</v>
      </c>
      <c r="H151" s="226">
        <v>9</v>
      </c>
      <c r="I151" s="227"/>
      <c r="J151" s="228">
        <f>ROUND(I151*H151,2)</f>
        <v>0</v>
      </c>
      <c r="K151" s="224" t="s">
        <v>249</v>
      </c>
      <c r="L151" s="46"/>
      <c r="M151" s="229" t="s">
        <v>1</v>
      </c>
      <c r="N151" s="230" t="s">
        <v>48</v>
      </c>
      <c r="O151" s="93"/>
      <c r="P151" s="231">
        <f>O151*H151</f>
        <v>0</v>
      </c>
      <c r="Q151" s="231">
        <v>0</v>
      </c>
      <c r="R151" s="231">
        <f>Q151*H151</f>
        <v>0</v>
      </c>
      <c r="S151" s="231">
        <v>0</v>
      </c>
      <c r="T151" s="232">
        <f>S151*H151</f>
        <v>0</v>
      </c>
      <c r="U151" s="40"/>
      <c r="V151" s="40"/>
      <c r="W151" s="40"/>
      <c r="X151" s="40"/>
      <c r="Y151" s="40"/>
      <c r="Z151" s="40"/>
      <c r="AA151" s="40"/>
      <c r="AB151" s="40"/>
      <c r="AC151" s="40"/>
      <c r="AD151" s="40"/>
      <c r="AE151" s="40"/>
      <c r="AR151" s="233" t="s">
        <v>123</v>
      </c>
      <c r="AT151" s="233" t="s">
        <v>245</v>
      </c>
      <c r="AU151" s="233" t="s">
        <v>92</v>
      </c>
      <c r="AY151" s="18" t="s">
        <v>244</v>
      </c>
      <c r="BE151" s="234">
        <f>IF(N151="základní",J151,0)</f>
        <v>0</v>
      </c>
      <c r="BF151" s="234">
        <f>IF(N151="snížená",J151,0)</f>
        <v>0</v>
      </c>
      <c r="BG151" s="234">
        <f>IF(N151="zákl. přenesená",J151,0)</f>
        <v>0</v>
      </c>
      <c r="BH151" s="234">
        <f>IF(N151="sníž. přenesená",J151,0)</f>
        <v>0</v>
      </c>
      <c r="BI151" s="234">
        <f>IF(N151="nulová",J151,0)</f>
        <v>0</v>
      </c>
      <c r="BJ151" s="18" t="s">
        <v>90</v>
      </c>
      <c r="BK151" s="234">
        <f>ROUND(I151*H151,2)</f>
        <v>0</v>
      </c>
      <c r="BL151" s="18" t="s">
        <v>123</v>
      </c>
      <c r="BM151" s="233" t="s">
        <v>283</v>
      </c>
    </row>
    <row r="152" s="2" customFormat="1" ht="16.5" customHeight="1">
      <c r="A152" s="40"/>
      <c r="B152" s="41"/>
      <c r="C152" s="222" t="s">
        <v>285</v>
      </c>
      <c r="D152" s="222" t="s">
        <v>245</v>
      </c>
      <c r="E152" s="223" t="s">
        <v>3988</v>
      </c>
      <c r="F152" s="224" t="s">
        <v>3989</v>
      </c>
      <c r="G152" s="225" t="s">
        <v>979</v>
      </c>
      <c r="H152" s="226">
        <v>9</v>
      </c>
      <c r="I152" s="227"/>
      <c r="J152" s="228">
        <f>ROUND(I152*H152,2)</f>
        <v>0</v>
      </c>
      <c r="K152" s="224" t="s">
        <v>249</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123</v>
      </c>
      <c r="AT152" s="233" t="s">
        <v>245</v>
      </c>
      <c r="AU152" s="233" t="s">
        <v>92</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123</v>
      </c>
      <c r="BM152" s="233" t="s">
        <v>288</v>
      </c>
    </row>
    <row r="153" s="11" customFormat="1" ht="22.8" customHeight="1">
      <c r="A153" s="11"/>
      <c r="B153" s="208"/>
      <c r="C153" s="209"/>
      <c r="D153" s="210" t="s">
        <v>82</v>
      </c>
      <c r="E153" s="260" t="s">
        <v>3192</v>
      </c>
      <c r="F153" s="260" t="s">
        <v>3990</v>
      </c>
      <c r="G153" s="209"/>
      <c r="H153" s="209"/>
      <c r="I153" s="212"/>
      <c r="J153" s="261">
        <f>BK153</f>
        <v>0</v>
      </c>
      <c r="K153" s="209"/>
      <c r="L153" s="214"/>
      <c r="M153" s="215"/>
      <c r="N153" s="216"/>
      <c r="O153" s="216"/>
      <c r="P153" s="217">
        <f>SUM(P154:P157)</f>
        <v>0</v>
      </c>
      <c r="Q153" s="216"/>
      <c r="R153" s="217">
        <f>SUM(R154:R157)</f>
        <v>0</v>
      </c>
      <c r="S153" s="216"/>
      <c r="T153" s="218">
        <f>SUM(T154:T157)</f>
        <v>0</v>
      </c>
      <c r="U153" s="11"/>
      <c r="V153" s="11"/>
      <c r="W153" s="11"/>
      <c r="X153" s="11"/>
      <c r="Y153" s="11"/>
      <c r="Z153" s="11"/>
      <c r="AA153" s="11"/>
      <c r="AB153" s="11"/>
      <c r="AC153" s="11"/>
      <c r="AD153" s="11"/>
      <c r="AE153" s="11"/>
      <c r="AR153" s="219" t="s">
        <v>90</v>
      </c>
      <c r="AT153" s="220" t="s">
        <v>82</v>
      </c>
      <c r="AU153" s="220" t="s">
        <v>90</v>
      </c>
      <c r="AY153" s="219" t="s">
        <v>244</v>
      </c>
      <c r="BK153" s="221">
        <f>SUM(BK154:BK157)</f>
        <v>0</v>
      </c>
    </row>
    <row r="154" s="2" customFormat="1" ht="21.75" customHeight="1">
      <c r="A154" s="40"/>
      <c r="B154" s="41"/>
      <c r="C154" s="222" t="s">
        <v>269</v>
      </c>
      <c r="D154" s="222" t="s">
        <v>245</v>
      </c>
      <c r="E154" s="223" t="s">
        <v>3991</v>
      </c>
      <c r="F154" s="224" t="s">
        <v>3992</v>
      </c>
      <c r="G154" s="225" t="s">
        <v>2792</v>
      </c>
      <c r="H154" s="226">
        <v>1</v>
      </c>
      <c r="I154" s="227"/>
      <c r="J154" s="228">
        <f>ROUND(I154*H154,2)</f>
        <v>0</v>
      </c>
      <c r="K154" s="224" t="s">
        <v>249</v>
      </c>
      <c r="L154" s="46"/>
      <c r="M154" s="229" t="s">
        <v>1</v>
      </c>
      <c r="N154" s="230" t="s">
        <v>48</v>
      </c>
      <c r="O154" s="93"/>
      <c r="P154" s="231">
        <f>O154*H154</f>
        <v>0</v>
      </c>
      <c r="Q154" s="231">
        <v>0</v>
      </c>
      <c r="R154" s="231">
        <f>Q154*H154</f>
        <v>0</v>
      </c>
      <c r="S154" s="231">
        <v>0</v>
      </c>
      <c r="T154" s="232">
        <f>S154*H154</f>
        <v>0</v>
      </c>
      <c r="U154" s="40"/>
      <c r="V154" s="40"/>
      <c r="W154" s="40"/>
      <c r="X154" s="40"/>
      <c r="Y154" s="40"/>
      <c r="Z154" s="40"/>
      <c r="AA154" s="40"/>
      <c r="AB154" s="40"/>
      <c r="AC154" s="40"/>
      <c r="AD154" s="40"/>
      <c r="AE154" s="40"/>
      <c r="AR154" s="233" t="s">
        <v>123</v>
      </c>
      <c r="AT154" s="233" t="s">
        <v>245</v>
      </c>
      <c r="AU154" s="233" t="s">
        <v>92</v>
      </c>
      <c r="AY154" s="18" t="s">
        <v>244</v>
      </c>
      <c r="BE154" s="234">
        <f>IF(N154="základní",J154,0)</f>
        <v>0</v>
      </c>
      <c r="BF154" s="234">
        <f>IF(N154="snížená",J154,0)</f>
        <v>0</v>
      </c>
      <c r="BG154" s="234">
        <f>IF(N154="zákl. přenesená",J154,0)</f>
        <v>0</v>
      </c>
      <c r="BH154" s="234">
        <f>IF(N154="sníž. přenesená",J154,0)</f>
        <v>0</v>
      </c>
      <c r="BI154" s="234">
        <f>IF(N154="nulová",J154,0)</f>
        <v>0</v>
      </c>
      <c r="BJ154" s="18" t="s">
        <v>90</v>
      </c>
      <c r="BK154" s="234">
        <f>ROUND(I154*H154,2)</f>
        <v>0</v>
      </c>
      <c r="BL154" s="18" t="s">
        <v>123</v>
      </c>
      <c r="BM154" s="233" t="s">
        <v>291</v>
      </c>
    </row>
    <row r="155" s="2" customFormat="1" ht="21.75" customHeight="1">
      <c r="A155" s="40"/>
      <c r="B155" s="41"/>
      <c r="C155" s="222" t="s">
        <v>292</v>
      </c>
      <c r="D155" s="222" t="s">
        <v>245</v>
      </c>
      <c r="E155" s="223" t="s">
        <v>3993</v>
      </c>
      <c r="F155" s="224" t="s">
        <v>3994</v>
      </c>
      <c r="G155" s="225" t="s">
        <v>2792</v>
      </c>
      <c r="H155" s="226">
        <v>1</v>
      </c>
      <c r="I155" s="227"/>
      <c r="J155" s="228">
        <f>ROUND(I155*H155,2)</f>
        <v>0</v>
      </c>
      <c r="K155" s="224" t="s">
        <v>249</v>
      </c>
      <c r="L155" s="46"/>
      <c r="M155" s="229" t="s">
        <v>1</v>
      </c>
      <c r="N155" s="230" t="s">
        <v>48</v>
      </c>
      <c r="O155" s="93"/>
      <c r="P155" s="231">
        <f>O155*H155</f>
        <v>0</v>
      </c>
      <c r="Q155" s="231">
        <v>0</v>
      </c>
      <c r="R155" s="231">
        <f>Q155*H155</f>
        <v>0</v>
      </c>
      <c r="S155" s="231">
        <v>0</v>
      </c>
      <c r="T155" s="232">
        <f>S155*H155</f>
        <v>0</v>
      </c>
      <c r="U155" s="40"/>
      <c r="V155" s="40"/>
      <c r="W155" s="40"/>
      <c r="X155" s="40"/>
      <c r="Y155" s="40"/>
      <c r="Z155" s="40"/>
      <c r="AA155" s="40"/>
      <c r="AB155" s="40"/>
      <c r="AC155" s="40"/>
      <c r="AD155" s="40"/>
      <c r="AE155" s="40"/>
      <c r="AR155" s="233" t="s">
        <v>123</v>
      </c>
      <c r="AT155" s="233" t="s">
        <v>245</v>
      </c>
      <c r="AU155" s="233" t="s">
        <v>92</v>
      </c>
      <c r="AY155" s="18" t="s">
        <v>244</v>
      </c>
      <c r="BE155" s="234">
        <f>IF(N155="základní",J155,0)</f>
        <v>0</v>
      </c>
      <c r="BF155" s="234">
        <f>IF(N155="snížená",J155,0)</f>
        <v>0</v>
      </c>
      <c r="BG155" s="234">
        <f>IF(N155="zákl. přenesená",J155,0)</f>
        <v>0</v>
      </c>
      <c r="BH155" s="234">
        <f>IF(N155="sníž. přenesená",J155,0)</f>
        <v>0</v>
      </c>
      <c r="BI155" s="234">
        <f>IF(N155="nulová",J155,0)</f>
        <v>0</v>
      </c>
      <c r="BJ155" s="18" t="s">
        <v>90</v>
      </c>
      <c r="BK155" s="234">
        <f>ROUND(I155*H155,2)</f>
        <v>0</v>
      </c>
      <c r="BL155" s="18" t="s">
        <v>123</v>
      </c>
      <c r="BM155" s="233" t="s">
        <v>295</v>
      </c>
    </row>
    <row r="156" s="2" customFormat="1" ht="21.75" customHeight="1">
      <c r="A156" s="40"/>
      <c r="B156" s="41"/>
      <c r="C156" s="222" t="s">
        <v>273</v>
      </c>
      <c r="D156" s="222" t="s">
        <v>245</v>
      </c>
      <c r="E156" s="223" t="s">
        <v>3995</v>
      </c>
      <c r="F156" s="224" t="s">
        <v>3996</v>
      </c>
      <c r="G156" s="225" t="s">
        <v>2792</v>
      </c>
      <c r="H156" s="226">
        <v>1</v>
      </c>
      <c r="I156" s="227"/>
      <c r="J156" s="228">
        <f>ROUND(I156*H156,2)</f>
        <v>0</v>
      </c>
      <c r="K156" s="224" t="s">
        <v>249</v>
      </c>
      <c r="L156" s="46"/>
      <c r="M156" s="229" t="s">
        <v>1</v>
      </c>
      <c r="N156" s="230" t="s">
        <v>48</v>
      </c>
      <c r="O156" s="93"/>
      <c r="P156" s="231">
        <f>O156*H156</f>
        <v>0</v>
      </c>
      <c r="Q156" s="231">
        <v>0</v>
      </c>
      <c r="R156" s="231">
        <f>Q156*H156</f>
        <v>0</v>
      </c>
      <c r="S156" s="231">
        <v>0</v>
      </c>
      <c r="T156" s="232">
        <f>S156*H156</f>
        <v>0</v>
      </c>
      <c r="U156" s="40"/>
      <c r="V156" s="40"/>
      <c r="W156" s="40"/>
      <c r="X156" s="40"/>
      <c r="Y156" s="40"/>
      <c r="Z156" s="40"/>
      <c r="AA156" s="40"/>
      <c r="AB156" s="40"/>
      <c r="AC156" s="40"/>
      <c r="AD156" s="40"/>
      <c r="AE156" s="40"/>
      <c r="AR156" s="233" t="s">
        <v>123</v>
      </c>
      <c r="AT156" s="233" t="s">
        <v>245</v>
      </c>
      <c r="AU156" s="233" t="s">
        <v>92</v>
      </c>
      <c r="AY156" s="18" t="s">
        <v>244</v>
      </c>
      <c r="BE156" s="234">
        <f>IF(N156="základní",J156,0)</f>
        <v>0</v>
      </c>
      <c r="BF156" s="234">
        <f>IF(N156="snížená",J156,0)</f>
        <v>0</v>
      </c>
      <c r="BG156" s="234">
        <f>IF(N156="zákl. přenesená",J156,0)</f>
        <v>0</v>
      </c>
      <c r="BH156" s="234">
        <f>IF(N156="sníž. přenesená",J156,0)</f>
        <v>0</v>
      </c>
      <c r="BI156" s="234">
        <f>IF(N156="nulová",J156,0)</f>
        <v>0</v>
      </c>
      <c r="BJ156" s="18" t="s">
        <v>90</v>
      </c>
      <c r="BK156" s="234">
        <f>ROUND(I156*H156,2)</f>
        <v>0</v>
      </c>
      <c r="BL156" s="18" t="s">
        <v>123</v>
      </c>
      <c r="BM156" s="233" t="s">
        <v>298</v>
      </c>
    </row>
    <row r="157" s="2" customFormat="1" ht="21.75" customHeight="1">
      <c r="A157" s="40"/>
      <c r="B157" s="41"/>
      <c r="C157" s="222" t="s">
        <v>8</v>
      </c>
      <c r="D157" s="222" t="s">
        <v>245</v>
      </c>
      <c r="E157" s="223" t="s">
        <v>3997</v>
      </c>
      <c r="F157" s="224" t="s">
        <v>3998</v>
      </c>
      <c r="G157" s="225" t="s">
        <v>2792</v>
      </c>
      <c r="H157" s="226">
        <v>1</v>
      </c>
      <c r="I157" s="227"/>
      <c r="J157" s="228">
        <f>ROUND(I157*H157,2)</f>
        <v>0</v>
      </c>
      <c r="K157" s="224" t="s">
        <v>249</v>
      </c>
      <c r="L157" s="46"/>
      <c r="M157" s="229" t="s">
        <v>1</v>
      </c>
      <c r="N157" s="230" t="s">
        <v>48</v>
      </c>
      <c r="O157" s="93"/>
      <c r="P157" s="231">
        <f>O157*H157</f>
        <v>0</v>
      </c>
      <c r="Q157" s="231">
        <v>0</v>
      </c>
      <c r="R157" s="231">
        <f>Q157*H157</f>
        <v>0</v>
      </c>
      <c r="S157" s="231">
        <v>0</v>
      </c>
      <c r="T157" s="232">
        <f>S157*H157</f>
        <v>0</v>
      </c>
      <c r="U157" s="40"/>
      <c r="V157" s="40"/>
      <c r="W157" s="40"/>
      <c r="X157" s="40"/>
      <c r="Y157" s="40"/>
      <c r="Z157" s="40"/>
      <c r="AA157" s="40"/>
      <c r="AB157" s="40"/>
      <c r="AC157" s="40"/>
      <c r="AD157" s="40"/>
      <c r="AE157" s="40"/>
      <c r="AR157" s="233" t="s">
        <v>123</v>
      </c>
      <c r="AT157" s="233" t="s">
        <v>245</v>
      </c>
      <c r="AU157" s="233" t="s">
        <v>92</v>
      </c>
      <c r="AY157" s="18" t="s">
        <v>244</v>
      </c>
      <c r="BE157" s="234">
        <f>IF(N157="základní",J157,0)</f>
        <v>0</v>
      </c>
      <c r="BF157" s="234">
        <f>IF(N157="snížená",J157,0)</f>
        <v>0</v>
      </c>
      <c r="BG157" s="234">
        <f>IF(N157="zákl. přenesená",J157,0)</f>
        <v>0</v>
      </c>
      <c r="BH157" s="234">
        <f>IF(N157="sníž. přenesená",J157,0)</f>
        <v>0</v>
      </c>
      <c r="BI157" s="234">
        <f>IF(N157="nulová",J157,0)</f>
        <v>0</v>
      </c>
      <c r="BJ157" s="18" t="s">
        <v>90</v>
      </c>
      <c r="BK157" s="234">
        <f>ROUND(I157*H157,2)</f>
        <v>0</v>
      </c>
      <c r="BL157" s="18" t="s">
        <v>123</v>
      </c>
      <c r="BM157" s="233" t="s">
        <v>302</v>
      </c>
    </row>
    <row r="158" s="11" customFormat="1" ht="22.8" customHeight="1">
      <c r="A158" s="11"/>
      <c r="B158" s="208"/>
      <c r="C158" s="209"/>
      <c r="D158" s="210" t="s">
        <v>82</v>
      </c>
      <c r="E158" s="260" t="s">
        <v>3194</v>
      </c>
      <c r="F158" s="260" t="s">
        <v>3999</v>
      </c>
      <c r="G158" s="209"/>
      <c r="H158" s="209"/>
      <c r="I158" s="212"/>
      <c r="J158" s="261">
        <f>BK158</f>
        <v>0</v>
      </c>
      <c r="K158" s="209"/>
      <c r="L158" s="214"/>
      <c r="M158" s="215"/>
      <c r="N158" s="216"/>
      <c r="O158" s="216"/>
      <c r="P158" s="217">
        <f>P159</f>
        <v>0</v>
      </c>
      <c r="Q158" s="216"/>
      <c r="R158" s="217">
        <f>R159</f>
        <v>0</v>
      </c>
      <c r="S158" s="216"/>
      <c r="T158" s="218">
        <f>T159</f>
        <v>0</v>
      </c>
      <c r="U158" s="11"/>
      <c r="V158" s="11"/>
      <c r="W158" s="11"/>
      <c r="X158" s="11"/>
      <c r="Y158" s="11"/>
      <c r="Z158" s="11"/>
      <c r="AA158" s="11"/>
      <c r="AB158" s="11"/>
      <c r="AC158" s="11"/>
      <c r="AD158" s="11"/>
      <c r="AE158" s="11"/>
      <c r="AR158" s="219" t="s">
        <v>90</v>
      </c>
      <c r="AT158" s="220" t="s">
        <v>82</v>
      </c>
      <c r="AU158" s="220" t="s">
        <v>90</v>
      </c>
      <c r="AY158" s="219" t="s">
        <v>244</v>
      </c>
      <c r="BK158" s="221">
        <f>BK159</f>
        <v>0</v>
      </c>
    </row>
    <row r="159" s="2" customFormat="1" ht="33" customHeight="1">
      <c r="A159" s="40"/>
      <c r="B159" s="41"/>
      <c r="C159" s="222" t="s">
        <v>276</v>
      </c>
      <c r="D159" s="222" t="s">
        <v>245</v>
      </c>
      <c r="E159" s="223" t="s">
        <v>4000</v>
      </c>
      <c r="F159" s="224" t="s">
        <v>4001</v>
      </c>
      <c r="G159" s="225" t="s">
        <v>2792</v>
      </c>
      <c r="H159" s="226">
        <v>2</v>
      </c>
      <c r="I159" s="227"/>
      <c r="J159" s="228">
        <f>ROUND(I159*H159,2)</f>
        <v>0</v>
      </c>
      <c r="K159" s="224" t="s">
        <v>249</v>
      </c>
      <c r="L159" s="46"/>
      <c r="M159" s="229" t="s">
        <v>1</v>
      </c>
      <c r="N159" s="230" t="s">
        <v>48</v>
      </c>
      <c r="O159" s="93"/>
      <c r="P159" s="231">
        <f>O159*H159</f>
        <v>0</v>
      </c>
      <c r="Q159" s="231">
        <v>0</v>
      </c>
      <c r="R159" s="231">
        <f>Q159*H159</f>
        <v>0</v>
      </c>
      <c r="S159" s="231">
        <v>0</v>
      </c>
      <c r="T159" s="232">
        <f>S159*H159</f>
        <v>0</v>
      </c>
      <c r="U159" s="40"/>
      <c r="V159" s="40"/>
      <c r="W159" s="40"/>
      <c r="X159" s="40"/>
      <c r="Y159" s="40"/>
      <c r="Z159" s="40"/>
      <c r="AA159" s="40"/>
      <c r="AB159" s="40"/>
      <c r="AC159" s="40"/>
      <c r="AD159" s="40"/>
      <c r="AE159" s="40"/>
      <c r="AR159" s="233" t="s">
        <v>123</v>
      </c>
      <c r="AT159" s="233" t="s">
        <v>245</v>
      </c>
      <c r="AU159" s="233" t="s">
        <v>92</v>
      </c>
      <c r="AY159" s="18" t="s">
        <v>244</v>
      </c>
      <c r="BE159" s="234">
        <f>IF(N159="základní",J159,0)</f>
        <v>0</v>
      </c>
      <c r="BF159" s="234">
        <f>IF(N159="snížená",J159,0)</f>
        <v>0</v>
      </c>
      <c r="BG159" s="234">
        <f>IF(N159="zákl. přenesená",J159,0)</f>
        <v>0</v>
      </c>
      <c r="BH159" s="234">
        <f>IF(N159="sníž. přenesená",J159,0)</f>
        <v>0</v>
      </c>
      <c r="BI159" s="234">
        <f>IF(N159="nulová",J159,0)</f>
        <v>0</v>
      </c>
      <c r="BJ159" s="18" t="s">
        <v>90</v>
      </c>
      <c r="BK159" s="234">
        <f>ROUND(I159*H159,2)</f>
        <v>0</v>
      </c>
      <c r="BL159" s="18" t="s">
        <v>123</v>
      </c>
      <c r="BM159" s="233" t="s">
        <v>306</v>
      </c>
    </row>
    <row r="160" s="11" customFormat="1" ht="22.8" customHeight="1">
      <c r="A160" s="11"/>
      <c r="B160" s="208"/>
      <c r="C160" s="209"/>
      <c r="D160" s="210" t="s">
        <v>82</v>
      </c>
      <c r="E160" s="260" t="s">
        <v>3196</v>
      </c>
      <c r="F160" s="260" t="s">
        <v>4002</v>
      </c>
      <c r="G160" s="209"/>
      <c r="H160" s="209"/>
      <c r="I160" s="212"/>
      <c r="J160" s="261">
        <f>BK160</f>
        <v>0</v>
      </c>
      <c r="K160" s="209"/>
      <c r="L160" s="214"/>
      <c r="M160" s="215"/>
      <c r="N160" s="216"/>
      <c r="O160" s="216"/>
      <c r="P160" s="217">
        <f>SUM(P161:P167)</f>
        <v>0</v>
      </c>
      <c r="Q160" s="216"/>
      <c r="R160" s="217">
        <f>SUM(R161:R167)</f>
        <v>0</v>
      </c>
      <c r="S160" s="216"/>
      <c r="T160" s="218">
        <f>SUM(T161:T167)</f>
        <v>0</v>
      </c>
      <c r="U160" s="11"/>
      <c r="V160" s="11"/>
      <c r="W160" s="11"/>
      <c r="X160" s="11"/>
      <c r="Y160" s="11"/>
      <c r="Z160" s="11"/>
      <c r="AA160" s="11"/>
      <c r="AB160" s="11"/>
      <c r="AC160" s="11"/>
      <c r="AD160" s="11"/>
      <c r="AE160" s="11"/>
      <c r="AR160" s="219" t="s">
        <v>90</v>
      </c>
      <c r="AT160" s="220" t="s">
        <v>82</v>
      </c>
      <c r="AU160" s="220" t="s">
        <v>90</v>
      </c>
      <c r="AY160" s="219" t="s">
        <v>244</v>
      </c>
      <c r="BK160" s="221">
        <f>SUM(BK161:BK167)</f>
        <v>0</v>
      </c>
    </row>
    <row r="161" s="2" customFormat="1" ht="16.5" customHeight="1">
      <c r="A161" s="40"/>
      <c r="B161" s="41"/>
      <c r="C161" s="222" t="s">
        <v>308</v>
      </c>
      <c r="D161" s="222" t="s">
        <v>245</v>
      </c>
      <c r="E161" s="223" t="s">
        <v>4003</v>
      </c>
      <c r="F161" s="224" t="s">
        <v>4004</v>
      </c>
      <c r="G161" s="225" t="s">
        <v>490</v>
      </c>
      <c r="H161" s="226">
        <v>150</v>
      </c>
      <c r="I161" s="227"/>
      <c r="J161" s="228">
        <f>ROUND(I161*H161,2)</f>
        <v>0</v>
      </c>
      <c r="K161" s="224" t="s">
        <v>249</v>
      </c>
      <c r="L161" s="46"/>
      <c r="M161" s="229" t="s">
        <v>1</v>
      </c>
      <c r="N161" s="230" t="s">
        <v>48</v>
      </c>
      <c r="O161" s="93"/>
      <c r="P161" s="231">
        <f>O161*H161</f>
        <v>0</v>
      </c>
      <c r="Q161" s="231">
        <v>0</v>
      </c>
      <c r="R161" s="231">
        <f>Q161*H161</f>
        <v>0</v>
      </c>
      <c r="S161" s="231">
        <v>0</v>
      </c>
      <c r="T161" s="232">
        <f>S161*H161</f>
        <v>0</v>
      </c>
      <c r="U161" s="40"/>
      <c r="V161" s="40"/>
      <c r="W161" s="40"/>
      <c r="X161" s="40"/>
      <c r="Y161" s="40"/>
      <c r="Z161" s="40"/>
      <c r="AA161" s="40"/>
      <c r="AB161" s="40"/>
      <c r="AC161" s="40"/>
      <c r="AD161" s="40"/>
      <c r="AE161" s="40"/>
      <c r="AR161" s="233" t="s">
        <v>123</v>
      </c>
      <c r="AT161" s="233" t="s">
        <v>245</v>
      </c>
      <c r="AU161" s="233" t="s">
        <v>92</v>
      </c>
      <c r="AY161" s="18" t="s">
        <v>244</v>
      </c>
      <c r="BE161" s="234">
        <f>IF(N161="základní",J161,0)</f>
        <v>0</v>
      </c>
      <c r="BF161" s="234">
        <f>IF(N161="snížená",J161,0)</f>
        <v>0</v>
      </c>
      <c r="BG161" s="234">
        <f>IF(N161="zákl. přenesená",J161,0)</f>
        <v>0</v>
      </c>
      <c r="BH161" s="234">
        <f>IF(N161="sníž. přenesená",J161,0)</f>
        <v>0</v>
      </c>
      <c r="BI161" s="234">
        <f>IF(N161="nulová",J161,0)</f>
        <v>0</v>
      </c>
      <c r="BJ161" s="18" t="s">
        <v>90</v>
      </c>
      <c r="BK161" s="234">
        <f>ROUND(I161*H161,2)</f>
        <v>0</v>
      </c>
      <c r="BL161" s="18" t="s">
        <v>123</v>
      </c>
      <c r="BM161" s="233" t="s">
        <v>311</v>
      </c>
    </row>
    <row r="162" s="2" customFormat="1" ht="16.5" customHeight="1">
      <c r="A162" s="40"/>
      <c r="B162" s="41"/>
      <c r="C162" s="222" t="s">
        <v>280</v>
      </c>
      <c r="D162" s="222" t="s">
        <v>245</v>
      </c>
      <c r="E162" s="223" t="s">
        <v>4005</v>
      </c>
      <c r="F162" s="224" t="s">
        <v>4006</v>
      </c>
      <c r="G162" s="225" t="s">
        <v>490</v>
      </c>
      <c r="H162" s="226">
        <v>200</v>
      </c>
      <c r="I162" s="227"/>
      <c r="J162" s="228">
        <f>ROUND(I162*H162,2)</f>
        <v>0</v>
      </c>
      <c r="K162" s="224" t="s">
        <v>249</v>
      </c>
      <c r="L162" s="46"/>
      <c r="M162" s="229" t="s">
        <v>1</v>
      </c>
      <c r="N162" s="230" t="s">
        <v>48</v>
      </c>
      <c r="O162" s="93"/>
      <c r="P162" s="231">
        <f>O162*H162</f>
        <v>0</v>
      </c>
      <c r="Q162" s="231">
        <v>0</v>
      </c>
      <c r="R162" s="231">
        <f>Q162*H162</f>
        <v>0</v>
      </c>
      <c r="S162" s="231">
        <v>0</v>
      </c>
      <c r="T162" s="232">
        <f>S162*H162</f>
        <v>0</v>
      </c>
      <c r="U162" s="40"/>
      <c r="V162" s="40"/>
      <c r="W162" s="40"/>
      <c r="X162" s="40"/>
      <c r="Y162" s="40"/>
      <c r="Z162" s="40"/>
      <c r="AA162" s="40"/>
      <c r="AB162" s="40"/>
      <c r="AC162" s="40"/>
      <c r="AD162" s="40"/>
      <c r="AE162" s="40"/>
      <c r="AR162" s="233" t="s">
        <v>123</v>
      </c>
      <c r="AT162" s="233" t="s">
        <v>245</v>
      </c>
      <c r="AU162" s="233" t="s">
        <v>92</v>
      </c>
      <c r="AY162" s="18" t="s">
        <v>244</v>
      </c>
      <c r="BE162" s="234">
        <f>IF(N162="základní",J162,0)</f>
        <v>0</v>
      </c>
      <c r="BF162" s="234">
        <f>IF(N162="snížená",J162,0)</f>
        <v>0</v>
      </c>
      <c r="BG162" s="234">
        <f>IF(N162="zákl. přenesená",J162,0)</f>
        <v>0</v>
      </c>
      <c r="BH162" s="234">
        <f>IF(N162="sníž. přenesená",J162,0)</f>
        <v>0</v>
      </c>
      <c r="BI162" s="234">
        <f>IF(N162="nulová",J162,0)</f>
        <v>0</v>
      </c>
      <c r="BJ162" s="18" t="s">
        <v>90</v>
      </c>
      <c r="BK162" s="234">
        <f>ROUND(I162*H162,2)</f>
        <v>0</v>
      </c>
      <c r="BL162" s="18" t="s">
        <v>123</v>
      </c>
      <c r="BM162" s="233" t="s">
        <v>315</v>
      </c>
    </row>
    <row r="163" s="2" customFormat="1" ht="16.5" customHeight="1">
      <c r="A163" s="40"/>
      <c r="B163" s="41"/>
      <c r="C163" s="222" t="s">
        <v>317</v>
      </c>
      <c r="D163" s="222" t="s">
        <v>245</v>
      </c>
      <c r="E163" s="223" t="s">
        <v>4007</v>
      </c>
      <c r="F163" s="224" t="s">
        <v>4008</v>
      </c>
      <c r="G163" s="225" t="s">
        <v>490</v>
      </c>
      <c r="H163" s="226">
        <v>400</v>
      </c>
      <c r="I163" s="227"/>
      <c r="J163" s="228">
        <f>ROUND(I163*H163,2)</f>
        <v>0</v>
      </c>
      <c r="K163" s="224" t="s">
        <v>249</v>
      </c>
      <c r="L163" s="46"/>
      <c r="M163" s="229" t="s">
        <v>1</v>
      </c>
      <c r="N163" s="230" t="s">
        <v>48</v>
      </c>
      <c r="O163" s="93"/>
      <c r="P163" s="231">
        <f>O163*H163</f>
        <v>0</v>
      </c>
      <c r="Q163" s="231">
        <v>0</v>
      </c>
      <c r="R163" s="231">
        <f>Q163*H163</f>
        <v>0</v>
      </c>
      <c r="S163" s="231">
        <v>0</v>
      </c>
      <c r="T163" s="232">
        <f>S163*H163</f>
        <v>0</v>
      </c>
      <c r="U163" s="40"/>
      <c r="V163" s="40"/>
      <c r="W163" s="40"/>
      <c r="X163" s="40"/>
      <c r="Y163" s="40"/>
      <c r="Z163" s="40"/>
      <c r="AA163" s="40"/>
      <c r="AB163" s="40"/>
      <c r="AC163" s="40"/>
      <c r="AD163" s="40"/>
      <c r="AE163" s="40"/>
      <c r="AR163" s="233" t="s">
        <v>123</v>
      </c>
      <c r="AT163" s="233" t="s">
        <v>245</v>
      </c>
      <c r="AU163" s="233" t="s">
        <v>92</v>
      </c>
      <c r="AY163" s="18" t="s">
        <v>244</v>
      </c>
      <c r="BE163" s="234">
        <f>IF(N163="základní",J163,0)</f>
        <v>0</v>
      </c>
      <c r="BF163" s="234">
        <f>IF(N163="snížená",J163,0)</f>
        <v>0</v>
      </c>
      <c r="BG163" s="234">
        <f>IF(N163="zákl. přenesená",J163,0)</f>
        <v>0</v>
      </c>
      <c r="BH163" s="234">
        <f>IF(N163="sníž. přenesená",J163,0)</f>
        <v>0</v>
      </c>
      <c r="BI163" s="234">
        <f>IF(N163="nulová",J163,0)</f>
        <v>0</v>
      </c>
      <c r="BJ163" s="18" t="s">
        <v>90</v>
      </c>
      <c r="BK163" s="234">
        <f>ROUND(I163*H163,2)</f>
        <v>0</v>
      </c>
      <c r="BL163" s="18" t="s">
        <v>123</v>
      </c>
      <c r="BM163" s="233" t="s">
        <v>321</v>
      </c>
    </row>
    <row r="164" s="2" customFormat="1" ht="16.5" customHeight="1">
      <c r="A164" s="40"/>
      <c r="B164" s="41"/>
      <c r="C164" s="222" t="s">
        <v>283</v>
      </c>
      <c r="D164" s="222" t="s">
        <v>245</v>
      </c>
      <c r="E164" s="223" t="s">
        <v>4009</v>
      </c>
      <c r="F164" s="224" t="s">
        <v>4010</v>
      </c>
      <c r="G164" s="225" t="s">
        <v>490</v>
      </c>
      <c r="H164" s="226">
        <v>380</v>
      </c>
      <c r="I164" s="227"/>
      <c r="J164" s="228">
        <f>ROUND(I164*H164,2)</f>
        <v>0</v>
      </c>
      <c r="K164" s="224" t="s">
        <v>249</v>
      </c>
      <c r="L164" s="46"/>
      <c r="M164" s="229" t="s">
        <v>1</v>
      </c>
      <c r="N164" s="230" t="s">
        <v>48</v>
      </c>
      <c r="O164" s="93"/>
      <c r="P164" s="231">
        <f>O164*H164</f>
        <v>0</v>
      </c>
      <c r="Q164" s="231">
        <v>0</v>
      </c>
      <c r="R164" s="231">
        <f>Q164*H164</f>
        <v>0</v>
      </c>
      <c r="S164" s="231">
        <v>0</v>
      </c>
      <c r="T164" s="232">
        <f>S164*H164</f>
        <v>0</v>
      </c>
      <c r="U164" s="40"/>
      <c r="V164" s="40"/>
      <c r="W164" s="40"/>
      <c r="X164" s="40"/>
      <c r="Y164" s="40"/>
      <c r="Z164" s="40"/>
      <c r="AA164" s="40"/>
      <c r="AB164" s="40"/>
      <c r="AC164" s="40"/>
      <c r="AD164" s="40"/>
      <c r="AE164" s="40"/>
      <c r="AR164" s="233" t="s">
        <v>123</v>
      </c>
      <c r="AT164" s="233" t="s">
        <v>245</v>
      </c>
      <c r="AU164" s="233" t="s">
        <v>92</v>
      </c>
      <c r="AY164" s="18" t="s">
        <v>244</v>
      </c>
      <c r="BE164" s="234">
        <f>IF(N164="základní",J164,0)</f>
        <v>0</v>
      </c>
      <c r="BF164" s="234">
        <f>IF(N164="snížená",J164,0)</f>
        <v>0</v>
      </c>
      <c r="BG164" s="234">
        <f>IF(N164="zákl. přenesená",J164,0)</f>
        <v>0</v>
      </c>
      <c r="BH164" s="234">
        <f>IF(N164="sníž. přenesená",J164,0)</f>
        <v>0</v>
      </c>
      <c r="BI164" s="234">
        <f>IF(N164="nulová",J164,0)</f>
        <v>0</v>
      </c>
      <c r="BJ164" s="18" t="s">
        <v>90</v>
      </c>
      <c r="BK164" s="234">
        <f>ROUND(I164*H164,2)</f>
        <v>0</v>
      </c>
      <c r="BL164" s="18" t="s">
        <v>123</v>
      </c>
      <c r="BM164" s="233" t="s">
        <v>325</v>
      </c>
    </row>
    <row r="165" s="2" customFormat="1" ht="16.5" customHeight="1">
      <c r="A165" s="40"/>
      <c r="B165" s="41"/>
      <c r="C165" s="222" t="s">
        <v>7</v>
      </c>
      <c r="D165" s="222" t="s">
        <v>245</v>
      </c>
      <c r="E165" s="223" t="s">
        <v>4011</v>
      </c>
      <c r="F165" s="224" t="s">
        <v>4012</v>
      </c>
      <c r="G165" s="225" t="s">
        <v>490</v>
      </c>
      <c r="H165" s="226">
        <v>5</v>
      </c>
      <c r="I165" s="227"/>
      <c r="J165" s="228">
        <f>ROUND(I165*H165,2)</f>
        <v>0</v>
      </c>
      <c r="K165" s="224" t="s">
        <v>249</v>
      </c>
      <c r="L165" s="46"/>
      <c r="M165" s="229" t="s">
        <v>1</v>
      </c>
      <c r="N165" s="230" t="s">
        <v>48</v>
      </c>
      <c r="O165" s="93"/>
      <c r="P165" s="231">
        <f>O165*H165</f>
        <v>0</v>
      </c>
      <c r="Q165" s="231">
        <v>0</v>
      </c>
      <c r="R165" s="231">
        <f>Q165*H165</f>
        <v>0</v>
      </c>
      <c r="S165" s="231">
        <v>0</v>
      </c>
      <c r="T165" s="232">
        <f>S165*H165</f>
        <v>0</v>
      </c>
      <c r="U165" s="40"/>
      <c r="V165" s="40"/>
      <c r="W165" s="40"/>
      <c r="X165" s="40"/>
      <c r="Y165" s="40"/>
      <c r="Z165" s="40"/>
      <c r="AA165" s="40"/>
      <c r="AB165" s="40"/>
      <c r="AC165" s="40"/>
      <c r="AD165" s="40"/>
      <c r="AE165" s="40"/>
      <c r="AR165" s="233" t="s">
        <v>123</v>
      </c>
      <c r="AT165" s="233" t="s">
        <v>245</v>
      </c>
      <c r="AU165" s="233" t="s">
        <v>92</v>
      </c>
      <c r="AY165" s="18" t="s">
        <v>244</v>
      </c>
      <c r="BE165" s="234">
        <f>IF(N165="základní",J165,0)</f>
        <v>0</v>
      </c>
      <c r="BF165" s="234">
        <f>IF(N165="snížená",J165,0)</f>
        <v>0</v>
      </c>
      <c r="BG165" s="234">
        <f>IF(N165="zákl. přenesená",J165,0)</f>
        <v>0</v>
      </c>
      <c r="BH165" s="234">
        <f>IF(N165="sníž. přenesená",J165,0)</f>
        <v>0</v>
      </c>
      <c r="BI165" s="234">
        <f>IF(N165="nulová",J165,0)</f>
        <v>0</v>
      </c>
      <c r="BJ165" s="18" t="s">
        <v>90</v>
      </c>
      <c r="BK165" s="234">
        <f>ROUND(I165*H165,2)</f>
        <v>0</v>
      </c>
      <c r="BL165" s="18" t="s">
        <v>123</v>
      </c>
      <c r="BM165" s="233" t="s">
        <v>329</v>
      </c>
    </row>
    <row r="166" s="2" customFormat="1" ht="16.5" customHeight="1">
      <c r="A166" s="40"/>
      <c r="B166" s="41"/>
      <c r="C166" s="222" t="s">
        <v>288</v>
      </c>
      <c r="D166" s="222" t="s">
        <v>245</v>
      </c>
      <c r="E166" s="223" t="s">
        <v>4013</v>
      </c>
      <c r="F166" s="224" t="s">
        <v>4014</v>
      </c>
      <c r="G166" s="225" t="s">
        <v>490</v>
      </c>
      <c r="H166" s="226">
        <v>25</v>
      </c>
      <c r="I166" s="227"/>
      <c r="J166" s="228">
        <f>ROUND(I166*H166,2)</f>
        <v>0</v>
      </c>
      <c r="K166" s="224" t="s">
        <v>249</v>
      </c>
      <c r="L166" s="46"/>
      <c r="M166" s="229" t="s">
        <v>1</v>
      </c>
      <c r="N166" s="230" t="s">
        <v>48</v>
      </c>
      <c r="O166" s="93"/>
      <c r="P166" s="231">
        <f>O166*H166</f>
        <v>0</v>
      </c>
      <c r="Q166" s="231">
        <v>0</v>
      </c>
      <c r="R166" s="231">
        <f>Q166*H166</f>
        <v>0</v>
      </c>
      <c r="S166" s="231">
        <v>0</v>
      </c>
      <c r="T166" s="232">
        <f>S166*H166</f>
        <v>0</v>
      </c>
      <c r="U166" s="40"/>
      <c r="V166" s="40"/>
      <c r="W166" s="40"/>
      <c r="X166" s="40"/>
      <c r="Y166" s="40"/>
      <c r="Z166" s="40"/>
      <c r="AA166" s="40"/>
      <c r="AB166" s="40"/>
      <c r="AC166" s="40"/>
      <c r="AD166" s="40"/>
      <c r="AE166" s="40"/>
      <c r="AR166" s="233" t="s">
        <v>123</v>
      </c>
      <c r="AT166" s="233" t="s">
        <v>245</v>
      </c>
      <c r="AU166" s="233" t="s">
        <v>92</v>
      </c>
      <c r="AY166" s="18" t="s">
        <v>244</v>
      </c>
      <c r="BE166" s="234">
        <f>IF(N166="základní",J166,0)</f>
        <v>0</v>
      </c>
      <c r="BF166" s="234">
        <f>IF(N166="snížená",J166,0)</f>
        <v>0</v>
      </c>
      <c r="BG166" s="234">
        <f>IF(N166="zákl. přenesená",J166,0)</f>
        <v>0</v>
      </c>
      <c r="BH166" s="234">
        <f>IF(N166="sníž. přenesená",J166,0)</f>
        <v>0</v>
      </c>
      <c r="BI166" s="234">
        <f>IF(N166="nulová",J166,0)</f>
        <v>0</v>
      </c>
      <c r="BJ166" s="18" t="s">
        <v>90</v>
      </c>
      <c r="BK166" s="234">
        <f>ROUND(I166*H166,2)</f>
        <v>0</v>
      </c>
      <c r="BL166" s="18" t="s">
        <v>123</v>
      </c>
      <c r="BM166" s="233" t="s">
        <v>334</v>
      </c>
    </row>
    <row r="167" s="2" customFormat="1" ht="16.5" customHeight="1">
      <c r="A167" s="40"/>
      <c r="B167" s="41"/>
      <c r="C167" s="222" t="s">
        <v>336</v>
      </c>
      <c r="D167" s="222" t="s">
        <v>245</v>
      </c>
      <c r="E167" s="223" t="s">
        <v>4015</v>
      </c>
      <c r="F167" s="224" t="s">
        <v>4016</v>
      </c>
      <c r="G167" s="225" t="s">
        <v>490</v>
      </c>
      <c r="H167" s="226">
        <v>15</v>
      </c>
      <c r="I167" s="227"/>
      <c r="J167" s="228">
        <f>ROUND(I167*H167,2)</f>
        <v>0</v>
      </c>
      <c r="K167" s="224" t="s">
        <v>249</v>
      </c>
      <c r="L167" s="46"/>
      <c r="M167" s="229" t="s">
        <v>1</v>
      </c>
      <c r="N167" s="230" t="s">
        <v>48</v>
      </c>
      <c r="O167" s="93"/>
      <c r="P167" s="231">
        <f>O167*H167</f>
        <v>0</v>
      </c>
      <c r="Q167" s="231">
        <v>0</v>
      </c>
      <c r="R167" s="231">
        <f>Q167*H167</f>
        <v>0</v>
      </c>
      <c r="S167" s="231">
        <v>0</v>
      </c>
      <c r="T167" s="232">
        <f>S167*H167</f>
        <v>0</v>
      </c>
      <c r="U167" s="40"/>
      <c r="V167" s="40"/>
      <c r="W167" s="40"/>
      <c r="X167" s="40"/>
      <c r="Y167" s="40"/>
      <c r="Z167" s="40"/>
      <c r="AA167" s="40"/>
      <c r="AB167" s="40"/>
      <c r="AC167" s="40"/>
      <c r="AD167" s="40"/>
      <c r="AE167" s="40"/>
      <c r="AR167" s="233" t="s">
        <v>123</v>
      </c>
      <c r="AT167" s="233" t="s">
        <v>245</v>
      </c>
      <c r="AU167" s="233" t="s">
        <v>92</v>
      </c>
      <c r="AY167" s="18" t="s">
        <v>244</v>
      </c>
      <c r="BE167" s="234">
        <f>IF(N167="základní",J167,0)</f>
        <v>0</v>
      </c>
      <c r="BF167" s="234">
        <f>IF(N167="snížená",J167,0)</f>
        <v>0</v>
      </c>
      <c r="BG167" s="234">
        <f>IF(N167="zákl. přenesená",J167,0)</f>
        <v>0</v>
      </c>
      <c r="BH167" s="234">
        <f>IF(N167="sníž. přenesená",J167,0)</f>
        <v>0</v>
      </c>
      <c r="BI167" s="234">
        <f>IF(N167="nulová",J167,0)</f>
        <v>0</v>
      </c>
      <c r="BJ167" s="18" t="s">
        <v>90</v>
      </c>
      <c r="BK167" s="234">
        <f>ROUND(I167*H167,2)</f>
        <v>0</v>
      </c>
      <c r="BL167" s="18" t="s">
        <v>123</v>
      </c>
      <c r="BM167" s="233" t="s">
        <v>339</v>
      </c>
    </row>
    <row r="168" s="11" customFormat="1" ht="22.8" customHeight="1">
      <c r="A168" s="11"/>
      <c r="B168" s="208"/>
      <c r="C168" s="209"/>
      <c r="D168" s="210" t="s">
        <v>82</v>
      </c>
      <c r="E168" s="260" t="s">
        <v>3211</v>
      </c>
      <c r="F168" s="260" t="s">
        <v>4017</v>
      </c>
      <c r="G168" s="209"/>
      <c r="H168" s="209"/>
      <c r="I168" s="212"/>
      <c r="J168" s="261">
        <f>BK168</f>
        <v>0</v>
      </c>
      <c r="K168" s="209"/>
      <c r="L168" s="214"/>
      <c r="M168" s="215"/>
      <c r="N168" s="216"/>
      <c r="O168" s="216"/>
      <c r="P168" s="217">
        <f>SUM(P169:P170)</f>
        <v>0</v>
      </c>
      <c r="Q168" s="216"/>
      <c r="R168" s="217">
        <f>SUM(R169:R170)</f>
        <v>0</v>
      </c>
      <c r="S168" s="216"/>
      <c r="T168" s="218">
        <f>SUM(T169:T170)</f>
        <v>0</v>
      </c>
      <c r="U168" s="11"/>
      <c r="V168" s="11"/>
      <c r="W168" s="11"/>
      <c r="X168" s="11"/>
      <c r="Y168" s="11"/>
      <c r="Z168" s="11"/>
      <c r="AA168" s="11"/>
      <c r="AB168" s="11"/>
      <c r="AC168" s="11"/>
      <c r="AD168" s="11"/>
      <c r="AE168" s="11"/>
      <c r="AR168" s="219" t="s">
        <v>90</v>
      </c>
      <c r="AT168" s="220" t="s">
        <v>82</v>
      </c>
      <c r="AU168" s="220" t="s">
        <v>90</v>
      </c>
      <c r="AY168" s="219" t="s">
        <v>244</v>
      </c>
      <c r="BK168" s="221">
        <f>SUM(BK169:BK170)</f>
        <v>0</v>
      </c>
    </row>
    <row r="169" s="2" customFormat="1" ht="16.5" customHeight="1">
      <c r="A169" s="40"/>
      <c r="B169" s="41"/>
      <c r="C169" s="222" t="s">
        <v>291</v>
      </c>
      <c r="D169" s="222" t="s">
        <v>245</v>
      </c>
      <c r="E169" s="223" t="s">
        <v>4018</v>
      </c>
      <c r="F169" s="224" t="s">
        <v>4019</v>
      </c>
      <c r="G169" s="225" t="s">
        <v>490</v>
      </c>
      <c r="H169" s="226">
        <v>40</v>
      </c>
      <c r="I169" s="227"/>
      <c r="J169" s="228">
        <f>ROUND(I169*H169,2)</f>
        <v>0</v>
      </c>
      <c r="K169" s="224" t="s">
        <v>249</v>
      </c>
      <c r="L169" s="46"/>
      <c r="M169" s="229" t="s">
        <v>1</v>
      </c>
      <c r="N169" s="230" t="s">
        <v>48</v>
      </c>
      <c r="O169" s="93"/>
      <c r="P169" s="231">
        <f>O169*H169</f>
        <v>0</v>
      </c>
      <c r="Q169" s="231">
        <v>0</v>
      </c>
      <c r="R169" s="231">
        <f>Q169*H169</f>
        <v>0</v>
      </c>
      <c r="S169" s="231">
        <v>0</v>
      </c>
      <c r="T169" s="232">
        <f>S169*H169</f>
        <v>0</v>
      </c>
      <c r="U169" s="40"/>
      <c r="V169" s="40"/>
      <c r="W169" s="40"/>
      <c r="X169" s="40"/>
      <c r="Y169" s="40"/>
      <c r="Z169" s="40"/>
      <c r="AA169" s="40"/>
      <c r="AB169" s="40"/>
      <c r="AC169" s="40"/>
      <c r="AD169" s="40"/>
      <c r="AE169" s="40"/>
      <c r="AR169" s="233" t="s">
        <v>123</v>
      </c>
      <c r="AT169" s="233" t="s">
        <v>245</v>
      </c>
      <c r="AU169" s="233" t="s">
        <v>92</v>
      </c>
      <c r="AY169" s="18" t="s">
        <v>244</v>
      </c>
      <c r="BE169" s="234">
        <f>IF(N169="základní",J169,0)</f>
        <v>0</v>
      </c>
      <c r="BF169" s="234">
        <f>IF(N169="snížená",J169,0)</f>
        <v>0</v>
      </c>
      <c r="BG169" s="234">
        <f>IF(N169="zákl. přenesená",J169,0)</f>
        <v>0</v>
      </c>
      <c r="BH169" s="234">
        <f>IF(N169="sníž. přenesená",J169,0)</f>
        <v>0</v>
      </c>
      <c r="BI169" s="234">
        <f>IF(N169="nulová",J169,0)</f>
        <v>0</v>
      </c>
      <c r="BJ169" s="18" t="s">
        <v>90</v>
      </c>
      <c r="BK169" s="234">
        <f>ROUND(I169*H169,2)</f>
        <v>0</v>
      </c>
      <c r="BL169" s="18" t="s">
        <v>123</v>
      </c>
      <c r="BM169" s="233" t="s">
        <v>343</v>
      </c>
    </row>
    <row r="170" s="2" customFormat="1" ht="16.5" customHeight="1">
      <c r="A170" s="40"/>
      <c r="B170" s="41"/>
      <c r="C170" s="222" t="s">
        <v>345</v>
      </c>
      <c r="D170" s="222" t="s">
        <v>245</v>
      </c>
      <c r="E170" s="223" t="s">
        <v>4020</v>
      </c>
      <c r="F170" s="224" t="s">
        <v>4021</v>
      </c>
      <c r="G170" s="225" t="s">
        <v>490</v>
      </c>
      <c r="H170" s="226">
        <v>40</v>
      </c>
      <c r="I170" s="227"/>
      <c r="J170" s="228">
        <f>ROUND(I170*H170,2)</f>
        <v>0</v>
      </c>
      <c r="K170" s="224" t="s">
        <v>249</v>
      </c>
      <c r="L170" s="46"/>
      <c r="M170" s="229" t="s">
        <v>1</v>
      </c>
      <c r="N170" s="230" t="s">
        <v>48</v>
      </c>
      <c r="O170" s="93"/>
      <c r="P170" s="231">
        <f>O170*H170</f>
        <v>0</v>
      </c>
      <c r="Q170" s="231">
        <v>0</v>
      </c>
      <c r="R170" s="231">
        <f>Q170*H170</f>
        <v>0</v>
      </c>
      <c r="S170" s="231">
        <v>0</v>
      </c>
      <c r="T170" s="232">
        <f>S170*H170</f>
        <v>0</v>
      </c>
      <c r="U170" s="40"/>
      <c r="V170" s="40"/>
      <c r="W170" s="40"/>
      <c r="X170" s="40"/>
      <c r="Y170" s="40"/>
      <c r="Z170" s="40"/>
      <c r="AA170" s="40"/>
      <c r="AB170" s="40"/>
      <c r="AC170" s="40"/>
      <c r="AD170" s="40"/>
      <c r="AE170" s="40"/>
      <c r="AR170" s="233" t="s">
        <v>123</v>
      </c>
      <c r="AT170" s="233" t="s">
        <v>245</v>
      </c>
      <c r="AU170" s="233" t="s">
        <v>92</v>
      </c>
      <c r="AY170" s="18" t="s">
        <v>244</v>
      </c>
      <c r="BE170" s="234">
        <f>IF(N170="základní",J170,0)</f>
        <v>0</v>
      </c>
      <c r="BF170" s="234">
        <f>IF(N170="snížená",J170,0)</f>
        <v>0</v>
      </c>
      <c r="BG170" s="234">
        <f>IF(N170="zákl. přenesená",J170,0)</f>
        <v>0</v>
      </c>
      <c r="BH170" s="234">
        <f>IF(N170="sníž. přenesená",J170,0)</f>
        <v>0</v>
      </c>
      <c r="BI170" s="234">
        <f>IF(N170="nulová",J170,0)</f>
        <v>0</v>
      </c>
      <c r="BJ170" s="18" t="s">
        <v>90</v>
      </c>
      <c r="BK170" s="234">
        <f>ROUND(I170*H170,2)</f>
        <v>0</v>
      </c>
      <c r="BL170" s="18" t="s">
        <v>123</v>
      </c>
      <c r="BM170" s="233" t="s">
        <v>348</v>
      </c>
    </row>
    <row r="171" s="11" customFormat="1" ht="25.92" customHeight="1">
      <c r="A171" s="11"/>
      <c r="B171" s="208"/>
      <c r="C171" s="209"/>
      <c r="D171" s="210" t="s">
        <v>82</v>
      </c>
      <c r="E171" s="211" t="s">
        <v>3222</v>
      </c>
      <c r="F171" s="211" t="s">
        <v>4022</v>
      </c>
      <c r="G171" s="209"/>
      <c r="H171" s="209"/>
      <c r="I171" s="212"/>
      <c r="J171" s="213">
        <f>BK171</f>
        <v>0</v>
      </c>
      <c r="K171" s="209"/>
      <c r="L171" s="214"/>
      <c r="M171" s="215"/>
      <c r="N171" s="216"/>
      <c r="O171" s="216"/>
      <c r="P171" s="217">
        <f>P172+P177+P179</f>
        <v>0</v>
      </c>
      <c r="Q171" s="216"/>
      <c r="R171" s="217">
        <f>R172+R177+R179</f>
        <v>0</v>
      </c>
      <c r="S171" s="216"/>
      <c r="T171" s="218">
        <f>T172+T177+T179</f>
        <v>0</v>
      </c>
      <c r="U171" s="11"/>
      <c r="V171" s="11"/>
      <c r="W171" s="11"/>
      <c r="X171" s="11"/>
      <c r="Y171" s="11"/>
      <c r="Z171" s="11"/>
      <c r="AA171" s="11"/>
      <c r="AB171" s="11"/>
      <c r="AC171" s="11"/>
      <c r="AD171" s="11"/>
      <c r="AE171" s="11"/>
      <c r="AR171" s="219" t="s">
        <v>90</v>
      </c>
      <c r="AT171" s="220" t="s">
        <v>82</v>
      </c>
      <c r="AU171" s="220" t="s">
        <v>83</v>
      </c>
      <c r="AY171" s="219" t="s">
        <v>244</v>
      </c>
      <c r="BK171" s="221">
        <f>BK172+BK177+BK179</f>
        <v>0</v>
      </c>
    </row>
    <row r="172" s="11" customFormat="1" ht="22.8" customHeight="1">
      <c r="A172" s="11"/>
      <c r="B172" s="208"/>
      <c r="C172" s="209"/>
      <c r="D172" s="210" t="s">
        <v>82</v>
      </c>
      <c r="E172" s="260" t="s">
        <v>4023</v>
      </c>
      <c r="F172" s="260" t="s">
        <v>4024</v>
      </c>
      <c r="G172" s="209"/>
      <c r="H172" s="209"/>
      <c r="I172" s="212"/>
      <c r="J172" s="261">
        <f>BK172</f>
        <v>0</v>
      </c>
      <c r="K172" s="209"/>
      <c r="L172" s="214"/>
      <c r="M172" s="215"/>
      <c r="N172" s="216"/>
      <c r="O172" s="216"/>
      <c r="P172" s="217">
        <f>SUM(P173:P176)</f>
        <v>0</v>
      </c>
      <c r="Q172" s="216"/>
      <c r="R172" s="217">
        <f>SUM(R173:R176)</f>
        <v>0</v>
      </c>
      <c r="S172" s="216"/>
      <c r="T172" s="218">
        <f>SUM(T173:T176)</f>
        <v>0</v>
      </c>
      <c r="U172" s="11"/>
      <c r="V172" s="11"/>
      <c r="W172" s="11"/>
      <c r="X172" s="11"/>
      <c r="Y172" s="11"/>
      <c r="Z172" s="11"/>
      <c r="AA172" s="11"/>
      <c r="AB172" s="11"/>
      <c r="AC172" s="11"/>
      <c r="AD172" s="11"/>
      <c r="AE172" s="11"/>
      <c r="AR172" s="219" t="s">
        <v>90</v>
      </c>
      <c r="AT172" s="220" t="s">
        <v>82</v>
      </c>
      <c r="AU172" s="220" t="s">
        <v>90</v>
      </c>
      <c r="AY172" s="219" t="s">
        <v>244</v>
      </c>
      <c r="BK172" s="221">
        <f>SUM(BK173:BK176)</f>
        <v>0</v>
      </c>
    </row>
    <row r="173" s="2" customFormat="1" ht="16.5" customHeight="1">
      <c r="A173" s="40"/>
      <c r="B173" s="41"/>
      <c r="C173" s="222" t="s">
        <v>295</v>
      </c>
      <c r="D173" s="222" t="s">
        <v>245</v>
      </c>
      <c r="E173" s="223" t="s">
        <v>4025</v>
      </c>
      <c r="F173" s="224" t="s">
        <v>4026</v>
      </c>
      <c r="G173" s="225" t="s">
        <v>979</v>
      </c>
      <c r="H173" s="226">
        <v>50</v>
      </c>
      <c r="I173" s="227"/>
      <c r="J173" s="228">
        <f>ROUND(I173*H173,2)</f>
        <v>0</v>
      </c>
      <c r="K173" s="224" t="s">
        <v>249</v>
      </c>
      <c r="L173" s="46"/>
      <c r="M173" s="229" t="s">
        <v>1</v>
      </c>
      <c r="N173" s="230" t="s">
        <v>48</v>
      </c>
      <c r="O173" s="93"/>
      <c r="P173" s="231">
        <f>O173*H173</f>
        <v>0</v>
      </c>
      <c r="Q173" s="231">
        <v>0</v>
      </c>
      <c r="R173" s="231">
        <f>Q173*H173</f>
        <v>0</v>
      </c>
      <c r="S173" s="231">
        <v>0</v>
      </c>
      <c r="T173" s="232">
        <f>S173*H173</f>
        <v>0</v>
      </c>
      <c r="U173" s="40"/>
      <c r="V173" s="40"/>
      <c r="W173" s="40"/>
      <c r="X173" s="40"/>
      <c r="Y173" s="40"/>
      <c r="Z173" s="40"/>
      <c r="AA173" s="40"/>
      <c r="AB173" s="40"/>
      <c r="AC173" s="40"/>
      <c r="AD173" s="40"/>
      <c r="AE173" s="40"/>
      <c r="AR173" s="233" t="s">
        <v>123</v>
      </c>
      <c r="AT173" s="233" t="s">
        <v>245</v>
      </c>
      <c r="AU173" s="233" t="s">
        <v>92</v>
      </c>
      <c r="AY173" s="18" t="s">
        <v>244</v>
      </c>
      <c r="BE173" s="234">
        <f>IF(N173="základní",J173,0)</f>
        <v>0</v>
      </c>
      <c r="BF173" s="234">
        <f>IF(N173="snížená",J173,0)</f>
        <v>0</v>
      </c>
      <c r="BG173" s="234">
        <f>IF(N173="zákl. přenesená",J173,0)</f>
        <v>0</v>
      </c>
      <c r="BH173" s="234">
        <f>IF(N173="sníž. přenesená",J173,0)</f>
        <v>0</v>
      </c>
      <c r="BI173" s="234">
        <f>IF(N173="nulová",J173,0)</f>
        <v>0</v>
      </c>
      <c r="BJ173" s="18" t="s">
        <v>90</v>
      </c>
      <c r="BK173" s="234">
        <f>ROUND(I173*H173,2)</f>
        <v>0</v>
      </c>
      <c r="BL173" s="18" t="s">
        <v>123</v>
      </c>
      <c r="BM173" s="233" t="s">
        <v>352</v>
      </c>
    </row>
    <row r="174" s="2" customFormat="1" ht="16.5" customHeight="1">
      <c r="A174" s="40"/>
      <c r="B174" s="41"/>
      <c r="C174" s="222" t="s">
        <v>354</v>
      </c>
      <c r="D174" s="222" t="s">
        <v>245</v>
      </c>
      <c r="E174" s="223" t="s">
        <v>4027</v>
      </c>
      <c r="F174" s="224" t="s">
        <v>4028</v>
      </c>
      <c r="G174" s="225" t="s">
        <v>979</v>
      </c>
      <c r="H174" s="226">
        <v>10</v>
      </c>
      <c r="I174" s="227"/>
      <c r="J174" s="228">
        <f>ROUND(I174*H174,2)</f>
        <v>0</v>
      </c>
      <c r="K174" s="224" t="s">
        <v>249</v>
      </c>
      <c r="L174" s="46"/>
      <c r="M174" s="229" t="s">
        <v>1</v>
      </c>
      <c r="N174" s="230" t="s">
        <v>48</v>
      </c>
      <c r="O174" s="93"/>
      <c r="P174" s="231">
        <f>O174*H174</f>
        <v>0</v>
      </c>
      <c r="Q174" s="231">
        <v>0</v>
      </c>
      <c r="R174" s="231">
        <f>Q174*H174</f>
        <v>0</v>
      </c>
      <c r="S174" s="231">
        <v>0</v>
      </c>
      <c r="T174" s="232">
        <f>S174*H174</f>
        <v>0</v>
      </c>
      <c r="U174" s="40"/>
      <c r="V174" s="40"/>
      <c r="W174" s="40"/>
      <c r="X174" s="40"/>
      <c r="Y174" s="40"/>
      <c r="Z174" s="40"/>
      <c r="AA174" s="40"/>
      <c r="AB174" s="40"/>
      <c r="AC174" s="40"/>
      <c r="AD174" s="40"/>
      <c r="AE174" s="40"/>
      <c r="AR174" s="233" t="s">
        <v>123</v>
      </c>
      <c r="AT174" s="233" t="s">
        <v>245</v>
      </c>
      <c r="AU174" s="233" t="s">
        <v>92</v>
      </c>
      <c r="AY174" s="18" t="s">
        <v>244</v>
      </c>
      <c r="BE174" s="234">
        <f>IF(N174="základní",J174,0)</f>
        <v>0</v>
      </c>
      <c r="BF174" s="234">
        <f>IF(N174="snížená",J174,0)</f>
        <v>0</v>
      </c>
      <c r="BG174" s="234">
        <f>IF(N174="zákl. přenesená",J174,0)</f>
        <v>0</v>
      </c>
      <c r="BH174" s="234">
        <f>IF(N174="sníž. přenesená",J174,0)</f>
        <v>0</v>
      </c>
      <c r="BI174" s="234">
        <f>IF(N174="nulová",J174,0)</f>
        <v>0</v>
      </c>
      <c r="BJ174" s="18" t="s">
        <v>90</v>
      </c>
      <c r="BK174" s="234">
        <f>ROUND(I174*H174,2)</f>
        <v>0</v>
      </c>
      <c r="BL174" s="18" t="s">
        <v>123</v>
      </c>
      <c r="BM174" s="233" t="s">
        <v>357</v>
      </c>
    </row>
    <row r="175" s="2" customFormat="1" ht="24.15" customHeight="1">
      <c r="A175" s="40"/>
      <c r="B175" s="41"/>
      <c r="C175" s="222" t="s">
        <v>298</v>
      </c>
      <c r="D175" s="222" t="s">
        <v>245</v>
      </c>
      <c r="E175" s="223" t="s">
        <v>4029</v>
      </c>
      <c r="F175" s="224" t="s">
        <v>4030</v>
      </c>
      <c r="G175" s="225" t="s">
        <v>979</v>
      </c>
      <c r="H175" s="226">
        <v>1</v>
      </c>
      <c r="I175" s="227"/>
      <c r="J175" s="228">
        <f>ROUND(I175*H175,2)</f>
        <v>0</v>
      </c>
      <c r="K175" s="224" t="s">
        <v>249</v>
      </c>
      <c r="L175" s="46"/>
      <c r="M175" s="229" t="s">
        <v>1</v>
      </c>
      <c r="N175" s="230" t="s">
        <v>48</v>
      </c>
      <c r="O175" s="93"/>
      <c r="P175" s="231">
        <f>O175*H175</f>
        <v>0</v>
      </c>
      <c r="Q175" s="231">
        <v>0</v>
      </c>
      <c r="R175" s="231">
        <f>Q175*H175</f>
        <v>0</v>
      </c>
      <c r="S175" s="231">
        <v>0</v>
      </c>
      <c r="T175" s="232">
        <f>S175*H175</f>
        <v>0</v>
      </c>
      <c r="U175" s="40"/>
      <c r="V175" s="40"/>
      <c r="W175" s="40"/>
      <c r="X175" s="40"/>
      <c r="Y175" s="40"/>
      <c r="Z175" s="40"/>
      <c r="AA175" s="40"/>
      <c r="AB175" s="40"/>
      <c r="AC175" s="40"/>
      <c r="AD175" s="40"/>
      <c r="AE175" s="40"/>
      <c r="AR175" s="233" t="s">
        <v>123</v>
      </c>
      <c r="AT175" s="233" t="s">
        <v>245</v>
      </c>
      <c r="AU175" s="233" t="s">
        <v>92</v>
      </c>
      <c r="AY175" s="18" t="s">
        <v>244</v>
      </c>
      <c r="BE175" s="234">
        <f>IF(N175="základní",J175,0)</f>
        <v>0</v>
      </c>
      <c r="BF175" s="234">
        <f>IF(N175="snížená",J175,0)</f>
        <v>0</v>
      </c>
      <c r="BG175" s="234">
        <f>IF(N175="zákl. přenesená",J175,0)</f>
        <v>0</v>
      </c>
      <c r="BH175" s="234">
        <f>IF(N175="sníž. přenesená",J175,0)</f>
        <v>0</v>
      </c>
      <c r="BI175" s="234">
        <f>IF(N175="nulová",J175,0)</f>
        <v>0</v>
      </c>
      <c r="BJ175" s="18" t="s">
        <v>90</v>
      </c>
      <c r="BK175" s="234">
        <f>ROUND(I175*H175,2)</f>
        <v>0</v>
      </c>
      <c r="BL175" s="18" t="s">
        <v>123</v>
      </c>
      <c r="BM175" s="233" t="s">
        <v>361</v>
      </c>
    </row>
    <row r="176" s="2" customFormat="1" ht="16.5" customHeight="1">
      <c r="A176" s="40"/>
      <c r="B176" s="41"/>
      <c r="C176" s="222" t="s">
        <v>363</v>
      </c>
      <c r="D176" s="222" t="s">
        <v>245</v>
      </c>
      <c r="E176" s="223" t="s">
        <v>4031</v>
      </c>
      <c r="F176" s="224" t="s">
        <v>4032</v>
      </c>
      <c r="G176" s="225" t="s">
        <v>2792</v>
      </c>
      <c r="H176" s="226">
        <v>1</v>
      </c>
      <c r="I176" s="227"/>
      <c r="J176" s="228">
        <f>ROUND(I176*H176,2)</f>
        <v>0</v>
      </c>
      <c r="K176" s="224" t="s">
        <v>249</v>
      </c>
      <c r="L176" s="46"/>
      <c r="M176" s="229" t="s">
        <v>1</v>
      </c>
      <c r="N176" s="230" t="s">
        <v>48</v>
      </c>
      <c r="O176" s="93"/>
      <c r="P176" s="231">
        <f>O176*H176</f>
        <v>0</v>
      </c>
      <c r="Q176" s="231">
        <v>0</v>
      </c>
      <c r="R176" s="231">
        <f>Q176*H176</f>
        <v>0</v>
      </c>
      <c r="S176" s="231">
        <v>0</v>
      </c>
      <c r="T176" s="232">
        <f>S176*H176</f>
        <v>0</v>
      </c>
      <c r="U176" s="40"/>
      <c r="V176" s="40"/>
      <c r="W176" s="40"/>
      <c r="X176" s="40"/>
      <c r="Y176" s="40"/>
      <c r="Z176" s="40"/>
      <c r="AA176" s="40"/>
      <c r="AB176" s="40"/>
      <c r="AC176" s="40"/>
      <c r="AD176" s="40"/>
      <c r="AE176" s="40"/>
      <c r="AR176" s="233" t="s">
        <v>123</v>
      </c>
      <c r="AT176" s="233" t="s">
        <v>245</v>
      </c>
      <c r="AU176" s="233" t="s">
        <v>92</v>
      </c>
      <c r="AY176" s="18" t="s">
        <v>244</v>
      </c>
      <c r="BE176" s="234">
        <f>IF(N176="základní",J176,0)</f>
        <v>0</v>
      </c>
      <c r="BF176" s="234">
        <f>IF(N176="snížená",J176,0)</f>
        <v>0</v>
      </c>
      <c r="BG176" s="234">
        <f>IF(N176="zákl. přenesená",J176,0)</f>
        <v>0</v>
      </c>
      <c r="BH176" s="234">
        <f>IF(N176="sníž. přenesená",J176,0)</f>
        <v>0</v>
      </c>
      <c r="BI176" s="234">
        <f>IF(N176="nulová",J176,0)</f>
        <v>0</v>
      </c>
      <c r="BJ176" s="18" t="s">
        <v>90</v>
      </c>
      <c r="BK176" s="234">
        <f>ROUND(I176*H176,2)</f>
        <v>0</v>
      </c>
      <c r="BL176" s="18" t="s">
        <v>123</v>
      </c>
      <c r="BM176" s="233" t="s">
        <v>366</v>
      </c>
    </row>
    <row r="177" s="11" customFormat="1" ht="22.8" customHeight="1">
      <c r="A177" s="11"/>
      <c r="B177" s="208"/>
      <c r="C177" s="209"/>
      <c r="D177" s="210" t="s">
        <v>82</v>
      </c>
      <c r="E177" s="260" t="s">
        <v>4033</v>
      </c>
      <c r="F177" s="260" t="s">
        <v>4034</v>
      </c>
      <c r="G177" s="209"/>
      <c r="H177" s="209"/>
      <c r="I177" s="212"/>
      <c r="J177" s="261">
        <f>BK177</f>
        <v>0</v>
      </c>
      <c r="K177" s="209"/>
      <c r="L177" s="214"/>
      <c r="M177" s="215"/>
      <c r="N177" s="216"/>
      <c r="O177" s="216"/>
      <c r="P177" s="217">
        <f>P178</f>
        <v>0</v>
      </c>
      <c r="Q177" s="216"/>
      <c r="R177" s="217">
        <f>R178</f>
        <v>0</v>
      </c>
      <c r="S177" s="216"/>
      <c r="T177" s="218">
        <f>T178</f>
        <v>0</v>
      </c>
      <c r="U177" s="11"/>
      <c r="V177" s="11"/>
      <c r="W177" s="11"/>
      <c r="X177" s="11"/>
      <c r="Y177" s="11"/>
      <c r="Z177" s="11"/>
      <c r="AA177" s="11"/>
      <c r="AB177" s="11"/>
      <c r="AC177" s="11"/>
      <c r="AD177" s="11"/>
      <c r="AE177" s="11"/>
      <c r="AR177" s="219" t="s">
        <v>90</v>
      </c>
      <c r="AT177" s="220" t="s">
        <v>82</v>
      </c>
      <c r="AU177" s="220" t="s">
        <v>90</v>
      </c>
      <c r="AY177" s="219" t="s">
        <v>244</v>
      </c>
      <c r="BK177" s="221">
        <f>BK178</f>
        <v>0</v>
      </c>
    </row>
    <row r="178" s="2" customFormat="1" ht="16.5" customHeight="1">
      <c r="A178" s="40"/>
      <c r="B178" s="41"/>
      <c r="C178" s="222" t="s">
        <v>302</v>
      </c>
      <c r="D178" s="222" t="s">
        <v>245</v>
      </c>
      <c r="E178" s="223" t="s">
        <v>4035</v>
      </c>
      <c r="F178" s="224" t="s">
        <v>4036</v>
      </c>
      <c r="G178" s="225" t="s">
        <v>490</v>
      </c>
      <c r="H178" s="226">
        <v>25</v>
      </c>
      <c r="I178" s="227"/>
      <c r="J178" s="228">
        <f>ROUND(I178*H178,2)</f>
        <v>0</v>
      </c>
      <c r="K178" s="224" t="s">
        <v>249</v>
      </c>
      <c r="L178" s="46"/>
      <c r="M178" s="229" t="s">
        <v>1</v>
      </c>
      <c r="N178" s="230" t="s">
        <v>48</v>
      </c>
      <c r="O178" s="93"/>
      <c r="P178" s="231">
        <f>O178*H178</f>
        <v>0</v>
      </c>
      <c r="Q178" s="231">
        <v>0</v>
      </c>
      <c r="R178" s="231">
        <f>Q178*H178</f>
        <v>0</v>
      </c>
      <c r="S178" s="231">
        <v>0</v>
      </c>
      <c r="T178" s="232">
        <f>S178*H178</f>
        <v>0</v>
      </c>
      <c r="U178" s="40"/>
      <c r="V178" s="40"/>
      <c r="W178" s="40"/>
      <c r="X178" s="40"/>
      <c r="Y178" s="40"/>
      <c r="Z178" s="40"/>
      <c r="AA178" s="40"/>
      <c r="AB178" s="40"/>
      <c r="AC178" s="40"/>
      <c r="AD178" s="40"/>
      <c r="AE178" s="40"/>
      <c r="AR178" s="233" t="s">
        <v>123</v>
      </c>
      <c r="AT178" s="233" t="s">
        <v>245</v>
      </c>
      <c r="AU178" s="233" t="s">
        <v>92</v>
      </c>
      <c r="AY178" s="18" t="s">
        <v>244</v>
      </c>
      <c r="BE178" s="234">
        <f>IF(N178="základní",J178,0)</f>
        <v>0</v>
      </c>
      <c r="BF178" s="234">
        <f>IF(N178="snížená",J178,0)</f>
        <v>0</v>
      </c>
      <c r="BG178" s="234">
        <f>IF(N178="zákl. přenesená",J178,0)</f>
        <v>0</v>
      </c>
      <c r="BH178" s="234">
        <f>IF(N178="sníž. přenesená",J178,0)</f>
        <v>0</v>
      </c>
      <c r="BI178" s="234">
        <f>IF(N178="nulová",J178,0)</f>
        <v>0</v>
      </c>
      <c r="BJ178" s="18" t="s">
        <v>90</v>
      </c>
      <c r="BK178" s="234">
        <f>ROUND(I178*H178,2)</f>
        <v>0</v>
      </c>
      <c r="BL178" s="18" t="s">
        <v>123</v>
      </c>
      <c r="BM178" s="233" t="s">
        <v>369</v>
      </c>
    </row>
    <row r="179" s="11" customFormat="1" ht="22.8" customHeight="1">
      <c r="A179" s="11"/>
      <c r="B179" s="208"/>
      <c r="C179" s="209"/>
      <c r="D179" s="210" t="s">
        <v>82</v>
      </c>
      <c r="E179" s="260" t="s">
        <v>4037</v>
      </c>
      <c r="F179" s="260" t="s">
        <v>4038</v>
      </c>
      <c r="G179" s="209"/>
      <c r="H179" s="209"/>
      <c r="I179" s="212"/>
      <c r="J179" s="261">
        <f>BK179</f>
        <v>0</v>
      </c>
      <c r="K179" s="209"/>
      <c r="L179" s="214"/>
      <c r="M179" s="215"/>
      <c r="N179" s="216"/>
      <c r="O179" s="216"/>
      <c r="P179" s="217">
        <f>SUM(P180:P181)</f>
        <v>0</v>
      </c>
      <c r="Q179" s="216"/>
      <c r="R179" s="217">
        <f>SUM(R180:R181)</f>
        <v>0</v>
      </c>
      <c r="S179" s="216"/>
      <c r="T179" s="218">
        <f>SUM(T180:T181)</f>
        <v>0</v>
      </c>
      <c r="U179" s="11"/>
      <c r="V179" s="11"/>
      <c r="W179" s="11"/>
      <c r="X179" s="11"/>
      <c r="Y179" s="11"/>
      <c r="Z179" s="11"/>
      <c r="AA179" s="11"/>
      <c r="AB179" s="11"/>
      <c r="AC179" s="11"/>
      <c r="AD179" s="11"/>
      <c r="AE179" s="11"/>
      <c r="AR179" s="219" t="s">
        <v>90</v>
      </c>
      <c r="AT179" s="220" t="s">
        <v>82</v>
      </c>
      <c r="AU179" s="220" t="s">
        <v>90</v>
      </c>
      <c r="AY179" s="219" t="s">
        <v>244</v>
      </c>
      <c r="BK179" s="221">
        <f>SUM(BK180:BK181)</f>
        <v>0</v>
      </c>
    </row>
    <row r="180" s="2" customFormat="1" ht="24.15" customHeight="1">
      <c r="A180" s="40"/>
      <c r="B180" s="41"/>
      <c r="C180" s="222" t="s">
        <v>371</v>
      </c>
      <c r="D180" s="222" t="s">
        <v>245</v>
      </c>
      <c r="E180" s="223" t="s">
        <v>4039</v>
      </c>
      <c r="F180" s="224" t="s">
        <v>4040</v>
      </c>
      <c r="G180" s="225" t="s">
        <v>2792</v>
      </c>
      <c r="H180" s="226">
        <v>1</v>
      </c>
      <c r="I180" s="227"/>
      <c r="J180" s="228">
        <f>ROUND(I180*H180,2)</f>
        <v>0</v>
      </c>
      <c r="K180" s="224" t="s">
        <v>249</v>
      </c>
      <c r="L180" s="46"/>
      <c r="M180" s="229" t="s">
        <v>1</v>
      </c>
      <c r="N180" s="230" t="s">
        <v>48</v>
      </c>
      <c r="O180" s="93"/>
      <c r="P180" s="231">
        <f>O180*H180</f>
        <v>0</v>
      </c>
      <c r="Q180" s="231">
        <v>0</v>
      </c>
      <c r="R180" s="231">
        <f>Q180*H180</f>
        <v>0</v>
      </c>
      <c r="S180" s="231">
        <v>0</v>
      </c>
      <c r="T180" s="232">
        <f>S180*H180</f>
        <v>0</v>
      </c>
      <c r="U180" s="40"/>
      <c r="V180" s="40"/>
      <c r="W180" s="40"/>
      <c r="X180" s="40"/>
      <c r="Y180" s="40"/>
      <c r="Z180" s="40"/>
      <c r="AA180" s="40"/>
      <c r="AB180" s="40"/>
      <c r="AC180" s="40"/>
      <c r="AD180" s="40"/>
      <c r="AE180" s="40"/>
      <c r="AR180" s="233" t="s">
        <v>123</v>
      </c>
      <c r="AT180" s="233" t="s">
        <v>245</v>
      </c>
      <c r="AU180" s="233" t="s">
        <v>92</v>
      </c>
      <c r="AY180" s="18" t="s">
        <v>244</v>
      </c>
      <c r="BE180" s="234">
        <f>IF(N180="základní",J180,0)</f>
        <v>0</v>
      </c>
      <c r="BF180" s="234">
        <f>IF(N180="snížená",J180,0)</f>
        <v>0</v>
      </c>
      <c r="BG180" s="234">
        <f>IF(N180="zákl. přenesená",J180,0)</f>
        <v>0</v>
      </c>
      <c r="BH180" s="234">
        <f>IF(N180="sníž. přenesená",J180,0)</f>
        <v>0</v>
      </c>
      <c r="BI180" s="234">
        <f>IF(N180="nulová",J180,0)</f>
        <v>0</v>
      </c>
      <c r="BJ180" s="18" t="s">
        <v>90</v>
      </c>
      <c r="BK180" s="234">
        <f>ROUND(I180*H180,2)</f>
        <v>0</v>
      </c>
      <c r="BL180" s="18" t="s">
        <v>123</v>
      </c>
      <c r="BM180" s="233" t="s">
        <v>374</v>
      </c>
    </row>
    <row r="181" s="2" customFormat="1" ht="16.5" customHeight="1">
      <c r="A181" s="40"/>
      <c r="B181" s="41"/>
      <c r="C181" s="222" t="s">
        <v>306</v>
      </c>
      <c r="D181" s="222" t="s">
        <v>245</v>
      </c>
      <c r="E181" s="223" t="s">
        <v>4041</v>
      </c>
      <c r="F181" s="224" t="s">
        <v>4042</v>
      </c>
      <c r="G181" s="225" t="s">
        <v>490</v>
      </c>
      <c r="H181" s="226">
        <v>200</v>
      </c>
      <c r="I181" s="227"/>
      <c r="J181" s="228">
        <f>ROUND(I181*H181,2)</f>
        <v>0</v>
      </c>
      <c r="K181" s="224" t="s">
        <v>249</v>
      </c>
      <c r="L181" s="46"/>
      <c r="M181" s="229" t="s">
        <v>1</v>
      </c>
      <c r="N181" s="230" t="s">
        <v>48</v>
      </c>
      <c r="O181" s="93"/>
      <c r="P181" s="231">
        <f>O181*H181</f>
        <v>0</v>
      </c>
      <c r="Q181" s="231">
        <v>0</v>
      </c>
      <c r="R181" s="231">
        <f>Q181*H181</f>
        <v>0</v>
      </c>
      <c r="S181" s="231">
        <v>0</v>
      </c>
      <c r="T181" s="232">
        <f>S181*H181</f>
        <v>0</v>
      </c>
      <c r="U181" s="40"/>
      <c r="V181" s="40"/>
      <c r="W181" s="40"/>
      <c r="X181" s="40"/>
      <c r="Y181" s="40"/>
      <c r="Z181" s="40"/>
      <c r="AA181" s="40"/>
      <c r="AB181" s="40"/>
      <c r="AC181" s="40"/>
      <c r="AD181" s="40"/>
      <c r="AE181" s="40"/>
      <c r="AR181" s="233" t="s">
        <v>123</v>
      </c>
      <c r="AT181" s="233" t="s">
        <v>245</v>
      </c>
      <c r="AU181" s="233" t="s">
        <v>92</v>
      </c>
      <c r="AY181" s="18" t="s">
        <v>244</v>
      </c>
      <c r="BE181" s="234">
        <f>IF(N181="základní",J181,0)</f>
        <v>0</v>
      </c>
      <c r="BF181" s="234">
        <f>IF(N181="snížená",J181,0)</f>
        <v>0</v>
      </c>
      <c r="BG181" s="234">
        <f>IF(N181="zákl. přenesená",J181,0)</f>
        <v>0</v>
      </c>
      <c r="BH181" s="234">
        <f>IF(N181="sníž. přenesená",J181,0)</f>
        <v>0</v>
      </c>
      <c r="BI181" s="234">
        <f>IF(N181="nulová",J181,0)</f>
        <v>0</v>
      </c>
      <c r="BJ181" s="18" t="s">
        <v>90</v>
      </c>
      <c r="BK181" s="234">
        <f>ROUND(I181*H181,2)</f>
        <v>0</v>
      </c>
      <c r="BL181" s="18" t="s">
        <v>123</v>
      </c>
      <c r="BM181" s="233" t="s">
        <v>378</v>
      </c>
    </row>
    <row r="182" s="11" customFormat="1" ht="25.92" customHeight="1">
      <c r="A182" s="11"/>
      <c r="B182" s="208"/>
      <c r="C182" s="209"/>
      <c r="D182" s="210" t="s">
        <v>82</v>
      </c>
      <c r="E182" s="211" t="s">
        <v>4043</v>
      </c>
      <c r="F182" s="211" t="s">
        <v>4044</v>
      </c>
      <c r="G182" s="209"/>
      <c r="H182" s="209"/>
      <c r="I182" s="212"/>
      <c r="J182" s="213">
        <f>BK182</f>
        <v>0</v>
      </c>
      <c r="K182" s="209"/>
      <c r="L182" s="214"/>
      <c r="M182" s="215"/>
      <c r="N182" s="216"/>
      <c r="O182" s="216"/>
      <c r="P182" s="217">
        <f>P183</f>
        <v>0</v>
      </c>
      <c r="Q182" s="216"/>
      <c r="R182" s="217">
        <f>R183</f>
        <v>0</v>
      </c>
      <c r="S182" s="216"/>
      <c r="T182" s="218">
        <f>T183</f>
        <v>0</v>
      </c>
      <c r="U182" s="11"/>
      <c r="V182" s="11"/>
      <c r="W182" s="11"/>
      <c r="X182" s="11"/>
      <c r="Y182" s="11"/>
      <c r="Z182" s="11"/>
      <c r="AA182" s="11"/>
      <c r="AB182" s="11"/>
      <c r="AC182" s="11"/>
      <c r="AD182" s="11"/>
      <c r="AE182" s="11"/>
      <c r="AR182" s="219" t="s">
        <v>90</v>
      </c>
      <c r="AT182" s="220" t="s">
        <v>82</v>
      </c>
      <c r="AU182" s="220" t="s">
        <v>83</v>
      </c>
      <c r="AY182" s="219" t="s">
        <v>244</v>
      </c>
      <c r="BK182" s="221">
        <f>BK183</f>
        <v>0</v>
      </c>
    </row>
    <row r="183" s="11" customFormat="1" ht="22.8" customHeight="1">
      <c r="A183" s="11"/>
      <c r="B183" s="208"/>
      <c r="C183" s="209"/>
      <c r="D183" s="210" t="s">
        <v>82</v>
      </c>
      <c r="E183" s="260" t="s">
        <v>4045</v>
      </c>
      <c r="F183" s="260" t="s">
        <v>4046</v>
      </c>
      <c r="G183" s="209"/>
      <c r="H183" s="209"/>
      <c r="I183" s="212"/>
      <c r="J183" s="261">
        <f>BK183</f>
        <v>0</v>
      </c>
      <c r="K183" s="209"/>
      <c r="L183" s="214"/>
      <c r="M183" s="215"/>
      <c r="N183" s="216"/>
      <c r="O183" s="216"/>
      <c r="P183" s="217">
        <f>P184</f>
        <v>0</v>
      </c>
      <c r="Q183" s="216"/>
      <c r="R183" s="217">
        <f>R184</f>
        <v>0</v>
      </c>
      <c r="S183" s="216"/>
      <c r="T183" s="218">
        <f>T184</f>
        <v>0</v>
      </c>
      <c r="U183" s="11"/>
      <c r="V183" s="11"/>
      <c r="W183" s="11"/>
      <c r="X183" s="11"/>
      <c r="Y183" s="11"/>
      <c r="Z183" s="11"/>
      <c r="AA183" s="11"/>
      <c r="AB183" s="11"/>
      <c r="AC183" s="11"/>
      <c r="AD183" s="11"/>
      <c r="AE183" s="11"/>
      <c r="AR183" s="219" t="s">
        <v>90</v>
      </c>
      <c r="AT183" s="220" t="s">
        <v>82</v>
      </c>
      <c r="AU183" s="220" t="s">
        <v>90</v>
      </c>
      <c r="AY183" s="219" t="s">
        <v>244</v>
      </c>
      <c r="BK183" s="221">
        <f>BK184</f>
        <v>0</v>
      </c>
    </row>
    <row r="184" s="2" customFormat="1" ht="16.5" customHeight="1">
      <c r="A184" s="40"/>
      <c r="B184" s="41"/>
      <c r="C184" s="222" t="s">
        <v>379</v>
      </c>
      <c r="D184" s="222" t="s">
        <v>245</v>
      </c>
      <c r="E184" s="223" t="s">
        <v>4047</v>
      </c>
      <c r="F184" s="224" t="s">
        <v>4048</v>
      </c>
      <c r="G184" s="225" t="s">
        <v>2792</v>
      </c>
      <c r="H184" s="226">
        <v>1</v>
      </c>
      <c r="I184" s="227"/>
      <c r="J184" s="228">
        <f>ROUND(I184*H184,2)</f>
        <v>0</v>
      </c>
      <c r="K184" s="224" t="s">
        <v>249</v>
      </c>
      <c r="L184" s="46"/>
      <c r="M184" s="229" t="s">
        <v>1</v>
      </c>
      <c r="N184" s="230" t="s">
        <v>48</v>
      </c>
      <c r="O184" s="93"/>
      <c r="P184" s="231">
        <f>O184*H184</f>
        <v>0</v>
      </c>
      <c r="Q184" s="231">
        <v>0</v>
      </c>
      <c r="R184" s="231">
        <f>Q184*H184</f>
        <v>0</v>
      </c>
      <c r="S184" s="231">
        <v>0</v>
      </c>
      <c r="T184" s="232">
        <f>S184*H184</f>
        <v>0</v>
      </c>
      <c r="U184" s="40"/>
      <c r="V184" s="40"/>
      <c r="W184" s="40"/>
      <c r="X184" s="40"/>
      <c r="Y184" s="40"/>
      <c r="Z184" s="40"/>
      <c r="AA184" s="40"/>
      <c r="AB184" s="40"/>
      <c r="AC184" s="40"/>
      <c r="AD184" s="40"/>
      <c r="AE184" s="40"/>
      <c r="AR184" s="233" t="s">
        <v>123</v>
      </c>
      <c r="AT184" s="233" t="s">
        <v>245</v>
      </c>
      <c r="AU184" s="233" t="s">
        <v>92</v>
      </c>
      <c r="AY184" s="18" t="s">
        <v>244</v>
      </c>
      <c r="BE184" s="234">
        <f>IF(N184="základní",J184,0)</f>
        <v>0</v>
      </c>
      <c r="BF184" s="234">
        <f>IF(N184="snížená",J184,0)</f>
        <v>0</v>
      </c>
      <c r="BG184" s="234">
        <f>IF(N184="zákl. přenesená",J184,0)</f>
        <v>0</v>
      </c>
      <c r="BH184" s="234">
        <f>IF(N184="sníž. přenesená",J184,0)</f>
        <v>0</v>
      </c>
      <c r="BI184" s="234">
        <f>IF(N184="nulová",J184,0)</f>
        <v>0</v>
      </c>
      <c r="BJ184" s="18" t="s">
        <v>90</v>
      </c>
      <c r="BK184" s="234">
        <f>ROUND(I184*H184,2)</f>
        <v>0</v>
      </c>
      <c r="BL184" s="18" t="s">
        <v>123</v>
      </c>
      <c r="BM184" s="233" t="s">
        <v>382</v>
      </c>
    </row>
    <row r="185" s="11" customFormat="1" ht="25.92" customHeight="1">
      <c r="A185" s="11"/>
      <c r="B185" s="208"/>
      <c r="C185" s="209"/>
      <c r="D185" s="210" t="s">
        <v>82</v>
      </c>
      <c r="E185" s="211" t="s">
        <v>4049</v>
      </c>
      <c r="F185" s="211" t="s">
        <v>4050</v>
      </c>
      <c r="G185" s="209"/>
      <c r="H185" s="209"/>
      <c r="I185" s="212"/>
      <c r="J185" s="213">
        <f>BK185</f>
        <v>0</v>
      </c>
      <c r="K185" s="209"/>
      <c r="L185" s="214"/>
      <c r="M185" s="215"/>
      <c r="N185" s="216"/>
      <c r="O185" s="216"/>
      <c r="P185" s="217">
        <f>P186</f>
        <v>0</v>
      </c>
      <c r="Q185" s="216"/>
      <c r="R185" s="217">
        <f>R186</f>
        <v>0</v>
      </c>
      <c r="S185" s="216"/>
      <c r="T185" s="218">
        <f>T186</f>
        <v>0</v>
      </c>
      <c r="U185" s="11"/>
      <c r="V185" s="11"/>
      <c r="W185" s="11"/>
      <c r="X185" s="11"/>
      <c r="Y185" s="11"/>
      <c r="Z185" s="11"/>
      <c r="AA185" s="11"/>
      <c r="AB185" s="11"/>
      <c r="AC185" s="11"/>
      <c r="AD185" s="11"/>
      <c r="AE185" s="11"/>
      <c r="AR185" s="219" t="s">
        <v>90</v>
      </c>
      <c r="AT185" s="220" t="s">
        <v>82</v>
      </c>
      <c r="AU185" s="220" t="s">
        <v>83</v>
      </c>
      <c r="AY185" s="219" t="s">
        <v>244</v>
      </c>
      <c r="BK185" s="221">
        <f>BK186</f>
        <v>0</v>
      </c>
    </row>
    <row r="186" s="11" customFormat="1" ht="22.8" customHeight="1">
      <c r="A186" s="11"/>
      <c r="B186" s="208"/>
      <c r="C186" s="209"/>
      <c r="D186" s="210" t="s">
        <v>82</v>
      </c>
      <c r="E186" s="260" t="s">
        <v>4051</v>
      </c>
      <c r="F186" s="260" t="s">
        <v>4052</v>
      </c>
      <c r="G186" s="209"/>
      <c r="H186" s="209"/>
      <c r="I186" s="212"/>
      <c r="J186" s="261">
        <f>BK186</f>
        <v>0</v>
      </c>
      <c r="K186" s="209"/>
      <c r="L186" s="214"/>
      <c r="M186" s="215"/>
      <c r="N186" s="216"/>
      <c r="O186" s="216"/>
      <c r="P186" s="217">
        <f>P187</f>
        <v>0</v>
      </c>
      <c r="Q186" s="216"/>
      <c r="R186" s="217">
        <f>R187</f>
        <v>0</v>
      </c>
      <c r="S186" s="216"/>
      <c r="T186" s="218">
        <f>T187</f>
        <v>0</v>
      </c>
      <c r="U186" s="11"/>
      <c r="V186" s="11"/>
      <c r="W186" s="11"/>
      <c r="X186" s="11"/>
      <c r="Y186" s="11"/>
      <c r="Z186" s="11"/>
      <c r="AA186" s="11"/>
      <c r="AB186" s="11"/>
      <c r="AC186" s="11"/>
      <c r="AD186" s="11"/>
      <c r="AE186" s="11"/>
      <c r="AR186" s="219" t="s">
        <v>90</v>
      </c>
      <c r="AT186" s="220" t="s">
        <v>82</v>
      </c>
      <c r="AU186" s="220" t="s">
        <v>90</v>
      </c>
      <c r="AY186" s="219" t="s">
        <v>244</v>
      </c>
      <c r="BK186" s="221">
        <f>BK187</f>
        <v>0</v>
      </c>
    </row>
    <row r="187" s="2" customFormat="1" ht="21.75" customHeight="1">
      <c r="A187" s="40"/>
      <c r="B187" s="41"/>
      <c r="C187" s="222" t="s">
        <v>311</v>
      </c>
      <c r="D187" s="222" t="s">
        <v>245</v>
      </c>
      <c r="E187" s="223" t="s">
        <v>4053</v>
      </c>
      <c r="F187" s="224" t="s">
        <v>4054</v>
      </c>
      <c r="G187" s="225" t="s">
        <v>2792</v>
      </c>
      <c r="H187" s="226">
        <v>1</v>
      </c>
      <c r="I187" s="227"/>
      <c r="J187" s="228">
        <f>ROUND(I187*H187,2)</f>
        <v>0</v>
      </c>
      <c r="K187" s="224" t="s">
        <v>249</v>
      </c>
      <c r="L187" s="46"/>
      <c r="M187" s="229" t="s">
        <v>1</v>
      </c>
      <c r="N187" s="230" t="s">
        <v>48</v>
      </c>
      <c r="O187" s="93"/>
      <c r="P187" s="231">
        <f>O187*H187</f>
        <v>0</v>
      </c>
      <c r="Q187" s="231">
        <v>0</v>
      </c>
      <c r="R187" s="231">
        <f>Q187*H187</f>
        <v>0</v>
      </c>
      <c r="S187" s="231">
        <v>0</v>
      </c>
      <c r="T187" s="232">
        <f>S187*H187</f>
        <v>0</v>
      </c>
      <c r="U187" s="40"/>
      <c r="V187" s="40"/>
      <c r="W187" s="40"/>
      <c r="X187" s="40"/>
      <c r="Y187" s="40"/>
      <c r="Z187" s="40"/>
      <c r="AA187" s="40"/>
      <c r="AB187" s="40"/>
      <c r="AC187" s="40"/>
      <c r="AD187" s="40"/>
      <c r="AE187" s="40"/>
      <c r="AR187" s="233" t="s">
        <v>123</v>
      </c>
      <c r="AT187" s="233" t="s">
        <v>245</v>
      </c>
      <c r="AU187" s="233" t="s">
        <v>92</v>
      </c>
      <c r="AY187" s="18" t="s">
        <v>244</v>
      </c>
      <c r="BE187" s="234">
        <f>IF(N187="základní",J187,0)</f>
        <v>0</v>
      </c>
      <c r="BF187" s="234">
        <f>IF(N187="snížená",J187,0)</f>
        <v>0</v>
      </c>
      <c r="BG187" s="234">
        <f>IF(N187="zákl. přenesená",J187,0)</f>
        <v>0</v>
      </c>
      <c r="BH187" s="234">
        <f>IF(N187="sníž. přenesená",J187,0)</f>
        <v>0</v>
      </c>
      <c r="BI187" s="234">
        <f>IF(N187="nulová",J187,0)</f>
        <v>0</v>
      </c>
      <c r="BJ187" s="18" t="s">
        <v>90</v>
      </c>
      <c r="BK187" s="234">
        <f>ROUND(I187*H187,2)</f>
        <v>0</v>
      </c>
      <c r="BL187" s="18" t="s">
        <v>123</v>
      </c>
      <c r="BM187" s="233" t="s">
        <v>386</v>
      </c>
    </row>
    <row r="188" s="11" customFormat="1" ht="25.92" customHeight="1">
      <c r="A188" s="11"/>
      <c r="B188" s="208"/>
      <c r="C188" s="209"/>
      <c r="D188" s="210" t="s">
        <v>82</v>
      </c>
      <c r="E188" s="211" t="s">
        <v>526</v>
      </c>
      <c r="F188" s="211" t="s">
        <v>129</v>
      </c>
      <c r="G188" s="209"/>
      <c r="H188" s="209"/>
      <c r="I188" s="212"/>
      <c r="J188" s="213">
        <f>BK188</f>
        <v>0</v>
      </c>
      <c r="K188" s="209"/>
      <c r="L188" s="214"/>
      <c r="M188" s="215"/>
      <c r="N188" s="216"/>
      <c r="O188" s="216"/>
      <c r="P188" s="217">
        <f>SUM(P189:P190)</f>
        <v>0</v>
      </c>
      <c r="Q188" s="216"/>
      <c r="R188" s="217">
        <f>SUM(R189:R190)</f>
        <v>0</v>
      </c>
      <c r="S188" s="216"/>
      <c r="T188" s="218">
        <f>SUM(T189:T190)</f>
        <v>0</v>
      </c>
      <c r="U188" s="11"/>
      <c r="V188" s="11"/>
      <c r="W188" s="11"/>
      <c r="X188" s="11"/>
      <c r="Y188" s="11"/>
      <c r="Z188" s="11"/>
      <c r="AA188" s="11"/>
      <c r="AB188" s="11"/>
      <c r="AC188" s="11"/>
      <c r="AD188" s="11"/>
      <c r="AE188" s="11"/>
      <c r="AR188" s="219" t="s">
        <v>123</v>
      </c>
      <c r="AT188" s="220" t="s">
        <v>82</v>
      </c>
      <c r="AU188" s="220" t="s">
        <v>83</v>
      </c>
      <c r="AY188" s="219" t="s">
        <v>244</v>
      </c>
      <c r="BK188" s="221">
        <f>SUM(BK189:BK190)</f>
        <v>0</v>
      </c>
    </row>
    <row r="189" s="2" customFormat="1" ht="21.75" customHeight="1">
      <c r="A189" s="40"/>
      <c r="B189" s="41"/>
      <c r="C189" s="222" t="s">
        <v>388</v>
      </c>
      <c r="D189" s="222" t="s">
        <v>245</v>
      </c>
      <c r="E189" s="223" t="s">
        <v>4055</v>
      </c>
      <c r="F189" s="224" t="s">
        <v>4056</v>
      </c>
      <c r="G189" s="225" t="s">
        <v>257</v>
      </c>
      <c r="H189" s="226">
        <v>1</v>
      </c>
      <c r="I189" s="227"/>
      <c r="J189" s="228">
        <f>ROUND(I189*H189,2)</f>
        <v>0</v>
      </c>
      <c r="K189" s="224" t="s">
        <v>249</v>
      </c>
      <c r="L189" s="46"/>
      <c r="M189" s="229" t="s">
        <v>1</v>
      </c>
      <c r="N189" s="230" t="s">
        <v>48</v>
      </c>
      <c r="O189" s="93"/>
      <c r="P189" s="231">
        <f>O189*H189</f>
        <v>0</v>
      </c>
      <c r="Q189" s="231">
        <v>0</v>
      </c>
      <c r="R189" s="231">
        <f>Q189*H189</f>
        <v>0</v>
      </c>
      <c r="S189" s="231">
        <v>0</v>
      </c>
      <c r="T189" s="232">
        <f>S189*H189</f>
        <v>0</v>
      </c>
      <c r="U189" s="40"/>
      <c r="V189" s="40"/>
      <c r="W189" s="40"/>
      <c r="X189" s="40"/>
      <c r="Y189" s="40"/>
      <c r="Z189" s="40"/>
      <c r="AA189" s="40"/>
      <c r="AB189" s="40"/>
      <c r="AC189" s="40"/>
      <c r="AD189" s="40"/>
      <c r="AE189" s="40"/>
      <c r="AR189" s="233" t="s">
        <v>530</v>
      </c>
      <c r="AT189" s="233" t="s">
        <v>245</v>
      </c>
      <c r="AU189" s="233" t="s">
        <v>90</v>
      </c>
      <c r="AY189" s="18" t="s">
        <v>244</v>
      </c>
      <c r="BE189" s="234">
        <f>IF(N189="základní",J189,0)</f>
        <v>0</v>
      </c>
      <c r="BF189" s="234">
        <f>IF(N189="snížená",J189,0)</f>
        <v>0</v>
      </c>
      <c r="BG189" s="234">
        <f>IF(N189="zákl. přenesená",J189,0)</f>
        <v>0</v>
      </c>
      <c r="BH189" s="234">
        <f>IF(N189="sníž. přenesená",J189,0)</f>
        <v>0</v>
      </c>
      <c r="BI189" s="234">
        <f>IF(N189="nulová",J189,0)</f>
        <v>0</v>
      </c>
      <c r="BJ189" s="18" t="s">
        <v>90</v>
      </c>
      <c r="BK189" s="234">
        <f>ROUND(I189*H189,2)</f>
        <v>0</v>
      </c>
      <c r="BL189" s="18" t="s">
        <v>530</v>
      </c>
      <c r="BM189" s="233" t="s">
        <v>4057</v>
      </c>
    </row>
    <row r="190" s="2" customFormat="1">
      <c r="A190" s="40"/>
      <c r="B190" s="41"/>
      <c r="C190" s="42"/>
      <c r="D190" s="235" t="s">
        <v>250</v>
      </c>
      <c r="E190" s="42"/>
      <c r="F190" s="236" t="s">
        <v>3156</v>
      </c>
      <c r="G190" s="42"/>
      <c r="H190" s="42"/>
      <c r="I190" s="237"/>
      <c r="J190" s="42"/>
      <c r="K190" s="42"/>
      <c r="L190" s="46"/>
      <c r="M190" s="284"/>
      <c r="N190" s="285"/>
      <c r="O190" s="252"/>
      <c r="P190" s="252"/>
      <c r="Q190" s="252"/>
      <c r="R190" s="252"/>
      <c r="S190" s="252"/>
      <c r="T190" s="286"/>
      <c r="U190" s="40"/>
      <c r="V190" s="40"/>
      <c r="W190" s="40"/>
      <c r="X190" s="40"/>
      <c r="Y190" s="40"/>
      <c r="Z190" s="40"/>
      <c r="AA190" s="40"/>
      <c r="AB190" s="40"/>
      <c r="AC190" s="40"/>
      <c r="AD190" s="40"/>
      <c r="AE190" s="40"/>
      <c r="AT190" s="18" t="s">
        <v>250</v>
      </c>
      <c r="AU190" s="18" t="s">
        <v>90</v>
      </c>
    </row>
    <row r="191" s="2" customFormat="1" ht="6.96" customHeight="1">
      <c r="A191" s="40"/>
      <c r="B191" s="68"/>
      <c r="C191" s="69"/>
      <c r="D191" s="69"/>
      <c r="E191" s="69"/>
      <c r="F191" s="69"/>
      <c r="G191" s="69"/>
      <c r="H191" s="69"/>
      <c r="I191" s="69"/>
      <c r="J191" s="69"/>
      <c r="K191" s="69"/>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q7hgrZRXj0H4rXBLHXtgwgYIe7getlbWzp1QbjsDxbXVMHlYP8n4VOoqWYjGUSjYjoEhgEUi3v0xLVUrPb6/eQ==" hashValue="lw7tKknLCDZ+53ZwU/ilWDpjYuvhED+9zBly1HKTWmmHVhSjL1gCpRRwKL896S1uXbkb5d4WTH2jeQJhOKuCZQ==" algorithmName="SHA-512" password="E785"/>
  <autoFilter ref="C136:K190"/>
  <mergeCells count="12">
    <mergeCell ref="E7:H7"/>
    <mergeCell ref="E9:H9"/>
    <mergeCell ref="E11:H11"/>
    <mergeCell ref="E20:H20"/>
    <mergeCell ref="E29:H29"/>
    <mergeCell ref="E85:H85"/>
    <mergeCell ref="E87:H87"/>
    <mergeCell ref="E89:H89"/>
    <mergeCell ref="E125:H125"/>
    <mergeCell ref="E127:H127"/>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211</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1" customFormat="1" ht="12" customHeight="1">
      <c r="B8" s="21"/>
      <c r="D8" s="153" t="s">
        <v>216</v>
      </c>
      <c r="L8" s="21"/>
    </row>
    <row r="9" s="2" customFormat="1" ht="16.5" customHeight="1">
      <c r="A9" s="40"/>
      <c r="B9" s="46"/>
      <c r="C9" s="40"/>
      <c r="D9" s="40"/>
      <c r="E9" s="154" t="s">
        <v>3946</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218</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4058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18</v>
      </c>
      <c r="E13" s="40"/>
      <c r="F13" s="143" t="s">
        <v>1</v>
      </c>
      <c r="G13" s="40"/>
      <c r="H13" s="40"/>
      <c r="I13" s="153" t="s">
        <v>20</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22</v>
      </c>
      <c r="E14" s="40"/>
      <c r="F14" s="143" t="s">
        <v>40</v>
      </c>
      <c r="G14" s="40"/>
      <c r="H14" s="40"/>
      <c r="I14" s="153" t="s">
        <v>24</v>
      </c>
      <c r="J14" s="156" t="str">
        <f>'Rekapitulace stavby'!AN8</f>
        <v>31. 5. 2022</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30</v>
      </c>
      <c r="E16" s="40"/>
      <c r="F16" s="40"/>
      <c r="G16" s="40"/>
      <c r="H16" s="40"/>
      <c r="I16" s="153" t="s">
        <v>31</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Slezká nemocnice v Opavě, příspěvková organizace</v>
      </c>
      <c r="F17" s="40"/>
      <c r="G17" s="40"/>
      <c r="H17" s="40"/>
      <c r="I17" s="153" t="s">
        <v>33</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34</v>
      </c>
      <c r="E19" s="40"/>
      <c r="F19" s="40"/>
      <c r="G19" s="40"/>
      <c r="H19" s="40"/>
      <c r="I19" s="153"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36</v>
      </c>
      <c r="E22" s="40"/>
      <c r="F22" s="40"/>
      <c r="G22" s="40"/>
      <c r="H22" s="40"/>
      <c r="I22" s="153" t="s">
        <v>31</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CHVÁLEK ATELIÉR s.r.o.</v>
      </c>
      <c r="F23" s="40"/>
      <c r="G23" s="40"/>
      <c r="H23" s="40"/>
      <c r="I23" s="153" t="s">
        <v>33</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39</v>
      </c>
      <c r="E25" s="40"/>
      <c r="F25" s="40"/>
      <c r="G25" s="40"/>
      <c r="H25" s="40"/>
      <c r="I25" s="153" t="s">
        <v>31</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33</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41</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43</v>
      </c>
      <c r="E32" s="40"/>
      <c r="F32" s="40"/>
      <c r="G32" s="40"/>
      <c r="H32" s="40"/>
      <c r="I32" s="40"/>
      <c r="J32" s="163">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45</v>
      </c>
      <c r="G34" s="40"/>
      <c r="H34" s="40"/>
      <c r="I34" s="164" t="s">
        <v>44</v>
      </c>
      <c r="J34" s="164" t="s">
        <v>46</v>
      </c>
      <c r="K34" s="40"/>
      <c r="L34" s="65"/>
      <c r="S34" s="40"/>
      <c r="T34" s="40"/>
      <c r="U34" s="40"/>
      <c r="V34" s="40"/>
      <c r="W34" s="40"/>
      <c r="X34" s="40"/>
      <c r="Y34" s="40"/>
      <c r="Z34" s="40"/>
      <c r="AA34" s="40"/>
      <c r="AB34" s="40"/>
      <c r="AC34" s="40"/>
      <c r="AD34" s="40"/>
      <c r="AE34" s="40"/>
    </row>
    <row r="35" s="2" customFormat="1" ht="14.4" customHeight="1">
      <c r="A35" s="40"/>
      <c r="B35" s="46"/>
      <c r="C35" s="40"/>
      <c r="D35" s="165" t="s">
        <v>47</v>
      </c>
      <c r="E35" s="153" t="s">
        <v>48</v>
      </c>
      <c r="F35" s="166">
        <f>ROUND((SUM(BE122:BE137)),  2)</f>
        <v>0</v>
      </c>
      <c r="G35" s="40"/>
      <c r="H35" s="40"/>
      <c r="I35" s="167">
        <v>0.20999999999999999</v>
      </c>
      <c r="J35" s="166">
        <f>ROUND(((SUM(BE122:BE137))*I35),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49</v>
      </c>
      <c r="F36" s="166">
        <f>ROUND((SUM(BF122:BF137)),  2)</f>
        <v>0</v>
      </c>
      <c r="G36" s="40"/>
      <c r="H36" s="40"/>
      <c r="I36" s="167">
        <v>0.14999999999999999</v>
      </c>
      <c r="J36" s="166">
        <f>ROUND(((SUM(BF122:BF137))*I36),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50</v>
      </c>
      <c r="F37" s="166">
        <f>ROUND((SUM(BG122:BG137)),  2)</f>
        <v>0</v>
      </c>
      <c r="G37" s="40"/>
      <c r="H37" s="40"/>
      <c r="I37" s="167">
        <v>0.20999999999999999</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51</v>
      </c>
      <c r="F38" s="166">
        <f>ROUND((SUM(BH122:BH137)),  2)</f>
        <v>0</v>
      </c>
      <c r="G38" s="40"/>
      <c r="H38" s="40"/>
      <c r="I38" s="167">
        <v>0.14999999999999999</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52</v>
      </c>
      <c r="F39" s="166">
        <f>ROUND((SUM(BI122:BI137)),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216</v>
      </c>
      <c r="D86" s="23"/>
      <c r="E86" s="23"/>
      <c r="F86" s="23"/>
      <c r="G86" s="23"/>
      <c r="H86" s="23"/>
      <c r="I86" s="23"/>
      <c r="J86" s="23"/>
      <c r="K86" s="23"/>
      <c r="L86" s="21"/>
    </row>
    <row r="87" s="2" customFormat="1" ht="16.5" customHeight="1">
      <c r="A87" s="40"/>
      <c r="B87" s="41"/>
      <c r="C87" s="42"/>
      <c r="D87" s="42"/>
      <c r="E87" s="186" t="s">
        <v>3946</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218</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2 - VN + ON</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33" t="s">
        <v>24</v>
      </c>
      <c r="J91" s="81" t="str">
        <f>IF(J14="","",J14)</f>
        <v>31. 5. 2022</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30</v>
      </c>
      <c r="D93" s="42"/>
      <c r="E93" s="42"/>
      <c r="F93" s="28" t="str">
        <f>E17</f>
        <v>Slezká nemocnice v Opavě, příspěvková organizace</v>
      </c>
      <c r="G93" s="42"/>
      <c r="H93" s="42"/>
      <c r="I93" s="33" t="s">
        <v>36</v>
      </c>
      <c r="J93" s="38" t="str">
        <f>E23</f>
        <v>CHVÁLEK ATELIÉR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33"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223</v>
      </c>
      <c r="D96" s="188"/>
      <c r="E96" s="188"/>
      <c r="F96" s="188"/>
      <c r="G96" s="188"/>
      <c r="H96" s="188"/>
      <c r="I96" s="188"/>
      <c r="J96" s="189" t="s">
        <v>224</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225</v>
      </c>
      <c r="D98" s="42"/>
      <c r="E98" s="42"/>
      <c r="F98" s="42"/>
      <c r="G98" s="42"/>
      <c r="H98" s="42"/>
      <c r="I98" s="42"/>
      <c r="J98" s="112">
        <f>J122</f>
        <v>0</v>
      </c>
      <c r="K98" s="42"/>
      <c r="L98" s="65"/>
      <c r="S98" s="40"/>
      <c r="T98" s="40"/>
      <c r="U98" s="40"/>
      <c r="V98" s="40"/>
      <c r="W98" s="40"/>
      <c r="X98" s="40"/>
      <c r="Y98" s="40"/>
      <c r="Z98" s="40"/>
      <c r="AA98" s="40"/>
      <c r="AB98" s="40"/>
      <c r="AC98" s="40"/>
      <c r="AD98" s="40"/>
      <c r="AE98" s="40"/>
      <c r="AU98" s="18" t="s">
        <v>226</v>
      </c>
    </row>
    <row r="99" s="9" customFormat="1" ht="24.96" customHeight="1">
      <c r="A99" s="9"/>
      <c r="B99" s="191"/>
      <c r="C99" s="192"/>
      <c r="D99" s="193" t="s">
        <v>4059</v>
      </c>
      <c r="E99" s="194"/>
      <c r="F99" s="194"/>
      <c r="G99" s="194"/>
      <c r="H99" s="194"/>
      <c r="I99" s="194"/>
      <c r="J99" s="195">
        <f>J123</f>
        <v>0</v>
      </c>
      <c r="K99" s="192"/>
      <c r="L99" s="196"/>
      <c r="S99" s="9"/>
      <c r="T99" s="9"/>
      <c r="U99" s="9"/>
      <c r="V99" s="9"/>
      <c r="W99" s="9"/>
      <c r="X99" s="9"/>
      <c r="Y99" s="9"/>
      <c r="Z99" s="9"/>
      <c r="AA99" s="9"/>
      <c r="AB99" s="9"/>
      <c r="AC99" s="9"/>
      <c r="AD99" s="9"/>
      <c r="AE99" s="9"/>
    </row>
    <row r="100" s="12" customFormat="1" ht="19.92" customHeight="1">
      <c r="A100" s="12"/>
      <c r="B100" s="255"/>
      <c r="C100" s="135"/>
      <c r="D100" s="256" t="s">
        <v>4060</v>
      </c>
      <c r="E100" s="257"/>
      <c r="F100" s="257"/>
      <c r="G100" s="257"/>
      <c r="H100" s="257"/>
      <c r="I100" s="257"/>
      <c r="J100" s="258">
        <f>J124</f>
        <v>0</v>
      </c>
      <c r="K100" s="135"/>
      <c r="L100" s="259"/>
      <c r="S100" s="12"/>
      <c r="T100" s="12"/>
      <c r="U100" s="12"/>
      <c r="V100" s="12"/>
      <c r="W100" s="12"/>
      <c r="X100" s="12"/>
      <c r="Y100" s="12"/>
      <c r="Z100" s="12"/>
      <c r="AA100" s="12"/>
      <c r="AB100" s="12"/>
      <c r="AC100" s="12"/>
      <c r="AD100" s="12"/>
      <c r="AE100" s="12"/>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231</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86" t="str">
        <f>E7</f>
        <v>Výstavba nadzemních koridorů , Slezská nemocnice v Opavě, p.o.</v>
      </c>
      <c r="F110" s="33"/>
      <c r="G110" s="33"/>
      <c r="H110" s="33"/>
      <c r="I110" s="42"/>
      <c r="J110" s="42"/>
      <c r="K110" s="42"/>
      <c r="L110" s="65"/>
      <c r="S110" s="40"/>
      <c r="T110" s="40"/>
      <c r="U110" s="40"/>
      <c r="V110" s="40"/>
      <c r="W110" s="40"/>
      <c r="X110" s="40"/>
      <c r="Y110" s="40"/>
      <c r="Z110" s="40"/>
      <c r="AA110" s="40"/>
      <c r="AB110" s="40"/>
      <c r="AC110" s="40"/>
      <c r="AD110" s="40"/>
      <c r="AE110" s="40"/>
    </row>
    <row r="111" s="1" customFormat="1" ht="12" customHeight="1">
      <c r="B111" s="22"/>
      <c r="C111" s="33" t="s">
        <v>216</v>
      </c>
      <c r="D111" s="23"/>
      <c r="E111" s="23"/>
      <c r="F111" s="23"/>
      <c r="G111" s="23"/>
      <c r="H111" s="23"/>
      <c r="I111" s="23"/>
      <c r="J111" s="23"/>
      <c r="K111" s="23"/>
      <c r="L111" s="21"/>
    </row>
    <row r="112" s="2" customFormat="1" ht="16.5" customHeight="1">
      <c r="A112" s="40"/>
      <c r="B112" s="41"/>
      <c r="C112" s="42"/>
      <c r="D112" s="42"/>
      <c r="E112" s="186" t="s">
        <v>3946</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218</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2 - VN + ON</v>
      </c>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33" t="s">
        <v>24</v>
      </c>
      <c r="J116" s="81" t="str">
        <f>IF(J14="","",J14)</f>
        <v>31. 5. 2022</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5.65" customHeight="1">
      <c r="A118" s="40"/>
      <c r="B118" s="41"/>
      <c r="C118" s="33" t="s">
        <v>30</v>
      </c>
      <c r="D118" s="42"/>
      <c r="E118" s="42"/>
      <c r="F118" s="28" t="str">
        <f>E17</f>
        <v>Slezká nemocnice v Opavě, příspěvková organizace</v>
      </c>
      <c r="G118" s="42"/>
      <c r="H118" s="42"/>
      <c r="I118" s="33" t="s">
        <v>36</v>
      </c>
      <c r="J118" s="38" t="str">
        <f>E23</f>
        <v>CHVÁLEK ATELIÉR s.r.o.</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33"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10" customFormat="1" ht="29.28" customHeight="1">
      <c r="A121" s="197"/>
      <c r="B121" s="198"/>
      <c r="C121" s="199" t="s">
        <v>232</v>
      </c>
      <c r="D121" s="200" t="s">
        <v>68</v>
      </c>
      <c r="E121" s="200" t="s">
        <v>64</v>
      </c>
      <c r="F121" s="200" t="s">
        <v>65</v>
      </c>
      <c r="G121" s="200" t="s">
        <v>233</v>
      </c>
      <c r="H121" s="200" t="s">
        <v>234</v>
      </c>
      <c r="I121" s="200" t="s">
        <v>235</v>
      </c>
      <c r="J121" s="200" t="s">
        <v>224</v>
      </c>
      <c r="K121" s="201" t="s">
        <v>236</v>
      </c>
      <c r="L121" s="202"/>
      <c r="M121" s="102" t="s">
        <v>1</v>
      </c>
      <c r="N121" s="103" t="s">
        <v>47</v>
      </c>
      <c r="O121" s="103" t="s">
        <v>237</v>
      </c>
      <c r="P121" s="103" t="s">
        <v>238</v>
      </c>
      <c r="Q121" s="103" t="s">
        <v>239</v>
      </c>
      <c r="R121" s="103" t="s">
        <v>240</v>
      </c>
      <c r="S121" s="103" t="s">
        <v>241</v>
      </c>
      <c r="T121" s="104" t="s">
        <v>242</v>
      </c>
      <c r="U121" s="197"/>
      <c r="V121" s="197"/>
      <c r="W121" s="197"/>
      <c r="X121" s="197"/>
      <c r="Y121" s="197"/>
      <c r="Z121" s="197"/>
      <c r="AA121" s="197"/>
      <c r="AB121" s="197"/>
      <c r="AC121" s="197"/>
      <c r="AD121" s="197"/>
      <c r="AE121" s="197"/>
    </row>
    <row r="122" s="2" customFormat="1" ht="22.8" customHeight="1">
      <c r="A122" s="40"/>
      <c r="B122" s="41"/>
      <c r="C122" s="109" t="s">
        <v>243</v>
      </c>
      <c r="D122" s="42"/>
      <c r="E122" s="42"/>
      <c r="F122" s="42"/>
      <c r="G122" s="42"/>
      <c r="H122" s="42"/>
      <c r="I122" s="42"/>
      <c r="J122" s="203">
        <f>BK122</f>
        <v>0</v>
      </c>
      <c r="K122" s="42"/>
      <c r="L122" s="46"/>
      <c r="M122" s="105"/>
      <c r="N122" s="204"/>
      <c r="O122" s="106"/>
      <c r="P122" s="205">
        <f>P123</f>
        <v>0</v>
      </c>
      <c r="Q122" s="106"/>
      <c r="R122" s="205">
        <f>R123</f>
        <v>0</v>
      </c>
      <c r="S122" s="106"/>
      <c r="T122" s="206">
        <f>T123</f>
        <v>0</v>
      </c>
      <c r="U122" s="40"/>
      <c r="V122" s="40"/>
      <c r="W122" s="40"/>
      <c r="X122" s="40"/>
      <c r="Y122" s="40"/>
      <c r="Z122" s="40"/>
      <c r="AA122" s="40"/>
      <c r="AB122" s="40"/>
      <c r="AC122" s="40"/>
      <c r="AD122" s="40"/>
      <c r="AE122" s="40"/>
      <c r="AT122" s="18" t="s">
        <v>82</v>
      </c>
      <c r="AU122" s="18" t="s">
        <v>226</v>
      </c>
      <c r="BK122" s="207">
        <f>BK123</f>
        <v>0</v>
      </c>
    </row>
    <row r="123" s="11" customFormat="1" ht="25.92" customHeight="1">
      <c r="A123" s="11"/>
      <c r="B123" s="208"/>
      <c r="C123" s="209"/>
      <c r="D123" s="210" t="s">
        <v>82</v>
      </c>
      <c r="E123" s="211" t="s">
        <v>1341</v>
      </c>
      <c r="F123" s="211" t="s">
        <v>1130</v>
      </c>
      <c r="G123" s="209"/>
      <c r="H123" s="209"/>
      <c r="I123" s="212"/>
      <c r="J123" s="213">
        <f>BK123</f>
        <v>0</v>
      </c>
      <c r="K123" s="209"/>
      <c r="L123" s="214"/>
      <c r="M123" s="215"/>
      <c r="N123" s="216"/>
      <c r="O123" s="216"/>
      <c r="P123" s="217">
        <f>P124</f>
        <v>0</v>
      </c>
      <c r="Q123" s="216"/>
      <c r="R123" s="217">
        <f>R124</f>
        <v>0</v>
      </c>
      <c r="S123" s="216"/>
      <c r="T123" s="218">
        <f>T124</f>
        <v>0</v>
      </c>
      <c r="U123" s="11"/>
      <c r="V123" s="11"/>
      <c r="W123" s="11"/>
      <c r="X123" s="11"/>
      <c r="Y123" s="11"/>
      <c r="Z123" s="11"/>
      <c r="AA123" s="11"/>
      <c r="AB123" s="11"/>
      <c r="AC123" s="11"/>
      <c r="AD123" s="11"/>
      <c r="AE123" s="11"/>
      <c r="AR123" s="219" t="s">
        <v>90</v>
      </c>
      <c r="AT123" s="220" t="s">
        <v>82</v>
      </c>
      <c r="AU123" s="220" t="s">
        <v>83</v>
      </c>
      <c r="AY123" s="219" t="s">
        <v>244</v>
      </c>
      <c r="BK123" s="221">
        <f>BK124</f>
        <v>0</v>
      </c>
    </row>
    <row r="124" s="11" customFormat="1" ht="22.8" customHeight="1">
      <c r="A124" s="11"/>
      <c r="B124" s="208"/>
      <c r="C124" s="209"/>
      <c r="D124" s="210" t="s">
        <v>82</v>
      </c>
      <c r="E124" s="260" t="s">
        <v>3174</v>
      </c>
      <c r="F124" s="260" t="s">
        <v>4061</v>
      </c>
      <c r="G124" s="209"/>
      <c r="H124" s="209"/>
      <c r="I124" s="212"/>
      <c r="J124" s="261">
        <f>BK124</f>
        <v>0</v>
      </c>
      <c r="K124" s="209"/>
      <c r="L124" s="214"/>
      <c r="M124" s="215"/>
      <c r="N124" s="216"/>
      <c r="O124" s="216"/>
      <c r="P124" s="217">
        <f>SUM(P125:P137)</f>
        <v>0</v>
      </c>
      <c r="Q124" s="216"/>
      <c r="R124" s="217">
        <f>SUM(R125:R137)</f>
        <v>0</v>
      </c>
      <c r="S124" s="216"/>
      <c r="T124" s="218">
        <f>SUM(T125:T137)</f>
        <v>0</v>
      </c>
      <c r="U124" s="11"/>
      <c r="V124" s="11"/>
      <c r="W124" s="11"/>
      <c r="X124" s="11"/>
      <c r="Y124" s="11"/>
      <c r="Z124" s="11"/>
      <c r="AA124" s="11"/>
      <c r="AB124" s="11"/>
      <c r="AC124" s="11"/>
      <c r="AD124" s="11"/>
      <c r="AE124" s="11"/>
      <c r="AR124" s="219" t="s">
        <v>90</v>
      </c>
      <c r="AT124" s="220" t="s">
        <v>82</v>
      </c>
      <c r="AU124" s="220" t="s">
        <v>90</v>
      </c>
      <c r="AY124" s="219" t="s">
        <v>244</v>
      </c>
      <c r="BK124" s="221">
        <f>SUM(BK125:BK137)</f>
        <v>0</v>
      </c>
    </row>
    <row r="125" s="2" customFormat="1" ht="33" customHeight="1">
      <c r="A125" s="40"/>
      <c r="B125" s="41"/>
      <c r="C125" s="222" t="s">
        <v>90</v>
      </c>
      <c r="D125" s="222" t="s">
        <v>245</v>
      </c>
      <c r="E125" s="223" t="s">
        <v>4062</v>
      </c>
      <c r="F125" s="224" t="s">
        <v>4063</v>
      </c>
      <c r="G125" s="225" t="s">
        <v>2792</v>
      </c>
      <c r="H125" s="226">
        <v>1</v>
      </c>
      <c r="I125" s="227"/>
      <c r="J125" s="228">
        <f>ROUND(I125*H125,2)</f>
        <v>0</v>
      </c>
      <c r="K125" s="224" t="s">
        <v>249</v>
      </c>
      <c r="L125" s="46"/>
      <c r="M125" s="229" t="s">
        <v>1</v>
      </c>
      <c r="N125" s="230" t="s">
        <v>48</v>
      </c>
      <c r="O125" s="93"/>
      <c r="P125" s="231">
        <f>O125*H125</f>
        <v>0</v>
      </c>
      <c r="Q125" s="231">
        <v>0</v>
      </c>
      <c r="R125" s="231">
        <f>Q125*H125</f>
        <v>0</v>
      </c>
      <c r="S125" s="231">
        <v>0</v>
      </c>
      <c r="T125" s="232">
        <f>S125*H125</f>
        <v>0</v>
      </c>
      <c r="U125" s="40"/>
      <c r="V125" s="40"/>
      <c r="W125" s="40"/>
      <c r="X125" s="40"/>
      <c r="Y125" s="40"/>
      <c r="Z125" s="40"/>
      <c r="AA125" s="40"/>
      <c r="AB125" s="40"/>
      <c r="AC125" s="40"/>
      <c r="AD125" s="40"/>
      <c r="AE125" s="40"/>
      <c r="AR125" s="233" t="s">
        <v>123</v>
      </c>
      <c r="AT125" s="233" t="s">
        <v>245</v>
      </c>
      <c r="AU125" s="233" t="s">
        <v>92</v>
      </c>
      <c r="AY125" s="18" t="s">
        <v>244</v>
      </c>
      <c r="BE125" s="234">
        <f>IF(N125="základní",J125,0)</f>
        <v>0</v>
      </c>
      <c r="BF125" s="234">
        <f>IF(N125="snížená",J125,0)</f>
        <v>0</v>
      </c>
      <c r="BG125" s="234">
        <f>IF(N125="zákl. přenesená",J125,0)</f>
        <v>0</v>
      </c>
      <c r="BH125" s="234">
        <f>IF(N125="sníž. přenesená",J125,0)</f>
        <v>0</v>
      </c>
      <c r="BI125" s="234">
        <f>IF(N125="nulová",J125,0)</f>
        <v>0</v>
      </c>
      <c r="BJ125" s="18" t="s">
        <v>90</v>
      </c>
      <c r="BK125" s="234">
        <f>ROUND(I125*H125,2)</f>
        <v>0</v>
      </c>
      <c r="BL125" s="18" t="s">
        <v>123</v>
      </c>
      <c r="BM125" s="233" t="s">
        <v>280</v>
      </c>
    </row>
    <row r="126" s="2" customFormat="1" ht="16.5" customHeight="1">
      <c r="A126" s="40"/>
      <c r="B126" s="41"/>
      <c r="C126" s="222" t="s">
        <v>92</v>
      </c>
      <c r="D126" s="222" t="s">
        <v>245</v>
      </c>
      <c r="E126" s="223" t="s">
        <v>4064</v>
      </c>
      <c r="F126" s="224" t="s">
        <v>4065</v>
      </c>
      <c r="G126" s="225" t="s">
        <v>2792</v>
      </c>
      <c r="H126" s="226">
        <v>1</v>
      </c>
      <c r="I126" s="227"/>
      <c r="J126" s="228">
        <f>ROUND(I126*H126,2)</f>
        <v>0</v>
      </c>
      <c r="K126" s="224" t="s">
        <v>249</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123</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123</v>
      </c>
      <c r="BM126" s="233" t="s">
        <v>283</v>
      </c>
    </row>
    <row r="127" s="2" customFormat="1">
      <c r="A127" s="40"/>
      <c r="B127" s="41"/>
      <c r="C127" s="42"/>
      <c r="D127" s="235" t="s">
        <v>250</v>
      </c>
      <c r="E127" s="42"/>
      <c r="F127" s="236" t="s">
        <v>4066</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92</v>
      </c>
    </row>
    <row r="128" s="2" customFormat="1" ht="24.15" customHeight="1">
      <c r="A128" s="40"/>
      <c r="B128" s="41"/>
      <c r="C128" s="222" t="s">
        <v>117</v>
      </c>
      <c r="D128" s="222" t="s">
        <v>245</v>
      </c>
      <c r="E128" s="223" t="s">
        <v>4067</v>
      </c>
      <c r="F128" s="224" t="s">
        <v>4068</v>
      </c>
      <c r="G128" s="225" t="s">
        <v>2792</v>
      </c>
      <c r="H128" s="226">
        <v>1</v>
      </c>
      <c r="I128" s="227"/>
      <c r="J128" s="228">
        <f>ROUND(I128*H128,2)</f>
        <v>0</v>
      </c>
      <c r="K128" s="224" t="s">
        <v>249</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123</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123</v>
      </c>
      <c r="BM128" s="233" t="s">
        <v>288</v>
      </c>
    </row>
    <row r="129" s="2" customFormat="1" ht="16.5" customHeight="1">
      <c r="A129" s="40"/>
      <c r="B129" s="41"/>
      <c r="C129" s="222" t="s">
        <v>123</v>
      </c>
      <c r="D129" s="222" t="s">
        <v>245</v>
      </c>
      <c r="E129" s="223" t="s">
        <v>4069</v>
      </c>
      <c r="F129" s="224" t="s">
        <v>4070</v>
      </c>
      <c r="G129" s="225" t="s">
        <v>2792</v>
      </c>
      <c r="H129" s="226">
        <v>1</v>
      </c>
      <c r="I129" s="227"/>
      <c r="J129" s="228">
        <f>ROUND(I129*H129,2)</f>
        <v>0</v>
      </c>
      <c r="K129" s="224" t="s">
        <v>249</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123</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123</v>
      </c>
      <c r="BM129" s="233" t="s">
        <v>291</v>
      </c>
    </row>
    <row r="130" s="2" customFormat="1">
      <c r="A130" s="40"/>
      <c r="B130" s="41"/>
      <c r="C130" s="42"/>
      <c r="D130" s="235" t="s">
        <v>250</v>
      </c>
      <c r="E130" s="42"/>
      <c r="F130" s="236" t="s">
        <v>4071</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92</v>
      </c>
    </row>
    <row r="131" s="2" customFormat="1" ht="24.15" customHeight="1">
      <c r="A131" s="40"/>
      <c r="B131" s="41"/>
      <c r="C131" s="222" t="s">
        <v>139</v>
      </c>
      <c r="D131" s="222" t="s">
        <v>245</v>
      </c>
      <c r="E131" s="223" t="s">
        <v>4072</v>
      </c>
      <c r="F131" s="224" t="s">
        <v>4073</v>
      </c>
      <c r="G131" s="225" t="s">
        <v>2792</v>
      </c>
      <c r="H131" s="226">
        <v>1</v>
      </c>
      <c r="I131" s="227"/>
      <c r="J131" s="228">
        <f>ROUND(I131*H131,2)</f>
        <v>0</v>
      </c>
      <c r="K131" s="224" t="s">
        <v>249</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123</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123</v>
      </c>
      <c r="BM131" s="233" t="s">
        <v>302</v>
      </c>
    </row>
    <row r="132" s="2" customFormat="1" ht="16.5" customHeight="1">
      <c r="A132" s="40"/>
      <c r="B132" s="41"/>
      <c r="C132" s="222" t="s">
        <v>258</v>
      </c>
      <c r="D132" s="222" t="s">
        <v>245</v>
      </c>
      <c r="E132" s="223" t="s">
        <v>4074</v>
      </c>
      <c r="F132" s="224" t="s">
        <v>4075</v>
      </c>
      <c r="G132" s="225" t="s">
        <v>2792</v>
      </c>
      <c r="H132" s="226">
        <v>1</v>
      </c>
      <c r="I132" s="227"/>
      <c r="J132" s="228">
        <f>ROUND(I132*H132,2)</f>
        <v>0</v>
      </c>
      <c r="K132" s="224" t="s">
        <v>249</v>
      </c>
      <c r="L132" s="46"/>
      <c r="M132" s="229" t="s">
        <v>1</v>
      </c>
      <c r="N132" s="230" t="s">
        <v>48</v>
      </c>
      <c r="O132" s="93"/>
      <c r="P132" s="231">
        <f>O132*H132</f>
        <v>0</v>
      </c>
      <c r="Q132" s="231">
        <v>0</v>
      </c>
      <c r="R132" s="231">
        <f>Q132*H132</f>
        <v>0</v>
      </c>
      <c r="S132" s="231">
        <v>0</v>
      </c>
      <c r="T132" s="232">
        <f>S132*H132</f>
        <v>0</v>
      </c>
      <c r="U132" s="40"/>
      <c r="V132" s="40"/>
      <c r="W132" s="40"/>
      <c r="X132" s="40"/>
      <c r="Y132" s="40"/>
      <c r="Z132" s="40"/>
      <c r="AA132" s="40"/>
      <c r="AB132" s="40"/>
      <c r="AC132" s="40"/>
      <c r="AD132" s="40"/>
      <c r="AE132" s="40"/>
      <c r="AR132" s="233" t="s">
        <v>123</v>
      </c>
      <c r="AT132" s="233" t="s">
        <v>245</v>
      </c>
      <c r="AU132" s="233" t="s">
        <v>92</v>
      </c>
      <c r="AY132" s="18" t="s">
        <v>244</v>
      </c>
      <c r="BE132" s="234">
        <f>IF(N132="základní",J132,0)</f>
        <v>0</v>
      </c>
      <c r="BF132" s="234">
        <f>IF(N132="snížená",J132,0)</f>
        <v>0</v>
      </c>
      <c r="BG132" s="234">
        <f>IF(N132="zákl. přenesená",J132,0)</f>
        <v>0</v>
      </c>
      <c r="BH132" s="234">
        <f>IF(N132="sníž. přenesená",J132,0)</f>
        <v>0</v>
      </c>
      <c r="BI132" s="234">
        <f>IF(N132="nulová",J132,0)</f>
        <v>0</v>
      </c>
      <c r="BJ132" s="18" t="s">
        <v>90</v>
      </c>
      <c r="BK132" s="234">
        <f>ROUND(I132*H132,2)</f>
        <v>0</v>
      </c>
      <c r="BL132" s="18" t="s">
        <v>123</v>
      </c>
      <c r="BM132" s="233" t="s">
        <v>321</v>
      </c>
    </row>
    <row r="133" s="2" customFormat="1">
      <c r="A133" s="40"/>
      <c r="B133" s="41"/>
      <c r="C133" s="42"/>
      <c r="D133" s="235" t="s">
        <v>250</v>
      </c>
      <c r="E133" s="42"/>
      <c r="F133" s="236" t="s">
        <v>4076</v>
      </c>
      <c r="G133" s="42"/>
      <c r="H133" s="42"/>
      <c r="I133" s="237"/>
      <c r="J133" s="42"/>
      <c r="K133" s="42"/>
      <c r="L133" s="46"/>
      <c r="M133" s="238"/>
      <c r="N133" s="239"/>
      <c r="O133" s="93"/>
      <c r="P133" s="93"/>
      <c r="Q133" s="93"/>
      <c r="R133" s="93"/>
      <c r="S133" s="93"/>
      <c r="T133" s="94"/>
      <c r="U133" s="40"/>
      <c r="V133" s="40"/>
      <c r="W133" s="40"/>
      <c r="X133" s="40"/>
      <c r="Y133" s="40"/>
      <c r="Z133" s="40"/>
      <c r="AA133" s="40"/>
      <c r="AB133" s="40"/>
      <c r="AC133" s="40"/>
      <c r="AD133" s="40"/>
      <c r="AE133" s="40"/>
      <c r="AT133" s="18" t="s">
        <v>250</v>
      </c>
      <c r="AU133" s="18" t="s">
        <v>92</v>
      </c>
    </row>
    <row r="134" s="2" customFormat="1" ht="16.5" customHeight="1">
      <c r="A134" s="40"/>
      <c r="B134" s="41"/>
      <c r="C134" s="222" t="s">
        <v>270</v>
      </c>
      <c r="D134" s="222" t="s">
        <v>245</v>
      </c>
      <c r="E134" s="223" t="s">
        <v>4077</v>
      </c>
      <c r="F134" s="224" t="s">
        <v>4078</v>
      </c>
      <c r="G134" s="225" t="s">
        <v>2792</v>
      </c>
      <c r="H134" s="226">
        <v>1</v>
      </c>
      <c r="I134" s="227"/>
      <c r="J134" s="228">
        <f>ROUND(I134*H134,2)</f>
        <v>0</v>
      </c>
      <c r="K134" s="224" t="s">
        <v>249</v>
      </c>
      <c r="L134" s="46"/>
      <c r="M134" s="229" t="s">
        <v>1</v>
      </c>
      <c r="N134" s="230" t="s">
        <v>48</v>
      </c>
      <c r="O134" s="93"/>
      <c r="P134" s="231">
        <f>O134*H134</f>
        <v>0</v>
      </c>
      <c r="Q134" s="231">
        <v>0</v>
      </c>
      <c r="R134" s="231">
        <f>Q134*H134</f>
        <v>0</v>
      </c>
      <c r="S134" s="231">
        <v>0</v>
      </c>
      <c r="T134" s="232">
        <f>S134*H134</f>
        <v>0</v>
      </c>
      <c r="U134" s="40"/>
      <c r="V134" s="40"/>
      <c r="W134" s="40"/>
      <c r="X134" s="40"/>
      <c r="Y134" s="40"/>
      <c r="Z134" s="40"/>
      <c r="AA134" s="40"/>
      <c r="AB134" s="40"/>
      <c r="AC134" s="40"/>
      <c r="AD134" s="40"/>
      <c r="AE134" s="40"/>
      <c r="AR134" s="233" t="s">
        <v>123</v>
      </c>
      <c r="AT134" s="233" t="s">
        <v>245</v>
      </c>
      <c r="AU134" s="233" t="s">
        <v>92</v>
      </c>
      <c r="AY134" s="18" t="s">
        <v>244</v>
      </c>
      <c r="BE134" s="234">
        <f>IF(N134="základní",J134,0)</f>
        <v>0</v>
      </c>
      <c r="BF134" s="234">
        <f>IF(N134="snížená",J134,0)</f>
        <v>0</v>
      </c>
      <c r="BG134" s="234">
        <f>IF(N134="zákl. přenesená",J134,0)</f>
        <v>0</v>
      </c>
      <c r="BH134" s="234">
        <f>IF(N134="sníž. přenesená",J134,0)</f>
        <v>0</v>
      </c>
      <c r="BI134" s="234">
        <f>IF(N134="nulová",J134,0)</f>
        <v>0</v>
      </c>
      <c r="BJ134" s="18" t="s">
        <v>90</v>
      </c>
      <c r="BK134" s="234">
        <f>ROUND(I134*H134,2)</f>
        <v>0</v>
      </c>
      <c r="BL134" s="18" t="s">
        <v>123</v>
      </c>
      <c r="BM134" s="233" t="s">
        <v>325</v>
      </c>
    </row>
    <row r="135" s="2" customFormat="1">
      <c r="A135" s="40"/>
      <c r="B135" s="41"/>
      <c r="C135" s="42"/>
      <c r="D135" s="235" t="s">
        <v>250</v>
      </c>
      <c r="E135" s="42"/>
      <c r="F135" s="236" t="s">
        <v>4079</v>
      </c>
      <c r="G135" s="42"/>
      <c r="H135" s="42"/>
      <c r="I135" s="237"/>
      <c r="J135" s="42"/>
      <c r="K135" s="42"/>
      <c r="L135" s="46"/>
      <c r="M135" s="238"/>
      <c r="N135" s="239"/>
      <c r="O135" s="93"/>
      <c r="P135" s="93"/>
      <c r="Q135" s="93"/>
      <c r="R135" s="93"/>
      <c r="S135" s="93"/>
      <c r="T135" s="94"/>
      <c r="U135" s="40"/>
      <c r="V135" s="40"/>
      <c r="W135" s="40"/>
      <c r="X135" s="40"/>
      <c r="Y135" s="40"/>
      <c r="Z135" s="40"/>
      <c r="AA135" s="40"/>
      <c r="AB135" s="40"/>
      <c r="AC135" s="40"/>
      <c r="AD135" s="40"/>
      <c r="AE135" s="40"/>
      <c r="AT135" s="18" t="s">
        <v>250</v>
      </c>
      <c r="AU135" s="18" t="s">
        <v>92</v>
      </c>
    </row>
    <row r="136" s="2" customFormat="1" ht="16.5" customHeight="1">
      <c r="A136" s="40"/>
      <c r="B136" s="41"/>
      <c r="C136" s="222" t="s">
        <v>262</v>
      </c>
      <c r="D136" s="222" t="s">
        <v>245</v>
      </c>
      <c r="E136" s="223" t="s">
        <v>4080</v>
      </c>
      <c r="F136" s="224" t="s">
        <v>4081</v>
      </c>
      <c r="G136" s="225" t="s">
        <v>2792</v>
      </c>
      <c r="H136" s="226">
        <v>1</v>
      </c>
      <c r="I136" s="227"/>
      <c r="J136" s="228">
        <f>ROUND(I136*H136,2)</f>
        <v>0</v>
      </c>
      <c r="K136" s="224" t="s">
        <v>249</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123</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123</v>
      </c>
      <c r="BM136" s="233" t="s">
        <v>329</v>
      </c>
    </row>
    <row r="137" s="2" customFormat="1">
      <c r="A137" s="40"/>
      <c r="B137" s="41"/>
      <c r="C137" s="42"/>
      <c r="D137" s="235" t="s">
        <v>250</v>
      </c>
      <c r="E137" s="42"/>
      <c r="F137" s="236" t="s">
        <v>4082</v>
      </c>
      <c r="G137" s="42"/>
      <c r="H137" s="42"/>
      <c r="I137" s="237"/>
      <c r="J137" s="42"/>
      <c r="K137" s="42"/>
      <c r="L137" s="46"/>
      <c r="M137" s="284"/>
      <c r="N137" s="285"/>
      <c r="O137" s="252"/>
      <c r="P137" s="252"/>
      <c r="Q137" s="252"/>
      <c r="R137" s="252"/>
      <c r="S137" s="252"/>
      <c r="T137" s="286"/>
      <c r="U137" s="40"/>
      <c r="V137" s="40"/>
      <c r="W137" s="40"/>
      <c r="X137" s="40"/>
      <c r="Y137" s="40"/>
      <c r="Z137" s="40"/>
      <c r="AA137" s="40"/>
      <c r="AB137" s="40"/>
      <c r="AC137" s="40"/>
      <c r="AD137" s="40"/>
      <c r="AE137" s="40"/>
      <c r="AT137" s="18" t="s">
        <v>250</v>
      </c>
      <c r="AU137" s="18" t="s">
        <v>92</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hUHUNezJHJlzo4Jr9grYTFOxfeKze5V1faBe+rYu7CQYOb2UES2P4JeVTpUR+PnF3pG3UCXIfmA6L1+JoOWzcg==" hashValue="8mkuRZKfuOAs2Y9yADM1hAUieGHj+5eKnE7MmCdaMkZ0AEK02h1Nmx5OFpkXTtBx86r8EHYQhSHt5iJATcKvrw==" algorithmName="SHA-512" password="E785"/>
  <autoFilter ref="C121:K13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214</v>
      </c>
    </row>
    <row r="3" s="1" customFormat="1" ht="6.96" customHeight="1">
      <c r="B3" s="149"/>
      <c r="C3" s="150"/>
      <c r="D3" s="150"/>
      <c r="E3" s="150"/>
      <c r="F3" s="150"/>
      <c r="G3" s="150"/>
      <c r="H3" s="150"/>
      <c r="I3" s="150"/>
      <c r="J3" s="150"/>
      <c r="K3" s="150"/>
      <c r="L3" s="21"/>
      <c r="AT3" s="18" t="s">
        <v>92</v>
      </c>
    </row>
    <row r="4" s="1" customFormat="1" ht="24.96" customHeight="1">
      <c r="B4" s="21"/>
      <c r="D4" s="151" t="s">
        <v>215</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Výstavba nadzemních koridorů , Slezská nemocnice v Opavě, p.o.</v>
      </c>
      <c r="F7" s="153"/>
      <c r="G7" s="153"/>
      <c r="H7" s="153"/>
      <c r="L7" s="21"/>
    </row>
    <row r="8" s="2" customFormat="1" ht="12" customHeight="1">
      <c r="A8" s="40"/>
      <c r="B8" s="46"/>
      <c r="C8" s="40"/>
      <c r="D8" s="153" t="s">
        <v>216</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4083</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18</v>
      </c>
      <c r="E11" s="40"/>
      <c r="F11" s="143" t="s">
        <v>19</v>
      </c>
      <c r="G11" s="40"/>
      <c r="H11" s="40"/>
      <c r="I11" s="153" t="s">
        <v>20</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22</v>
      </c>
      <c r="E12" s="40"/>
      <c r="F12" s="143" t="s">
        <v>23</v>
      </c>
      <c r="G12" s="40"/>
      <c r="H12" s="40"/>
      <c r="I12" s="153" t="s">
        <v>24</v>
      </c>
      <c r="J12" s="156" t="str">
        <f>'Rekapitulace stavby'!AN8</f>
        <v>31. 5. 2022</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30</v>
      </c>
      <c r="E14" s="40"/>
      <c r="F14" s="40"/>
      <c r="G14" s="40"/>
      <c r="H14" s="40"/>
      <c r="I14" s="153" t="s">
        <v>31</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32</v>
      </c>
      <c r="F15" s="40"/>
      <c r="G15" s="40"/>
      <c r="H15" s="40"/>
      <c r="I15" s="153" t="s">
        <v>33</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34</v>
      </c>
      <c r="E17" s="40"/>
      <c r="F17" s="40"/>
      <c r="G17" s="40"/>
      <c r="H17" s="40"/>
      <c r="I17" s="153"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36</v>
      </c>
      <c r="E20" s="40"/>
      <c r="F20" s="40"/>
      <c r="G20" s="40"/>
      <c r="H20" s="40"/>
      <c r="I20" s="153" t="s">
        <v>31</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37</v>
      </c>
      <c r="F21" s="40"/>
      <c r="G21" s="40"/>
      <c r="H21" s="40"/>
      <c r="I21" s="153" t="s">
        <v>33</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39</v>
      </c>
      <c r="E23" s="40"/>
      <c r="F23" s="40"/>
      <c r="G23" s="40"/>
      <c r="H23" s="40"/>
      <c r="I23" s="153" t="s">
        <v>31</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33</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41</v>
      </c>
      <c r="E26" s="40"/>
      <c r="F26" s="40"/>
      <c r="G26" s="40"/>
      <c r="H26" s="40"/>
      <c r="I26" s="40"/>
      <c r="J26" s="40"/>
      <c r="K26" s="40"/>
      <c r="L26" s="65"/>
      <c r="S26" s="40"/>
      <c r="T26" s="40"/>
      <c r="U26" s="40"/>
      <c r="V26" s="40"/>
      <c r="W26" s="40"/>
      <c r="X26" s="40"/>
      <c r="Y26" s="40"/>
      <c r="Z26" s="40"/>
      <c r="AA26" s="40"/>
      <c r="AB26" s="40"/>
      <c r="AC26" s="40"/>
      <c r="AD26" s="40"/>
      <c r="AE26" s="40"/>
    </row>
    <row r="27" s="8" customFormat="1" ht="95.25" customHeight="1">
      <c r="A27" s="157"/>
      <c r="B27" s="158"/>
      <c r="C27" s="157"/>
      <c r="D27" s="157"/>
      <c r="E27" s="159" t="s">
        <v>42</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43</v>
      </c>
      <c r="E30" s="40"/>
      <c r="F30" s="40"/>
      <c r="G30" s="40"/>
      <c r="H30" s="40"/>
      <c r="I30" s="40"/>
      <c r="J30" s="163">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45</v>
      </c>
      <c r="G32" s="40"/>
      <c r="H32" s="40"/>
      <c r="I32" s="164" t="s">
        <v>44</v>
      </c>
      <c r="J32" s="164" t="s">
        <v>46</v>
      </c>
      <c r="K32" s="40"/>
      <c r="L32" s="65"/>
      <c r="S32" s="40"/>
      <c r="T32" s="40"/>
      <c r="U32" s="40"/>
      <c r="V32" s="40"/>
      <c r="W32" s="40"/>
      <c r="X32" s="40"/>
      <c r="Y32" s="40"/>
      <c r="Z32" s="40"/>
      <c r="AA32" s="40"/>
      <c r="AB32" s="40"/>
      <c r="AC32" s="40"/>
      <c r="AD32" s="40"/>
      <c r="AE32" s="40"/>
    </row>
    <row r="33" s="2" customFormat="1" ht="14.4" customHeight="1">
      <c r="A33" s="40"/>
      <c r="B33" s="46"/>
      <c r="C33" s="40"/>
      <c r="D33" s="165" t="s">
        <v>47</v>
      </c>
      <c r="E33" s="153" t="s">
        <v>48</v>
      </c>
      <c r="F33" s="166">
        <f>ROUND((SUM(BE123:BE153)),  2)</f>
        <v>0</v>
      </c>
      <c r="G33" s="40"/>
      <c r="H33" s="40"/>
      <c r="I33" s="167">
        <v>0.20999999999999999</v>
      </c>
      <c r="J33" s="166">
        <f>ROUND(((SUM(BE123:BE153))*I33),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49</v>
      </c>
      <c r="F34" s="166">
        <f>ROUND((SUM(BF123:BF153)),  2)</f>
        <v>0</v>
      </c>
      <c r="G34" s="40"/>
      <c r="H34" s="40"/>
      <c r="I34" s="167">
        <v>0.14999999999999999</v>
      </c>
      <c r="J34" s="166">
        <f>ROUND(((SUM(BF123:BF153))*I34),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50</v>
      </c>
      <c r="F35" s="166">
        <f>ROUND((SUM(BG123:BG153)),  2)</f>
        <v>0</v>
      </c>
      <c r="G35" s="40"/>
      <c r="H35" s="40"/>
      <c r="I35" s="167">
        <v>0.20999999999999999</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51</v>
      </c>
      <c r="F36" s="166">
        <f>ROUND((SUM(BH123:BH153)),  2)</f>
        <v>0</v>
      </c>
      <c r="G36" s="40"/>
      <c r="H36" s="40"/>
      <c r="I36" s="167">
        <v>0.14999999999999999</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52</v>
      </c>
      <c r="F37" s="166">
        <f>ROUND((SUM(BI123:BI153)),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56</v>
      </c>
      <c r="E50" s="176"/>
      <c r="F50" s="176"/>
      <c r="G50" s="175" t="s">
        <v>57</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58</v>
      </c>
      <c r="E61" s="178"/>
      <c r="F61" s="179" t="s">
        <v>59</v>
      </c>
      <c r="G61" s="177" t="s">
        <v>58</v>
      </c>
      <c r="H61" s="178"/>
      <c r="I61" s="178"/>
      <c r="J61" s="180" t="s">
        <v>59</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60</v>
      </c>
      <c r="E65" s="181"/>
      <c r="F65" s="181"/>
      <c r="G65" s="175" t="s">
        <v>61</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58</v>
      </c>
      <c r="E76" s="178"/>
      <c r="F76" s="179" t="s">
        <v>59</v>
      </c>
      <c r="G76" s="177" t="s">
        <v>58</v>
      </c>
      <c r="H76" s="178"/>
      <c r="I76" s="178"/>
      <c r="J76" s="180" t="s">
        <v>59</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222</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6" t="str">
        <f>E7</f>
        <v>Výstavba nadzemních koridorů , Slezská nemocnice v Opavě, p.o.</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216</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VON - Vedlejší a ostatní náklady stavby </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Slezská nemocnice v Opavě, p.o.</v>
      </c>
      <c r="G89" s="42"/>
      <c r="H89" s="42"/>
      <c r="I89" s="33" t="s">
        <v>24</v>
      </c>
      <c r="J89" s="81" t="str">
        <f>IF(J12="","",J12)</f>
        <v>31. 5. 2022</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30</v>
      </c>
      <c r="D91" s="42"/>
      <c r="E91" s="42"/>
      <c r="F91" s="28" t="str">
        <f>E15</f>
        <v>Slezká nemocnice v Opavě, příspěvková organizace</v>
      </c>
      <c r="G91" s="42"/>
      <c r="H91" s="42"/>
      <c r="I91" s="33" t="s">
        <v>36</v>
      </c>
      <c r="J91" s="38" t="str">
        <f>E21</f>
        <v>CHVÁLEK ATELIÉR s.r.o.</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33"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223</v>
      </c>
      <c r="D94" s="188"/>
      <c r="E94" s="188"/>
      <c r="F94" s="188"/>
      <c r="G94" s="188"/>
      <c r="H94" s="188"/>
      <c r="I94" s="188"/>
      <c r="J94" s="189" t="s">
        <v>224</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225</v>
      </c>
      <c r="D96" s="42"/>
      <c r="E96" s="42"/>
      <c r="F96" s="42"/>
      <c r="G96" s="42"/>
      <c r="H96" s="42"/>
      <c r="I96" s="42"/>
      <c r="J96" s="112">
        <f>J123</f>
        <v>0</v>
      </c>
      <c r="K96" s="42"/>
      <c r="L96" s="65"/>
      <c r="S96" s="40"/>
      <c r="T96" s="40"/>
      <c r="U96" s="40"/>
      <c r="V96" s="40"/>
      <c r="W96" s="40"/>
      <c r="X96" s="40"/>
      <c r="Y96" s="40"/>
      <c r="Z96" s="40"/>
      <c r="AA96" s="40"/>
      <c r="AB96" s="40"/>
      <c r="AC96" s="40"/>
      <c r="AD96" s="40"/>
      <c r="AE96" s="40"/>
      <c r="AU96" s="18" t="s">
        <v>226</v>
      </c>
    </row>
    <row r="97" s="9" customFormat="1" ht="24.96" customHeight="1">
      <c r="A97" s="9"/>
      <c r="B97" s="191"/>
      <c r="C97" s="192"/>
      <c r="D97" s="193" t="s">
        <v>4084</v>
      </c>
      <c r="E97" s="194"/>
      <c r="F97" s="194"/>
      <c r="G97" s="194"/>
      <c r="H97" s="194"/>
      <c r="I97" s="194"/>
      <c r="J97" s="195">
        <f>J124</f>
        <v>0</v>
      </c>
      <c r="K97" s="192"/>
      <c r="L97" s="196"/>
      <c r="S97" s="9"/>
      <c r="T97" s="9"/>
      <c r="U97" s="9"/>
      <c r="V97" s="9"/>
      <c r="W97" s="9"/>
      <c r="X97" s="9"/>
      <c r="Y97" s="9"/>
      <c r="Z97" s="9"/>
      <c r="AA97" s="9"/>
      <c r="AB97" s="9"/>
      <c r="AC97" s="9"/>
      <c r="AD97" s="9"/>
      <c r="AE97" s="9"/>
    </row>
    <row r="98" s="12" customFormat="1" ht="19.92" customHeight="1">
      <c r="A98" s="12"/>
      <c r="B98" s="255"/>
      <c r="C98" s="135"/>
      <c r="D98" s="256" t="s">
        <v>4085</v>
      </c>
      <c r="E98" s="257"/>
      <c r="F98" s="257"/>
      <c r="G98" s="257"/>
      <c r="H98" s="257"/>
      <c r="I98" s="257"/>
      <c r="J98" s="258">
        <f>J125</f>
        <v>0</v>
      </c>
      <c r="K98" s="135"/>
      <c r="L98" s="259"/>
      <c r="S98" s="12"/>
      <c r="T98" s="12"/>
      <c r="U98" s="12"/>
      <c r="V98" s="12"/>
      <c r="W98" s="12"/>
      <c r="X98" s="12"/>
      <c r="Y98" s="12"/>
      <c r="Z98" s="12"/>
      <c r="AA98" s="12"/>
      <c r="AB98" s="12"/>
      <c r="AC98" s="12"/>
      <c r="AD98" s="12"/>
      <c r="AE98" s="12"/>
    </row>
    <row r="99" s="12" customFormat="1" ht="19.92" customHeight="1">
      <c r="A99" s="12"/>
      <c r="B99" s="255"/>
      <c r="C99" s="135"/>
      <c r="D99" s="256" t="s">
        <v>4086</v>
      </c>
      <c r="E99" s="257"/>
      <c r="F99" s="257"/>
      <c r="G99" s="257"/>
      <c r="H99" s="257"/>
      <c r="I99" s="257"/>
      <c r="J99" s="258">
        <f>J135</f>
        <v>0</v>
      </c>
      <c r="K99" s="135"/>
      <c r="L99" s="259"/>
      <c r="S99" s="12"/>
      <c r="T99" s="12"/>
      <c r="U99" s="12"/>
      <c r="V99" s="12"/>
      <c r="W99" s="12"/>
      <c r="X99" s="12"/>
      <c r="Y99" s="12"/>
      <c r="Z99" s="12"/>
      <c r="AA99" s="12"/>
      <c r="AB99" s="12"/>
      <c r="AC99" s="12"/>
      <c r="AD99" s="12"/>
      <c r="AE99" s="12"/>
    </row>
    <row r="100" s="12" customFormat="1" ht="19.92" customHeight="1">
      <c r="A100" s="12"/>
      <c r="B100" s="255"/>
      <c r="C100" s="135"/>
      <c r="D100" s="256" t="s">
        <v>4087</v>
      </c>
      <c r="E100" s="257"/>
      <c r="F100" s="257"/>
      <c r="G100" s="257"/>
      <c r="H100" s="257"/>
      <c r="I100" s="257"/>
      <c r="J100" s="258">
        <f>J138</f>
        <v>0</v>
      </c>
      <c r="K100" s="135"/>
      <c r="L100" s="259"/>
      <c r="S100" s="12"/>
      <c r="T100" s="12"/>
      <c r="U100" s="12"/>
      <c r="V100" s="12"/>
      <c r="W100" s="12"/>
      <c r="X100" s="12"/>
      <c r="Y100" s="12"/>
      <c r="Z100" s="12"/>
      <c r="AA100" s="12"/>
      <c r="AB100" s="12"/>
      <c r="AC100" s="12"/>
      <c r="AD100" s="12"/>
      <c r="AE100" s="12"/>
    </row>
    <row r="101" s="12" customFormat="1" ht="19.92" customHeight="1">
      <c r="A101" s="12"/>
      <c r="B101" s="255"/>
      <c r="C101" s="135"/>
      <c r="D101" s="256" t="s">
        <v>4088</v>
      </c>
      <c r="E101" s="257"/>
      <c r="F101" s="257"/>
      <c r="G101" s="257"/>
      <c r="H101" s="257"/>
      <c r="I101" s="257"/>
      <c r="J101" s="258">
        <f>J143</f>
        <v>0</v>
      </c>
      <c r="K101" s="135"/>
      <c r="L101" s="259"/>
      <c r="S101" s="12"/>
      <c r="T101" s="12"/>
      <c r="U101" s="12"/>
      <c r="V101" s="12"/>
      <c r="W101" s="12"/>
      <c r="X101" s="12"/>
      <c r="Y101" s="12"/>
      <c r="Z101" s="12"/>
      <c r="AA101" s="12"/>
      <c r="AB101" s="12"/>
      <c r="AC101" s="12"/>
      <c r="AD101" s="12"/>
      <c r="AE101" s="12"/>
    </row>
    <row r="102" s="12" customFormat="1" ht="19.92" customHeight="1">
      <c r="A102" s="12"/>
      <c r="B102" s="255"/>
      <c r="C102" s="135"/>
      <c r="D102" s="256" t="s">
        <v>4089</v>
      </c>
      <c r="E102" s="257"/>
      <c r="F102" s="257"/>
      <c r="G102" s="257"/>
      <c r="H102" s="257"/>
      <c r="I102" s="257"/>
      <c r="J102" s="258">
        <f>J148</f>
        <v>0</v>
      </c>
      <c r="K102" s="135"/>
      <c r="L102" s="259"/>
      <c r="S102" s="12"/>
      <c r="T102" s="12"/>
      <c r="U102" s="12"/>
      <c r="V102" s="12"/>
      <c r="W102" s="12"/>
      <c r="X102" s="12"/>
      <c r="Y102" s="12"/>
      <c r="Z102" s="12"/>
      <c r="AA102" s="12"/>
      <c r="AB102" s="12"/>
      <c r="AC102" s="12"/>
      <c r="AD102" s="12"/>
      <c r="AE102" s="12"/>
    </row>
    <row r="103" s="12" customFormat="1" ht="19.92" customHeight="1">
      <c r="A103" s="12"/>
      <c r="B103" s="255"/>
      <c r="C103" s="135"/>
      <c r="D103" s="256" t="s">
        <v>4090</v>
      </c>
      <c r="E103" s="257"/>
      <c r="F103" s="257"/>
      <c r="G103" s="257"/>
      <c r="H103" s="257"/>
      <c r="I103" s="257"/>
      <c r="J103" s="258">
        <f>J151</f>
        <v>0</v>
      </c>
      <c r="K103" s="135"/>
      <c r="L103" s="259"/>
      <c r="S103" s="12"/>
      <c r="T103" s="12"/>
      <c r="U103" s="12"/>
      <c r="V103" s="12"/>
      <c r="W103" s="12"/>
      <c r="X103" s="12"/>
      <c r="Y103" s="12"/>
      <c r="Z103" s="12"/>
      <c r="AA103" s="12"/>
      <c r="AB103" s="12"/>
      <c r="AC103" s="12"/>
      <c r="AD103" s="12"/>
      <c r="AE103" s="12"/>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231</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6" t="str">
        <f>E7</f>
        <v>Výstavba nadzemních koridorů , Slezská nemocnice v Opavě, p.o.</v>
      </c>
      <c r="F113" s="33"/>
      <c r="G113" s="33"/>
      <c r="H113" s="33"/>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 xml:space="preserve">VON - Vedlejší a ostatní náklady stavby </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Slezská nemocnice v Opavě, p.o.</v>
      </c>
      <c r="G117" s="42"/>
      <c r="H117" s="42"/>
      <c r="I117" s="33" t="s">
        <v>24</v>
      </c>
      <c r="J117" s="81" t="str">
        <f>IF(J12="","",J12)</f>
        <v>31. 5. 2022</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5.65" customHeight="1">
      <c r="A119" s="40"/>
      <c r="B119" s="41"/>
      <c r="C119" s="33" t="s">
        <v>30</v>
      </c>
      <c r="D119" s="42"/>
      <c r="E119" s="42"/>
      <c r="F119" s="28" t="str">
        <f>E15</f>
        <v>Slezká nemocnice v Opavě, příspěvková organizace</v>
      </c>
      <c r="G119" s="42"/>
      <c r="H119" s="42"/>
      <c r="I119" s="33" t="s">
        <v>36</v>
      </c>
      <c r="J119" s="38" t="str">
        <f>E21</f>
        <v>CHVÁLEK ATELIÉR s.r.o.</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33"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0" customFormat="1" ht="29.28" customHeight="1">
      <c r="A122" s="197"/>
      <c r="B122" s="198"/>
      <c r="C122" s="199" t="s">
        <v>232</v>
      </c>
      <c r="D122" s="200" t="s">
        <v>68</v>
      </c>
      <c r="E122" s="200" t="s">
        <v>64</v>
      </c>
      <c r="F122" s="200" t="s">
        <v>65</v>
      </c>
      <c r="G122" s="200" t="s">
        <v>233</v>
      </c>
      <c r="H122" s="200" t="s">
        <v>234</v>
      </c>
      <c r="I122" s="200" t="s">
        <v>235</v>
      </c>
      <c r="J122" s="200" t="s">
        <v>224</v>
      </c>
      <c r="K122" s="201" t="s">
        <v>236</v>
      </c>
      <c r="L122" s="202"/>
      <c r="M122" s="102" t="s">
        <v>1</v>
      </c>
      <c r="N122" s="103" t="s">
        <v>47</v>
      </c>
      <c r="O122" s="103" t="s">
        <v>237</v>
      </c>
      <c r="P122" s="103" t="s">
        <v>238</v>
      </c>
      <c r="Q122" s="103" t="s">
        <v>239</v>
      </c>
      <c r="R122" s="103" t="s">
        <v>240</v>
      </c>
      <c r="S122" s="103" t="s">
        <v>241</v>
      </c>
      <c r="T122" s="104" t="s">
        <v>242</v>
      </c>
      <c r="U122" s="197"/>
      <c r="V122" s="197"/>
      <c r="W122" s="197"/>
      <c r="X122" s="197"/>
      <c r="Y122" s="197"/>
      <c r="Z122" s="197"/>
      <c r="AA122" s="197"/>
      <c r="AB122" s="197"/>
      <c r="AC122" s="197"/>
      <c r="AD122" s="197"/>
      <c r="AE122" s="197"/>
    </row>
    <row r="123" s="2" customFormat="1" ht="22.8" customHeight="1">
      <c r="A123" s="40"/>
      <c r="B123" s="41"/>
      <c r="C123" s="109" t="s">
        <v>243</v>
      </c>
      <c r="D123" s="42"/>
      <c r="E123" s="42"/>
      <c r="F123" s="42"/>
      <c r="G123" s="42"/>
      <c r="H123" s="42"/>
      <c r="I123" s="42"/>
      <c r="J123" s="203">
        <f>BK123</f>
        <v>0</v>
      </c>
      <c r="K123" s="42"/>
      <c r="L123" s="46"/>
      <c r="M123" s="105"/>
      <c r="N123" s="204"/>
      <c r="O123" s="106"/>
      <c r="P123" s="205">
        <f>P124</f>
        <v>0</v>
      </c>
      <c r="Q123" s="106"/>
      <c r="R123" s="205">
        <f>R124</f>
        <v>0</v>
      </c>
      <c r="S123" s="106"/>
      <c r="T123" s="206">
        <f>T124</f>
        <v>0</v>
      </c>
      <c r="U123" s="40"/>
      <c r="V123" s="40"/>
      <c r="W123" s="40"/>
      <c r="X123" s="40"/>
      <c r="Y123" s="40"/>
      <c r="Z123" s="40"/>
      <c r="AA123" s="40"/>
      <c r="AB123" s="40"/>
      <c r="AC123" s="40"/>
      <c r="AD123" s="40"/>
      <c r="AE123" s="40"/>
      <c r="AT123" s="18" t="s">
        <v>82</v>
      </c>
      <c r="AU123" s="18" t="s">
        <v>226</v>
      </c>
      <c r="BK123" s="207">
        <f>BK124</f>
        <v>0</v>
      </c>
    </row>
    <row r="124" s="11" customFormat="1" ht="25.92" customHeight="1">
      <c r="A124" s="11"/>
      <c r="B124" s="208"/>
      <c r="C124" s="209"/>
      <c r="D124" s="210" t="s">
        <v>82</v>
      </c>
      <c r="E124" s="211" t="s">
        <v>4091</v>
      </c>
      <c r="F124" s="211" t="s">
        <v>4091</v>
      </c>
      <c r="G124" s="209"/>
      <c r="H124" s="209"/>
      <c r="I124" s="212"/>
      <c r="J124" s="213">
        <f>BK124</f>
        <v>0</v>
      </c>
      <c r="K124" s="209"/>
      <c r="L124" s="214"/>
      <c r="M124" s="215"/>
      <c r="N124" s="216"/>
      <c r="O124" s="216"/>
      <c r="P124" s="217">
        <f>P125+P135+P138+P143+P148+P151</f>
        <v>0</v>
      </c>
      <c r="Q124" s="216"/>
      <c r="R124" s="217">
        <f>R125+R135+R138+R143+R148+R151</f>
        <v>0</v>
      </c>
      <c r="S124" s="216"/>
      <c r="T124" s="218">
        <f>T125+T135+T138+T143+T148+T151</f>
        <v>0</v>
      </c>
      <c r="U124" s="11"/>
      <c r="V124" s="11"/>
      <c r="W124" s="11"/>
      <c r="X124" s="11"/>
      <c r="Y124" s="11"/>
      <c r="Z124" s="11"/>
      <c r="AA124" s="11"/>
      <c r="AB124" s="11"/>
      <c r="AC124" s="11"/>
      <c r="AD124" s="11"/>
      <c r="AE124" s="11"/>
      <c r="AR124" s="219" t="s">
        <v>139</v>
      </c>
      <c r="AT124" s="220" t="s">
        <v>82</v>
      </c>
      <c r="AU124" s="220" t="s">
        <v>83</v>
      </c>
      <c r="AY124" s="219" t="s">
        <v>244</v>
      </c>
      <c r="BK124" s="221">
        <f>BK125+BK135+BK138+BK143+BK148+BK151</f>
        <v>0</v>
      </c>
    </row>
    <row r="125" s="11" customFormat="1" ht="22.8" customHeight="1">
      <c r="A125" s="11"/>
      <c r="B125" s="208"/>
      <c r="C125" s="209"/>
      <c r="D125" s="210" t="s">
        <v>82</v>
      </c>
      <c r="E125" s="260" t="s">
        <v>4092</v>
      </c>
      <c r="F125" s="260" t="s">
        <v>4093</v>
      </c>
      <c r="G125" s="209"/>
      <c r="H125" s="209"/>
      <c r="I125" s="212"/>
      <c r="J125" s="261">
        <f>BK125</f>
        <v>0</v>
      </c>
      <c r="K125" s="209"/>
      <c r="L125" s="214"/>
      <c r="M125" s="215"/>
      <c r="N125" s="216"/>
      <c r="O125" s="216"/>
      <c r="P125" s="217">
        <f>SUM(P126:P134)</f>
        <v>0</v>
      </c>
      <c r="Q125" s="216"/>
      <c r="R125" s="217">
        <f>SUM(R126:R134)</f>
        <v>0</v>
      </c>
      <c r="S125" s="216"/>
      <c r="T125" s="218">
        <f>SUM(T126:T134)</f>
        <v>0</v>
      </c>
      <c r="U125" s="11"/>
      <c r="V125" s="11"/>
      <c r="W125" s="11"/>
      <c r="X125" s="11"/>
      <c r="Y125" s="11"/>
      <c r="Z125" s="11"/>
      <c r="AA125" s="11"/>
      <c r="AB125" s="11"/>
      <c r="AC125" s="11"/>
      <c r="AD125" s="11"/>
      <c r="AE125" s="11"/>
      <c r="AR125" s="219" t="s">
        <v>139</v>
      </c>
      <c r="AT125" s="220" t="s">
        <v>82</v>
      </c>
      <c r="AU125" s="220" t="s">
        <v>90</v>
      </c>
      <c r="AY125" s="219" t="s">
        <v>244</v>
      </c>
      <c r="BK125" s="221">
        <f>SUM(BK126:BK134)</f>
        <v>0</v>
      </c>
    </row>
    <row r="126" s="2" customFormat="1" ht="16.5" customHeight="1">
      <c r="A126" s="40"/>
      <c r="B126" s="41"/>
      <c r="C126" s="222" t="s">
        <v>90</v>
      </c>
      <c r="D126" s="222" t="s">
        <v>245</v>
      </c>
      <c r="E126" s="223" t="s">
        <v>4094</v>
      </c>
      <c r="F126" s="224" t="s">
        <v>4095</v>
      </c>
      <c r="G126" s="225" t="s">
        <v>3808</v>
      </c>
      <c r="H126" s="226">
        <v>1</v>
      </c>
      <c r="I126" s="227"/>
      <c r="J126" s="228">
        <f>ROUND(I126*H126,2)</f>
        <v>0</v>
      </c>
      <c r="K126" s="224" t="s">
        <v>434</v>
      </c>
      <c r="L126" s="46"/>
      <c r="M126" s="229" t="s">
        <v>1</v>
      </c>
      <c r="N126" s="230" t="s">
        <v>48</v>
      </c>
      <c r="O126" s="93"/>
      <c r="P126" s="231">
        <f>O126*H126</f>
        <v>0</v>
      </c>
      <c r="Q126" s="231">
        <v>0</v>
      </c>
      <c r="R126" s="231">
        <f>Q126*H126</f>
        <v>0</v>
      </c>
      <c r="S126" s="231">
        <v>0</v>
      </c>
      <c r="T126" s="232">
        <f>S126*H126</f>
        <v>0</v>
      </c>
      <c r="U126" s="40"/>
      <c r="V126" s="40"/>
      <c r="W126" s="40"/>
      <c r="X126" s="40"/>
      <c r="Y126" s="40"/>
      <c r="Z126" s="40"/>
      <c r="AA126" s="40"/>
      <c r="AB126" s="40"/>
      <c r="AC126" s="40"/>
      <c r="AD126" s="40"/>
      <c r="AE126" s="40"/>
      <c r="AR126" s="233" t="s">
        <v>4096</v>
      </c>
      <c r="AT126" s="233" t="s">
        <v>245</v>
      </c>
      <c r="AU126" s="233" t="s">
        <v>92</v>
      </c>
      <c r="AY126" s="18" t="s">
        <v>244</v>
      </c>
      <c r="BE126" s="234">
        <f>IF(N126="základní",J126,0)</f>
        <v>0</v>
      </c>
      <c r="BF126" s="234">
        <f>IF(N126="snížená",J126,0)</f>
        <v>0</v>
      </c>
      <c r="BG126" s="234">
        <f>IF(N126="zákl. přenesená",J126,0)</f>
        <v>0</v>
      </c>
      <c r="BH126" s="234">
        <f>IF(N126="sníž. přenesená",J126,0)</f>
        <v>0</v>
      </c>
      <c r="BI126" s="234">
        <f>IF(N126="nulová",J126,0)</f>
        <v>0</v>
      </c>
      <c r="BJ126" s="18" t="s">
        <v>90</v>
      </c>
      <c r="BK126" s="234">
        <f>ROUND(I126*H126,2)</f>
        <v>0</v>
      </c>
      <c r="BL126" s="18" t="s">
        <v>4096</v>
      </c>
      <c r="BM126" s="233" t="s">
        <v>4097</v>
      </c>
    </row>
    <row r="127" s="2" customFormat="1">
      <c r="A127" s="40"/>
      <c r="B127" s="41"/>
      <c r="C127" s="42"/>
      <c r="D127" s="235" t="s">
        <v>250</v>
      </c>
      <c r="E127" s="42"/>
      <c r="F127" s="236" t="s">
        <v>4098</v>
      </c>
      <c r="G127" s="42"/>
      <c r="H127" s="42"/>
      <c r="I127" s="237"/>
      <c r="J127" s="42"/>
      <c r="K127" s="42"/>
      <c r="L127" s="46"/>
      <c r="M127" s="238"/>
      <c r="N127" s="239"/>
      <c r="O127" s="93"/>
      <c r="P127" s="93"/>
      <c r="Q127" s="93"/>
      <c r="R127" s="93"/>
      <c r="S127" s="93"/>
      <c r="T127" s="94"/>
      <c r="U127" s="40"/>
      <c r="V127" s="40"/>
      <c r="W127" s="40"/>
      <c r="X127" s="40"/>
      <c r="Y127" s="40"/>
      <c r="Z127" s="40"/>
      <c r="AA127" s="40"/>
      <c r="AB127" s="40"/>
      <c r="AC127" s="40"/>
      <c r="AD127" s="40"/>
      <c r="AE127" s="40"/>
      <c r="AT127" s="18" t="s">
        <v>250</v>
      </c>
      <c r="AU127" s="18" t="s">
        <v>92</v>
      </c>
    </row>
    <row r="128" s="2" customFormat="1" ht="16.5" customHeight="1">
      <c r="A128" s="40"/>
      <c r="B128" s="41"/>
      <c r="C128" s="222" t="s">
        <v>92</v>
      </c>
      <c r="D128" s="222" t="s">
        <v>245</v>
      </c>
      <c r="E128" s="223" t="s">
        <v>4099</v>
      </c>
      <c r="F128" s="224" t="s">
        <v>4100</v>
      </c>
      <c r="G128" s="225" t="s">
        <v>3808</v>
      </c>
      <c r="H128" s="226">
        <v>1</v>
      </c>
      <c r="I128" s="227"/>
      <c r="J128" s="228">
        <f>ROUND(I128*H128,2)</f>
        <v>0</v>
      </c>
      <c r="K128" s="224" t="s">
        <v>434</v>
      </c>
      <c r="L128" s="46"/>
      <c r="M128" s="229" t="s">
        <v>1</v>
      </c>
      <c r="N128" s="230" t="s">
        <v>48</v>
      </c>
      <c r="O128" s="93"/>
      <c r="P128" s="231">
        <f>O128*H128</f>
        <v>0</v>
      </c>
      <c r="Q128" s="231">
        <v>0</v>
      </c>
      <c r="R128" s="231">
        <f>Q128*H128</f>
        <v>0</v>
      </c>
      <c r="S128" s="231">
        <v>0</v>
      </c>
      <c r="T128" s="232">
        <f>S128*H128</f>
        <v>0</v>
      </c>
      <c r="U128" s="40"/>
      <c r="V128" s="40"/>
      <c r="W128" s="40"/>
      <c r="X128" s="40"/>
      <c r="Y128" s="40"/>
      <c r="Z128" s="40"/>
      <c r="AA128" s="40"/>
      <c r="AB128" s="40"/>
      <c r="AC128" s="40"/>
      <c r="AD128" s="40"/>
      <c r="AE128" s="40"/>
      <c r="AR128" s="233" t="s">
        <v>4096</v>
      </c>
      <c r="AT128" s="233" t="s">
        <v>245</v>
      </c>
      <c r="AU128" s="233" t="s">
        <v>92</v>
      </c>
      <c r="AY128" s="18" t="s">
        <v>244</v>
      </c>
      <c r="BE128" s="234">
        <f>IF(N128="základní",J128,0)</f>
        <v>0</v>
      </c>
      <c r="BF128" s="234">
        <f>IF(N128="snížená",J128,0)</f>
        <v>0</v>
      </c>
      <c r="BG128" s="234">
        <f>IF(N128="zákl. přenesená",J128,0)</f>
        <v>0</v>
      </c>
      <c r="BH128" s="234">
        <f>IF(N128="sníž. přenesená",J128,0)</f>
        <v>0</v>
      </c>
      <c r="BI128" s="234">
        <f>IF(N128="nulová",J128,0)</f>
        <v>0</v>
      </c>
      <c r="BJ128" s="18" t="s">
        <v>90</v>
      </c>
      <c r="BK128" s="234">
        <f>ROUND(I128*H128,2)</f>
        <v>0</v>
      </c>
      <c r="BL128" s="18" t="s">
        <v>4096</v>
      </c>
      <c r="BM128" s="233" t="s">
        <v>4101</v>
      </c>
    </row>
    <row r="129" s="2" customFormat="1" ht="16.5" customHeight="1">
      <c r="A129" s="40"/>
      <c r="B129" s="41"/>
      <c r="C129" s="222" t="s">
        <v>117</v>
      </c>
      <c r="D129" s="222" t="s">
        <v>245</v>
      </c>
      <c r="E129" s="223" t="s">
        <v>4102</v>
      </c>
      <c r="F129" s="224" t="s">
        <v>4103</v>
      </c>
      <c r="G129" s="225" t="s">
        <v>3808</v>
      </c>
      <c r="H129" s="226">
        <v>1</v>
      </c>
      <c r="I129" s="227"/>
      <c r="J129" s="228">
        <f>ROUND(I129*H129,2)</f>
        <v>0</v>
      </c>
      <c r="K129" s="224" t="s">
        <v>434</v>
      </c>
      <c r="L129" s="46"/>
      <c r="M129" s="229" t="s">
        <v>1</v>
      </c>
      <c r="N129" s="230" t="s">
        <v>48</v>
      </c>
      <c r="O129" s="93"/>
      <c r="P129" s="231">
        <f>O129*H129</f>
        <v>0</v>
      </c>
      <c r="Q129" s="231">
        <v>0</v>
      </c>
      <c r="R129" s="231">
        <f>Q129*H129</f>
        <v>0</v>
      </c>
      <c r="S129" s="231">
        <v>0</v>
      </c>
      <c r="T129" s="232">
        <f>S129*H129</f>
        <v>0</v>
      </c>
      <c r="U129" s="40"/>
      <c r="V129" s="40"/>
      <c r="W129" s="40"/>
      <c r="X129" s="40"/>
      <c r="Y129" s="40"/>
      <c r="Z129" s="40"/>
      <c r="AA129" s="40"/>
      <c r="AB129" s="40"/>
      <c r="AC129" s="40"/>
      <c r="AD129" s="40"/>
      <c r="AE129" s="40"/>
      <c r="AR129" s="233" t="s">
        <v>4096</v>
      </c>
      <c r="AT129" s="233" t="s">
        <v>245</v>
      </c>
      <c r="AU129" s="233" t="s">
        <v>92</v>
      </c>
      <c r="AY129" s="18" t="s">
        <v>244</v>
      </c>
      <c r="BE129" s="234">
        <f>IF(N129="základní",J129,0)</f>
        <v>0</v>
      </c>
      <c r="BF129" s="234">
        <f>IF(N129="snížená",J129,0)</f>
        <v>0</v>
      </c>
      <c r="BG129" s="234">
        <f>IF(N129="zákl. přenesená",J129,0)</f>
        <v>0</v>
      </c>
      <c r="BH129" s="234">
        <f>IF(N129="sníž. přenesená",J129,0)</f>
        <v>0</v>
      </c>
      <c r="BI129" s="234">
        <f>IF(N129="nulová",J129,0)</f>
        <v>0</v>
      </c>
      <c r="BJ129" s="18" t="s">
        <v>90</v>
      </c>
      <c r="BK129" s="234">
        <f>ROUND(I129*H129,2)</f>
        <v>0</v>
      </c>
      <c r="BL129" s="18" t="s">
        <v>4096</v>
      </c>
      <c r="BM129" s="233" t="s">
        <v>4104</v>
      </c>
    </row>
    <row r="130" s="2" customFormat="1">
      <c r="A130" s="40"/>
      <c r="B130" s="41"/>
      <c r="C130" s="42"/>
      <c r="D130" s="235" t="s">
        <v>250</v>
      </c>
      <c r="E130" s="42"/>
      <c r="F130" s="236" t="s">
        <v>4105</v>
      </c>
      <c r="G130" s="42"/>
      <c r="H130" s="42"/>
      <c r="I130" s="237"/>
      <c r="J130" s="42"/>
      <c r="K130" s="42"/>
      <c r="L130" s="46"/>
      <c r="M130" s="238"/>
      <c r="N130" s="239"/>
      <c r="O130" s="93"/>
      <c r="P130" s="93"/>
      <c r="Q130" s="93"/>
      <c r="R130" s="93"/>
      <c r="S130" s="93"/>
      <c r="T130" s="94"/>
      <c r="U130" s="40"/>
      <c r="V130" s="40"/>
      <c r="W130" s="40"/>
      <c r="X130" s="40"/>
      <c r="Y130" s="40"/>
      <c r="Z130" s="40"/>
      <c r="AA130" s="40"/>
      <c r="AB130" s="40"/>
      <c r="AC130" s="40"/>
      <c r="AD130" s="40"/>
      <c r="AE130" s="40"/>
      <c r="AT130" s="18" t="s">
        <v>250</v>
      </c>
      <c r="AU130" s="18" t="s">
        <v>92</v>
      </c>
    </row>
    <row r="131" s="2" customFormat="1" ht="16.5" customHeight="1">
      <c r="A131" s="40"/>
      <c r="B131" s="41"/>
      <c r="C131" s="222" t="s">
        <v>123</v>
      </c>
      <c r="D131" s="222" t="s">
        <v>245</v>
      </c>
      <c r="E131" s="223" t="s">
        <v>4106</v>
      </c>
      <c r="F131" s="224" t="s">
        <v>4107</v>
      </c>
      <c r="G131" s="225" t="s">
        <v>3808</v>
      </c>
      <c r="H131" s="226">
        <v>1</v>
      </c>
      <c r="I131" s="227"/>
      <c r="J131" s="228">
        <f>ROUND(I131*H131,2)</f>
        <v>0</v>
      </c>
      <c r="K131" s="224" t="s">
        <v>434</v>
      </c>
      <c r="L131" s="46"/>
      <c r="M131" s="229" t="s">
        <v>1</v>
      </c>
      <c r="N131" s="230" t="s">
        <v>48</v>
      </c>
      <c r="O131" s="93"/>
      <c r="P131" s="231">
        <f>O131*H131</f>
        <v>0</v>
      </c>
      <c r="Q131" s="231">
        <v>0</v>
      </c>
      <c r="R131" s="231">
        <f>Q131*H131</f>
        <v>0</v>
      </c>
      <c r="S131" s="231">
        <v>0</v>
      </c>
      <c r="T131" s="232">
        <f>S131*H131</f>
        <v>0</v>
      </c>
      <c r="U131" s="40"/>
      <c r="V131" s="40"/>
      <c r="W131" s="40"/>
      <c r="X131" s="40"/>
      <c r="Y131" s="40"/>
      <c r="Z131" s="40"/>
      <c r="AA131" s="40"/>
      <c r="AB131" s="40"/>
      <c r="AC131" s="40"/>
      <c r="AD131" s="40"/>
      <c r="AE131" s="40"/>
      <c r="AR131" s="233" t="s">
        <v>4096</v>
      </c>
      <c r="AT131" s="233" t="s">
        <v>245</v>
      </c>
      <c r="AU131" s="233" t="s">
        <v>92</v>
      </c>
      <c r="AY131" s="18" t="s">
        <v>244</v>
      </c>
      <c r="BE131" s="234">
        <f>IF(N131="základní",J131,0)</f>
        <v>0</v>
      </c>
      <c r="BF131" s="234">
        <f>IF(N131="snížená",J131,0)</f>
        <v>0</v>
      </c>
      <c r="BG131" s="234">
        <f>IF(N131="zákl. přenesená",J131,0)</f>
        <v>0</v>
      </c>
      <c r="BH131" s="234">
        <f>IF(N131="sníž. přenesená",J131,0)</f>
        <v>0</v>
      </c>
      <c r="BI131" s="234">
        <f>IF(N131="nulová",J131,0)</f>
        <v>0</v>
      </c>
      <c r="BJ131" s="18" t="s">
        <v>90</v>
      </c>
      <c r="BK131" s="234">
        <f>ROUND(I131*H131,2)</f>
        <v>0</v>
      </c>
      <c r="BL131" s="18" t="s">
        <v>4096</v>
      </c>
      <c r="BM131" s="233" t="s">
        <v>4108</v>
      </c>
    </row>
    <row r="132" s="2" customFormat="1">
      <c r="A132" s="40"/>
      <c r="B132" s="41"/>
      <c r="C132" s="42"/>
      <c r="D132" s="235" t="s">
        <v>250</v>
      </c>
      <c r="E132" s="42"/>
      <c r="F132" s="236" t="s">
        <v>4109</v>
      </c>
      <c r="G132" s="42"/>
      <c r="H132" s="42"/>
      <c r="I132" s="237"/>
      <c r="J132" s="42"/>
      <c r="K132" s="42"/>
      <c r="L132" s="46"/>
      <c r="M132" s="238"/>
      <c r="N132" s="239"/>
      <c r="O132" s="93"/>
      <c r="P132" s="93"/>
      <c r="Q132" s="93"/>
      <c r="R132" s="93"/>
      <c r="S132" s="93"/>
      <c r="T132" s="94"/>
      <c r="U132" s="40"/>
      <c r="V132" s="40"/>
      <c r="W132" s="40"/>
      <c r="X132" s="40"/>
      <c r="Y132" s="40"/>
      <c r="Z132" s="40"/>
      <c r="AA132" s="40"/>
      <c r="AB132" s="40"/>
      <c r="AC132" s="40"/>
      <c r="AD132" s="40"/>
      <c r="AE132" s="40"/>
      <c r="AT132" s="18" t="s">
        <v>250</v>
      </c>
      <c r="AU132" s="18" t="s">
        <v>92</v>
      </c>
    </row>
    <row r="133" s="2" customFormat="1" ht="16.5" customHeight="1">
      <c r="A133" s="40"/>
      <c r="B133" s="41"/>
      <c r="C133" s="222" t="s">
        <v>139</v>
      </c>
      <c r="D133" s="222" t="s">
        <v>245</v>
      </c>
      <c r="E133" s="223" t="s">
        <v>1419</v>
      </c>
      <c r="F133" s="224" t="s">
        <v>4110</v>
      </c>
      <c r="G133" s="225" t="s">
        <v>3808</v>
      </c>
      <c r="H133" s="226">
        <v>1</v>
      </c>
      <c r="I133" s="227"/>
      <c r="J133" s="228">
        <f>ROUND(I133*H133,2)</f>
        <v>0</v>
      </c>
      <c r="K133" s="224" t="s">
        <v>434</v>
      </c>
      <c r="L133" s="46"/>
      <c r="M133" s="229" t="s">
        <v>1</v>
      </c>
      <c r="N133" s="230" t="s">
        <v>48</v>
      </c>
      <c r="O133" s="93"/>
      <c r="P133" s="231">
        <f>O133*H133</f>
        <v>0</v>
      </c>
      <c r="Q133" s="231">
        <v>0</v>
      </c>
      <c r="R133" s="231">
        <f>Q133*H133</f>
        <v>0</v>
      </c>
      <c r="S133" s="231">
        <v>0</v>
      </c>
      <c r="T133" s="232">
        <f>S133*H133</f>
        <v>0</v>
      </c>
      <c r="U133" s="40"/>
      <c r="V133" s="40"/>
      <c r="W133" s="40"/>
      <c r="X133" s="40"/>
      <c r="Y133" s="40"/>
      <c r="Z133" s="40"/>
      <c r="AA133" s="40"/>
      <c r="AB133" s="40"/>
      <c r="AC133" s="40"/>
      <c r="AD133" s="40"/>
      <c r="AE133" s="40"/>
      <c r="AR133" s="233" t="s">
        <v>4096</v>
      </c>
      <c r="AT133" s="233" t="s">
        <v>245</v>
      </c>
      <c r="AU133" s="233" t="s">
        <v>92</v>
      </c>
      <c r="AY133" s="18" t="s">
        <v>244</v>
      </c>
      <c r="BE133" s="234">
        <f>IF(N133="základní",J133,0)</f>
        <v>0</v>
      </c>
      <c r="BF133" s="234">
        <f>IF(N133="snížená",J133,0)</f>
        <v>0</v>
      </c>
      <c r="BG133" s="234">
        <f>IF(N133="zákl. přenesená",J133,0)</f>
        <v>0</v>
      </c>
      <c r="BH133" s="234">
        <f>IF(N133="sníž. přenesená",J133,0)</f>
        <v>0</v>
      </c>
      <c r="BI133" s="234">
        <f>IF(N133="nulová",J133,0)</f>
        <v>0</v>
      </c>
      <c r="BJ133" s="18" t="s">
        <v>90</v>
      </c>
      <c r="BK133" s="234">
        <f>ROUND(I133*H133,2)</f>
        <v>0</v>
      </c>
      <c r="BL133" s="18" t="s">
        <v>4096</v>
      </c>
      <c r="BM133" s="233" t="s">
        <v>4111</v>
      </c>
    </row>
    <row r="134" s="2" customFormat="1">
      <c r="A134" s="40"/>
      <c r="B134" s="41"/>
      <c r="C134" s="42"/>
      <c r="D134" s="235" t="s">
        <v>250</v>
      </c>
      <c r="E134" s="42"/>
      <c r="F134" s="236" t="s">
        <v>4112</v>
      </c>
      <c r="G134" s="42"/>
      <c r="H134" s="42"/>
      <c r="I134" s="237"/>
      <c r="J134" s="42"/>
      <c r="K134" s="42"/>
      <c r="L134" s="46"/>
      <c r="M134" s="238"/>
      <c r="N134" s="239"/>
      <c r="O134" s="93"/>
      <c r="P134" s="93"/>
      <c r="Q134" s="93"/>
      <c r="R134" s="93"/>
      <c r="S134" s="93"/>
      <c r="T134" s="94"/>
      <c r="U134" s="40"/>
      <c r="V134" s="40"/>
      <c r="W134" s="40"/>
      <c r="X134" s="40"/>
      <c r="Y134" s="40"/>
      <c r="Z134" s="40"/>
      <c r="AA134" s="40"/>
      <c r="AB134" s="40"/>
      <c r="AC134" s="40"/>
      <c r="AD134" s="40"/>
      <c r="AE134" s="40"/>
      <c r="AT134" s="18" t="s">
        <v>250</v>
      </c>
      <c r="AU134" s="18" t="s">
        <v>92</v>
      </c>
    </row>
    <row r="135" s="11" customFormat="1" ht="22.8" customHeight="1">
      <c r="A135" s="11"/>
      <c r="B135" s="208"/>
      <c r="C135" s="209"/>
      <c r="D135" s="210" t="s">
        <v>82</v>
      </c>
      <c r="E135" s="260" t="s">
        <v>4113</v>
      </c>
      <c r="F135" s="260" t="s">
        <v>4114</v>
      </c>
      <c r="G135" s="209"/>
      <c r="H135" s="209"/>
      <c r="I135" s="212"/>
      <c r="J135" s="261">
        <f>BK135</f>
        <v>0</v>
      </c>
      <c r="K135" s="209"/>
      <c r="L135" s="214"/>
      <c r="M135" s="215"/>
      <c r="N135" s="216"/>
      <c r="O135" s="216"/>
      <c r="P135" s="217">
        <f>SUM(P136:P137)</f>
        <v>0</v>
      </c>
      <c r="Q135" s="216"/>
      <c r="R135" s="217">
        <f>SUM(R136:R137)</f>
        <v>0</v>
      </c>
      <c r="S135" s="216"/>
      <c r="T135" s="218">
        <f>SUM(T136:T137)</f>
        <v>0</v>
      </c>
      <c r="U135" s="11"/>
      <c r="V135" s="11"/>
      <c r="W135" s="11"/>
      <c r="X135" s="11"/>
      <c r="Y135" s="11"/>
      <c r="Z135" s="11"/>
      <c r="AA135" s="11"/>
      <c r="AB135" s="11"/>
      <c r="AC135" s="11"/>
      <c r="AD135" s="11"/>
      <c r="AE135" s="11"/>
      <c r="AR135" s="219" t="s">
        <v>139</v>
      </c>
      <c r="AT135" s="220" t="s">
        <v>82</v>
      </c>
      <c r="AU135" s="220" t="s">
        <v>90</v>
      </c>
      <c r="AY135" s="219" t="s">
        <v>244</v>
      </c>
      <c r="BK135" s="221">
        <f>SUM(BK136:BK137)</f>
        <v>0</v>
      </c>
    </row>
    <row r="136" s="2" customFormat="1" ht="16.5" customHeight="1">
      <c r="A136" s="40"/>
      <c r="B136" s="41"/>
      <c r="C136" s="222" t="s">
        <v>258</v>
      </c>
      <c r="D136" s="222" t="s">
        <v>245</v>
      </c>
      <c r="E136" s="223" t="s">
        <v>4115</v>
      </c>
      <c r="F136" s="224" t="s">
        <v>4116</v>
      </c>
      <c r="G136" s="225" t="s">
        <v>3808</v>
      </c>
      <c r="H136" s="226">
        <v>1</v>
      </c>
      <c r="I136" s="227"/>
      <c r="J136" s="228">
        <f>ROUND(I136*H136,2)</f>
        <v>0</v>
      </c>
      <c r="K136" s="224" t="s">
        <v>434</v>
      </c>
      <c r="L136" s="46"/>
      <c r="M136" s="229" t="s">
        <v>1</v>
      </c>
      <c r="N136" s="230" t="s">
        <v>48</v>
      </c>
      <c r="O136" s="93"/>
      <c r="P136" s="231">
        <f>O136*H136</f>
        <v>0</v>
      </c>
      <c r="Q136" s="231">
        <v>0</v>
      </c>
      <c r="R136" s="231">
        <f>Q136*H136</f>
        <v>0</v>
      </c>
      <c r="S136" s="231">
        <v>0</v>
      </c>
      <c r="T136" s="232">
        <f>S136*H136</f>
        <v>0</v>
      </c>
      <c r="U136" s="40"/>
      <c r="V136" s="40"/>
      <c r="W136" s="40"/>
      <c r="X136" s="40"/>
      <c r="Y136" s="40"/>
      <c r="Z136" s="40"/>
      <c r="AA136" s="40"/>
      <c r="AB136" s="40"/>
      <c r="AC136" s="40"/>
      <c r="AD136" s="40"/>
      <c r="AE136" s="40"/>
      <c r="AR136" s="233" t="s">
        <v>4096</v>
      </c>
      <c r="AT136" s="233" t="s">
        <v>245</v>
      </c>
      <c r="AU136" s="233" t="s">
        <v>92</v>
      </c>
      <c r="AY136" s="18" t="s">
        <v>244</v>
      </c>
      <c r="BE136" s="234">
        <f>IF(N136="základní",J136,0)</f>
        <v>0</v>
      </c>
      <c r="BF136" s="234">
        <f>IF(N136="snížená",J136,0)</f>
        <v>0</v>
      </c>
      <c r="BG136" s="234">
        <f>IF(N136="zákl. přenesená",J136,0)</f>
        <v>0</v>
      </c>
      <c r="BH136" s="234">
        <f>IF(N136="sníž. přenesená",J136,0)</f>
        <v>0</v>
      </c>
      <c r="BI136" s="234">
        <f>IF(N136="nulová",J136,0)</f>
        <v>0</v>
      </c>
      <c r="BJ136" s="18" t="s">
        <v>90</v>
      </c>
      <c r="BK136" s="234">
        <f>ROUND(I136*H136,2)</f>
        <v>0</v>
      </c>
      <c r="BL136" s="18" t="s">
        <v>4096</v>
      </c>
      <c r="BM136" s="233" t="s">
        <v>4117</v>
      </c>
    </row>
    <row r="137" s="2" customFormat="1">
      <c r="A137" s="40"/>
      <c r="B137" s="41"/>
      <c r="C137" s="42"/>
      <c r="D137" s="235" t="s">
        <v>250</v>
      </c>
      <c r="E137" s="42"/>
      <c r="F137" s="236" t="s">
        <v>4118</v>
      </c>
      <c r="G137" s="42"/>
      <c r="H137" s="42"/>
      <c r="I137" s="237"/>
      <c r="J137" s="42"/>
      <c r="K137" s="42"/>
      <c r="L137" s="46"/>
      <c r="M137" s="238"/>
      <c r="N137" s="239"/>
      <c r="O137" s="93"/>
      <c r="P137" s="93"/>
      <c r="Q137" s="93"/>
      <c r="R137" s="93"/>
      <c r="S137" s="93"/>
      <c r="T137" s="94"/>
      <c r="U137" s="40"/>
      <c r="V137" s="40"/>
      <c r="W137" s="40"/>
      <c r="X137" s="40"/>
      <c r="Y137" s="40"/>
      <c r="Z137" s="40"/>
      <c r="AA137" s="40"/>
      <c r="AB137" s="40"/>
      <c r="AC137" s="40"/>
      <c r="AD137" s="40"/>
      <c r="AE137" s="40"/>
      <c r="AT137" s="18" t="s">
        <v>250</v>
      </c>
      <c r="AU137" s="18" t="s">
        <v>92</v>
      </c>
    </row>
    <row r="138" s="11" customFormat="1" ht="22.8" customHeight="1">
      <c r="A138" s="11"/>
      <c r="B138" s="208"/>
      <c r="C138" s="209"/>
      <c r="D138" s="210" t="s">
        <v>82</v>
      </c>
      <c r="E138" s="260" t="s">
        <v>4119</v>
      </c>
      <c r="F138" s="260" t="s">
        <v>1137</v>
      </c>
      <c r="G138" s="209"/>
      <c r="H138" s="209"/>
      <c r="I138" s="212"/>
      <c r="J138" s="261">
        <f>BK138</f>
        <v>0</v>
      </c>
      <c r="K138" s="209"/>
      <c r="L138" s="214"/>
      <c r="M138" s="215"/>
      <c r="N138" s="216"/>
      <c r="O138" s="216"/>
      <c r="P138" s="217">
        <f>SUM(P139:P142)</f>
        <v>0</v>
      </c>
      <c r="Q138" s="216"/>
      <c r="R138" s="217">
        <f>SUM(R139:R142)</f>
        <v>0</v>
      </c>
      <c r="S138" s="216"/>
      <c r="T138" s="218">
        <f>SUM(T139:T142)</f>
        <v>0</v>
      </c>
      <c r="U138" s="11"/>
      <c r="V138" s="11"/>
      <c r="W138" s="11"/>
      <c r="X138" s="11"/>
      <c r="Y138" s="11"/>
      <c r="Z138" s="11"/>
      <c r="AA138" s="11"/>
      <c r="AB138" s="11"/>
      <c r="AC138" s="11"/>
      <c r="AD138" s="11"/>
      <c r="AE138" s="11"/>
      <c r="AR138" s="219" t="s">
        <v>139</v>
      </c>
      <c r="AT138" s="220" t="s">
        <v>82</v>
      </c>
      <c r="AU138" s="220" t="s">
        <v>90</v>
      </c>
      <c r="AY138" s="219" t="s">
        <v>244</v>
      </c>
      <c r="BK138" s="221">
        <f>SUM(BK139:BK142)</f>
        <v>0</v>
      </c>
    </row>
    <row r="139" s="2" customFormat="1" ht="16.5" customHeight="1">
      <c r="A139" s="40"/>
      <c r="B139" s="41"/>
      <c r="C139" s="222" t="s">
        <v>270</v>
      </c>
      <c r="D139" s="222" t="s">
        <v>245</v>
      </c>
      <c r="E139" s="223" t="s">
        <v>4120</v>
      </c>
      <c r="F139" s="224" t="s">
        <v>4121</v>
      </c>
      <c r="G139" s="225" t="s">
        <v>3808</v>
      </c>
      <c r="H139" s="226">
        <v>1</v>
      </c>
      <c r="I139" s="227"/>
      <c r="J139" s="228">
        <f>ROUND(I139*H139,2)</f>
        <v>0</v>
      </c>
      <c r="K139" s="224" t="s">
        <v>434</v>
      </c>
      <c r="L139" s="46"/>
      <c r="M139" s="229" t="s">
        <v>1</v>
      </c>
      <c r="N139" s="230" t="s">
        <v>48</v>
      </c>
      <c r="O139" s="93"/>
      <c r="P139" s="231">
        <f>O139*H139</f>
        <v>0</v>
      </c>
      <c r="Q139" s="231">
        <v>0</v>
      </c>
      <c r="R139" s="231">
        <f>Q139*H139</f>
        <v>0</v>
      </c>
      <c r="S139" s="231">
        <v>0</v>
      </c>
      <c r="T139" s="232">
        <f>S139*H139</f>
        <v>0</v>
      </c>
      <c r="U139" s="40"/>
      <c r="V139" s="40"/>
      <c r="W139" s="40"/>
      <c r="X139" s="40"/>
      <c r="Y139" s="40"/>
      <c r="Z139" s="40"/>
      <c r="AA139" s="40"/>
      <c r="AB139" s="40"/>
      <c r="AC139" s="40"/>
      <c r="AD139" s="40"/>
      <c r="AE139" s="40"/>
      <c r="AR139" s="233" t="s">
        <v>4096</v>
      </c>
      <c r="AT139" s="233" t="s">
        <v>245</v>
      </c>
      <c r="AU139" s="233" t="s">
        <v>92</v>
      </c>
      <c r="AY139" s="18" t="s">
        <v>244</v>
      </c>
      <c r="BE139" s="234">
        <f>IF(N139="základní",J139,0)</f>
        <v>0</v>
      </c>
      <c r="BF139" s="234">
        <f>IF(N139="snížená",J139,0)</f>
        <v>0</v>
      </c>
      <c r="BG139" s="234">
        <f>IF(N139="zákl. přenesená",J139,0)</f>
        <v>0</v>
      </c>
      <c r="BH139" s="234">
        <f>IF(N139="sníž. přenesená",J139,0)</f>
        <v>0</v>
      </c>
      <c r="BI139" s="234">
        <f>IF(N139="nulová",J139,0)</f>
        <v>0</v>
      </c>
      <c r="BJ139" s="18" t="s">
        <v>90</v>
      </c>
      <c r="BK139" s="234">
        <f>ROUND(I139*H139,2)</f>
        <v>0</v>
      </c>
      <c r="BL139" s="18" t="s">
        <v>4096</v>
      </c>
      <c r="BM139" s="233" t="s">
        <v>4122</v>
      </c>
    </row>
    <row r="140" s="2" customFormat="1">
      <c r="A140" s="40"/>
      <c r="B140" s="41"/>
      <c r="C140" s="42"/>
      <c r="D140" s="235" t="s">
        <v>250</v>
      </c>
      <c r="E140" s="42"/>
      <c r="F140" s="236" t="s">
        <v>4123</v>
      </c>
      <c r="G140" s="42"/>
      <c r="H140" s="42"/>
      <c r="I140" s="237"/>
      <c r="J140" s="42"/>
      <c r="K140" s="42"/>
      <c r="L140" s="46"/>
      <c r="M140" s="238"/>
      <c r="N140" s="239"/>
      <c r="O140" s="93"/>
      <c r="P140" s="93"/>
      <c r="Q140" s="93"/>
      <c r="R140" s="93"/>
      <c r="S140" s="93"/>
      <c r="T140" s="94"/>
      <c r="U140" s="40"/>
      <c r="V140" s="40"/>
      <c r="W140" s="40"/>
      <c r="X140" s="40"/>
      <c r="Y140" s="40"/>
      <c r="Z140" s="40"/>
      <c r="AA140" s="40"/>
      <c r="AB140" s="40"/>
      <c r="AC140" s="40"/>
      <c r="AD140" s="40"/>
      <c r="AE140" s="40"/>
      <c r="AT140" s="18" t="s">
        <v>250</v>
      </c>
      <c r="AU140" s="18" t="s">
        <v>92</v>
      </c>
    </row>
    <row r="141" s="2" customFormat="1" ht="16.5" customHeight="1">
      <c r="A141" s="40"/>
      <c r="B141" s="41"/>
      <c r="C141" s="222" t="s">
        <v>262</v>
      </c>
      <c r="D141" s="222" t="s">
        <v>245</v>
      </c>
      <c r="E141" s="223" t="s">
        <v>4124</v>
      </c>
      <c r="F141" s="224" t="s">
        <v>4125</v>
      </c>
      <c r="G141" s="225" t="s">
        <v>3808</v>
      </c>
      <c r="H141" s="226">
        <v>1</v>
      </c>
      <c r="I141" s="227"/>
      <c r="J141" s="228">
        <f>ROUND(I141*H141,2)</f>
        <v>0</v>
      </c>
      <c r="K141" s="224" t="s">
        <v>434</v>
      </c>
      <c r="L141" s="46"/>
      <c r="M141" s="229" t="s">
        <v>1</v>
      </c>
      <c r="N141" s="230" t="s">
        <v>48</v>
      </c>
      <c r="O141" s="93"/>
      <c r="P141" s="231">
        <f>O141*H141</f>
        <v>0</v>
      </c>
      <c r="Q141" s="231">
        <v>0</v>
      </c>
      <c r="R141" s="231">
        <f>Q141*H141</f>
        <v>0</v>
      </c>
      <c r="S141" s="231">
        <v>0</v>
      </c>
      <c r="T141" s="232">
        <f>S141*H141</f>
        <v>0</v>
      </c>
      <c r="U141" s="40"/>
      <c r="V141" s="40"/>
      <c r="W141" s="40"/>
      <c r="X141" s="40"/>
      <c r="Y141" s="40"/>
      <c r="Z141" s="40"/>
      <c r="AA141" s="40"/>
      <c r="AB141" s="40"/>
      <c r="AC141" s="40"/>
      <c r="AD141" s="40"/>
      <c r="AE141" s="40"/>
      <c r="AR141" s="233" t="s">
        <v>4096</v>
      </c>
      <c r="AT141" s="233" t="s">
        <v>245</v>
      </c>
      <c r="AU141" s="233" t="s">
        <v>92</v>
      </c>
      <c r="AY141" s="18" t="s">
        <v>244</v>
      </c>
      <c r="BE141" s="234">
        <f>IF(N141="základní",J141,0)</f>
        <v>0</v>
      </c>
      <c r="BF141" s="234">
        <f>IF(N141="snížená",J141,0)</f>
        <v>0</v>
      </c>
      <c r="BG141" s="234">
        <f>IF(N141="zákl. přenesená",J141,0)</f>
        <v>0</v>
      </c>
      <c r="BH141" s="234">
        <f>IF(N141="sníž. přenesená",J141,0)</f>
        <v>0</v>
      </c>
      <c r="BI141" s="234">
        <f>IF(N141="nulová",J141,0)</f>
        <v>0</v>
      </c>
      <c r="BJ141" s="18" t="s">
        <v>90</v>
      </c>
      <c r="BK141" s="234">
        <f>ROUND(I141*H141,2)</f>
        <v>0</v>
      </c>
      <c r="BL141" s="18" t="s">
        <v>4096</v>
      </c>
      <c r="BM141" s="233" t="s">
        <v>4126</v>
      </c>
    </row>
    <row r="142" s="2" customFormat="1">
      <c r="A142" s="40"/>
      <c r="B142" s="41"/>
      <c r="C142" s="42"/>
      <c r="D142" s="235" t="s">
        <v>250</v>
      </c>
      <c r="E142" s="42"/>
      <c r="F142" s="236" t="s">
        <v>4127</v>
      </c>
      <c r="G142" s="42"/>
      <c r="H142" s="42"/>
      <c r="I142" s="237"/>
      <c r="J142" s="42"/>
      <c r="K142" s="42"/>
      <c r="L142" s="46"/>
      <c r="M142" s="238"/>
      <c r="N142" s="239"/>
      <c r="O142" s="93"/>
      <c r="P142" s="93"/>
      <c r="Q142" s="93"/>
      <c r="R142" s="93"/>
      <c r="S142" s="93"/>
      <c r="T142" s="94"/>
      <c r="U142" s="40"/>
      <c r="V142" s="40"/>
      <c r="W142" s="40"/>
      <c r="X142" s="40"/>
      <c r="Y142" s="40"/>
      <c r="Z142" s="40"/>
      <c r="AA142" s="40"/>
      <c r="AB142" s="40"/>
      <c r="AC142" s="40"/>
      <c r="AD142" s="40"/>
      <c r="AE142" s="40"/>
      <c r="AT142" s="18" t="s">
        <v>250</v>
      </c>
      <c r="AU142" s="18" t="s">
        <v>92</v>
      </c>
    </row>
    <row r="143" s="11" customFormat="1" ht="22.8" customHeight="1">
      <c r="A143" s="11"/>
      <c r="B143" s="208"/>
      <c r="C143" s="209"/>
      <c r="D143" s="210" t="s">
        <v>82</v>
      </c>
      <c r="E143" s="260" t="s">
        <v>4128</v>
      </c>
      <c r="F143" s="260" t="s">
        <v>4129</v>
      </c>
      <c r="G143" s="209"/>
      <c r="H143" s="209"/>
      <c r="I143" s="212"/>
      <c r="J143" s="261">
        <f>BK143</f>
        <v>0</v>
      </c>
      <c r="K143" s="209"/>
      <c r="L143" s="214"/>
      <c r="M143" s="215"/>
      <c r="N143" s="216"/>
      <c r="O143" s="216"/>
      <c r="P143" s="217">
        <f>SUM(P144:P147)</f>
        <v>0</v>
      </c>
      <c r="Q143" s="216"/>
      <c r="R143" s="217">
        <f>SUM(R144:R147)</f>
        <v>0</v>
      </c>
      <c r="S143" s="216"/>
      <c r="T143" s="218">
        <f>SUM(T144:T147)</f>
        <v>0</v>
      </c>
      <c r="U143" s="11"/>
      <c r="V143" s="11"/>
      <c r="W143" s="11"/>
      <c r="X143" s="11"/>
      <c r="Y143" s="11"/>
      <c r="Z143" s="11"/>
      <c r="AA143" s="11"/>
      <c r="AB143" s="11"/>
      <c r="AC143" s="11"/>
      <c r="AD143" s="11"/>
      <c r="AE143" s="11"/>
      <c r="AR143" s="219" t="s">
        <v>139</v>
      </c>
      <c r="AT143" s="220" t="s">
        <v>82</v>
      </c>
      <c r="AU143" s="220" t="s">
        <v>90</v>
      </c>
      <c r="AY143" s="219" t="s">
        <v>244</v>
      </c>
      <c r="BK143" s="221">
        <f>SUM(BK144:BK147)</f>
        <v>0</v>
      </c>
    </row>
    <row r="144" s="2" customFormat="1" ht="16.5" customHeight="1">
      <c r="A144" s="40"/>
      <c r="B144" s="41"/>
      <c r="C144" s="222" t="s">
        <v>277</v>
      </c>
      <c r="D144" s="222" t="s">
        <v>245</v>
      </c>
      <c r="E144" s="223" t="s">
        <v>4130</v>
      </c>
      <c r="F144" s="224" t="s">
        <v>4131</v>
      </c>
      <c r="G144" s="225" t="s">
        <v>3808</v>
      </c>
      <c r="H144" s="226">
        <v>1</v>
      </c>
      <c r="I144" s="227"/>
      <c r="J144" s="228">
        <f>ROUND(I144*H144,2)</f>
        <v>0</v>
      </c>
      <c r="K144" s="224" t="s">
        <v>434</v>
      </c>
      <c r="L144" s="46"/>
      <c r="M144" s="229" t="s">
        <v>1</v>
      </c>
      <c r="N144" s="230" t="s">
        <v>48</v>
      </c>
      <c r="O144" s="93"/>
      <c r="P144" s="231">
        <f>O144*H144</f>
        <v>0</v>
      </c>
      <c r="Q144" s="231">
        <v>0</v>
      </c>
      <c r="R144" s="231">
        <f>Q144*H144</f>
        <v>0</v>
      </c>
      <c r="S144" s="231">
        <v>0</v>
      </c>
      <c r="T144" s="232">
        <f>S144*H144</f>
        <v>0</v>
      </c>
      <c r="U144" s="40"/>
      <c r="V144" s="40"/>
      <c r="W144" s="40"/>
      <c r="X144" s="40"/>
      <c r="Y144" s="40"/>
      <c r="Z144" s="40"/>
      <c r="AA144" s="40"/>
      <c r="AB144" s="40"/>
      <c r="AC144" s="40"/>
      <c r="AD144" s="40"/>
      <c r="AE144" s="40"/>
      <c r="AR144" s="233" t="s">
        <v>4096</v>
      </c>
      <c r="AT144" s="233" t="s">
        <v>245</v>
      </c>
      <c r="AU144" s="233" t="s">
        <v>92</v>
      </c>
      <c r="AY144" s="18" t="s">
        <v>244</v>
      </c>
      <c r="BE144" s="234">
        <f>IF(N144="základní",J144,0)</f>
        <v>0</v>
      </c>
      <c r="BF144" s="234">
        <f>IF(N144="snížená",J144,0)</f>
        <v>0</v>
      </c>
      <c r="BG144" s="234">
        <f>IF(N144="zákl. přenesená",J144,0)</f>
        <v>0</v>
      </c>
      <c r="BH144" s="234">
        <f>IF(N144="sníž. přenesená",J144,0)</f>
        <v>0</v>
      </c>
      <c r="BI144" s="234">
        <f>IF(N144="nulová",J144,0)</f>
        <v>0</v>
      </c>
      <c r="BJ144" s="18" t="s">
        <v>90</v>
      </c>
      <c r="BK144" s="234">
        <f>ROUND(I144*H144,2)</f>
        <v>0</v>
      </c>
      <c r="BL144" s="18" t="s">
        <v>4096</v>
      </c>
      <c r="BM144" s="233" t="s">
        <v>4132</v>
      </c>
    </row>
    <row r="145" s="2" customFormat="1">
      <c r="A145" s="40"/>
      <c r="B145" s="41"/>
      <c r="C145" s="42"/>
      <c r="D145" s="235" t="s">
        <v>250</v>
      </c>
      <c r="E145" s="42"/>
      <c r="F145" s="236" t="s">
        <v>4133</v>
      </c>
      <c r="G145" s="42"/>
      <c r="H145" s="42"/>
      <c r="I145" s="237"/>
      <c r="J145" s="42"/>
      <c r="K145" s="42"/>
      <c r="L145" s="46"/>
      <c r="M145" s="238"/>
      <c r="N145" s="239"/>
      <c r="O145" s="93"/>
      <c r="P145" s="93"/>
      <c r="Q145" s="93"/>
      <c r="R145" s="93"/>
      <c r="S145" s="93"/>
      <c r="T145" s="94"/>
      <c r="U145" s="40"/>
      <c r="V145" s="40"/>
      <c r="W145" s="40"/>
      <c r="X145" s="40"/>
      <c r="Y145" s="40"/>
      <c r="Z145" s="40"/>
      <c r="AA145" s="40"/>
      <c r="AB145" s="40"/>
      <c r="AC145" s="40"/>
      <c r="AD145" s="40"/>
      <c r="AE145" s="40"/>
      <c r="AT145" s="18" t="s">
        <v>250</v>
      </c>
      <c r="AU145" s="18" t="s">
        <v>92</v>
      </c>
    </row>
    <row r="146" s="2" customFormat="1" ht="16.5" customHeight="1">
      <c r="A146" s="40"/>
      <c r="B146" s="41"/>
      <c r="C146" s="222" t="s">
        <v>266</v>
      </c>
      <c r="D146" s="222" t="s">
        <v>245</v>
      </c>
      <c r="E146" s="223" t="s">
        <v>4134</v>
      </c>
      <c r="F146" s="224" t="s">
        <v>4135</v>
      </c>
      <c r="G146" s="225" t="s">
        <v>3808</v>
      </c>
      <c r="H146" s="226">
        <v>1</v>
      </c>
      <c r="I146" s="227"/>
      <c r="J146" s="228">
        <f>ROUND(I146*H146,2)</f>
        <v>0</v>
      </c>
      <c r="K146" s="224" t="s">
        <v>434</v>
      </c>
      <c r="L146" s="46"/>
      <c r="M146" s="229" t="s">
        <v>1</v>
      </c>
      <c r="N146" s="230" t="s">
        <v>48</v>
      </c>
      <c r="O146" s="93"/>
      <c r="P146" s="231">
        <f>O146*H146</f>
        <v>0</v>
      </c>
      <c r="Q146" s="231">
        <v>0</v>
      </c>
      <c r="R146" s="231">
        <f>Q146*H146</f>
        <v>0</v>
      </c>
      <c r="S146" s="231">
        <v>0</v>
      </c>
      <c r="T146" s="232">
        <f>S146*H146</f>
        <v>0</v>
      </c>
      <c r="U146" s="40"/>
      <c r="V146" s="40"/>
      <c r="W146" s="40"/>
      <c r="X146" s="40"/>
      <c r="Y146" s="40"/>
      <c r="Z146" s="40"/>
      <c r="AA146" s="40"/>
      <c r="AB146" s="40"/>
      <c r="AC146" s="40"/>
      <c r="AD146" s="40"/>
      <c r="AE146" s="40"/>
      <c r="AR146" s="233" t="s">
        <v>4096</v>
      </c>
      <c r="AT146" s="233" t="s">
        <v>245</v>
      </c>
      <c r="AU146" s="233" t="s">
        <v>92</v>
      </c>
      <c r="AY146" s="18" t="s">
        <v>244</v>
      </c>
      <c r="BE146" s="234">
        <f>IF(N146="základní",J146,0)</f>
        <v>0</v>
      </c>
      <c r="BF146" s="234">
        <f>IF(N146="snížená",J146,0)</f>
        <v>0</v>
      </c>
      <c r="BG146" s="234">
        <f>IF(N146="zákl. přenesená",J146,0)</f>
        <v>0</v>
      </c>
      <c r="BH146" s="234">
        <f>IF(N146="sníž. přenesená",J146,0)</f>
        <v>0</v>
      </c>
      <c r="BI146" s="234">
        <f>IF(N146="nulová",J146,0)</f>
        <v>0</v>
      </c>
      <c r="BJ146" s="18" t="s">
        <v>90</v>
      </c>
      <c r="BK146" s="234">
        <f>ROUND(I146*H146,2)</f>
        <v>0</v>
      </c>
      <c r="BL146" s="18" t="s">
        <v>4096</v>
      </c>
      <c r="BM146" s="233" t="s">
        <v>4136</v>
      </c>
    </row>
    <row r="147" s="2" customFormat="1">
      <c r="A147" s="40"/>
      <c r="B147" s="41"/>
      <c r="C147" s="42"/>
      <c r="D147" s="235" t="s">
        <v>250</v>
      </c>
      <c r="E147" s="42"/>
      <c r="F147" s="236" t="s">
        <v>4137</v>
      </c>
      <c r="G147" s="42"/>
      <c r="H147" s="42"/>
      <c r="I147" s="237"/>
      <c r="J147" s="42"/>
      <c r="K147" s="42"/>
      <c r="L147" s="46"/>
      <c r="M147" s="238"/>
      <c r="N147" s="239"/>
      <c r="O147" s="93"/>
      <c r="P147" s="93"/>
      <c r="Q147" s="93"/>
      <c r="R147" s="93"/>
      <c r="S147" s="93"/>
      <c r="T147" s="94"/>
      <c r="U147" s="40"/>
      <c r="V147" s="40"/>
      <c r="W147" s="40"/>
      <c r="X147" s="40"/>
      <c r="Y147" s="40"/>
      <c r="Z147" s="40"/>
      <c r="AA147" s="40"/>
      <c r="AB147" s="40"/>
      <c r="AC147" s="40"/>
      <c r="AD147" s="40"/>
      <c r="AE147" s="40"/>
      <c r="AT147" s="18" t="s">
        <v>250</v>
      </c>
      <c r="AU147" s="18" t="s">
        <v>92</v>
      </c>
    </row>
    <row r="148" s="11" customFormat="1" ht="22.8" customHeight="1">
      <c r="A148" s="11"/>
      <c r="B148" s="208"/>
      <c r="C148" s="209"/>
      <c r="D148" s="210" t="s">
        <v>82</v>
      </c>
      <c r="E148" s="260" t="s">
        <v>4138</v>
      </c>
      <c r="F148" s="260" t="s">
        <v>4139</v>
      </c>
      <c r="G148" s="209"/>
      <c r="H148" s="209"/>
      <c r="I148" s="212"/>
      <c r="J148" s="261">
        <f>BK148</f>
        <v>0</v>
      </c>
      <c r="K148" s="209"/>
      <c r="L148" s="214"/>
      <c r="M148" s="215"/>
      <c r="N148" s="216"/>
      <c r="O148" s="216"/>
      <c r="P148" s="217">
        <f>SUM(P149:P150)</f>
        <v>0</v>
      </c>
      <c r="Q148" s="216"/>
      <c r="R148" s="217">
        <f>SUM(R149:R150)</f>
        <v>0</v>
      </c>
      <c r="S148" s="216"/>
      <c r="T148" s="218">
        <f>SUM(T149:T150)</f>
        <v>0</v>
      </c>
      <c r="U148" s="11"/>
      <c r="V148" s="11"/>
      <c r="W148" s="11"/>
      <c r="X148" s="11"/>
      <c r="Y148" s="11"/>
      <c r="Z148" s="11"/>
      <c r="AA148" s="11"/>
      <c r="AB148" s="11"/>
      <c r="AC148" s="11"/>
      <c r="AD148" s="11"/>
      <c r="AE148" s="11"/>
      <c r="AR148" s="219" t="s">
        <v>139</v>
      </c>
      <c r="AT148" s="220" t="s">
        <v>82</v>
      </c>
      <c r="AU148" s="220" t="s">
        <v>90</v>
      </c>
      <c r="AY148" s="219" t="s">
        <v>244</v>
      </c>
      <c r="BK148" s="221">
        <f>SUM(BK149:BK150)</f>
        <v>0</v>
      </c>
    </row>
    <row r="149" s="2" customFormat="1" ht="16.5" customHeight="1">
      <c r="A149" s="40"/>
      <c r="B149" s="41"/>
      <c r="C149" s="222" t="s">
        <v>285</v>
      </c>
      <c r="D149" s="222" t="s">
        <v>245</v>
      </c>
      <c r="E149" s="223" t="s">
        <v>4140</v>
      </c>
      <c r="F149" s="224" t="s">
        <v>4141</v>
      </c>
      <c r="G149" s="225" t="s">
        <v>3808</v>
      </c>
      <c r="H149" s="226">
        <v>1</v>
      </c>
      <c r="I149" s="227"/>
      <c r="J149" s="228">
        <f>ROUND(I149*H149,2)</f>
        <v>0</v>
      </c>
      <c r="K149" s="224" t="s">
        <v>434</v>
      </c>
      <c r="L149" s="46"/>
      <c r="M149" s="229" t="s">
        <v>1</v>
      </c>
      <c r="N149" s="230" t="s">
        <v>48</v>
      </c>
      <c r="O149" s="93"/>
      <c r="P149" s="231">
        <f>O149*H149</f>
        <v>0</v>
      </c>
      <c r="Q149" s="231">
        <v>0</v>
      </c>
      <c r="R149" s="231">
        <f>Q149*H149</f>
        <v>0</v>
      </c>
      <c r="S149" s="231">
        <v>0</v>
      </c>
      <c r="T149" s="232">
        <f>S149*H149</f>
        <v>0</v>
      </c>
      <c r="U149" s="40"/>
      <c r="V149" s="40"/>
      <c r="W149" s="40"/>
      <c r="X149" s="40"/>
      <c r="Y149" s="40"/>
      <c r="Z149" s="40"/>
      <c r="AA149" s="40"/>
      <c r="AB149" s="40"/>
      <c r="AC149" s="40"/>
      <c r="AD149" s="40"/>
      <c r="AE149" s="40"/>
      <c r="AR149" s="233" t="s">
        <v>4096</v>
      </c>
      <c r="AT149" s="233" t="s">
        <v>245</v>
      </c>
      <c r="AU149" s="233" t="s">
        <v>92</v>
      </c>
      <c r="AY149" s="18" t="s">
        <v>244</v>
      </c>
      <c r="BE149" s="234">
        <f>IF(N149="základní",J149,0)</f>
        <v>0</v>
      </c>
      <c r="BF149" s="234">
        <f>IF(N149="snížená",J149,0)</f>
        <v>0</v>
      </c>
      <c r="BG149" s="234">
        <f>IF(N149="zákl. přenesená",J149,0)</f>
        <v>0</v>
      </c>
      <c r="BH149" s="234">
        <f>IF(N149="sníž. přenesená",J149,0)</f>
        <v>0</v>
      </c>
      <c r="BI149" s="234">
        <f>IF(N149="nulová",J149,0)</f>
        <v>0</v>
      </c>
      <c r="BJ149" s="18" t="s">
        <v>90</v>
      </c>
      <c r="BK149" s="234">
        <f>ROUND(I149*H149,2)</f>
        <v>0</v>
      </c>
      <c r="BL149" s="18" t="s">
        <v>4096</v>
      </c>
      <c r="BM149" s="233" t="s">
        <v>4142</v>
      </c>
    </row>
    <row r="150" s="2" customFormat="1">
      <c r="A150" s="40"/>
      <c r="B150" s="41"/>
      <c r="C150" s="42"/>
      <c r="D150" s="235" t="s">
        <v>250</v>
      </c>
      <c r="E150" s="42"/>
      <c r="F150" s="236" t="s">
        <v>4143</v>
      </c>
      <c r="G150" s="42"/>
      <c r="H150" s="42"/>
      <c r="I150" s="237"/>
      <c r="J150" s="42"/>
      <c r="K150" s="42"/>
      <c r="L150" s="46"/>
      <c r="M150" s="238"/>
      <c r="N150" s="239"/>
      <c r="O150" s="93"/>
      <c r="P150" s="93"/>
      <c r="Q150" s="93"/>
      <c r="R150" s="93"/>
      <c r="S150" s="93"/>
      <c r="T150" s="94"/>
      <c r="U150" s="40"/>
      <c r="V150" s="40"/>
      <c r="W150" s="40"/>
      <c r="X150" s="40"/>
      <c r="Y150" s="40"/>
      <c r="Z150" s="40"/>
      <c r="AA150" s="40"/>
      <c r="AB150" s="40"/>
      <c r="AC150" s="40"/>
      <c r="AD150" s="40"/>
      <c r="AE150" s="40"/>
      <c r="AT150" s="18" t="s">
        <v>250</v>
      </c>
      <c r="AU150" s="18" t="s">
        <v>92</v>
      </c>
    </row>
    <row r="151" s="11" customFormat="1" ht="22.8" customHeight="1">
      <c r="A151" s="11"/>
      <c r="B151" s="208"/>
      <c r="C151" s="209"/>
      <c r="D151" s="210" t="s">
        <v>82</v>
      </c>
      <c r="E151" s="260" t="s">
        <v>4144</v>
      </c>
      <c r="F151" s="260" t="s">
        <v>1144</v>
      </c>
      <c r="G151" s="209"/>
      <c r="H151" s="209"/>
      <c r="I151" s="212"/>
      <c r="J151" s="261">
        <f>BK151</f>
        <v>0</v>
      </c>
      <c r="K151" s="209"/>
      <c r="L151" s="214"/>
      <c r="M151" s="215"/>
      <c r="N151" s="216"/>
      <c r="O151" s="216"/>
      <c r="P151" s="217">
        <f>SUM(P152:P153)</f>
        <v>0</v>
      </c>
      <c r="Q151" s="216"/>
      <c r="R151" s="217">
        <f>SUM(R152:R153)</f>
        <v>0</v>
      </c>
      <c r="S151" s="216"/>
      <c r="T151" s="218">
        <f>SUM(T152:T153)</f>
        <v>0</v>
      </c>
      <c r="U151" s="11"/>
      <c r="V151" s="11"/>
      <c r="W151" s="11"/>
      <c r="X151" s="11"/>
      <c r="Y151" s="11"/>
      <c r="Z151" s="11"/>
      <c r="AA151" s="11"/>
      <c r="AB151" s="11"/>
      <c r="AC151" s="11"/>
      <c r="AD151" s="11"/>
      <c r="AE151" s="11"/>
      <c r="AR151" s="219" t="s">
        <v>139</v>
      </c>
      <c r="AT151" s="220" t="s">
        <v>82</v>
      </c>
      <c r="AU151" s="220" t="s">
        <v>90</v>
      </c>
      <c r="AY151" s="219" t="s">
        <v>244</v>
      </c>
      <c r="BK151" s="221">
        <f>SUM(BK152:BK153)</f>
        <v>0</v>
      </c>
    </row>
    <row r="152" s="2" customFormat="1" ht="16.5" customHeight="1">
      <c r="A152" s="40"/>
      <c r="B152" s="41"/>
      <c r="C152" s="222" t="s">
        <v>269</v>
      </c>
      <c r="D152" s="222" t="s">
        <v>245</v>
      </c>
      <c r="E152" s="223" t="s">
        <v>4145</v>
      </c>
      <c r="F152" s="224" t="s">
        <v>1144</v>
      </c>
      <c r="G152" s="225" t="s">
        <v>3808</v>
      </c>
      <c r="H152" s="226">
        <v>1</v>
      </c>
      <c r="I152" s="227"/>
      <c r="J152" s="228">
        <f>ROUND(I152*H152,2)</f>
        <v>0</v>
      </c>
      <c r="K152" s="224" t="s">
        <v>434</v>
      </c>
      <c r="L152" s="46"/>
      <c r="M152" s="229" t="s">
        <v>1</v>
      </c>
      <c r="N152" s="230" t="s">
        <v>48</v>
      </c>
      <c r="O152" s="93"/>
      <c r="P152" s="231">
        <f>O152*H152</f>
        <v>0</v>
      </c>
      <c r="Q152" s="231">
        <v>0</v>
      </c>
      <c r="R152" s="231">
        <f>Q152*H152</f>
        <v>0</v>
      </c>
      <c r="S152" s="231">
        <v>0</v>
      </c>
      <c r="T152" s="232">
        <f>S152*H152</f>
        <v>0</v>
      </c>
      <c r="U152" s="40"/>
      <c r="V152" s="40"/>
      <c r="W152" s="40"/>
      <c r="X152" s="40"/>
      <c r="Y152" s="40"/>
      <c r="Z152" s="40"/>
      <c r="AA152" s="40"/>
      <c r="AB152" s="40"/>
      <c r="AC152" s="40"/>
      <c r="AD152" s="40"/>
      <c r="AE152" s="40"/>
      <c r="AR152" s="233" t="s">
        <v>4096</v>
      </c>
      <c r="AT152" s="233" t="s">
        <v>245</v>
      </c>
      <c r="AU152" s="233" t="s">
        <v>92</v>
      </c>
      <c r="AY152" s="18" t="s">
        <v>244</v>
      </c>
      <c r="BE152" s="234">
        <f>IF(N152="základní",J152,0)</f>
        <v>0</v>
      </c>
      <c r="BF152" s="234">
        <f>IF(N152="snížená",J152,0)</f>
        <v>0</v>
      </c>
      <c r="BG152" s="234">
        <f>IF(N152="zákl. přenesená",J152,0)</f>
        <v>0</v>
      </c>
      <c r="BH152" s="234">
        <f>IF(N152="sníž. přenesená",J152,0)</f>
        <v>0</v>
      </c>
      <c r="BI152" s="234">
        <f>IF(N152="nulová",J152,0)</f>
        <v>0</v>
      </c>
      <c r="BJ152" s="18" t="s">
        <v>90</v>
      </c>
      <c r="BK152" s="234">
        <f>ROUND(I152*H152,2)</f>
        <v>0</v>
      </c>
      <c r="BL152" s="18" t="s">
        <v>4096</v>
      </c>
      <c r="BM152" s="233" t="s">
        <v>4146</v>
      </c>
    </row>
    <row r="153" s="2" customFormat="1">
      <c r="A153" s="40"/>
      <c r="B153" s="41"/>
      <c r="C153" s="42"/>
      <c r="D153" s="235" t="s">
        <v>250</v>
      </c>
      <c r="E153" s="42"/>
      <c r="F153" s="236" t="s">
        <v>4147</v>
      </c>
      <c r="G153" s="42"/>
      <c r="H153" s="42"/>
      <c r="I153" s="237"/>
      <c r="J153" s="42"/>
      <c r="K153" s="42"/>
      <c r="L153" s="46"/>
      <c r="M153" s="284"/>
      <c r="N153" s="285"/>
      <c r="O153" s="252"/>
      <c r="P153" s="252"/>
      <c r="Q153" s="252"/>
      <c r="R153" s="252"/>
      <c r="S153" s="252"/>
      <c r="T153" s="286"/>
      <c r="U153" s="40"/>
      <c r="V153" s="40"/>
      <c r="W153" s="40"/>
      <c r="X153" s="40"/>
      <c r="Y153" s="40"/>
      <c r="Z153" s="40"/>
      <c r="AA153" s="40"/>
      <c r="AB153" s="40"/>
      <c r="AC153" s="40"/>
      <c r="AD153" s="40"/>
      <c r="AE153" s="40"/>
      <c r="AT153" s="18" t="s">
        <v>250</v>
      </c>
      <c r="AU153" s="18" t="s">
        <v>92</v>
      </c>
    </row>
    <row r="154" s="2" customFormat="1" ht="6.96" customHeight="1">
      <c r="A154" s="40"/>
      <c r="B154" s="68"/>
      <c r="C154" s="69"/>
      <c r="D154" s="69"/>
      <c r="E154" s="69"/>
      <c r="F154" s="69"/>
      <c r="G154" s="69"/>
      <c r="H154" s="69"/>
      <c r="I154" s="69"/>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sXaLvD3zvszWh0SzcJfsW5wM8bvC6GRmODa4cMAviJWLfLuGoidZkTy1MwH1sNOqkT/ubjHNasNLLlTa7tgZpQ==" hashValue="4wTh8MGSLXMADpKujTFKP3v7r8ZElFVH3mZSlRQ/KVxHhXhBeemRuBlE0L5EHDPj2Cbro9DAJo5Na66JB2KwYg==" algorithmName="SHA-512" password="E785"/>
  <autoFilter ref="C122:K153"/>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2022-11-16T12:45:44Z</dcterms:created>
  <dcterms:modified xsi:type="dcterms:W3CDTF">2022-11-16T12:46:34Z</dcterms:modified>
</cp:coreProperties>
</file>