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28800" windowHeight="12210" activeTab="1"/>
  </bookViews>
  <sheets>
    <sheet name="Rekapitulace stavby" sheetId="1" r:id="rId1"/>
    <sheet name="01 - Architektonicko stav..." sheetId="2" r:id="rId2"/>
    <sheet name="List1" sheetId="5" r:id="rId3"/>
    <sheet name="02 - Vedlejší rozpočtové ..." sheetId="3" r:id="rId4"/>
    <sheet name="Pokyny pro vyplnění" sheetId="4" r:id="rId5"/>
  </sheets>
  <definedNames>
    <definedName name="_xlnm._FilterDatabase" localSheetId="1" hidden="1">'01 - Architektonicko stav...'!$C$95:$K$406</definedName>
    <definedName name="_xlnm._FilterDatabase" localSheetId="3" hidden="1">'02 - Vedlejší rozpočtové ...'!$C$84:$K$129</definedName>
    <definedName name="_xlnm.Print_Area" localSheetId="1">'01 - Architektonicko stav...'!$C$4:$J$39,'01 - Architektonicko stav...'!$C$45:$J$77,'01 - Architektonicko stav...'!$C$83:$K$406</definedName>
    <definedName name="_xlnm.Print_Area" localSheetId="3">'02 - Vedlejší rozpočtové ...'!$C$4:$J$39,'02 - Vedlejší rozpočtové ...'!$C$45:$J$66,'02 - Vedlejší rozpočtové ...'!$C$72:$K$129</definedName>
    <definedName name="_xlnm.Print_Area" localSheetId="4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stavby'!$C$42:$AQ$57</definedName>
    <definedName name="_xlnm.Print_Titles" localSheetId="0">'Rekapitulace stavby'!$52:$52</definedName>
    <definedName name="_xlnm.Print_Titles" localSheetId="1">'01 - Architektonicko stav...'!$95:$95</definedName>
    <definedName name="_xlnm.Print_Titles" localSheetId="3">'02 - Vedlejší rozpočtové ...'!$84:$84</definedName>
  </definedNames>
  <calcPr calcId="191029"/>
  <extLst/>
</workbook>
</file>

<file path=xl/sharedStrings.xml><?xml version="1.0" encoding="utf-8"?>
<sst xmlns="http://schemas.openxmlformats.org/spreadsheetml/2006/main" count="4282" uniqueCount="860">
  <si>
    <t>Export Komplet</t>
  </si>
  <si>
    <t>VZ</t>
  </si>
  <si>
    <t>2.0</t>
  </si>
  <si>
    <t>ZAMOK</t>
  </si>
  <si>
    <t>False</t>
  </si>
  <si>
    <t>{e829ab30-6d78-4553-a824-b0d3ef54f242}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</si>
  <si>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</si>
  <si>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</si>
  <si>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</si>
  <si>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</si>
  <si>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</si>
  <si>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</si>
  <si>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</si>
  <si>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</si>
  <si>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20220927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</si>
  <si>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</si>
  <si>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</si>
  <si>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KREVNÍ CENTRUM, SDRUŽENÉ ZDRAVOTNICKÉ ZAŘÍZENÍ KRNOV</t>
  </si>
  <si>
    <t>KSO:</t>
  </si>
  <si>
    <t>801 1</t>
  </si>
  <si>
    <t>CC-CZ:</t>
  </si>
  <si>
    <t>1264</t>
  </si>
  <si>
    <t>Místo:</t>
  </si>
  <si>
    <t>Krnov</t>
  </si>
  <si>
    <t>Datum:</t>
  </si>
  <si>
    <t>27. 9. 2022</t>
  </si>
  <si>
    <t>Zadavatel:</t>
  </si>
  <si>
    <t>IČ:</t>
  </si>
  <si>
    <t/>
  </si>
  <si>
    <t>Sdružené zdravotnické zařízení Krnov</t>
  </si>
  <si>
    <t>DIČ:</t>
  </si>
  <si>
    <t>Uchazeč:</t>
  </si>
  <si>
    <t>Vyplň údaj</t>
  </si>
  <si>
    <t>Projektant:</t>
  </si>
  <si>
    <t>Ing. Martin Lichvár</t>
  </si>
  <si>
    <t>True</t>
  </si>
  <si>
    <t>Zpracovatel:</t>
  </si>
  <si>
    <t>76445755</t>
  </si>
  <si>
    <t>Ing. Alena Chmelová, Opava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</si>
  <si>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</si>
  <si>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</si>
  <si>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</si>
  <si>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</si>
  <si>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</si>
  <si>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</si>
  <si>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</si>
  <si>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</si>
  <si>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</si>
  <si>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</si>
  <si>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</si>
  <si>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</si>
  <si>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</si>
  <si>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</si>
  <si>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</si>
  <si>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</si>
  <si>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</si>
  <si>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</si>
  <si>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</si>
  <si>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</si>
  <si>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</si>
  <si>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</si>
  <si>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</si>
  <si>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</si>
  <si>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</si>
  <si>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</si>
  <si>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</si>
  <si>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</si>
  <si>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</si>
  <si>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</si>
  <si>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</si>
  <si>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</si>
  <si>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</si>
  <si>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</si>
  <si>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</si>
  <si>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</si>
  <si>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</si>
  <si>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</si>
  <si>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</si>
  <si>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</si>
  <si>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</si>
  <si>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01</t>
  </si>
  <si>
    <t>Architektonicko stavební řešení</t>
  </si>
  <si>
    <t>STA</t>
  </si>
  <si>
    <t>1</t>
  </si>
  <si>
    <t>{d5c052d3-0fa1-4ecf-899d-9c17632ddc94}</t>
  </si>
  <si>
    <t>2</t>
  </si>
  <si>
    <t>02</t>
  </si>
  <si>
    <t>Vedlejší rozpočtové náklady</t>
  </si>
  <si>
    <t>{66aa7a33-1dbb-4ea2-b4dc-5003836b8fde}</t>
  </si>
  <si>
    <t>KRYCÍ LIST SOUPISU PRACÍ</t>
  </si>
  <si>
    <t>Objekt:</t>
  </si>
  <si>
    <t>01 - Architektonicko stavební řešení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</si>
  <si>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</si>
  <si>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</si>
  <si>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</si>
  <si>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</si>
  <si>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</si>
  <si>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</si>
  <si>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</si>
  <si>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</si>
  <si>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</si>
  <si>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</si>
  <si>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</si>
  <si>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721 - Zdravotechnika - vnitřní kanalizace</t>
  </si>
  <si>
    <t xml:space="preserve">    725 - Zdravotechnika - zařizovací předměty</t>
  </si>
  <si>
    <t xml:space="preserve">    741 - Elektroinstalace - silnoproud</t>
  </si>
  <si>
    <t xml:space="preserve">    751 - Vzduchotechnika</t>
  </si>
  <si>
    <t xml:space="preserve">    763 - Konstrukce suché výstavby</t>
  </si>
  <si>
    <t xml:space="preserve">    766 - Konstrukce truhlářské</t>
  </si>
  <si>
    <t xml:space="preserve">    776 - Podlahy povlakové</t>
  </si>
  <si>
    <t xml:space="preserve">    781 - Dokončovací práce - obklady</t>
  </si>
  <si>
    <t xml:space="preserve">    784 - Dokončovací práce - malby a tapety</t>
  </si>
  <si>
    <t xml:space="preserve">    VV - Vnitřní vybavení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</si>
  <si>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</si>
  <si>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</si>
  <si>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</si>
  <si>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</si>
  <si>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</si>
  <si>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</si>
  <si>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</si>
  <si>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</si>
  <si>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</si>
  <si>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</si>
  <si>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</si>
  <si>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</si>
  <si>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</si>
  <si>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</si>
  <si>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</si>
  <si>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</si>
  <si>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</si>
  <si>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</si>
  <si>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</si>
  <si>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317121101</t>
  </si>
  <si>
    <t>Montáž prefabrikovaných překladů délky do 1500 mm</t>
  </si>
  <si>
    <t>kus</t>
  </si>
  <si>
    <t>CS ÚRS 2022 02</t>
  </si>
  <si>
    <t>4</t>
  </si>
  <si>
    <t>-1088809659</t>
  </si>
  <si>
    <t>Online PSC</t>
  </si>
  <si>
    <t>https://podminky.urs.cz/item/CS_URS_2022_02/317121101</t>
  </si>
  <si>
    <t>VV</t>
  </si>
  <si>
    <t>dle TZ a PD</t>
  </si>
  <si>
    <t>"m.č. 117, výdejové okno"  1</t>
  </si>
  <si>
    <t>M</t>
  </si>
  <si>
    <t>59321071</t>
  </si>
  <si>
    <t>překlad železobetonový RZP 1490x140x140mm</t>
  </si>
  <si>
    <t>8</t>
  </si>
  <si>
    <t>-1974603861</t>
  </si>
  <si>
    <t>6</t>
  </si>
  <si>
    <t>Úpravy povrchů, podlahy a osazování výplní</t>
  </si>
  <si>
    <t>612325223</t>
  </si>
  <si>
    <t>Vápenocementová omítka jednotlivých malých ploch štuková na stěnách, plochy jednotlivě přes 0,25 do 1 m2</t>
  </si>
  <si>
    <t>-984871556</t>
  </si>
  <si>
    <t>https://podminky.urs.cz/item/CS_URS_2022_02/612325223</t>
  </si>
  <si>
    <t>"m.č. 107, 115, výlevka"  1*2</t>
  </si>
  <si>
    <t>612325225</t>
  </si>
  <si>
    <t>Vápenocementová omítka jednotlivých malých ploch štuková na stěnách, plochy jednotlivě přes 1,0 do 4 m2</t>
  </si>
  <si>
    <t>-828501206</t>
  </si>
  <si>
    <t>https://podminky.urs.cz/item/CS_URS_2022_02/612325225</t>
  </si>
  <si>
    <t>"m.č. 110, po odsekaném keram. obkladu"  1</t>
  </si>
  <si>
    <t>"m.č. 117 , výdejové okno"  1</t>
  </si>
  <si>
    <t>"m.č. 101, automat na kávu"  1</t>
  </si>
  <si>
    <t>"m.č. 110/111, kolem nových dveří"  1*2</t>
  </si>
  <si>
    <t>Součet</t>
  </si>
  <si>
    <t>5</t>
  </si>
  <si>
    <t>642942611</t>
  </si>
  <si>
    <t>Osazování zárubní nebo rámů kovových dveřních lisovaných nebo z úhelníků bez dveřních křídel na montážní pěnu, plochy otvoru do 2,5 m2</t>
  </si>
  <si>
    <t>551095719</t>
  </si>
  <si>
    <t>https://podminky.urs.cz/item/CS_URS_2022_02/642942611</t>
  </si>
  <si>
    <t>"m.č. 111, dveře 900/1970 bez označení"  1</t>
  </si>
  <si>
    <t>"m.č. 112, KC/11"  1</t>
  </si>
  <si>
    <t>5533144R</t>
  </si>
  <si>
    <t>zárubeň jednokřídlá ocelová pro dodatečnou montáž tl stěny 150 a 200mm rozměru 900/1970mm, vč. povrchové úpravy</t>
  </si>
  <si>
    <t>326416115</t>
  </si>
  <si>
    <t>9</t>
  </si>
  <si>
    <t>Ostatní konstrukce a práce, bourání</t>
  </si>
  <si>
    <t>7</t>
  </si>
  <si>
    <t>949101111</t>
  </si>
  <si>
    <t>Lešení pomocné pracovní pro objekty pozemních staveb pro zatížení do 150 kg/m2, o výšce lešeňové podlahy do 1,9 m</t>
  </si>
  <si>
    <t>m2</t>
  </si>
  <si>
    <t>1120031154</t>
  </si>
  <si>
    <t>https://podminky.urs.cz/item/CS_URS_2022_02/949101111</t>
  </si>
  <si>
    <t>952901111</t>
  </si>
  <si>
    <t>Vyčištění budov nebo objektů před předáním do užívání budov bytové nebo občanské výstavby, světlé výšky podlaží do 4 m</t>
  </si>
  <si>
    <t>-107001862</t>
  </si>
  <si>
    <t>https://podminky.urs.cz/item/CS_URS_2022_02/952901111</t>
  </si>
  <si>
    <t>"m.č. 101, 103, 107, 110-113, 115, 117"  32,84+3,64+6,24+124,56+12,16+15,37+15,22+7,01+9,32</t>
  </si>
  <si>
    <t>968072455</t>
  </si>
  <si>
    <t>Vybourání kovových rámů oken s křídly, dveřních zárubní, vrat, stěn, ostění nebo obkladů dveřních zárubní, plochy do 2 m2</t>
  </si>
  <si>
    <t>47876780</t>
  </si>
  <si>
    <t>https://podminky.urs.cz/item/CS_URS_2022_02/968072455</t>
  </si>
  <si>
    <t>"m.č. 112"  1,000*2,020</t>
  </si>
  <si>
    <t>10</t>
  </si>
  <si>
    <t>971033531</t>
  </si>
  <si>
    <t>Vybourání otvorů ve zdivu základovém nebo nadzákladovém z cihel, tvárnic, příčkovek z cihel pálených na maltu vápennou nebo vápenocementovou plochy do 1 m2, tl. do 150 mm</t>
  </si>
  <si>
    <t>-1447661516</t>
  </si>
  <si>
    <t>https://podminky.urs.cz/item/CS_URS_2022_02/971033531</t>
  </si>
  <si>
    <t>"m.č. 117, výdejové okno"  1,000*1,000</t>
  </si>
  <si>
    <t>11</t>
  </si>
  <si>
    <t>971042651</t>
  </si>
  <si>
    <t>Vybourání otvorů v betonových příčkách a zdech základových nebo nadzákladových plochy do 4 m2, tl. jakékoliv</t>
  </si>
  <si>
    <t>m3</t>
  </si>
  <si>
    <t>653010675</t>
  </si>
  <si>
    <t>https://podminky.urs.cz/item/CS_URS_2022_02/971042651</t>
  </si>
  <si>
    <t>"dveře mezi 110/111"  1,000*+2,050*0,200</t>
  </si>
  <si>
    <t>12</t>
  </si>
  <si>
    <t>974031664</t>
  </si>
  <si>
    <t>Vysekání rýh ve zdivu cihelném na maltu vápennou nebo vápenocementovou pro vtahování nosníků do zdí, před vybouráním otvoru do hl. 150 mm, při v. nosníku do 150 mm</t>
  </si>
  <si>
    <t>m</t>
  </si>
  <si>
    <t>-961384228</t>
  </si>
  <si>
    <t>https://podminky.urs.cz/item/CS_URS_2022_02/974031664</t>
  </si>
  <si>
    <t>"m.č. 117, výdejové okno"  1,500</t>
  </si>
  <si>
    <t>13</t>
  </si>
  <si>
    <t>977211111</t>
  </si>
  <si>
    <t>Řezání konstrukcí stěnovou pilou betonových nebo železobetonových průměru řezané výztuže do 16 mm hloubka řezu do 200 mm</t>
  </si>
  <si>
    <t>-2037421011</t>
  </si>
  <si>
    <t>https://podminky.urs.cz/item/CS_URS_2022_02/977211111</t>
  </si>
  <si>
    <t>"dveře mezi 110/111"  (1,000+2,050)*2</t>
  </si>
  <si>
    <t>997</t>
  </si>
  <si>
    <t>Přesun sutě</t>
  </si>
  <si>
    <t>14</t>
  </si>
  <si>
    <t>997013111</t>
  </si>
  <si>
    <t>Vnitrostaveništní doprava suti a vybouraných hmot vodorovně do 50 m svisle s použitím mechanizace pro budovy a haly výšky do 6 m</t>
  </si>
  <si>
    <t>t</t>
  </si>
  <si>
    <t>-80546815</t>
  </si>
  <si>
    <t>https://podminky.urs.cz/item/CS_URS_2022_02/997013111</t>
  </si>
  <si>
    <t>997013501</t>
  </si>
  <si>
    <t>Odvoz suti a vybouraných hmot na skládku nebo meziskládku se složením, na vzdálenost do 1 km</t>
  </si>
  <si>
    <t>-1708380373</t>
  </si>
  <si>
    <t>https://podminky.urs.cz/item/CS_URS_2022_02/997013501</t>
  </si>
  <si>
    <t>16</t>
  </si>
  <si>
    <t>997013509</t>
  </si>
  <si>
    <t>Odvoz suti a vybouraných hmot na skládku nebo meziskládku se složením, na vzdálenost Příplatek k ceně za každý další i započatý 1 km přes 1 km</t>
  </si>
  <si>
    <t>1154052321</t>
  </si>
  <si>
    <t>https://podminky.urs.cz/item/CS_URS_2022_02/997013509</t>
  </si>
  <si>
    <t>2,006*23 'Přepočtené koeficientem množství</t>
  </si>
  <si>
    <t>17</t>
  </si>
  <si>
    <t>997013631</t>
  </si>
  <si>
    <t>Poplatek za uložení stavebního odpadu na skládce (skládkovné) směsného stavebního a demoličního zatříděného do Katalogu odpadů pod kódem 17 09 04</t>
  </si>
  <si>
    <t>-1632901545</t>
  </si>
  <si>
    <t>https://podminky.urs.cz/item/CS_URS_2022_02/997013631</t>
  </si>
  <si>
    <t>998</t>
  </si>
  <si>
    <t>Přesun hmot</t>
  </si>
  <si>
    <t>18</t>
  </si>
  <si>
    <t>998011001</t>
  </si>
  <si>
    <t>Přesun hmot pro budovy občanské výstavby, bydlení, výrobu a služby s nosnou svislou konstrukcí zděnou z cihel, tvárnic nebo kamene vodorovná dopravní vzdálenost do 100 m pro budovy výšky do 6 m</t>
  </si>
  <si>
    <t>-2093698209</t>
  </si>
  <si>
    <t>https://podminky.urs.cz/item/CS_URS_2022_02/998011001</t>
  </si>
  <si>
    <t>PSV</t>
  </si>
  <si>
    <t>Práce a dodávky PSV</t>
  </si>
  <si>
    <t>721</t>
  </si>
  <si>
    <t>Zdravotechnika - vnitřní kanalizace</t>
  </si>
  <si>
    <t>19</t>
  </si>
  <si>
    <t>721-001R</t>
  </si>
  <si>
    <t>Úprava přívodu vody a kanalizace pro automat na kávu KC/11 v m.č. 101</t>
  </si>
  <si>
    <t>kpl</t>
  </si>
  <si>
    <t>50496329</t>
  </si>
  <si>
    <t>20</t>
  </si>
  <si>
    <t>721-002R</t>
  </si>
  <si>
    <t>Úprava přívodu vody a kanalizace pro výlevku KC/9 v m.č. 107, 115</t>
  </si>
  <si>
    <t>1385924217</t>
  </si>
  <si>
    <t>721-003R</t>
  </si>
  <si>
    <t>Úprava přívodu vody a kanalizace pro umyvadlo KC/10 v m.č. 110</t>
  </si>
  <si>
    <t>1912647554</t>
  </si>
  <si>
    <t>22</t>
  </si>
  <si>
    <t>998721201</t>
  </si>
  <si>
    <t>Přesun hmot pro vnitřní kanalizace stanovený procentní sazbou (%) z ceny vodorovná dopravní vzdálenost do 50 m v objektech výšky do 6 m</t>
  </si>
  <si>
    <t>%</t>
  </si>
  <si>
    <t>-1765674985</t>
  </si>
  <si>
    <t>https://podminky.urs.cz/item/CS_URS_2022_02/998721201</t>
  </si>
  <si>
    <t>725</t>
  </si>
  <si>
    <t>Zdravotechnika - zařizovací předměty</t>
  </si>
  <si>
    <t>23</t>
  </si>
  <si>
    <t>725210821</t>
  </si>
  <si>
    <t>Demontáž umyvadel bez výtokových armatur umyvadel</t>
  </si>
  <si>
    <t>soubor</t>
  </si>
  <si>
    <t>-1319568572</t>
  </si>
  <si>
    <t>https://podminky.urs.cz/item/CS_URS_2022_02/725210821</t>
  </si>
  <si>
    <t>" m.č. 110"   1</t>
  </si>
  <si>
    <t>24</t>
  </si>
  <si>
    <t>725211617</t>
  </si>
  <si>
    <t>Umyvadla keramická bílá bez výtokových armatur připevněná na stěnu šrouby s krytem na sifon (polosloupem), šířka umyvadla 600 mm</t>
  </si>
  <si>
    <t>-1226382855</t>
  </si>
  <si>
    <t>https://podminky.urs.cz/item/CS_URS_2022_02/725211617</t>
  </si>
  <si>
    <t>dle TZ a PD, výpis výrobků</t>
  </si>
  <si>
    <t>"KC/10, m.č. 110, 117"  3</t>
  </si>
  <si>
    <t>25</t>
  </si>
  <si>
    <t>725330820</t>
  </si>
  <si>
    <t>Demontáž výlevek bez výtokových armatur a bez nádrže a splachovacího potrubí diturvitových</t>
  </si>
  <si>
    <t>680541431</t>
  </si>
  <si>
    <t>https://podminky.urs.cz/item/CS_URS_2022_02/725330820</t>
  </si>
  <si>
    <t>"KC/9, m.č. 107"  1</t>
  </si>
  <si>
    <t>26</t>
  </si>
  <si>
    <t>725339111</t>
  </si>
  <si>
    <t>Výlevky montáž výlevky</t>
  </si>
  <si>
    <t>1176125131</t>
  </si>
  <si>
    <t>https://podminky.urs.cz/item/CS_URS_2022_02/725339111</t>
  </si>
  <si>
    <t>"přesun z m.č. 107, KC/9 do m.č. 115"  1</t>
  </si>
  <si>
    <t>27</t>
  </si>
  <si>
    <t>725820802</t>
  </si>
  <si>
    <t>Demontáž baterií stojánkových do 1 otvoru</t>
  </si>
  <si>
    <t>1482560563</t>
  </si>
  <si>
    <t>https://podminky.urs.cz/item/CS_URS_2022_02/725820802</t>
  </si>
  <si>
    <t>"výlevka   KC/9, m.č. 107"  1</t>
  </si>
  <si>
    <t>"umyvadlo m.č. 110"  1</t>
  </si>
  <si>
    <t>28</t>
  </si>
  <si>
    <t>725822613</t>
  </si>
  <si>
    <t>Baterie umyvadlové stojánkové pákové s výpustí</t>
  </si>
  <si>
    <t>575511743</t>
  </si>
  <si>
    <t>https://podminky.urs.cz/item/CS_URS_2022_02/725822613</t>
  </si>
  <si>
    <t>29</t>
  </si>
  <si>
    <t>55190005</t>
  </si>
  <si>
    <t>flexi hadice ohebná k baterii D 8x12mm F 1/2"xM10 500mm</t>
  </si>
  <si>
    <t>32</t>
  </si>
  <si>
    <t>20501506</t>
  </si>
  <si>
    <t>3*0,500*2</t>
  </si>
  <si>
    <t>30</t>
  </si>
  <si>
    <t>725829111</t>
  </si>
  <si>
    <t>Baterie dřezové montáž ostatních typů stojánkových G 1/2"</t>
  </si>
  <si>
    <t>1950225201</t>
  </si>
  <si>
    <t>https://podminky.urs.cz/item/CS_URS_2022_02/725829111</t>
  </si>
  <si>
    <t>31</t>
  </si>
  <si>
    <t>725860811</t>
  </si>
  <si>
    <t>Demontáž zápachových uzávěrek pro zařizovací předměty jednoduchých</t>
  </si>
  <si>
    <t>-1569571361</t>
  </si>
  <si>
    <t>https://podminky.urs.cz/item/CS_URS_2022_02/725860811</t>
  </si>
  <si>
    <t>"umyvadlo m.č. 110"   1</t>
  </si>
  <si>
    <t>725-001R</t>
  </si>
  <si>
    <t>Demontáž doplňků zařizovacích předmětů</t>
  </si>
  <si>
    <t>1510513206</t>
  </si>
  <si>
    <t>m.č. 110</t>
  </si>
  <si>
    <t>"dávkovač mýdla" 2</t>
  </si>
  <si>
    <t>"zásobník papír. ručníků"  1</t>
  </si>
  <si>
    <t>33</t>
  </si>
  <si>
    <t>998725201</t>
  </si>
  <si>
    <t>Přesun hmot pro zařizovací předměty stanovený procentní sazbou (%) z ceny vodorovná dopravní vzdálenost do 50 m v objektech výšky do 6 m</t>
  </si>
  <si>
    <t>-57317767</t>
  </si>
  <si>
    <t>https://podminky.urs.cz/item/CS_URS_2022_02/998725201</t>
  </si>
  <si>
    <t>741</t>
  </si>
  <si>
    <t>Elektroinstalace - silnoproud</t>
  </si>
  <si>
    <t>34</t>
  </si>
  <si>
    <t>741-001R</t>
  </si>
  <si>
    <t>Úprava elektroinstalace</t>
  </si>
  <si>
    <t>1954735663</t>
  </si>
  <si>
    <t>751</t>
  </si>
  <si>
    <t>Vzduchotechnika</t>
  </si>
  <si>
    <t>35</t>
  </si>
  <si>
    <t>751-001R</t>
  </si>
  <si>
    <t>Vzduchotechnika, klimatizace</t>
  </si>
  <si>
    <t>1566819945</t>
  </si>
  <si>
    <t>763</t>
  </si>
  <si>
    <t>Konstrukce suché výstavby</t>
  </si>
  <si>
    <t>36</t>
  </si>
  <si>
    <t>763111417</t>
  </si>
  <si>
    <t>Příčka ze sádrokartonových desek s nosnou konstrukcí z jednoduchých ocelových profilů UW, CW dvojitě opláštěná deskami standardními A tl. 2 x 12,5 mm s izolací, EI 60, příčka tl. 150 mm, profil 100, Rw do 56 dB</t>
  </si>
  <si>
    <t>824394899</t>
  </si>
  <si>
    <t>https://podminky.urs.cz/item/CS_URS_2022_02/763111417</t>
  </si>
  <si>
    <t>m.č. 111/117</t>
  </si>
  <si>
    <t>3,800*3,000-1,000*2,050</t>
  </si>
  <si>
    <t>37</t>
  </si>
  <si>
    <t>763183112</t>
  </si>
  <si>
    <t>Výplně otvorů konstrukcí ze sádrokartonových desek montáž stavebního pouzdra posuvných dveří do sádrokartonové příčky s jednou kapsou pro jedno dveřní křídlo, průchozí šířky přes 800 do 1200 mm</t>
  </si>
  <si>
    <t>-681493909</t>
  </si>
  <si>
    <t>https://podminky.urs.cz/item/CS_URS_2022_02/763183112</t>
  </si>
  <si>
    <t>38</t>
  </si>
  <si>
    <t>55331613</t>
  </si>
  <si>
    <t>pouzdro stavební posuvných dveří jednopouzdrové 900mm standardní rozměr</t>
  </si>
  <si>
    <t>-1634767218</t>
  </si>
  <si>
    <t>39</t>
  </si>
  <si>
    <t>998763401</t>
  </si>
  <si>
    <t>Přesun hmot pro konstrukce montované z desek stanovený procentní sazbou (%) z ceny vodorovná dopravní vzdálenost do 50 m v objektech výšky do 6 m</t>
  </si>
  <si>
    <t>-171209657</t>
  </si>
  <si>
    <t>https://podminky.urs.cz/item/CS_URS_2022_02/998763401</t>
  </si>
  <si>
    <t>766</t>
  </si>
  <si>
    <t>Konstrukce truhlářské</t>
  </si>
  <si>
    <t>40</t>
  </si>
  <si>
    <t>766660002</t>
  </si>
  <si>
    <t>Montáž dveřních křídel dřevěných nebo plastových otevíravých do ocelové zárubně povrchově upravených jednokřídlových, šířky přes 800 mm</t>
  </si>
  <si>
    <t>409613184</t>
  </si>
  <si>
    <t>https://podminky.urs.cz/item/CS_URS_2022_02/766660002</t>
  </si>
  <si>
    <t>"m.č. 111, KC/12"  1</t>
  </si>
  <si>
    <t>"m.č. 111, dveře bez označení"  1</t>
  </si>
  <si>
    <t>41</t>
  </si>
  <si>
    <t>61162087</t>
  </si>
  <si>
    <t>dveře jednokřídlé dřevotřískové povrch laminátový plné 900x1970-2100mm</t>
  </si>
  <si>
    <t>1456601548</t>
  </si>
  <si>
    <t>42</t>
  </si>
  <si>
    <t>766660312</t>
  </si>
  <si>
    <t>Montáž dveřních křídel dřevěných nebo plastových posuvných dveří do pouzdra s jednou kapsou jednokřídlových, průchozí šířky přes 800 do 1200 mm</t>
  </si>
  <si>
    <t>-21118044</t>
  </si>
  <si>
    <t>https://podminky.urs.cz/item/CS_URS_2022_02/766660312</t>
  </si>
  <si>
    <t>"m.č. 117, KC/14"  1</t>
  </si>
  <si>
    <t>43</t>
  </si>
  <si>
    <t>61162093</t>
  </si>
  <si>
    <t>dveře jednokřídlé dřevotřískové povrch laminátový částečně prosklené 900x1970-2100mm</t>
  </si>
  <si>
    <t>-188378003</t>
  </si>
  <si>
    <t>44</t>
  </si>
  <si>
    <t>766-001R</t>
  </si>
  <si>
    <t>D+M zámku a vrchního kování dveří klika/klika, klika/koule apod.</t>
  </si>
  <si>
    <t>-1751913455</t>
  </si>
  <si>
    <t>45</t>
  </si>
  <si>
    <t>766691914</t>
  </si>
  <si>
    <t>Ostatní práce vyvěšení nebo zavěšení křídel dřevěných dveřních, plochy do 2 m2</t>
  </si>
  <si>
    <t>1176399091</t>
  </si>
  <si>
    <t>https://podminky.urs.cz/item/CS_URS_2022_02/766691914</t>
  </si>
  <si>
    <t>"m.č. 111"  0,900*1,970</t>
  </si>
  <si>
    <t>46</t>
  </si>
  <si>
    <t>766-KC/13</t>
  </si>
  <si>
    <t>D+M posuvné příčky (dveře harmonika), rozměr 1600x1970 mm, vč. vodícího kování</t>
  </si>
  <si>
    <t>456853885</t>
  </si>
  <si>
    <t>47</t>
  </si>
  <si>
    <t>766-002R</t>
  </si>
  <si>
    <t>D+M výdejového okna v m.č. 117, rozměr 1000x1000 mm</t>
  </si>
  <si>
    <t>-1554261202</t>
  </si>
  <si>
    <t>48</t>
  </si>
  <si>
    <t>998766201</t>
  </si>
  <si>
    <t>Přesun hmot pro konstrukce truhlářské stanovený procentní sazbou (%) z ceny vodorovná dopravní vzdálenost do 50 m v objektech výšky do 6 m</t>
  </si>
  <si>
    <t>-401042602</t>
  </si>
  <si>
    <t>https://podminky.urs.cz/item/CS_URS_2022_02/998766201</t>
  </si>
  <si>
    <t>776</t>
  </si>
  <si>
    <t>Podlahy povlakové</t>
  </si>
  <si>
    <t>49</t>
  </si>
  <si>
    <t>776111116</t>
  </si>
  <si>
    <t>Příprava podkladu broušení podlah stávajícího podkladu pro odstranění lepidla (po starých krytinách)</t>
  </si>
  <si>
    <t>-1933517067</t>
  </si>
  <si>
    <t>https://podminky.urs.cz/item/CS_URS_2022_02/776111116</t>
  </si>
  <si>
    <t>m.č. 110-112, 117</t>
  </si>
  <si>
    <t>124,56+12,16+15,37+9,32</t>
  </si>
  <si>
    <t>50</t>
  </si>
  <si>
    <t>776111311</t>
  </si>
  <si>
    <t>Příprava podkladu vysátí podlah</t>
  </si>
  <si>
    <t>375743606</t>
  </si>
  <si>
    <t>https://podminky.urs.cz/item/CS_URS_2022_02/776111311</t>
  </si>
  <si>
    <t>51</t>
  </si>
  <si>
    <t>776121112</t>
  </si>
  <si>
    <t>Příprava podkladu penetrace vodou ředitelná podlah</t>
  </si>
  <si>
    <t>-1615103109</t>
  </si>
  <si>
    <t>https://podminky.urs.cz/item/CS_URS_2022_02/776121112</t>
  </si>
  <si>
    <t>52</t>
  </si>
  <si>
    <t>776201811</t>
  </si>
  <si>
    <t>Demontáž povlakových podlahovin lepených ručně bez podložky</t>
  </si>
  <si>
    <t>1835186706</t>
  </si>
  <si>
    <t>https://podminky.urs.cz/item/CS_URS_2022_02/776201811</t>
  </si>
  <si>
    <t>53</t>
  </si>
  <si>
    <t>776221121</t>
  </si>
  <si>
    <t>Montáž podlahovin z PVC lepením standardním lepidlem z pásů elektrostaticky vodivých</t>
  </si>
  <si>
    <t>1083339035</t>
  </si>
  <si>
    <t>https://podminky.urs.cz/item/CS_URS_2022_02/776221121</t>
  </si>
  <si>
    <t>54</t>
  </si>
  <si>
    <t>284-001R</t>
  </si>
  <si>
    <t>PVC vinyl homogenní zátěžová elektrostaticky vodivé tl 2,00mm</t>
  </si>
  <si>
    <t>519555889</t>
  </si>
  <si>
    <t>161,41*1,1 'Přepočtené koeficientem množství</t>
  </si>
  <si>
    <t>55</t>
  </si>
  <si>
    <t>776223112</t>
  </si>
  <si>
    <t>Montáž podlahovin z PVC spoj podlah svařováním za studena</t>
  </si>
  <si>
    <t>1033870029</t>
  </si>
  <si>
    <t>https://podminky.urs.cz/item/CS_URS_2022_02/776223112</t>
  </si>
  <si>
    <t>161,410/1,500</t>
  </si>
  <si>
    <t>56</t>
  </si>
  <si>
    <t>776410811</t>
  </si>
  <si>
    <t>Demontáž soklíků nebo lišt pryžových nebo plastových</t>
  </si>
  <si>
    <t>1509304715</t>
  </si>
  <si>
    <t>https://podminky.urs.cz/item/CS_URS_2022_02/776410811</t>
  </si>
  <si>
    <t>"110"  (14,290+11,745)*2-0,900*4-1,000-1,200-2,700</t>
  </si>
  <si>
    <t>(0,600+0,730)*2*2</t>
  </si>
  <si>
    <t>"111, 117"  (5,800+3,800)*2-1,000</t>
  </si>
  <si>
    <t>"112"  (3,940+3,900)*2-1,000</t>
  </si>
  <si>
    <t>57</t>
  </si>
  <si>
    <t>77641111R</t>
  </si>
  <si>
    <t>Montáž soklíků lepením obvodových, výšky přes 80 do 100 mm - fabiony</t>
  </si>
  <si>
    <t>2045485498</t>
  </si>
  <si>
    <t>"110"  (14,290+11,745)*2-0,900*5-1,000-1,200-2,700</t>
  </si>
  <si>
    <t>"111, 117"  (5,800+3,800*2)*2-1,000*4</t>
  </si>
  <si>
    <t>58</t>
  </si>
  <si>
    <t>776411213</t>
  </si>
  <si>
    <t>Montáž soklíků tahaných (fabiony) z PVC vnitřních rohů</t>
  </si>
  <si>
    <t>-992382687</t>
  </si>
  <si>
    <t>https://podminky.urs.cz/item/CS_URS_2022_02/776411213</t>
  </si>
  <si>
    <t>"110" 7</t>
  </si>
  <si>
    <t>"111, 117" 4+4</t>
  </si>
  <si>
    <t>"112" 4</t>
  </si>
  <si>
    <t>59</t>
  </si>
  <si>
    <t>776411214</t>
  </si>
  <si>
    <t>Montáž soklíků tahaných (fabiony) z PVC vnějších rohů</t>
  </si>
  <si>
    <t>156164446</t>
  </si>
  <si>
    <t>https://podminky.urs.cz/item/CS_URS_2022_02/776411214</t>
  </si>
  <si>
    <t>m.č. ...</t>
  </si>
  <si>
    <t>"110" 4+8</t>
  </si>
  <si>
    <t>60</t>
  </si>
  <si>
    <t>412429011</t>
  </si>
  <si>
    <t>(85,470+0,200*(19+12))*0,200</t>
  </si>
  <si>
    <t>18,334*1,1 'Přepočtené koeficientem množství</t>
  </si>
  <si>
    <t>61</t>
  </si>
  <si>
    <t>998776201</t>
  </si>
  <si>
    <t>Přesun hmot pro podlahy povlakové stanovený procentní sazbou (%) z ceny vodorovná dopravní vzdálenost do 50 m v objektech výšky do 6 m</t>
  </si>
  <si>
    <t>938013845</t>
  </si>
  <si>
    <t>https://podminky.urs.cz/item/CS_URS_2022_02/998776201</t>
  </si>
  <si>
    <t>781</t>
  </si>
  <si>
    <t>Dokončovací práce - obklady</t>
  </si>
  <si>
    <t>62</t>
  </si>
  <si>
    <t>781473810</t>
  </si>
  <si>
    <t>Demontáž obkladů z dlaždic keramických lepených</t>
  </si>
  <si>
    <t>1048825347</t>
  </si>
  <si>
    <t>https://podminky.urs.cz/item/CS_URS_2022_02/781473810</t>
  </si>
  <si>
    <t>"m.č. 110"  1,950*1,700</t>
  </si>
  <si>
    <t>784</t>
  </si>
  <si>
    <t>Dokončovací práce - malby a tapety</t>
  </si>
  <si>
    <t>63</t>
  </si>
  <si>
    <t>784171101</t>
  </si>
  <si>
    <t>Zakrytí nemalovaných ploch (materiál ve specifikaci) včetně pozdějšího odkrytí podlah</t>
  </si>
  <si>
    <t>-685427405</t>
  </si>
  <si>
    <t>https://podminky.urs.cz/item/CS_URS_2022_02/784171101</t>
  </si>
  <si>
    <t>"m.č. 101, 107, 115 - opravy"  15,000</t>
  </si>
  <si>
    <t>"110, 111, 112, 113, 117, 103"  124,56+12,16+15,37+15,22+9,32+3,64</t>
  </si>
  <si>
    <t>64</t>
  </si>
  <si>
    <t>28323157</t>
  </si>
  <si>
    <t>fólie pro malířské potřeby zakrývací tl 14µ 4x5m</t>
  </si>
  <si>
    <t>-1860458544</t>
  </si>
  <si>
    <t>195,27*1,05 'Přepočtené koeficientem množství</t>
  </si>
  <si>
    <t>65</t>
  </si>
  <si>
    <t>784171111</t>
  </si>
  <si>
    <t>Zakrytí nemalovaných ploch (materiál ve specifikaci) včetně pozdějšího odkrytí svislých ploch např. stěn, oken, dveří v místnostech výšky do 3,80</t>
  </si>
  <si>
    <t>686833479</t>
  </si>
  <si>
    <t>https://podminky.urs.cz/item/CS_URS_2022_02/784171111</t>
  </si>
  <si>
    <t>66</t>
  </si>
  <si>
    <t>1982233108</t>
  </si>
  <si>
    <t>100*1,05 'Přepočtené koeficientem množství</t>
  </si>
  <si>
    <t>67</t>
  </si>
  <si>
    <t>784181101</t>
  </si>
  <si>
    <t>Penetrace podkladu jednonásobná základní akrylátová bezbarvá v místnostech výšky do 3,80 m</t>
  </si>
  <si>
    <t>1636071456</t>
  </si>
  <si>
    <t>https://podminky.urs.cz/item/CS_URS_2022_02/784181101</t>
  </si>
  <si>
    <t>stěny:</t>
  </si>
  <si>
    <t>(14,290+11,745)*2*3,000</t>
  </si>
  <si>
    <t>"sloupy"  (0,600+0,730)*2*3,000*2</t>
  </si>
  <si>
    <t>"dveře"  -(0,900*4+1,000*2+1,100+2,700)*2,020</t>
  </si>
  <si>
    <t>"okna"  -(2,180*7+1,430)*1,800</t>
  </si>
  <si>
    <t>"ostění oken"  (2,180+1,800*2)*0,200*7+(1,430+1,800*2)*0,200</t>
  </si>
  <si>
    <t>m.č. 111</t>
  </si>
  <si>
    <t>(3,200+3,800)*2*3,000</t>
  </si>
  <si>
    <t>"dveře"  -1,000*2,020*3</t>
  </si>
  <si>
    <t>"okna"  -1,430*1,800</t>
  </si>
  <si>
    <t>"ostění oken" (1,430+1,800*2)*0,200</t>
  </si>
  <si>
    <t>m.č. 112</t>
  </si>
  <si>
    <t>(3,940+3,900)*2*3,000</t>
  </si>
  <si>
    <t>"dveře"  -1,000*2,020</t>
  </si>
  <si>
    <t>"okna"  -2,180*1,800</t>
  </si>
  <si>
    <t>"ostění oken" (2,180+1,800*2)*0,200</t>
  </si>
  <si>
    <t>m.č. 113</t>
  </si>
  <si>
    <t>(3,755+3,900)*2*3,000</t>
  </si>
  <si>
    <t>"dveře"  -2,700*2,020</t>
  </si>
  <si>
    <t>m.č. 117</t>
  </si>
  <si>
    <t>(2,450+3,800)*2*3,000</t>
  </si>
  <si>
    <t>"okna"  -1,000*1,000-0,900*0,600</t>
  </si>
  <si>
    <t>m.č. 103</t>
  </si>
  <si>
    <t>(2,000+1,830)*2*3,000</t>
  </si>
  <si>
    <t>m.č. 101</t>
  </si>
  <si>
    <t>"opravy kolem výdejového okna a automatu na kávu"  10,000</t>
  </si>
  <si>
    <t>m.č. 107, 115</t>
  </si>
  <si>
    <t>"opravy kolem výlevky"  5,000</t>
  </si>
  <si>
    <t>Mezisoučet</t>
  </si>
  <si>
    <t>stropy:</t>
  </si>
  <si>
    <t>"110, 111, 112, 113, 117"  124,56+12,16+15,37+15,22+9,32</t>
  </si>
  <si>
    <t>68</t>
  </si>
  <si>
    <t>784211101</t>
  </si>
  <si>
    <t>Malby z malířských směsí oděruvzdorných za mokra dvojnásobné, bílé za mokra oděruvzdorné výborně v místnostech výšky do 3,80 m</t>
  </si>
  <si>
    <t>341202912</t>
  </si>
  <si>
    <t>https://podminky.urs.cz/item/CS_URS_2022_02/784211101</t>
  </si>
  <si>
    <t>69</t>
  </si>
  <si>
    <t>784211163</t>
  </si>
  <si>
    <t>Malby z malířských směsí oděruvzdorných za mokra Příplatek k cenám dvojnásobných maleb za provádění barevné malby tónované na tónovacích automatech, v odstínu středně sytém</t>
  </si>
  <si>
    <t>-631925515</t>
  </si>
  <si>
    <t>https://podminky.urs.cz/item/CS_URS_2022_02/784211163</t>
  </si>
  <si>
    <t>"stěny"   319,238</t>
  </si>
  <si>
    <t>Vnitřní vybavení</t>
  </si>
  <si>
    <t>70</t>
  </si>
  <si>
    <t>KC/1</t>
  </si>
  <si>
    <t>D+M odběrového lehátka s odběrovým zařízením</t>
  </si>
  <si>
    <t>-300565612</t>
  </si>
  <si>
    <t>71</t>
  </si>
  <si>
    <t>KC/2</t>
  </si>
  <si>
    <t>D+M infuzního křesla</t>
  </si>
  <si>
    <t>-2112558247</t>
  </si>
  <si>
    <t>72</t>
  </si>
  <si>
    <t>KC/3</t>
  </si>
  <si>
    <t>D+M zdravotnického lehátka</t>
  </si>
  <si>
    <t>1041544546</t>
  </si>
  <si>
    <t>73</t>
  </si>
  <si>
    <t>KC/4</t>
  </si>
  <si>
    <t>D+M evidence</t>
  </si>
  <si>
    <t>1702516605</t>
  </si>
  <si>
    <t>74</t>
  </si>
  <si>
    <t>KC/5</t>
  </si>
  <si>
    <t>D+M židle se zabudovanou psací deskou</t>
  </si>
  <si>
    <t>324898872</t>
  </si>
  <si>
    <t>75</t>
  </si>
  <si>
    <t>KC/6</t>
  </si>
  <si>
    <t>D+M šatní skříně s boxy</t>
  </si>
  <si>
    <t>-1582801394</t>
  </si>
  <si>
    <t>76</t>
  </si>
  <si>
    <t>KC/7</t>
  </si>
  <si>
    <t>D+M kancelářské sestavy</t>
  </si>
  <si>
    <t>-848422860</t>
  </si>
  <si>
    <t>77</t>
  </si>
  <si>
    <t>KC/8</t>
  </si>
  <si>
    <t>D+M konferenční židle</t>
  </si>
  <si>
    <t>975308972</t>
  </si>
  <si>
    <t>78</t>
  </si>
  <si>
    <t>KC/11</t>
  </si>
  <si>
    <t>D+M automatu na kávu</t>
  </si>
  <si>
    <t>1909274403</t>
  </si>
  <si>
    <t>02 - Vedlejší rozpočtové náklady</t>
  </si>
  <si>
    <t>VRN - Vedlejší rozpočtové náklady</t>
  </si>
  <si>
    <t xml:space="preserve">    VRN1 - Průzkumné, geodetické a projektové práce</t>
  </si>
  <si>
    <t xml:space="preserve">    VRN2 - Příprava staveniště</t>
  </si>
  <si>
    <t xml:space="preserve">    VRN3 - Zařízení staveniště</t>
  </si>
  <si>
    <t xml:space="preserve">    VRN4 - Inženýrská činnost</t>
  </si>
  <si>
    <t xml:space="preserve">    VRN7 - Provozní vlivy</t>
  </si>
  <si>
    <t>VRN</t>
  </si>
  <si>
    <t>VRN1</t>
  </si>
  <si>
    <t>Průzkumné, geodetické a projektové práce</t>
  </si>
  <si>
    <t>013254000</t>
  </si>
  <si>
    <t>Dokumentace skutečného provedení stavby</t>
  </si>
  <si>
    <t>1024</t>
  </si>
  <si>
    <t>2133970034</t>
  </si>
  <si>
    <t>https://podminky.urs.cz/item/CS_URS_2022_02/013254000</t>
  </si>
  <si>
    <t>- Vypracování DOKUMENTACE SKUTEČNÉHO PROVEDENÍ STAVBY v počtu a formátech dle SoD</t>
  </si>
  <si>
    <t>VRN2</t>
  </si>
  <si>
    <t>Příprava staveniště</t>
  </si>
  <si>
    <t>020001000</t>
  </si>
  <si>
    <t>1177698781</t>
  </si>
  <si>
    <t>https://podminky.urs.cz/item/CS_URS_2022_02/020001000</t>
  </si>
  <si>
    <t>- Zajištění bezpečného příjezdu a přístupu na staveniště vč. dopravního značení a potřebných souhlasů a rozhodnutí s vybudováním zařízení staveniště</t>
  </si>
  <si>
    <t>- Náklady s připojením staveniště na energie + zajištění měření odběru energií</t>
  </si>
  <si>
    <t>- Vytýčení obvodu staveniště</t>
  </si>
  <si>
    <t>- Oplocení, osvětlení a zabezpečení prostoru staveniště proti neoprávněnému vstupu</t>
  </si>
  <si>
    <t>VRN3</t>
  </si>
  <si>
    <t>Zařízení staveniště</t>
  </si>
  <si>
    <t>030001000</t>
  </si>
  <si>
    <t>1964815302</t>
  </si>
  <si>
    <t>https://podminky.urs.cz/item/CS_URS_2022_02/030001000</t>
  </si>
  <si>
    <t>- Náklady na vybavení zařízení staveniště</t>
  </si>
  <si>
    <t>- Náklady na spotřebované energie provozem zařízení staveniště</t>
  </si>
  <si>
    <t>- Náklady na úklid v prostoru staveniště a příjezdových komunikací ke staveništi</t>
  </si>
  <si>
    <t>- Opatření k zabránění nadměrného zatěžování staveniště a jeho okolí prachem (např. používání krycích plachet, kropení sutě apod)</t>
  </si>
  <si>
    <t>035103001</t>
  </si>
  <si>
    <t>Pronájem ploch</t>
  </si>
  <si>
    <t>1053104452</t>
  </si>
  <si>
    <t>https://podminky.urs.cz/item/CS_URS_2022_02/035103001</t>
  </si>
  <si>
    <t>Dočasný zábor pozemku</t>
  </si>
  <si>
    <t>039002000</t>
  </si>
  <si>
    <t>Zrušení zařízení staveniště</t>
  </si>
  <si>
    <t>1593712495</t>
  </si>
  <si>
    <t>https://podminky.urs.cz/item/CS_URS_2022_02/039002000</t>
  </si>
  <si>
    <t>- Náklady na odstranění a odvoz zařízení staveniště</t>
  </si>
  <si>
    <t>- Uvedení stavbou dotčených ploch a ploch zařízení staveniště do původního stavu</t>
  </si>
  <si>
    <t>VRN4</t>
  </si>
  <si>
    <t>Inženýrská činnost</t>
  </si>
  <si>
    <t>045002000</t>
  </si>
  <si>
    <t>Kompletační a koordinační činnost</t>
  </si>
  <si>
    <t>-1871749197</t>
  </si>
  <si>
    <t>https://podminky.urs.cz/item/CS_URS_2022_02/045002000</t>
  </si>
  <si>
    <t>- koordinace všech subdodavatelů</t>
  </si>
  <si>
    <t xml:space="preserve">- kompletní dokladová část dle SoD (revize, atesty, certifikáty, prohlášení o shodě) pro předání a převzetí dokončeného díla </t>
  </si>
  <si>
    <t xml:space="preserve">- náklady zhotovitele, související s prováděním zkoušek a REVIZÍ předepsaných technickými normami a vyjádřeními dotčených </t>
  </si>
  <si>
    <t>orgánů pro řádné provedení a předání  díla</t>
  </si>
  <si>
    <t>VRN7</t>
  </si>
  <si>
    <t>Provozní vlivy</t>
  </si>
  <si>
    <t>071002000</t>
  </si>
  <si>
    <t>Provoz investora, třetích osob</t>
  </si>
  <si>
    <t>-160524075</t>
  </si>
  <si>
    <t>https://podminky.urs.cz/item/CS_URS_2022_02/071002000</t>
  </si>
  <si>
    <t xml:space="preserve">- opatření na zajištění bezpečnosti osob pohybujících se v blízkosti staveniště 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</si>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</sst>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4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39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13" xfId="0" applyFont="1" applyFill="1" applyBorder="1" applyAlignment="1" applyProtection="1">
      <alignment horizontal="center" vertical="center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8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8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/>
    </xf>
    <xf numFmtId="0" fontId="23" fillId="4" borderId="15" xfId="0" applyFont="1" applyFill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3" fillId="0" borderId="10" xfId="0" applyNumberFormat="1" applyFont="1" applyBorder="1" applyAlignment="1" applyProtection="1">
      <alignment/>
      <protection/>
    </xf>
    <xf numFmtId="166" fontId="33" fillId="0" borderId="11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2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8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8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167" fontId="23" fillId="2" borderId="22" xfId="0" applyNumberFormat="1" applyFont="1" applyFill="1" applyBorder="1" applyAlignment="1" applyProtection="1">
      <alignment vertical="center"/>
      <protection locked="0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8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2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40" fillId="0" borderId="23" xfId="0" applyFont="1" applyBorder="1" applyAlignment="1">
      <alignment vertical="center" wrapText="1"/>
    </xf>
    <xf numFmtId="0" fontId="40" fillId="0" borderId="24" xfId="0" applyFont="1" applyBorder="1" applyAlignment="1">
      <alignment vertical="center" wrapText="1"/>
    </xf>
    <xf numFmtId="0" fontId="40" fillId="0" borderId="25" xfId="0" applyFont="1" applyBorder="1" applyAlignment="1">
      <alignment vertical="center" wrapText="1"/>
    </xf>
    <xf numFmtId="0" fontId="40" fillId="0" borderId="26" xfId="0" applyFont="1" applyBorder="1" applyAlignment="1">
      <alignment horizontal="center" vertical="center" wrapText="1"/>
    </xf>
    <xf numFmtId="0" fontId="40" fillId="0" borderId="27" xfId="0" applyFont="1" applyBorder="1" applyAlignment="1">
      <alignment horizontal="center" vertical="center" wrapText="1"/>
    </xf>
    <xf numFmtId="0" fontId="40" fillId="0" borderId="26" xfId="0" applyFont="1" applyBorder="1" applyAlignment="1">
      <alignment vertical="center" wrapText="1"/>
    </xf>
    <xf numFmtId="0" fontId="40" fillId="0" borderId="27" xfId="0" applyFont="1" applyBorder="1" applyAlignment="1">
      <alignment vertical="center" wrapText="1"/>
    </xf>
    <xf numFmtId="0" fontId="4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3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40" fillId="0" borderId="28" xfId="0" applyFont="1" applyBorder="1" applyAlignment="1">
      <alignment vertical="center" wrapText="1"/>
    </xf>
    <xf numFmtId="0" fontId="44" fillId="0" borderId="29" xfId="0" applyFont="1" applyBorder="1" applyAlignment="1">
      <alignment vertical="center" wrapText="1"/>
    </xf>
    <xf numFmtId="0" fontId="40" fillId="0" borderId="30" xfId="0" applyFont="1" applyBorder="1" applyAlignment="1">
      <alignment vertical="center" wrapText="1"/>
    </xf>
    <xf numFmtId="0" fontId="40" fillId="0" borderId="0" xfId="0" applyFont="1" applyBorder="1" applyAlignment="1">
      <alignment vertical="top"/>
    </xf>
    <xf numFmtId="0" fontId="40" fillId="0" borderId="0" xfId="0" applyFont="1" applyAlignment="1">
      <alignment vertical="top"/>
    </xf>
    <xf numFmtId="0" fontId="40" fillId="0" borderId="23" xfId="0" applyFont="1" applyBorder="1" applyAlignment="1">
      <alignment horizontal="left" vertical="center"/>
    </xf>
    <xf numFmtId="0" fontId="40" fillId="0" borderId="24" xfId="0" applyFont="1" applyBorder="1" applyAlignment="1">
      <alignment horizontal="left" vertical="center"/>
    </xf>
    <xf numFmtId="0" fontId="40" fillId="0" borderId="25" xfId="0" applyFont="1" applyBorder="1" applyAlignment="1">
      <alignment horizontal="left" vertical="center"/>
    </xf>
    <xf numFmtId="0" fontId="40" fillId="0" borderId="26" xfId="0" applyFont="1" applyBorder="1" applyAlignment="1">
      <alignment horizontal="left" vertical="center"/>
    </xf>
    <xf numFmtId="0" fontId="40" fillId="0" borderId="27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0" fontId="42" fillId="0" borderId="29" xfId="0" applyFont="1" applyBorder="1" applyAlignment="1">
      <alignment horizontal="center" vertical="center"/>
    </xf>
    <xf numFmtId="0" fontId="45" fillId="0" borderId="29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3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40" fillId="0" borderId="28" xfId="0" applyFont="1" applyBorder="1" applyAlignment="1">
      <alignment horizontal="left" vertical="center"/>
    </xf>
    <xf numFmtId="0" fontId="44" fillId="0" borderId="29" xfId="0" applyFont="1" applyBorder="1" applyAlignment="1">
      <alignment horizontal="left" vertical="center"/>
    </xf>
    <xf numFmtId="0" fontId="40" fillId="0" borderId="30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center" vertical="center" wrapText="1"/>
    </xf>
    <xf numFmtId="0" fontId="40" fillId="0" borderId="23" xfId="0" applyFont="1" applyBorder="1" applyAlignment="1">
      <alignment horizontal="left" vertical="center" wrapText="1"/>
    </xf>
    <xf numFmtId="0" fontId="40" fillId="0" borderId="24" xfId="0" applyFont="1" applyBorder="1" applyAlignment="1">
      <alignment horizontal="left" vertical="center" wrapText="1"/>
    </xf>
    <xf numFmtId="0" fontId="40" fillId="0" borderId="25" xfId="0" applyFont="1" applyBorder="1" applyAlignment="1">
      <alignment horizontal="left" vertical="center" wrapText="1"/>
    </xf>
    <xf numFmtId="0" fontId="40" fillId="0" borderId="26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/>
    </xf>
    <xf numFmtId="0" fontId="43" fillId="0" borderId="27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 wrapText="1"/>
    </xf>
    <xf numFmtId="0" fontId="43" fillId="0" borderId="29" xfId="0" applyFont="1" applyBorder="1" applyAlignment="1">
      <alignment horizontal="left" vertical="center" wrapText="1"/>
    </xf>
    <xf numFmtId="0" fontId="43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3" fillId="0" borderId="28" xfId="0" applyFont="1" applyBorder="1" applyAlignment="1">
      <alignment horizontal="left" vertical="center"/>
    </xf>
    <xf numFmtId="0" fontId="43" fillId="0" borderId="30" xfId="0" applyFont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45" fillId="0" borderId="29" xfId="0" applyFont="1" applyBorder="1" applyAlignment="1">
      <alignment vertical="center"/>
    </xf>
    <xf numFmtId="0" fontId="42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2" fillId="0" borderId="29" xfId="0" applyFont="1" applyBorder="1" applyAlignment="1">
      <alignment horizontal="left"/>
    </xf>
    <xf numFmtId="0" fontId="45" fillId="0" borderId="29" xfId="0" applyFont="1" applyBorder="1" applyAlignment="1">
      <alignment/>
    </xf>
    <xf numFmtId="0" fontId="40" fillId="0" borderId="26" xfId="0" applyFont="1" applyBorder="1" applyAlignment="1">
      <alignment vertical="top"/>
    </xf>
    <xf numFmtId="0" fontId="40" fillId="0" borderId="27" xfId="0" applyFont="1" applyBorder="1" applyAlignment="1">
      <alignment vertical="top"/>
    </xf>
    <xf numFmtId="0" fontId="40" fillId="0" borderId="28" xfId="0" applyFont="1" applyBorder="1" applyAlignment="1">
      <alignment vertical="top"/>
    </xf>
    <xf numFmtId="0" fontId="40" fillId="0" borderId="29" xfId="0" applyFont="1" applyBorder="1" applyAlignment="1">
      <alignment vertical="top"/>
    </xf>
    <xf numFmtId="0" fontId="40" fillId="0" borderId="30" xfId="0" applyFont="1" applyBorder="1" applyAlignment="1">
      <alignment vertical="top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1" fillId="0" borderId="17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8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/>
    <xf numFmtId="4" fontId="29" fillId="0" borderId="0" xfId="0" applyNumberFormat="1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 wrapText="1"/>
    </xf>
    <xf numFmtId="0" fontId="42" fillId="0" borderId="29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 wrapText="1"/>
    </xf>
    <xf numFmtId="0" fontId="42" fillId="0" borderId="29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317121101" TargetMode="External" /><Relationship Id="rId2" Type="http://schemas.openxmlformats.org/officeDocument/2006/relationships/hyperlink" Target="https://podminky.urs.cz/item/CS_URS_2022_02/612325223" TargetMode="External" /><Relationship Id="rId3" Type="http://schemas.openxmlformats.org/officeDocument/2006/relationships/hyperlink" Target="https://podminky.urs.cz/item/CS_URS_2022_02/612325225" TargetMode="External" /><Relationship Id="rId4" Type="http://schemas.openxmlformats.org/officeDocument/2006/relationships/hyperlink" Target="https://podminky.urs.cz/item/CS_URS_2022_02/642942611" TargetMode="External" /><Relationship Id="rId5" Type="http://schemas.openxmlformats.org/officeDocument/2006/relationships/hyperlink" Target="https://podminky.urs.cz/item/CS_URS_2022_02/949101111" TargetMode="External" /><Relationship Id="rId6" Type="http://schemas.openxmlformats.org/officeDocument/2006/relationships/hyperlink" Target="https://podminky.urs.cz/item/CS_URS_2022_02/952901111" TargetMode="External" /><Relationship Id="rId7" Type="http://schemas.openxmlformats.org/officeDocument/2006/relationships/hyperlink" Target="https://podminky.urs.cz/item/CS_URS_2022_02/968072455" TargetMode="External" /><Relationship Id="rId8" Type="http://schemas.openxmlformats.org/officeDocument/2006/relationships/hyperlink" Target="https://podminky.urs.cz/item/CS_URS_2022_02/971033531" TargetMode="External" /><Relationship Id="rId9" Type="http://schemas.openxmlformats.org/officeDocument/2006/relationships/hyperlink" Target="https://podminky.urs.cz/item/CS_URS_2022_02/971042651" TargetMode="External" /><Relationship Id="rId10" Type="http://schemas.openxmlformats.org/officeDocument/2006/relationships/hyperlink" Target="https://podminky.urs.cz/item/CS_URS_2022_02/974031664" TargetMode="External" /><Relationship Id="rId11" Type="http://schemas.openxmlformats.org/officeDocument/2006/relationships/hyperlink" Target="https://podminky.urs.cz/item/CS_URS_2022_02/977211111" TargetMode="External" /><Relationship Id="rId12" Type="http://schemas.openxmlformats.org/officeDocument/2006/relationships/hyperlink" Target="https://podminky.urs.cz/item/CS_URS_2022_02/997013111" TargetMode="External" /><Relationship Id="rId13" Type="http://schemas.openxmlformats.org/officeDocument/2006/relationships/hyperlink" Target="https://podminky.urs.cz/item/CS_URS_2022_02/997013501" TargetMode="External" /><Relationship Id="rId14" Type="http://schemas.openxmlformats.org/officeDocument/2006/relationships/hyperlink" Target="https://podminky.urs.cz/item/CS_URS_2022_02/997013509" TargetMode="External" /><Relationship Id="rId15" Type="http://schemas.openxmlformats.org/officeDocument/2006/relationships/hyperlink" Target="https://podminky.urs.cz/item/CS_URS_2022_02/997013631" TargetMode="External" /><Relationship Id="rId16" Type="http://schemas.openxmlformats.org/officeDocument/2006/relationships/hyperlink" Target="https://podminky.urs.cz/item/CS_URS_2022_02/998011001" TargetMode="External" /><Relationship Id="rId17" Type="http://schemas.openxmlformats.org/officeDocument/2006/relationships/hyperlink" Target="https://podminky.urs.cz/item/CS_URS_2022_02/998721201" TargetMode="External" /><Relationship Id="rId18" Type="http://schemas.openxmlformats.org/officeDocument/2006/relationships/hyperlink" Target="https://podminky.urs.cz/item/CS_URS_2022_02/725210821" TargetMode="External" /><Relationship Id="rId19" Type="http://schemas.openxmlformats.org/officeDocument/2006/relationships/hyperlink" Target="https://podminky.urs.cz/item/CS_URS_2022_02/725211617" TargetMode="External" /><Relationship Id="rId20" Type="http://schemas.openxmlformats.org/officeDocument/2006/relationships/hyperlink" Target="https://podminky.urs.cz/item/CS_URS_2022_02/725330820" TargetMode="External" /><Relationship Id="rId21" Type="http://schemas.openxmlformats.org/officeDocument/2006/relationships/hyperlink" Target="https://podminky.urs.cz/item/CS_URS_2022_02/725339111" TargetMode="External" /><Relationship Id="rId22" Type="http://schemas.openxmlformats.org/officeDocument/2006/relationships/hyperlink" Target="https://podminky.urs.cz/item/CS_URS_2022_02/725820802" TargetMode="External" /><Relationship Id="rId23" Type="http://schemas.openxmlformats.org/officeDocument/2006/relationships/hyperlink" Target="https://podminky.urs.cz/item/CS_URS_2022_02/725822613" TargetMode="External" /><Relationship Id="rId24" Type="http://schemas.openxmlformats.org/officeDocument/2006/relationships/hyperlink" Target="https://podminky.urs.cz/item/CS_URS_2022_02/725829111" TargetMode="External" /><Relationship Id="rId25" Type="http://schemas.openxmlformats.org/officeDocument/2006/relationships/hyperlink" Target="https://podminky.urs.cz/item/CS_URS_2022_02/725860811" TargetMode="External" /><Relationship Id="rId26" Type="http://schemas.openxmlformats.org/officeDocument/2006/relationships/hyperlink" Target="https://podminky.urs.cz/item/CS_URS_2022_02/998725201" TargetMode="External" /><Relationship Id="rId27" Type="http://schemas.openxmlformats.org/officeDocument/2006/relationships/hyperlink" Target="https://podminky.urs.cz/item/CS_URS_2022_02/763111417" TargetMode="External" /><Relationship Id="rId28" Type="http://schemas.openxmlformats.org/officeDocument/2006/relationships/hyperlink" Target="https://podminky.urs.cz/item/CS_URS_2022_02/763183112" TargetMode="External" /><Relationship Id="rId29" Type="http://schemas.openxmlformats.org/officeDocument/2006/relationships/hyperlink" Target="https://podminky.urs.cz/item/CS_URS_2022_02/998763401" TargetMode="External" /><Relationship Id="rId30" Type="http://schemas.openxmlformats.org/officeDocument/2006/relationships/hyperlink" Target="https://podminky.urs.cz/item/CS_URS_2022_02/766660002" TargetMode="External" /><Relationship Id="rId31" Type="http://schemas.openxmlformats.org/officeDocument/2006/relationships/hyperlink" Target="https://podminky.urs.cz/item/CS_URS_2022_02/766660312" TargetMode="External" /><Relationship Id="rId32" Type="http://schemas.openxmlformats.org/officeDocument/2006/relationships/hyperlink" Target="https://podminky.urs.cz/item/CS_URS_2022_02/766691914" TargetMode="External" /><Relationship Id="rId33" Type="http://schemas.openxmlformats.org/officeDocument/2006/relationships/hyperlink" Target="https://podminky.urs.cz/item/CS_URS_2022_02/998766201" TargetMode="External" /><Relationship Id="rId34" Type="http://schemas.openxmlformats.org/officeDocument/2006/relationships/hyperlink" Target="https://podminky.urs.cz/item/CS_URS_2022_02/776111116" TargetMode="External" /><Relationship Id="rId35" Type="http://schemas.openxmlformats.org/officeDocument/2006/relationships/hyperlink" Target="https://podminky.urs.cz/item/CS_URS_2022_02/776111311" TargetMode="External" /><Relationship Id="rId36" Type="http://schemas.openxmlformats.org/officeDocument/2006/relationships/hyperlink" Target="https://podminky.urs.cz/item/CS_URS_2022_02/776121112" TargetMode="External" /><Relationship Id="rId37" Type="http://schemas.openxmlformats.org/officeDocument/2006/relationships/hyperlink" Target="https://podminky.urs.cz/item/CS_URS_2022_02/776201811" TargetMode="External" /><Relationship Id="rId38" Type="http://schemas.openxmlformats.org/officeDocument/2006/relationships/hyperlink" Target="https://podminky.urs.cz/item/CS_URS_2022_02/776221121" TargetMode="External" /><Relationship Id="rId39" Type="http://schemas.openxmlformats.org/officeDocument/2006/relationships/hyperlink" Target="https://podminky.urs.cz/item/CS_URS_2022_02/776223112" TargetMode="External" /><Relationship Id="rId40" Type="http://schemas.openxmlformats.org/officeDocument/2006/relationships/hyperlink" Target="https://podminky.urs.cz/item/CS_URS_2022_02/776410811" TargetMode="External" /><Relationship Id="rId41" Type="http://schemas.openxmlformats.org/officeDocument/2006/relationships/hyperlink" Target="https://podminky.urs.cz/item/CS_URS_2022_02/776411213" TargetMode="External" /><Relationship Id="rId42" Type="http://schemas.openxmlformats.org/officeDocument/2006/relationships/hyperlink" Target="https://podminky.urs.cz/item/CS_URS_2022_02/776411214" TargetMode="External" /><Relationship Id="rId43" Type="http://schemas.openxmlformats.org/officeDocument/2006/relationships/hyperlink" Target="https://podminky.urs.cz/item/CS_URS_2022_02/998776201" TargetMode="External" /><Relationship Id="rId44" Type="http://schemas.openxmlformats.org/officeDocument/2006/relationships/hyperlink" Target="https://podminky.urs.cz/item/CS_URS_2022_02/781473810" TargetMode="External" /><Relationship Id="rId45" Type="http://schemas.openxmlformats.org/officeDocument/2006/relationships/hyperlink" Target="https://podminky.urs.cz/item/CS_URS_2022_02/784171101" TargetMode="External" /><Relationship Id="rId46" Type="http://schemas.openxmlformats.org/officeDocument/2006/relationships/hyperlink" Target="https://podminky.urs.cz/item/CS_URS_2022_02/784171111" TargetMode="External" /><Relationship Id="rId47" Type="http://schemas.openxmlformats.org/officeDocument/2006/relationships/hyperlink" Target="https://podminky.urs.cz/item/CS_URS_2022_02/784181101" TargetMode="External" /><Relationship Id="rId48" Type="http://schemas.openxmlformats.org/officeDocument/2006/relationships/hyperlink" Target="https://podminky.urs.cz/item/CS_URS_2022_02/784211101" TargetMode="External" /><Relationship Id="rId49" Type="http://schemas.openxmlformats.org/officeDocument/2006/relationships/hyperlink" Target="https://podminky.urs.cz/item/CS_URS_2022_02/784211163" TargetMode="External" /><Relationship Id="rId50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013254000" TargetMode="External" /><Relationship Id="rId2" Type="http://schemas.openxmlformats.org/officeDocument/2006/relationships/hyperlink" Target="https://podminky.urs.cz/item/CS_URS_2022_02/020001000" TargetMode="External" /><Relationship Id="rId3" Type="http://schemas.openxmlformats.org/officeDocument/2006/relationships/hyperlink" Target="https://podminky.urs.cz/item/CS_URS_2022_02/030001000" TargetMode="External" /><Relationship Id="rId4" Type="http://schemas.openxmlformats.org/officeDocument/2006/relationships/hyperlink" Target="https://podminky.urs.cz/item/CS_URS_2022_02/035103001" TargetMode="External" /><Relationship Id="rId5" Type="http://schemas.openxmlformats.org/officeDocument/2006/relationships/hyperlink" Target="https://podminky.urs.cz/item/CS_URS_2022_02/039002000" TargetMode="External" /><Relationship Id="rId6" Type="http://schemas.openxmlformats.org/officeDocument/2006/relationships/hyperlink" Target="https://podminky.urs.cz/item/CS_URS_2022_02/045002000" TargetMode="External" /><Relationship Id="rId7" Type="http://schemas.openxmlformats.org/officeDocument/2006/relationships/hyperlink" Target="https://podminky.urs.cz/item/CS_URS_2022_02/071002000" TargetMode="External" /><Relationship Id="rId8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8"/>
  <sheetViews>
    <sheetView showGridLines="0" zoomScale="85" zoomScaleNormal="85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44:72" s="1" customFormat="1" ht="36.95" customHeight="1">
      <c r="AR2" s="360"/>
      <c r="AS2" s="360"/>
      <c r="AT2" s="360"/>
      <c r="AU2" s="360"/>
      <c r="AV2" s="360"/>
      <c r="AW2" s="360"/>
      <c r="AX2" s="360"/>
      <c r="AY2" s="360"/>
      <c r="AZ2" s="360"/>
      <c r="BA2" s="360"/>
      <c r="BB2" s="360"/>
      <c r="BC2" s="360"/>
      <c r="BD2" s="360"/>
      <c r="BE2" s="360"/>
      <c r="BS2" s="19" t="s">
        <v>6</v>
      </c>
      <c r="BT2" s="19" t="s">
        <v>7</v>
      </c>
    </row>
    <row r="3" spans="2:72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pans="2:71" s="1" customFormat="1" ht="24.95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10</v>
      </c>
      <c r="BE4" s="27" t="s">
        <v>11</v>
      </c>
      <c r="BS4" s="19" t="s">
        <v>12</v>
      </c>
    </row>
    <row r="5" spans="2:71" s="1" customFormat="1" ht="12" customHeight="1">
      <c r="B5" s="23"/>
      <c r="C5" s="24"/>
      <c r="D5" s="28" t="s">
        <v>13</v>
      </c>
      <c r="E5" s="24"/>
      <c r="F5" s="24"/>
      <c r="G5" s="24"/>
      <c r="H5" s="24"/>
      <c r="I5" s="24"/>
      <c r="J5" s="24"/>
      <c r="K5" s="335" t="s">
        <v>14</v>
      </c>
      <c r="L5" s="336"/>
      <c r="M5" s="336"/>
      <c r="N5" s="336"/>
      <c r="O5" s="336"/>
      <c r="P5" s="336"/>
      <c r="Q5" s="336"/>
      <c r="R5" s="336"/>
      <c r="S5" s="336"/>
      <c r="T5" s="336"/>
      <c r="U5" s="336"/>
      <c r="V5" s="336"/>
      <c r="W5" s="336"/>
      <c r="X5" s="336"/>
      <c r="Y5" s="336"/>
      <c r="Z5" s="336"/>
      <c r="AA5" s="336"/>
      <c r="AB5" s="336"/>
      <c r="AC5" s="336"/>
      <c r="AD5" s="336"/>
      <c r="AE5" s="336"/>
      <c r="AF5" s="336"/>
      <c r="AG5" s="336"/>
      <c r="AH5" s="336"/>
      <c r="AI5" s="336"/>
      <c r="AJ5" s="336"/>
      <c r="AK5" s="336"/>
      <c r="AL5" s="336"/>
      <c r="AM5" s="336"/>
      <c r="AN5" s="336"/>
      <c r="AO5" s="336"/>
      <c r="AP5" s="24"/>
      <c r="AQ5" s="24"/>
      <c r="AR5" s="22"/>
      <c r="BE5" s="332" t="s">
        <v>15</v>
      </c>
      <c r="BS5" s="19" t="s">
        <v>6</v>
      </c>
    </row>
    <row r="6" spans="2:71" s="1" customFormat="1" ht="36.95" customHeight="1">
      <c r="B6" s="23"/>
      <c r="C6" s="24"/>
      <c r="D6" s="30" t="s">
        <v>16</v>
      </c>
      <c r="E6" s="24"/>
      <c r="F6" s="24"/>
      <c r="G6" s="24"/>
      <c r="H6" s="24"/>
      <c r="I6" s="24"/>
      <c r="J6" s="24"/>
      <c r="K6" s="337" t="s">
        <v>17</v>
      </c>
      <c r="L6" s="336"/>
      <c r="M6" s="336"/>
      <c r="N6" s="336"/>
      <c r="O6" s="336"/>
      <c r="P6" s="336"/>
      <c r="Q6" s="336"/>
      <c r="R6" s="336"/>
      <c r="S6" s="336"/>
      <c r="T6" s="336"/>
      <c r="U6" s="336"/>
      <c r="V6" s="336"/>
      <c r="W6" s="336"/>
      <c r="X6" s="336"/>
      <c r="Y6" s="336"/>
      <c r="Z6" s="336"/>
      <c r="AA6" s="336"/>
      <c r="AB6" s="336"/>
      <c r="AC6" s="336"/>
      <c r="AD6" s="336"/>
      <c r="AE6" s="336"/>
      <c r="AF6" s="336"/>
      <c r="AG6" s="336"/>
      <c r="AH6" s="336"/>
      <c r="AI6" s="336"/>
      <c r="AJ6" s="336"/>
      <c r="AK6" s="336"/>
      <c r="AL6" s="336"/>
      <c r="AM6" s="336"/>
      <c r="AN6" s="336"/>
      <c r="AO6" s="336"/>
      <c r="AP6" s="24"/>
      <c r="AQ6" s="24"/>
      <c r="AR6" s="22"/>
      <c r="BE6" s="333"/>
      <c r="BS6" s="19" t="s">
        <v>6</v>
      </c>
    </row>
    <row r="7" spans="2:71" s="1" customFormat="1" ht="12" customHeight="1">
      <c r="B7" s="23"/>
      <c r="C7" s="24"/>
      <c r="D7" s="31" t="s">
        <v>18</v>
      </c>
      <c r="E7" s="24"/>
      <c r="F7" s="24"/>
      <c r="G7" s="24"/>
      <c r="H7" s="24"/>
      <c r="I7" s="24"/>
      <c r="J7" s="24"/>
      <c r="K7" s="29" t="s">
        <v>19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1" t="s">
        <v>20</v>
      </c>
      <c r="AL7" s="24"/>
      <c r="AM7" s="24"/>
      <c r="AN7" s="29" t="s">
        <v>21</v>
      </c>
      <c r="AO7" s="24"/>
      <c r="AP7" s="24"/>
      <c r="AQ7" s="24"/>
      <c r="AR7" s="22"/>
      <c r="BE7" s="333"/>
      <c r="BS7" s="19" t="s">
        <v>6</v>
      </c>
    </row>
    <row r="8" spans="2:71" s="1" customFormat="1" ht="12" customHeight="1">
      <c r="B8" s="23"/>
      <c r="C8" s="24"/>
      <c r="D8" s="31" t="s">
        <v>22</v>
      </c>
      <c r="E8" s="24"/>
      <c r="F8" s="24"/>
      <c r="G8" s="24"/>
      <c r="H8" s="24"/>
      <c r="I8" s="24"/>
      <c r="J8" s="24"/>
      <c r="K8" s="29" t="s">
        <v>23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1" t="s">
        <v>24</v>
      </c>
      <c r="AL8" s="24"/>
      <c r="AM8" s="24"/>
      <c r="AN8" s="32" t="s">
        <v>25</v>
      </c>
      <c r="AO8" s="24"/>
      <c r="AP8" s="24"/>
      <c r="AQ8" s="24"/>
      <c r="AR8" s="22"/>
      <c r="BE8" s="333"/>
      <c r="BS8" s="19" t="s">
        <v>6</v>
      </c>
    </row>
    <row r="9" spans="2:71" s="1" customFormat="1" ht="14.45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2"/>
      <c r="BE9" s="333"/>
      <c r="BS9" s="19" t="s">
        <v>6</v>
      </c>
    </row>
    <row r="10" spans="2:71" s="1" customFormat="1" ht="12" customHeight="1">
      <c r="B10" s="23"/>
      <c r="C10" s="24"/>
      <c r="D10" s="31" t="s">
        <v>26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1" t="s">
        <v>27</v>
      </c>
      <c r="AL10" s="24"/>
      <c r="AM10" s="24"/>
      <c r="AN10" s="29" t="s">
        <v>28</v>
      </c>
      <c r="AO10" s="24"/>
      <c r="AP10" s="24"/>
      <c r="AQ10" s="24"/>
      <c r="AR10" s="22"/>
      <c r="BE10" s="333"/>
      <c r="BS10" s="19" t="s">
        <v>6</v>
      </c>
    </row>
    <row r="11" spans="2:71" s="1" customFormat="1" ht="18.4" customHeight="1">
      <c r="B11" s="23"/>
      <c r="C11" s="24"/>
      <c r="D11" s="24"/>
      <c r="E11" s="29" t="s">
        <v>29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1" t="s">
        <v>30</v>
      </c>
      <c r="AL11" s="24"/>
      <c r="AM11" s="24"/>
      <c r="AN11" s="29" t="s">
        <v>28</v>
      </c>
      <c r="AO11" s="24"/>
      <c r="AP11" s="24"/>
      <c r="AQ11" s="24"/>
      <c r="AR11" s="22"/>
      <c r="BE11" s="333"/>
      <c r="BS11" s="19" t="s">
        <v>6</v>
      </c>
    </row>
    <row r="12" spans="2:71" s="1" customFormat="1" ht="6.95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E12" s="333"/>
      <c r="BS12" s="19" t="s">
        <v>6</v>
      </c>
    </row>
    <row r="13" spans="2:71" s="1" customFormat="1" ht="12" customHeight="1">
      <c r="B13" s="23"/>
      <c r="C13" s="24"/>
      <c r="D13" s="31" t="s">
        <v>31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1" t="s">
        <v>27</v>
      </c>
      <c r="AL13" s="24"/>
      <c r="AM13" s="24"/>
      <c r="AN13" s="33" t="s">
        <v>32</v>
      </c>
      <c r="AO13" s="24"/>
      <c r="AP13" s="24"/>
      <c r="AQ13" s="24"/>
      <c r="AR13" s="22"/>
      <c r="BE13" s="333"/>
      <c r="BS13" s="19" t="s">
        <v>6</v>
      </c>
    </row>
    <row r="14" spans="2:71" ht="12.75">
      <c r="B14" s="23"/>
      <c r="C14" s="24"/>
      <c r="D14" s="24"/>
      <c r="E14" s="338" t="s">
        <v>32</v>
      </c>
      <c r="F14" s="339"/>
      <c r="G14" s="339"/>
      <c r="H14" s="339"/>
      <c r="I14" s="339"/>
      <c r="J14" s="339"/>
      <c r="K14" s="339"/>
      <c r="L14" s="339"/>
      <c r="M14" s="339"/>
      <c r="N14" s="339"/>
      <c r="O14" s="339"/>
      <c r="P14" s="339"/>
      <c r="Q14" s="339"/>
      <c r="R14" s="339"/>
      <c r="S14" s="339"/>
      <c r="T14" s="339"/>
      <c r="U14" s="339"/>
      <c r="V14" s="339"/>
      <c r="W14" s="339"/>
      <c r="X14" s="339"/>
      <c r="Y14" s="339"/>
      <c r="Z14" s="339"/>
      <c r="AA14" s="339"/>
      <c r="AB14" s="339"/>
      <c r="AC14" s="339"/>
      <c r="AD14" s="339"/>
      <c r="AE14" s="339"/>
      <c r="AF14" s="339"/>
      <c r="AG14" s="339"/>
      <c r="AH14" s="339"/>
      <c r="AI14" s="339"/>
      <c r="AJ14" s="339"/>
      <c r="AK14" s="31" t="s">
        <v>30</v>
      </c>
      <c r="AL14" s="24"/>
      <c r="AM14" s="24"/>
      <c r="AN14" s="33" t="s">
        <v>32</v>
      </c>
      <c r="AO14" s="24"/>
      <c r="AP14" s="24"/>
      <c r="AQ14" s="24"/>
      <c r="AR14" s="22"/>
      <c r="BE14" s="333"/>
      <c r="BS14" s="19" t="s">
        <v>6</v>
      </c>
    </row>
    <row r="15" spans="2:71" s="1" customFormat="1" ht="6.95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E15" s="333"/>
      <c r="BS15" s="19" t="s">
        <v>4</v>
      </c>
    </row>
    <row r="16" spans="2:71" s="1" customFormat="1" ht="12" customHeight="1">
      <c r="B16" s="23"/>
      <c r="C16" s="24"/>
      <c r="D16" s="31" t="s">
        <v>33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1" t="s">
        <v>27</v>
      </c>
      <c r="AL16" s="24"/>
      <c r="AM16" s="24"/>
      <c r="AN16" s="29" t="s">
        <v>28</v>
      </c>
      <c r="AO16" s="24"/>
      <c r="AP16" s="24"/>
      <c r="AQ16" s="24"/>
      <c r="AR16" s="22"/>
      <c r="BE16" s="333"/>
      <c r="BS16" s="19" t="s">
        <v>4</v>
      </c>
    </row>
    <row r="17" spans="2:71" s="1" customFormat="1" ht="18.4" customHeight="1">
      <c r="B17" s="23"/>
      <c r="C17" s="24"/>
      <c r="D17" s="24"/>
      <c r="E17" s="29" t="s">
        <v>34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1" t="s">
        <v>30</v>
      </c>
      <c r="AL17" s="24"/>
      <c r="AM17" s="24"/>
      <c r="AN17" s="29" t="s">
        <v>28</v>
      </c>
      <c r="AO17" s="24"/>
      <c r="AP17" s="24"/>
      <c r="AQ17" s="24"/>
      <c r="AR17" s="22"/>
      <c r="BE17" s="333"/>
      <c r="BS17" s="19" t="s">
        <v>35</v>
      </c>
    </row>
    <row r="18" spans="2:71" s="1" customFormat="1" ht="6.95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E18" s="333"/>
      <c r="BS18" s="19" t="s">
        <v>6</v>
      </c>
    </row>
    <row r="19" spans="2:71" s="1" customFormat="1" ht="12" customHeight="1">
      <c r="B19" s="23"/>
      <c r="C19" s="24"/>
      <c r="D19" s="31" t="s">
        <v>36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1" t="s">
        <v>27</v>
      </c>
      <c r="AL19" s="24"/>
      <c r="AM19" s="24"/>
      <c r="AN19" s="29" t="s">
        <v>37</v>
      </c>
      <c r="AO19" s="24"/>
      <c r="AP19" s="24"/>
      <c r="AQ19" s="24"/>
      <c r="AR19" s="22"/>
      <c r="BE19" s="333"/>
      <c r="BS19" s="19" t="s">
        <v>6</v>
      </c>
    </row>
    <row r="20" spans="2:71" s="1" customFormat="1" ht="18.4" customHeight="1">
      <c r="B20" s="23"/>
      <c r="C20" s="24"/>
      <c r="D20" s="24"/>
      <c r="E20" s="29" t="s">
        <v>38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1" t="s">
        <v>30</v>
      </c>
      <c r="AL20" s="24"/>
      <c r="AM20" s="24"/>
      <c r="AN20" s="29" t="s">
        <v>28</v>
      </c>
      <c r="AO20" s="24"/>
      <c r="AP20" s="24"/>
      <c r="AQ20" s="24"/>
      <c r="AR20" s="22"/>
      <c r="BE20" s="333"/>
      <c r="BS20" s="19" t="s">
        <v>4</v>
      </c>
    </row>
    <row r="21" spans="2:57" s="1" customFormat="1" ht="6.9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E21" s="333"/>
    </row>
    <row r="22" spans="2:57" s="1" customFormat="1" ht="12" customHeight="1">
      <c r="B22" s="23"/>
      <c r="C22" s="24"/>
      <c r="D22" s="31" t="s">
        <v>39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E22" s="333"/>
    </row>
    <row r="23" spans="2:57" s="1" customFormat="1" ht="47.25" customHeight="1">
      <c r="B23" s="23"/>
      <c r="C23" s="24"/>
      <c r="D23" s="24"/>
      <c r="E23" s="340" t="s">
        <v>40</v>
      </c>
      <c r="F23" s="340"/>
      <c r="G23" s="340"/>
      <c r="H23" s="340"/>
      <c r="I23" s="340"/>
      <c r="J23" s="340"/>
      <c r="K23" s="340"/>
      <c r="L23" s="340"/>
      <c r="M23" s="340"/>
      <c r="N23" s="340"/>
      <c r="O23" s="340"/>
      <c r="P23" s="340"/>
      <c r="Q23" s="340"/>
      <c r="R23" s="340"/>
      <c r="S23" s="340"/>
      <c r="T23" s="340"/>
      <c r="U23" s="340"/>
      <c r="V23" s="340"/>
      <c r="W23" s="340"/>
      <c r="X23" s="340"/>
      <c r="Y23" s="340"/>
      <c r="Z23" s="340"/>
      <c r="AA23" s="340"/>
      <c r="AB23" s="340"/>
      <c r="AC23" s="340"/>
      <c r="AD23" s="340"/>
      <c r="AE23" s="340"/>
      <c r="AF23" s="340"/>
      <c r="AG23" s="340"/>
      <c r="AH23" s="340"/>
      <c r="AI23" s="340"/>
      <c r="AJ23" s="340"/>
      <c r="AK23" s="340"/>
      <c r="AL23" s="340"/>
      <c r="AM23" s="340"/>
      <c r="AN23" s="340"/>
      <c r="AO23" s="24"/>
      <c r="AP23" s="24"/>
      <c r="AQ23" s="24"/>
      <c r="AR23" s="22"/>
      <c r="BE23" s="333"/>
    </row>
    <row r="24" spans="2:57" s="1" customFormat="1" ht="6.9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E24" s="333"/>
    </row>
    <row r="25" spans="2:57" s="1" customFormat="1" ht="6.95" customHeight="1">
      <c r="B25" s="23"/>
      <c r="C25" s="24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24"/>
      <c r="AQ25" s="24"/>
      <c r="AR25" s="22"/>
      <c r="BE25" s="333"/>
    </row>
    <row r="26" spans="1:57" s="2" customFormat="1" ht="25.9" customHeight="1">
      <c r="A26" s="36"/>
      <c r="B26" s="37"/>
      <c r="C26" s="38"/>
      <c r="D26" s="39" t="s">
        <v>41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341">
        <f>ROUND(AG54,2)</f>
        <v>0</v>
      </c>
      <c r="AL26" s="342"/>
      <c r="AM26" s="342"/>
      <c r="AN26" s="342"/>
      <c r="AO26" s="342"/>
      <c r="AP26" s="38"/>
      <c r="AQ26" s="38"/>
      <c r="AR26" s="41"/>
      <c r="BE26" s="333"/>
    </row>
    <row r="27" spans="1:57" s="2" customFormat="1" ht="6.95" customHeight="1">
      <c r="A27" s="36"/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41"/>
      <c r="BE27" s="333"/>
    </row>
    <row r="28" spans="1:57" s="2" customFormat="1" ht="12.75">
      <c r="A28" s="36"/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343" t="s">
        <v>42</v>
      </c>
      <c r="M28" s="343"/>
      <c r="N28" s="343"/>
      <c r="O28" s="343"/>
      <c r="P28" s="343"/>
      <c r="Q28" s="38"/>
      <c r="R28" s="38"/>
      <c r="S28" s="38"/>
      <c r="T28" s="38"/>
      <c r="U28" s="38"/>
      <c r="V28" s="38"/>
      <c r="W28" s="343" t="s">
        <v>43</v>
      </c>
      <c r="X28" s="343"/>
      <c r="Y28" s="343"/>
      <c r="Z28" s="343"/>
      <c r="AA28" s="343"/>
      <c r="AB28" s="343"/>
      <c r="AC28" s="343"/>
      <c r="AD28" s="343"/>
      <c r="AE28" s="343"/>
      <c r="AF28" s="38"/>
      <c r="AG28" s="38"/>
      <c r="AH28" s="38"/>
      <c r="AI28" s="38"/>
      <c r="AJ28" s="38"/>
      <c r="AK28" s="343" t="s">
        <v>44</v>
      </c>
      <c r="AL28" s="343"/>
      <c r="AM28" s="343"/>
      <c r="AN28" s="343"/>
      <c r="AO28" s="343"/>
      <c r="AP28" s="38"/>
      <c r="AQ28" s="38"/>
      <c r="AR28" s="41"/>
      <c r="BE28" s="333"/>
    </row>
    <row r="29" spans="2:57" s="3" customFormat="1" ht="14.45" customHeight="1">
      <c r="B29" s="42"/>
      <c r="C29" s="43"/>
      <c r="D29" s="31" t="s">
        <v>45</v>
      </c>
      <c r="E29" s="43"/>
      <c r="F29" s="31" t="s">
        <v>46</v>
      </c>
      <c r="G29" s="43"/>
      <c r="H29" s="43"/>
      <c r="I29" s="43"/>
      <c r="J29" s="43"/>
      <c r="K29" s="43"/>
      <c r="L29" s="346">
        <v>0.21</v>
      </c>
      <c r="M29" s="345"/>
      <c r="N29" s="345"/>
      <c r="O29" s="345"/>
      <c r="P29" s="345"/>
      <c r="Q29" s="43"/>
      <c r="R29" s="43"/>
      <c r="S29" s="43"/>
      <c r="T29" s="43"/>
      <c r="U29" s="43"/>
      <c r="V29" s="43"/>
      <c r="W29" s="344">
        <f>ROUND(AZ54,2)</f>
        <v>0</v>
      </c>
      <c r="X29" s="345"/>
      <c r="Y29" s="345"/>
      <c r="Z29" s="345"/>
      <c r="AA29" s="345"/>
      <c r="AB29" s="345"/>
      <c r="AC29" s="345"/>
      <c r="AD29" s="345"/>
      <c r="AE29" s="345"/>
      <c r="AF29" s="43"/>
      <c r="AG29" s="43"/>
      <c r="AH29" s="43"/>
      <c r="AI29" s="43"/>
      <c r="AJ29" s="43"/>
      <c r="AK29" s="344">
        <f>ROUND(AV54,2)</f>
        <v>0</v>
      </c>
      <c r="AL29" s="345"/>
      <c r="AM29" s="345"/>
      <c r="AN29" s="345"/>
      <c r="AO29" s="345"/>
      <c r="AP29" s="43"/>
      <c r="AQ29" s="43"/>
      <c r="AR29" s="44"/>
      <c r="BE29" s="334"/>
    </row>
    <row r="30" spans="2:57" s="3" customFormat="1" ht="14.45" customHeight="1">
      <c r="B30" s="42"/>
      <c r="C30" s="43"/>
      <c r="D30" s="43"/>
      <c r="E30" s="43"/>
      <c r="F30" s="31" t="s">
        <v>47</v>
      </c>
      <c r="G30" s="43"/>
      <c r="H30" s="43"/>
      <c r="I30" s="43"/>
      <c r="J30" s="43"/>
      <c r="K30" s="43"/>
      <c r="L30" s="346">
        <v>0.15</v>
      </c>
      <c r="M30" s="345"/>
      <c r="N30" s="345"/>
      <c r="O30" s="345"/>
      <c r="P30" s="345"/>
      <c r="Q30" s="43"/>
      <c r="R30" s="43"/>
      <c r="S30" s="43"/>
      <c r="T30" s="43"/>
      <c r="U30" s="43"/>
      <c r="V30" s="43"/>
      <c r="W30" s="344">
        <f>ROUND(BA54,2)</f>
        <v>0</v>
      </c>
      <c r="X30" s="345"/>
      <c r="Y30" s="345"/>
      <c r="Z30" s="345"/>
      <c r="AA30" s="345"/>
      <c r="AB30" s="345"/>
      <c r="AC30" s="345"/>
      <c r="AD30" s="345"/>
      <c r="AE30" s="345"/>
      <c r="AF30" s="43"/>
      <c r="AG30" s="43"/>
      <c r="AH30" s="43"/>
      <c r="AI30" s="43"/>
      <c r="AJ30" s="43"/>
      <c r="AK30" s="344">
        <f>ROUND(AW54,2)</f>
        <v>0</v>
      </c>
      <c r="AL30" s="345"/>
      <c r="AM30" s="345"/>
      <c r="AN30" s="345"/>
      <c r="AO30" s="345"/>
      <c r="AP30" s="43"/>
      <c r="AQ30" s="43"/>
      <c r="AR30" s="44"/>
      <c r="BE30" s="334"/>
    </row>
    <row r="31" spans="2:57" s="3" customFormat="1" ht="14.45" customHeight="1" hidden="1">
      <c r="B31" s="42"/>
      <c r="C31" s="43"/>
      <c r="D31" s="43"/>
      <c r="E31" s="43"/>
      <c r="F31" s="31" t="s">
        <v>48</v>
      </c>
      <c r="G31" s="43"/>
      <c r="H31" s="43"/>
      <c r="I31" s="43"/>
      <c r="J31" s="43"/>
      <c r="K31" s="43"/>
      <c r="L31" s="346">
        <v>0.21</v>
      </c>
      <c r="M31" s="345"/>
      <c r="N31" s="345"/>
      <c r="O31" s="345"/>
      <c r="P31" s="345"/>
      <c r="Q31" s="43"/>
      <c r="R31" s="43"/>
      <c r="S31" s="43"/>
      <c r="T31" s="43"/>
      <c r="U31" s="43"/>
      <c r="V31" s="43"/>
      <c r="W31" s="344">
        <f>ROUND(BB54,2)</f>
        <v>0</v>
      </c>
      <c r="X31" s="345"/>
      <c r="Y31" s="345"/>
      <c r="Z31" s="345"/>
      <c r="AA31" s="345"/>
      <c r="AB31" s="345"/>
      <c r="AC31" s="345"/>
      <c r="AD31" s="345"/>
      <c r="AE31" s="345"/>
      <c r="AF31" s="43"/>
      <c r="AG31" s="43"/>
      <c r="AH31" s="43"/>
      <c r="AI31" s="43"/>
      <c r="AJ31" s="43"/>
      <c r="AK31" s="344">
        <v>0</v>
      </c>
      <c r="AL31" s="345"/>
      <c r="AM31" s="345"/>
      <c r="AN31" s="345"/>
      <c r="AO31" s="345"/>
      <c r="AP31" s="43"/>
      <c r="AQ31" s="43"/>
      <c r="AR31" s="44"/>
      <c r="BE31" s="334"/>
    </row>
    <row r="32" spans="2:57" s="3" customFormat="1" ht="14.45" customHeight="1" hidden="1">
      <c r="B32" s="42"/>
      <c r="C32" s="43"/>
      <c r="D32" s="43"/>
      <c r="E32" s="43"/>
      <c r="F32" s="31" t="s">
        <v>49</v>
      </c>
      <c r="G32" s="43"/>
      <c r="H32" s="43"/>
      <c r="I32" s="43"/>
      <c r="J32" s="43"/>
      <c r="K32" s="43"/>
      <c r="L32" s="346">
        <v>0.15</v>
      </c>
      <c r="M32" s="345"/>
      <c r="N32" s="345"/>
      <c r="O32" s="345"/>
      <c r="P32" s="345"/>
      <c r="Q32" s="43"/>
      <c r="R32" s="43"/>
      <c r="S32" s="43"/>
      <c r="T32" s="43"/>
      <c r="U32" s="43"/>
      <c r="V32" s="43"/>
      <c r="W32" s="344">
        <f>ROUND(BC54,2)</f>
        <v>0</v>
      </c>
      <c r="X32" s="345"/>
      <c r="Y32" s="345"/>
      <c r="Z32" s="345"/>
      <c r="AA32" s="345"/>
      <c r="AB32" s="345"/>
      <c r="AC32" s="345"/>
      <c r="AD32" s="345"/>
      <c r="AE32" s="345"/>
      <c r="AF32" s="43"/>
      <c r="AG32" s="43"/>
      <c r="AH32" s="43"/>
      <c r="AI32" s="43"/>
      <c r="AJ32" s="43"/>
      <c r="AK32" s="344">
        <v>0</v>
      </c>
      <c r="AL32" s="345"/>
      <c r="AM32" s="345"/>
      <c r="AN32" s="345"/>
      <c r="AO32" s="345"/>
      <c r="AP32" s="43"/>
      <c r="AQ32" s="43"/>
      <c r="AR32" s="44"/>
      <c r="BE32" s="334"/>
    </row>
    <row r="33" spans="2:44" s="3" customFormat="1" ht="14.45" customHeight="1" hidden="1">
      <c r="B33" s="42"/>
      <c r="C33" s="43"/>
      <c r="D33" s="43"/>
      <c r="E33" s="43"/>
      <c r="F33" s="31" t="s">
        <v>50</v>
      </c>
      <c r="G33" s="43"/>
      <c r="H33" s="43"/>
      <c r="I33" s="43"/>
      <c r="J33" s="43"/>
      <c r="K33" s="43"/>
      <c r="L33" s="346">
        <v>0</v>
      </c>
      <c r="M33" s="345"/>
      <c r="N33" s="345"/>
      <c r="O33" s="345"/>
      <c r="P33" s="345"/>
      <c r="Q33" s="43"/>
      <c r="R33" s="43"/>
      <c r="S33" s="43"/>
      <c r="T33" s="43"/>
      <c r="U33" s="43"/>
      <c r="V33" s="43"/>
      <c r="W33" s="344">
        <f>ROUND(BD54,2)</f>
        <v>0</v>
      </c>
      <c r="X33" s="345"/>
      <c r="Y33" s="345"/>
      <c r="Z33" s="345"/>
      <c r="AA33" s="345"/>
      <c r="AB33" s="345"/>
      <c r="AC33" s="345"/>
      <c r="AD33" s="345"/>
      <c r="AE33" s="345"/>
      <c r="AF33" s="43"/>
      <c r="AG33" s="43"/>
      <c r="AH33" s="43"/>
      <c r="AI33" s="43"/>
      <c r="AJ33" s="43"/>
      <c r="AK33" s="344">
        <v>0</v>
      </c>
      <c r="AL33" s="345"/>
      <c r="AM33" s="345"/>
      <c r="AN33" s="345"/>
      <c r="AO33" s="345"/>
      <c r="AP33" s="43"/>
      <c r="AQ33" s="43"/>
      <c r="AR33" s="44"/>
    </row>
    <row r="34" spans="1:57" s="2" customFormat="1" ht="6.95" customHeight="1">
      <c r="A34" s="36"/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41"/>
      <c r="BE34" s="36"/>
    </row>
    <row r="35" spans="1:57" s="2" customFormat="1" ht="25.9" customHeight="1">
      <c r="A35" s="36"/>
      <c r="B35" s="37"/>
      <c r="C35" s="45"/>
      <c r="D35" s="46" t="s">
        <v>51</v>
      </c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8" t="s">
        <v>52</v>
      </c>
      <c r="U35" s="47"/>
      <c r="V35" s="47"/>
      <c r="W35" s="47"/>
      <c r="X35" s="347" t="s">
        <v>53</v>
      </c>
      <c r="Y35" s="348"/>
      <c r="Z35" s="348"/>
      <c r="AA35" s="348"/>
      <c r="AB35" s="348"/>
      <c r="AC35" s="47"/>
      <c r="AD35" s="47"/>
      <c r="AE35" s="47"/>
      <c r="AF35" s="47"/>
      <c r="AG35" s="47"/>
      <c r="AH35" s="47"/>
      <c r="AI35" s="47"/>
      <c r="AJ35" s="47"/>
      <c r="AK35" s="349">
        <f>SUM(AK26:AK33)</f>
        <v>0</v>
      </c>
      <c r="AL35" s="348"/>
      <c r="AM35" s="348"/>
      <c r="AN35" s="348"/>
      <c r="AO35" s="350"/>
      <c r="AP35" s="45"/>
      <c r="AQ35" s="45"/>
      <c r="AR35" s="41"/>
      <c r="BE35" s="36"/>
    </row>
    <row r="36" spans="1:57" s="2" customFormat="1" ht="6.95" customHeight="1">
      <c r="A36" s="36"/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41"/>
      <c r="BE36" s="36"/>
    </row>
    <row r="37" spans="1:57" s="2" customFormat="1" ht="6.95" customHeight="1">
      <c r="A37" s="36"/>
      <c r="B37" s="49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41"/>
      <c r="BE37" s="36"/>
    </row>
    <row r="41" spans="1:57" s="2" customFormat="1" ht="6.95" customHeight="1">
      <c r="A41" s="36"/>
      <c r="B41" s="51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41"/>
      <c r="BE41" s="36"/>
    </row>
    <row r="42" spans="1:57" s="2" customFormat="1" ht="24.95" customHeight="1">
      <c r="A42" s="36"/>
      <c r="B42" s="37"/>
      <c r="C42" s="25" t="s">
        <v>54</v>
      </c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41"/>
      <c r="BE42" s="36"/>
    </row>
    <row r="43" spans="1:57" s="2" customFormat="1" ht="6.95" customHeight="1">
      <c r="A43" s="36"/>
      <c r="B43" s="37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41"/>
      <c r="BE43" s="36"/>
    </row>
    <row r="44" spans="2:44" s="4" customFormat="1" ht="12" customHeight="1">
      <c r="B44" s="53"/>
      <c r="C44" s="31" t="s">
        <v>13</v>
      </c>
      <c r="D44" s="54"/>
      <c r="E44" s="54"/>
      <c r="F44" s="54"/>
      <c r="G44" s="54"/>
      <c r="H44" s="54"/>
      <c r="I44" s="54"/>
      <c r="J44" s="54"/>
      <c r="K44" s="54"/>
      <c r="L44" s="54" t="str">
        <f>K5</f>
        <v>20220927</v>
      </c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5"/>
    </row>
    <row r="45" spans="2:44" s="5" customFormat="1" ht="36.95" customHeight="1">
      <c r="B45" s="56"/>
      <c r="C45" s="57" t="s">
        <v>16</v>
      </c>
      <c r="D45" s="58"/>
      <c r="E45" s="58"/>
      <c r="F45" s="58"/>
      <c r="G45" s="58"/>
      <c r="H45" s="58"/>
      <c r="I45" s="58"/>
      <c r="J45" s="58"/>
      <c r="K45" s="58"/>
      <c r="L45" s="370" t="str">
        <f>K6</f>
        <v>KREVNÍ CENTRUM, SDRUŽENÉ ZDRAVOTNICKÉ ZAŘÍZENÍ KRNOV</v>
      </c>
      <c r="M45" s="371"/>
      <c r="N45" s="371"/>
      <c r="O45" s="371"/>
      <c r="P45" s="371"/>
      <c r="Q45" s="371"/>
      <c r="R45" s="371"/>
      <c r="S45" s="371"/>
      <c r="T45" s="371"/>
      <c r="U45" s="371"/>
      <c r="V45" s="371"/>
      <c r="W45" s="371"/>
      <c r="X45" s="371"/>
      <c r="Y45" s="371"/>
      <c r="Z45" s="371"/>
      <c r="AA45" s="371"/>
      <c r="AB45" s="371"/>
      <c r="AC45" s="371"/>
      <c r="AD45" s="371"/>
      <c r="AE45" s="371"/>
      <c r="AF45" s="371"/>
      <c r="AG45" s="371"/>
      <c r="AH45" s="371"/>
      <c r="AI45" s="371"/>
      <c r="AJ45" s="371"/>
      <c r="AK45" s="371"/>
      <c r="AL45" s="371"/>
      <c r="AM45" s="371"/>
      <c r="AN45" s="371"/>
      <c r="AO45" s="371"/>
      <c r="AP45" s="58"/>
      <c r="AQ45" s="58"/>
      <c r="AR45" s="59"/>
    </row>
    <row r="46" spans="1:57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41"/>
      <c r="BE46" s="36"/>
    </row>
    <row r="47" spans="1:57" s="2" customFormat="1" ht="12" customHeight="1">
      <c r="A47" s="36"/>
      <c r="B47" s="37"/>
      <c r="C47" s="31" t="s">
        <v>22</v>
      </c>
      <c r="D47" s="38"/>
      <c r="E47" s="38"/>
      <c r="F47" s="38"/>
      <c r="G47" s="38"/>
      <c r="H47" s="38"/>
      <c r="I47" s="38"/>
      <c r="J47" s="38"/>
      <c r="K47" s="38"/>
      <c r="L47" s="60" t="str">
        <f>IF(K8="","",K8)</f>
        <v>Krnov</v>
      </c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1" t="s">
        <v>24</v>
      </c>
      <c r="AJ47" s="38"/>
      <c r="AK47" s="38"/>
      <c r="AL47" s="38"/>
      <c r="AM47" s="351" t="str">
        <f>IF(AN8="","",AN8)</f>
        <v>27. 9. 2022</v>
      </c>
      <c r="AN47" s="351"/>
      <c r="AO47" s="38"/>
      <c r="AP47" s="38"/>
      <c r="AQ47" s="38"/>
      <c r="AR47" s="41"/>
      <c r="BE47" s="36"/>
    </row>
    <row r="48" spans="1:57" s="2" customFormat="1" ht="6.95" customHeight="1">
      <c r="A48" s="36"/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41"/>
      <c r="BE48" s="36"/>
    </row>
    <row r="49" spans="1:57" s="2" customFormat="1" ht="15.2" customHeight="1">
      <c r="A49" s="36"/>
      <c r="B49" s="37"/>
      <c r="C49" s="31" t="s">
        <v>26</v>
      </c>
      <c r="D49" s="38"/>
      <c r="E49" s="38"/>
      <c r="F49" s="38"/>
      <c r="G49" s="38"/>
      <c r="H49" s="38"/>
      <c r="I49" s="38"/>
      <c r="J49" s="38"/>
      <c r="K49" s="38"/>
      <c r="L49" s="54" t="str">
        <f>IF(E11="","",E11)</f>
        <v>Sdružené zdravotnické zařízení Krnov</v>
      </c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1" t="s">
        <v>33</v>
      </c>
      <c r="AJ49" s="38"/>
      <c r="AK49" s="38"/>
      <c r="AL49" s="38"/>
      <c r="AM49" s="352" t="str">
        <f>IF(E17="","",E17)</f>
        <v>Ing. Martin Lichvár</v>
      </c>
      <c r="AN49" s="353"/>
      <c r="AO49" s="353"/>
      <c r="AP49" s="353"/>
      <c r="AQ49" s="38"/>
      <c r="AR49" s="41"/>
      <c r="AS49" s="354" t="s">
        <v>55</v>
      </c>
      <c r="AT49" s="355"/>
      <c r="AU49" s="62"/>
      <c r="AV49" s="62"/>
      <c r="AW49" s="62"/>
      <c r="AX49" s="62"/>
      <c r="AY49" s="62"/>
      <c r="AZ49" s="62"/>
      <c r="BA49" s="62"/>
      <c r="BB49" s="62"/>
      <c r="BC49" s="62"/>
      <c r="BD49" s="63"/>
      <c r="BE49" s="36"/>
    </row>
    <row r="50" spans="1:57" s="2" customFormat="1" ht="15.2" customHeight="1">
      <c r="A50" s="36"/>
      <c r="B50" s="37"/>
      <c r="C50" s="31" t="s">
        <v>31</v>
      </c>
      <c r="D50" s="38"/>
      <c r="E50" s="38"/>
      <c r="F50" s="38"/>
      <c r="G50" s="38"/>
      <c r="H50" s="38"/>
      <c r="I50" s="38"/>
      <c r="J50" s="38"/>
      <c r="K50" s="38"/>
      <c r="L50" s="54" t="str">
        <f>IF(E14="Vyplň údaj","",E14)</f>
        <v/>
      </c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1" t="s">
        <v>36</v>
      </c>
      <c r="AJ50" s="38"/>
      <c r="AK50" s="38"/>
      <c r="AL50" s="38"/>
      <c r="AM50" s="352" t="str">
        <f>IF(E20="","",E20)</f>
        <v>Ing. Alena Chmelová, Opava</v>
      </c>
      <c r="AN50" s="353"/>
      <c r="AO50" s="353"/>
      <c r="AP50" s="353"/>
      <c r="AQ50" s="38"/>
      <c r="AR50" s="41"/>
      <c r="AS50" s="356"/>
      <c r="AT50" s="357"/>
      <c r="AU50" s="64"/>
      <c r="AV50" s="64"/>
      <c r="AW50" s="64"/>
      <c r="AX50" s="64"/>
      <c r="AY50" s="64"/>
      <c r="AZ50" s="64"/>
      <c r="BA50" s="64"/>
      <c r="BB50" s="64"/>
      <c r="BC50" s="64"/>
      <c r="BD50" s="65"/>
      <c r="BE50" s="36"/>
    </row>
    <row r="51" spans="1:57" s="2" customFormat="1" ht="10.9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41"/>
      <c r="AS51" s="358"/>
      <c r="AT51" s="359"/>
      <c r="AU51" s="66"/>
      <c r="AV51" s="66"/>
      <c r="AW51" s="66"/>
      <c r="AX51" s="66"/>
      <c r="AY51" s="66"/>
      <c r="AZ51" s="66"/>
      <c r="BA51" s="66"/>
      <c r="BB51" s="66"/>
      <c r="BC51" s="66"/>
      <c r="BD51" s="67"/>
      <c r="BE51" s="36"/>
    </row>
    <row r="52" spans="1:57" s="2" customFormat="1" ht="29.25" customHeight="1">
      <c r="A52" s="36"/>
      <c r="B52" s="37"/>
      <c r="C52" s="366" t="s">
        <v>56</v>
      </c>
      <c r="D52" s="367"/>
      <c r="E52" s="367"/>
      <c r="F52" s="367"/>
      <c r="G52" s="367"/>
      <c r="H52" s="68"/>
      <c r="I52" s="368" t="s">
        <v>57</v>
      </c>
      <c r="J52" s="367"/>
      <c r="K52" s="367"/>
      <c r="L52" s="367"/>
      <c r="M52" s="367"/>
      <c r="N52" s="367"/>
      <c r="O52" s="367"/>
      <c r="P52" s="367"/>
      <c r="Q52" s="367"/>
      <c r="R52" s="367"/>
      <c r="S52" s="367"/>
      <c r="T52" s="367"/>
      <c r="U52" s="367"/>
      <c r="V52" s="367"/>
      <c r="W52" s="367"/>
      <c r="X52" s="367"/>
      <c r="Y52" s="367"/>
      <c r="Z52" s="367"/>
      <c r="AA52" s="367"/>
      <c r="AB52" s="367"/>
      <c r="AC52" s="367"/>
      <c r="AD52" s="367"/>
      <c r="AE52" s="367"/>
      <c r="AF52" s="367"/>
      <c r="AG52" s="369" t="s">
        <v>58</v>
      </c>
      <c r="AH52" s="367"/>
      <c r="AI52" s="367"/>
      <c r="AJ52" s="367"/>
      <c r="AK52" s="367"/>
      <c r="AL52" s="367"/>
      <c r="AM52" s="367"/>
      <c r="AN52" s="368" t="s">
        <v>59</v>
      </c>
      <c r="AO52" s="367"/>
      <c r="AP52" s="367"/>
      <c r="AQ52" s="69" t="s">
        <v>60</v>
      </c>
      <c r="AR52" s="41"/>
      <c r="AS52" s="70" t="s">
        <v>61</v>
      </c>
      <c r="AT52" s="71" t="s">
        <v>62</v>
      </c>
      <c r="AU52" s="71" t="s">
        <v>63</v>
      </c>
      <c r="AV52" s="71" t="s">
        <v>64</v>
      </c>
      <c r="AW52" s="71" t="s">
        <v>65</v>
      </c>
      <c r="AX52" s="71" t="s">
        <v>66</v>
      </c>
      <c r="AY52" s="71" t="s">
        <v>67</v>
      </c>
      <c r="AZ52" s="71" t="s">
        <v>68</v>
      </c>
      <c r="BA52" s="71" t="s">
        <v>69</v>
      </c>
      <c r="BB52" s="71" t="s">
        <v>70</v>
      </c>
      <c r="BC52" s="71" t="s">
        <v>71</v>
      </c>
      <c r="BD52" s="72" t="s">
        <v>72</v>
      </c>
      <c r="BE52" s="36"/>
    </row>
    <row r="53" spans="1:57" s="2" customFormat="1" ht="10.9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41"/>
      <c r="AS53" s="73"/>
      <c r="AT53" s="74"/>
      <c r="AU53" s="74"/>
      <c r="AV53" s="74"/>
      <c r="AW53" s="74"/>
      <c r="AX53" s="74"/>
      <c r="AY53" s="74"/>
      <c r="AZ53" s="74"/>
      <c r="BA53" s="74"/>
      <c r="BB53" s="74"/>
      <c r="BC53" s="74"/>
      <c r="BD53" s="75"/>
      <c r="BE53" s="36"/>
    </row>
    <row r="54" spans="2:90" s="6" customFormat="1" ht="32.45" customHeight="1">
      <c r="B54" s="76"/>
      <c r="C54" s="77" t="s">
        <v>73</v>
      </c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364">
        <f>ROUND(SUM(AG55:AG56),2)</f>
        <v>0</v>
      </c>
      <c r="AH54" s="364"/>
      <c r="AI54" s="364"/>
      <c r="AJ54" s="364"/>
      <c r="AK54" s="364"/>
      <c r="AL54" s="364"/>
      <c r="AM54" s="364"/>
      <c r="AN54" s="365">
        <f>SUM(AG54,AT54)</f>
        <v>0</v>
      </c>
      <c r="AO54" s="365"/>
      <c r="AP54" s="365"/>
      <c r="AQ54" s="80" t="s">
        <v>28</v>
      </c>
      <c r="AR54" s="81"/>
      <c r="AS54" s="82">
        <f>ROUND(SUM(AS55:AS56),2)</f>
        <v>0</v>
      </c>
      <c r="AT54" s="83">
        <f>ROUND(SUM(AV54:AW54),2)</f>
        <v>0</v>
      </c>
      <c r="AU54" s="84">
        <f>ROUND(SUM(AU55:AU56),5)</f>
        <v>0</v>
      </c>
      <c r="AV54" s="83">
        <f>ROUND(AZ54*L29,2)</f>
        <v>0</v>
      </c>
      <c r="AW54" s="83">
        <f>ROUND(BA54*L30,2)</f>
        <v>0</v>
      </c>
      <c r="AX54" s="83">
        <f>ROUND(BB54*L29,2)</f>
        <v>0</v>
      </c>
      <c r="AY54" s="83">
        <f>ROUND(BC54*L30,2)</f>
        <v>0</v>
      </c>
      <c r="AZ54" s="83">
        <f>ROUND(SUM(AZ55:AZ56),2)</f>
        <v>0</v>
      </c>
      <c r="BA54" s="83">
        <f>ROUND(SUM(BA55:BA56),2)</f>
        <v>0</v>
      </c>
      <c r="BB54" s="83">
        <f>ROUND(SUM(BB55:BB56),2)</f>
        <v>0</v>
      </c>
      <c r="BC54" s="83">
        <f>ROUND(SUM(BC55:BC56),2)</f>
        <v>0</v>
      </c>
      <c r="BD54" s="85">
        <f>ROUND(SUM(BD55:BD56),2)</f>
        <v>0</v>
      </c>
      <c r="BS54" s="86" t="s">
        <v>74</v>
      </c>
      <c r="BT54" s="86" t="s">
        <v>75</v>
      </c>
      <c r="BU54" s="87" t="s">
        <v>76</v>
      </c>
      <c r="BV54" s="86" t="s">
        <v>77</v>
      </c>
      <c r="BW54" s="86" t="s">
        <v>5</v>
      </c>
      <c r="BX54" s="86" t="s">
        <v>78</v>
      </c>
      <c r="CL54" s="86" t="s">
        <v>19</v>
      </c>
    </row>
    <row r="55" spans="1:91" s="7" customFormat="1" ht="16.5" customHeight="1">
      <c r="A55" s="88" t="s">
        <v>79</v>
      </c>
      <c r="B55" s="89"/>
      <c r="C55" s="90"/>
      <c r="D55" s="363" t="s">
        <v>80</v>
      </c>
      <c r="E55" s="363"/>
      <c r="F55" s="363"/>
      <c r="G55" s="363"/>
      <c r="H55" s="363"/>
      <c r="I55" s="91"/>
      <c r="J55" s="363" t="s">
        <v>81</v>
      </c>
      <c r="K55" s="363"/>
      <c r="L55" s="363"/>
      <c r="M55" s="363"/>
      <c r="N55" s="363"/>
      <c r="O55" s="363"/>
      <c r="P55" s="363"/>
      <c r="Q55" s="363"/>
      <c r="R55" s="363"/>
      <c r="S55" s="363"/>
      <c r="T55" s="363"/>
      <c r="U55" s="363"/>
      <c r="V55" s="363"/>
      <c r="W55" s="363"/>
      <c r="X55" s="363"/>
      <c r="Y55" s="363"/>
      <c r="Z55" s="363"/>
      <c r="AA55" s="363"/>
      <c r="AB55" s="363"/>
      <c r="AC55" s="363"/>
      <c r="AD55" s="363"/>
      <c r="AE55" s="363"/>
      <c r="AF55" s="363"/>
      <c r="AG55" s="361">
        <f>'01 - Architektonicko stav...'!J30</f>
        <v>0</v>
      </c>
      <c r="AH55" s="362"/>
      <c r="AI55" s="362"/>
      <c r="AJ55" s="362"/>
      <c r="AK55" s="362"/>
      <c r="AL55" s="362"/>
      <c r="AM55" s="362"/>
      <c r="AN55" s="361">
        <f>SUM(AG55,AT55)</f>
        <v>0</v>
      </c>
      <c r="AO55" s="362"/>
      <c r="AP55" s="362"/>
      <c r="AQ55" s="92" t="s">
        <v>82</v>
      </c>
      <c r="AR55" s="93"/>
      <c r="AS55" s="94">
        <v>0</v>
      </c>
      <c r="AT55" s="95">
        <f>ROUND(SUM(AV55:AW55),2)</f>
        <v>0</v>
      </c>
      <c r="AU55" s="96">
        <f>'01 - Architektonicko stav...'!P96</f>
        <v>0</v>
      </c>
      <c r="AV55" s="95">
        <f>'01 - Architektonicko stav...'!J33</f>
        <v>0</v>
      </c>
      <c r="AW55" s="95">
        <f>'01 - Architektonicko stav...'!J34</f>
        <v>0</v>
      </c>
      <c r="AX55" s="95">
        <f>'01 - Architektonicko stav...'!J35</f>
        <v>0</v>
      </c>
      <c r="AY55" s="95">
        <f>'01 - Architektonicko stav...'!J36</f>
        <v>0</v>
      </c>
      <c r="AZ55" s="95">
        <f>'01 - Architektonicko stav...'!F33</f>
        <v>0</v>
      </c>
      <c r="BA55" s="95">
        <f>'01 - Architektonicko stav...'!F34</f>
        <v>0</v>
      </c>
      <c r="BB55" s="95">
        <f>'01 - Architektonicko stav...'!F35</f>
        <v>0</v>
      </c>
      <c r="BC55" s="95">
        <f>'01 - Architektonicko stav...'!F36</f>
        <v>0</v>
      </c>
      <c r="BD55" s="97">
        <f>'01 - Architektonicko stav...'!F37</f>
        <v>0</v>
      </c>
      <c r="BT55" s="98" t="s">
        <v>83</v>
      </c>
      <c r="BV55" s="98" t="s">
        <v>77</v>
      </c>
      <c r="BW55" s="98" t="s">
        <v>84</v>
      </c>
      <c r="BX55" s="98" t="s">
        <v>5</v>
      </c>
      <c r="CL55" s="98" t="s">
        <v>19</v>
      </c>
      <c r="CM55" s="98" t="s">
        <v>85</v>
      </c>
    </row>
    <row r="56" spans="1:91" s="7" customFormat="1" ht="16.5" customHeight="1">
      <c r="A56" s="88" t="s">
        <v>79</v>
      </c>
      <c r="B56" s="89"/>
      <c r="C56" s="90"/>
      <c r="D56" s="363" t="s">
        <v>86</v>
      </c>
      <c r="E56" s="363"/>
      <c r="F56" s="363"/>
      <c r="G56" s="363"/>
      <c r="H56" s="363"/>
      <c r="I56" s="91"/>
      <c r="J56" s="363" t="s">
        <v>87</v>
      </c>
      <c r="K56" s="363"/>
      <c r="L56" s="363"/>
      <c r="M56" s="363"/>
      <c r="N56" s="363"/>
      <c r="O56" s="363"/>
      <c r="P56" s="363"/>
      <c r="Q56" s="363"/>
      <c r="R56" s="363"/>
      <c r="S56" s="363"/>
      <c r="T56" s="363"/>
      <c r="U56" s="363"/>
      <c r="V56" s="363"/>
      <c r="W56" s="363"/>
      <c r="X56" s="363"/>
      <c r="Y56" s="363"/>
      <c r="Z56" s="363"/>
      <c r="AA56" s="363"/>
      <c r="AB56" s="363"/>
      <c r="AC56" s="363"/>
      <c r="AD56" s="363"/>
      <c r="AE56" s="363"/>
      <c r="AF56" s="363"/>
      <c r="AG56" s="361">
        <f>'02 - Vedlejší rozpočtové ...'!J30</f>
        <v>0</v>
      </c>
      <c r="AH56" s="362"/>
      <c r="AI56" s="362"/>
      <c r="AJ56" s="362"/>
      <c r="AK56" s="362"/>
      <c r="AL56" s="362"/>
      <c r="AM56" s="362"/>
      <c r="AN56" s="361">
        <f>SUM(AG56,AT56)</f>
        <v>0</v>
      </c>
      <c r="AO56" s="362"/>
      <c r="AP56" s="362"/>
      <c r="AQ56" s="92" t="s">
        <v>82</v>
      </c>
      <c r="AR56" s="93"/>
      <c r="AS56" s="99">
        <v>0</v>
      </c>
      <c r="AT56" s="100">
        <f>ROUND(SUM(AV56:AW56),2)</f>
        <v>0</v>
      </c>
      <c r="AU56" s="101">
        <f>'02 - Vedlejší rozpočtové ...'!P85</f>
        <v>0</v>
      </c>
      <c r="AV56" s="100">
        <f>'02 - Vedlejší rozpočtové ...'!J33</f>
        <v>0</v>
      </c>
      <c r="AW56" s="100">
        <f>'02 - Vedlejší rozpočtové ...'!J34</f>
        <v>0</v>
      </c>
      <c r="AX56" s="100">
        <f>'02 - Vedlejší rozpočtové ...'!J35</f>
        <v>0</v>
      </c>
      <c r="AY56" s="100">
        <f>'02 - Vedlejší rozpočtové ...'!J36</f>
        <v>0</v>
      </c>
      <c r="AZ56" s="100">
        <f>'02 - Vedlejší rozpočtové ...'!F33</f>
        <v>0</v>
      </c>
      <c r="BA56" s="100">
        <f>'02 - Vedlejší rozpočtové ...'!F34</f>
        <v>0</v>
      </c>
      <c r="BB56" s="100">
        <f>'02 - Vedlejší rozpočtové ...'!F35</f>
        <v>0</v>
      </c>
      <c r="BC56" s="100">
        <f>'02 - Vedlejší rozpočtové ...'!F36</f>
        <v>0</v>
      </c>
      <c r="BD56" s="102">
        <f>'02 - Vedlejší rozpočtové ...'!F37</f>
        <v>0</v>
      </c>
      <c r="BT56" s="98" t="s">
        <v>83</v>
      </c>
      <c r="BV56" s="98" t="s">
        <v>77</v>
      </c>
      <c r="BW56" s="98" t="s">
        <v>88</v>
      </c>
      <c r="BX56" s="98" t="s">
        <v>5</v>
      </c>
      <c r="CL56" s="98" t="s">
        <v>19</v>
      </c>
      <c r="CM56" s="98" t="s">
        <v>85</v>
      </c>
    </row>
    <row r="57" spans="1:57" s="2" customFormat="1" ht="30" customHeight="1">
      <c r="A57" s="36"/>
      <c r="B57" s="37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41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</row>
    <row r="58" spans="1:57" s="2" customFormat="1" ht="6.95" customHeight="1">
      <c r="A58" s="36"/>
      <c r="B58" s="49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41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</row>
  </sheetData>
  <sheetProtection algorithmName="SHA-512" hashValue="OdToyy1s/rIkTnwA3PpuWnDtM8tL75utBeaU2AJWrBK/MTOesi/R46QP5U+Bwy7fpaMZtRJFkNZ9GjXVoXcJyg==" saltValue="3cXlUt2OSVpTfFLiGw7PAkhaMx0hBC785OijtTFk5j5kqtvI98nv8XdHi/DVkFD9s0pT61own4FEe9fvFTVUOw==" spinCount="100000" sheet="1" objects="1" scenarios="1" formatColumns="0" formatRows="0"/>
  <mergeCells count="46">
    <mergeCell ref="AR2:BE2"/>
    <mergeCell ref="AN56:AP56"/>
    <mergeCell ref="AG56:AM56"/>
    <mergeCell ref="D56:H56"/>
    <mergeCell ref="J56:AF56"/>
    <mergeCell ref="AG54:AM54"/>
    <mergeCell ref="AN54:AP54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L45:AO45"/>
    <mergeCell ref="AM47:AN47"/>
    <mergeCell ref="AM49:AP49"/>
    <mergeCell ref="AS49:AT51"/>
    <mergeCell ref="AM50:AP5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55" location="'01 - Architektonicko stav...'!C2" display="/"/>
    <hyperlink ref="A56" location="'02 - Vedlejší rozpočtové 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407"/>
  <sheetViews>
    <sheetView showGridLines="0" tabSelected="1" workbookViewId="0" topLeftCell="A167">
      <selection activeCell="I217" sqref="I217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60"/>
      <c r="M2" s="360"/>
      <c r="N2" s="360"/>
      <c r="O2" s="360"/>
      <c r="P2" s="360"/>
      <c r="Q2" s="360"/>
      <c r="R2" s="360"/>
      <c r="S2" s="360"/>
      <c r="T2" s="360"/>
      <c r="U2" s="360"/>
      <c r="V2" s="360"/>
      <c r="AT2" s="19" t="s">
        <v>84</v>
      </c>
    </row>
    <row r="3" spans="2:46" s="1" customFormat="1" ht="6.95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22"/>
      <c r="AT3" s="19" t="s">
        <v>85</v>
      </c>
    </row>
    <row r="4" spans="2:46" s="1" customFormat="1" ht="24.95" customHeight="1">
      <c r="B4" s="22"/>
      <c r="D4" s="105" t="s">
        <v>89</v>
      </c>
      <c r="L4" s="22"/>
      <c r="M4" s="106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07" t="s">
        <v>16</v>
      </c>
      <c r="L6" s="22"/>
    </row>
    <row r="7" spans="2:12" s="1" customFormat="1" ht="16.5" customHeight="1">
      <c r="B7" s="22"/>
      <c r="E7" s="375" t="str">
        <f>'Rekapitulace stavby'!K6</f>
        <v>KREVNÍ CENTRUM, SDRUŽENÉ ZDRAVOTNICKÉ ZAŘÍZENÍ KRNOV</v>
      </c>
      <c r="F7" s="376"/>
      <c r="G7" s="376"/>
      <c r="H7" s="376"/>
      <c r="L7" s="22"/>
    </row>
    <row r="8" spans="1:31" s="2" customFormat="1" ht="12" customHeight="1">
      <c r="A8" s="36"/>
      <c r="B8" s="41"/>
      <c r="C8" s="36"/>
      <c r="D8" s="107" t="s">
        <v>90</v>
      </c>
      <c r="E8" s="36"/>
      <c r="F8" s="36"/>
      <c r="G8" s="36"/>
      <c r="H8" s="36"/>
      <c r="I8" s="36"/>
      <c r="J8" s="36"/>
      <c r="K8" s="36"/>
      <c r="L8" s="10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377" t="s">
        <v>91</v>
      </c>
      <c r="F9" s="378"/>
      <c r="G9" s="378"/>
      <c r="H9" s="378"/>
      <c r="I9" s="36"/>
      <c r="J9" s="36"/>
      <c r="K9" s="36"/>
      <c r="L9" s="10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07" t="s">
        <v>18</v>
      </c>
      <c r="E11" s="36"/>
      <c r="F11" s="109" t="s">
        <v>19</v>
      </c>
      <c r="G11" s="36"/>
      <c r="H11" s="36"/>
      <c r="I11" s="107" t="s">
        <v>20</v>
      </c>
      <c r="J11" s="109" t="s">
        <v>28</v>
      </c>
      <c r="K11" s="36"/>
      <c r="L11" s="10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07" t="s">
        <v>22</v>
      </c>
      <c r="E12" s="36"/>
      <c r="F12" s="109" t="s">
        <v>23</v>
      </c>
      <c r="G12" s="36"/>
      <c r="H12" s="36"/>
      <c r="I12" s="107" t="s">
        <v>24</v>
      </c>
      <c r="J12" s="110" t="str">
        <f>'Rekapitulace stavby'!AN8</f>
        <v>27. 9. 2022</v>
      </c>
      <c r="K12" s="36"/>
      <c r="L12" s="10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0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07" t="s">
        <v>26</v>
      </c>
      <c r="E14" s="36"/>
      <c r="F14" s="36"/>
      <c r="G14" s="36"/>
      <c r="H14" s="36"/>
      <c r="I14" s="107" t="s">
        <v>27</v>
      </c>
      <c r="J14" s="109" t="s">
        <v>28</v>
      </c>
      <c r="K14" s="36"/>
      <c r="L14" s="10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09" t="s">
        <v>29</v>
      </c>
      <c r="F15" s="36"/>
      <c r="G15" s="36"/>
      <c r="H15" s="36"/>
      <c r="I15" s="107" t="s">
        <v>30</v>
      </c>
      <c r="J15" s="109" t="s">
        <v>28</v>
      </c>
      <c r="K15" s="36"/>
      <c r="L15" s="10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7" t="s">
        <v>31</v>
      </c>
      <c r="E17" s="36"/>
      <c r="F17" s="36"/>
      <c r="G17" s="36"/>
      <c r="H17" s="36"/>
      <c r="I17" s="107" t="s">
        <v>27</v>
      </c>
      <c r="J17" s="32" t="str">
        <f>'Rekapitulace stavby'!AN13</f>
        <v>Vyplň údaj</v>
      </c>
      <c r="K17" s="36"/>
      <c r="L17" s="10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79" t="str">
        <f>'Rekapitulace stavby'!E14</f>
        <v>Vyplň údaj</v>
      </c>
      <c r="F18" s="380"/>
      <c r="G18" s="380"/>
      <c r="H18" s="380"/>
      <c r="I18" s="107" t="s">
        <v>30</v>
      </c>
      <c r="J18" s="32" t="str">
        <f>'Rekapitulace stavby'!AN14</f>
        <v>Vyplň údaj</v>
      </c>
      <c r="K18" s="36"/>
      <c r="L18" s="10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7" t="s">
        <v>33</v>
      </c>
      <c r="E20" s="36"/>
      <c r="F20" s="36"/>
      <c r="G20" s="36"/>
      <c r="H20" s="36"/>
      <c r="I20" s="107" t="s">
        <v>27</v>
      </c>
      <c r="J20" s="109" t="s">
        <v>28</v>
      </c>
      <c r="K20" s="36"/>
      <c r="L20" s="10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9" t="s">
        <v>34</v>
      </c>
      <c r="F21" s="36"/>
      <c r="G21" s="36"/>
      <c r="H21" s="36"/>
      <c r="I21" s="107" t="s">
        <v>30</v>
      </c>
      <c r="J21" s="109" t="s">
        <v>28</v>
      </c>
      <c r="K21" s="36"/>
      <c r="L21" s="10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7" t="s">
        <v>36</v>
      </c>
      <c r="E23" s="36"/>
      <c r="F23" s="36"/>
      <c r="G23" s="36"/>
      <c r="H23" s="36"/>
      <c r="I23" s="107" t="s">
        <v>27</v>
      </c>
      <c r="J23" s="109" t="s">
        <v>37</v>
      </c>
      <c r="K23" s="36"/>
      <c r="L23" s="10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9" t="s">
        <v>38</v>
      </c>
      <c r="F24" s="36"/>
      <c r="G24" s="36"/>
      <c r="H24" s="36"/>
      <c r="I24" s="107" t="s">
        <v>30</v>
      </c>
      <c r="J24" s="109" t="s">
        <v>28</v>
      </c>
      <c r="K24" s="36"/>
      <c r="L24" s="10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7" t="s">
        <v>39</v>
      </c>
      <c r="E26" s="36"/>
      <c r="F26" s="36"/>
      <c r="G26" s="36"/>
      <c r="H26" s="36"/>
      <c r="I26" s="36"/>
      <c r="J26" s="36"/>
      <c r="K26" s="36"/>
      <c r="L26" s="10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11"/>
      <c r="B27" s="112"/>
      <c r="C27" s="111"/>
      <c r="D27" s="111"/>
      <c r="E27" s="381" t="s">
        <v>28</v>
      </c>
      <c r="F27" s="381"/>
      <c r="G27" s="381"/>
      <c r="H27" s="381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14"/>
      <c r="E29" s="114"/>
      <c r="F29" s="114"/>
      <c r="G29" s="114"/>
      <c r="H29" s="114"/>
      <c r="I29" s="114"/>
      <c r="J29" s="114"/>
      <c r="K29" s="114"/>
      <c r="L29" s="10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15" t="s">
        <v>41</v>
      </c>
      <c r="E30" s="36"/>
      <c r="F30" s="36"/>
      <c r="G30" s="36"/>
      <c r="H30" s="36"/>
      <c r="I30" s="36"/>
      <c r="J30" s="116">
        <f>ROUND(J96,2)</f>
        <v>0</v>
      </c>
      <c r="K30" s="36"/>
      <c r="L30" s="10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14"/>
      <c r="E31" s="114"/>
      <c r="F31" s="114"/>
      <c r="G31" s="114"/>
      <c r="H31" s="114"/>
      <c r="I31" s="114"/>
      <c r="J31" s="114"/>
      <c r="K31" s="114"/>
      <c r="L31" s="10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17" t="s">
        <v>43</v>
      </c>
      <c r="G32" s="36"/>
      <c r="H32" s="36"/>
      <c r="I32" s="117" t="s">
        <v>42</v>
      </c>
      <c r="J32" s="117" t="s">
        <v>44</v>
      </c>
      <c r="K32" s="36"/>
      <c r="L32" s="10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18" t="s">
        <v>45</v>
      </c>
      <c r="E33" s="107" t="s">
        <v>46</v>
      </c>
      <c r="F33" s="119">
        <f>ROUND((SUM(BE96:BE406)),2)</f>
        <v>0</v>
      </c>
      <c r="G33" s="36"/>
      <c r="H33" s="36"/>
      <c r="I33" s="120">
        <v>0.21</v>
      </c>
      <c r="J33" s="119">
        <f>ROUND(((SUM(BE96:BE406))*I33),2)</f>
        <v>0</v>
      </c>
      <c r="K33" s="36"/>
      <c r="L33" s="10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07" t="s">
        <v>47</v>
      </c>
      <c r="F34" s="119">
        <f>ROUND((SUM(BF96:BF406)),2)</f>
        <v>0</v>
      </c>
      <c r="G34" s="36"/>
      <c r="H34" s="36"/>
      <c r="I34" s="120">
        <v>0.15</v>
      </c>
      <c r="J34" s="119">
        <f>ROUND(((SUM(BF96:BF406))*I34),2)</f>
        <v>0</v>
      </c>
      <c r="K34" s="36"/>
      <c r="L34" s="10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36"/>
      <c r="E35" s="107" t="s">
        <v>48</v>
      </c>
      <c r="F35" s="119">
        <f>ROUND((SUM(BG96:BG406)),2)</f>
        <v>0</v>
      </c>
      <c r="G35" s="36"/>
      <c r="H35" s="36"/>
      <c r="I35" s="120">
        <v>0.21</v>
      </c>
      <c r="J35" s="119">
        <f>0</f>
        <v>0</v>
      </c>
      <c r="K35" s="36"/>
      <c r="L35" s="10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07" t="s">
        <v>49</v>
      </c>
      <c r="F36" s="119">
        <f>ROUND((SUM(BH96:BH406)),2)</f>
        <v>0</v>
      </c>
      <c r="G36" s="36"/>
      <c r="H36" s="36"/>
      <c r="I36" s="120">
        <v>0.15</v>
      </c>
      <c r="J36" s="119">
        <f>0</f>
        <v>0</v>
      </c>
      <c r="K36" s="36"/>
      <c r="L36" s="10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07" t="s">
        <v>50</v>
      </c>
      <c r="F37" s="119">
        <f>ROUND((SUM(BI96:BI406)),2)</f>
        <v>0</v>
      </c>
      <c r="G37" s="36"/>
      <c r="H37" s="36"/>
      <c r="I37" s="120">
        <v>0</v>
      </c>
      <c r="J37" s="119">
        <f>0</f>
        <v>0</v>
      </c>
      <c r="K37" s="36"/>
      <c r="L37" s="10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1"/>
      <c r="D39" s="122" t="s">
        <v>51</v>
      </c>
      <c r="E39" s="123"/>
      <c r="F39" s="123"/>
      <c r="G39" s="124" t="s">
        <v>52</v>
      </c>
      <c r="H39" s="125" t="s">
        <v>53</v>
      </c>
      <c r="I39" s="123"/>
      <c r="J39" s="126">
        <f>SUM(J30:J37)</f>
        <v>0</v>
      </c>
      <c r="K39" s="127"/>
      <c r="L39" s="10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5" t="s">
        <v>92</v>
      </c>
      <c r="D45" s="38"/>
      <c r="E45" s="38"/>
      <c r="F45" s="38"/>
      <c r="G45" s="38"/>
      <c r="H45" s="38"/>
      <c r="I45" s="38"/>
      <c r="J45" s="38"/>
      <c r="K45" s="38"/>
      <c r="L45" s="10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0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73" t="str">
        <f>E7</f>
        <v>KREVNÍ CENTRUM, SDRUŽENÉ ZDRAVOTNICKÉ ZAŘÍZENÍ KRNOV</v>
      </c>
      <c r="F48" s="374"/>
      <c r="G48" s="374"/>
      <c r="H48" s="374"/>
      <c r="I48" s="38"/>
      <c r="J48" s="38"/>
      <c r="K48" s="38"/>
      <c r="L48" s="10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90</v>
      </c>
      <c r="D49" s="38"/>
      <c r="E49" s="38"/>
      <c r="F49" s="38"/>
      <c r="G49" s="38"/>
      <c r="H49" s="38"/>
      <c r="I49" s="38"/>
      <c r="J49" s="38"/>
      <c r="K49" s="38"/>
      <c r="L49" s="10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70" t="str">
        <f>E9</f>
        <v>01 - Architektonicko stavební řešení</v>
      </c>
      <c r="F50" s="372"/>
      <c r="G50" s="372"/>
      <c r="H50" s="372"/>
      <c r="I50" s="38"/>
      <c r="J50" s="38"/>
      <c r="K50" s="38"/>
      <c r="L50" s="10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22</v>
      </c>
      <c r="D52" s="38"/>
      <c r="E52" s="38"/>
      <c r="F52" s="29" t="str">
        <f>F12</f>
        <v>Krnov</v>
      </c>
      <c r="G52" s="38"/>
      <c r="H52" s="38"/>
      <c r="I52" s="31" t="s">
        <v>24</v>
      </c>
      <c r="J52" s="61" t="str">
        <f>IF(J12="","",J12)</f>
        <v>27. 9. 2022</v>
      </c>
      <c r="K52" s="38"/>
      <c r="L52" s="10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5.2" customHeight="1">
      <c r="A54" s="36"/>
      <c r="B54" s="37"/>
      <c r="C54" s="31" t="s">
        <v>26</v>
      </c>
      <c r="D54" s="38"/>
      <c r="E54" s="38"/>
      <c r="F54" s="29" t="str">
        <f>E15</f>
        <v>Sdružené zdravotnické zařízení Krnov</v>
      </c>
      <c r="G54" s="38"/>
      <c r="H54" s="38"/>
      <c r="I54" s="31" t="s">
        <v>33</v>
      </c>
      <c r="J54" s="34" t="str">
        <f>E21</f>
        <v>Ing. Martin Lichvár</v>
      </c>
      <c r="K54" s="38"/>
      <c r="L54" s="10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25.7" customHeight="1">
      <c r="A55" s="36"/>
      <c r="B55" s="37"/>
      <c r="C55" s="31" t="s">
        <v>31</v>
      </c>
      <c r="D55" s="38"/>
      <c r="E55" s="38"/>
      <c r="F55" s="29" t="str">
        <f>IF(E18="","",E18)</f>
        <v>Vyplň údaj</v>
      </c>
      <c r="G55" s="38"/>
      <c r="H55" s="38"/>
      <c r="I55" s="31" t="s">
        <v>36</v>
      </c>
      <c r="J55" s="34" t="str">
        <f>E24</f>
        <v>Ing. Alena Chmelová, Opava</v>
      </c>
      <c r="K55" s="38"/>
      <c r="L55" s="10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32" t="s">
        <v>93</v>
      </c>
      <c r="D57" s="133"/>
      <c r="E57" s="133"/>
      <c r="F57" s="133"/>
      <c r="G57" s="133"/>
      <c r="H57" s="133"/>
      <c r="I57" s="133"/>
      <c r="J57" s="134" t="s">
        <v>94</v>
      </c>
      <c r="K57" s="133"/>
      <c r="L57" s="10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35" t="s">
        <v>73</v>
      </c>
      <c r="D59" s="38"/>
      <c r="E59" s="38"/>
      <c r="F59" s="38"/>
      <c r="G59" s="38"/>
      <c r="H59" s="38"/>
      <c r="I59" s="38"/>
      <c r="J59" s="79">
        <f>J96</f>
        <v>0</v>
      </c>
      <c r="K59" s="38"/>
      <c r="L59" s="10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95</v>
      </c>
    </row>
    <row r="60" spans="2:12" s="9" customFormat="1" ht="24.95" customHeight="1">
      <c r="B60" s="136"/>
      <c r="C60" s="137"/>
      <c r="D60" s="138" t="s">
        <v>96</v>
      </c>
      <c r="E60" s="139"/>
      <c r="F60" s="139"/>
      <c r="G60" s="139"/>
      <c r="H60" s="139"/>
      <c r="I60" s="139"/>
      <c r="J60" s="140">
        <f>J97</f>
        <v>0</v>
      </c>
      <c r="K60" s="137"/>
      <c r="L60" s="141"/>
    </row>
    <row r="61" spans="2:12" s="10" customFormat="1" ht="19.9" customHeight="1">
      <c r="B61" s="142"/>
      <c r="C61" s="143"/>
      <c r="D61" s="144" t="s">
        <v>97</v>
      </c>
      <c r="E61" s="145"/>
      <c r="F61" s="145"/>
      <c r="G61" s="145"/>
      <c r="H61" s="145"/>
      <c r="I61" s="145"/>
      <c r="J61" s="146">
        <f>J98</f>
        <v>0</v>
      </c>
      <c r="K61" s="143"/>
      <c r="L61" s="147"/>
    </row>
    <row r="62" spans="2:12" s="10" customFormat="1" ht="19.9" customHeight="1">
      <c r="B62" s="142"/>
      <c r="C62" s="143"/>
      <c r="D62" s="144" t="s">
        <v>98</v>
      </c>
      <c r="E62" s="145"/>
      <c r="F62" s="145"/>
      <c r="G62" s="145"/>
      <c r="H62" s="145"/>
      <c r="I62" s="145"/>
      <c r="J62" s="146">
        <f>J104</f>
        <v>0</v>
      </c>
      <c r="K62" s="143"/>
      <c r="L62" s="147"/>
    </row>
    <row r="63" spans="2:12" s="10" customFormat="1" ht="19.9" customHeight="1">
      <c r="B63" s="142"/>
      <c r="C63" s="143"/>
      <c r="D63" s="144" t="s">
        <v>99</v>
      </c>
      <c r="E63" s="145"/>
      <c r="F63" s="145"/>
      <c r="G63" s="145"/>
      <c r="H63" s="145"/>
      <c r="I63" s="145"/>
      <c r="J63" s="146">
        <f>J124</f>
        <v>0</v>
      </c>
      <c r="K63" s="143"/>
      <c r="L63" s="147"/>
    </row>
    <row r="64" spans="2:12" s="10" customFormat="1" ht="19.9" customHeight="1">
      <c r="B64" s="142"/>
      <c r="C64" s="143"/>
      <c r="D64" s="144" t="s">
        <v>100</v>
      </c>
      <c r="E64" s="145"/>
      <c r="F64" s="145"/>
      <c r="G64" s="145"/>
      <c r="H64" s="145"/>
      <c r="I64" s="145"/>
      <c r="J64" s="146">
        <f>J151</f>
        <v>0</v>
      </c>
      <c r="K64" s="143"/>
      <c r="L64" s="147"/>
    </row>
    <row r="65" spans="2:12" s="10" customFormat="1" ht="19.9" customHeight="1">
      <c r="B65" s="142"/>
      <c r="C65" s="143"/>
      <c r="D65" s="144" t="s">
        <v>101</v>
      </c>
      <c r="E65" s="145"/>
      <c r="F65" s="145"/>
      <c r="G65" s="145"/>
      <c r="H65" s="145"/>
      <c r="I65" s="145"/>
      <c r="J65" s="146">
        <f>J161</f>
        <v>0</v>
      </c>
      <c r="K65" s="143"/>
      <c r="L65" s="147"/>
    </row>
    <row r="66" spans="2:12" s="9" customFormat="1" ht="24.95" customHeight="1">
      <c r="B66" s="136"/>
      <c r="C66" s="137"/>
      <c r="D66" s="138" t="s">
        <v>102</v>
      </c>
      <c r="E66" s="139"/>
      <c r="F66" s="139"/>
      <c r="G66" s="139"/>
      <c r="H66" s="139"/>
      <c r="I66" s="139"/>
      <c r="J66" s="140">
        <f>J164</f>
        <v>0</v>
      </c>
      <c r="K66" s="137"/>
      <c r="L66" s="141"/>
    </row>
    <row r="67" spans="2:12" s="10" customFormat="1" ht="19.9" customHeight="1">
      <c r="B67" s="142"/>
      <c r="C67" s="143"/>
      <c r="D67" s="144" t="s">
        <v>103</v>
      </c>
      <c r="E67" s="145"/>
      <c r="F67" s="145"/>
      <c r="G67" s="145"/>
      <c r="H67" s="145"/>
      <c r="I67" s="145"/>
      <c r="J67" s="146">
        <f>J165</f>
        <v>0</v>
      </c>
      <c r="K67" s="143"/>
      <c r="L67" s="147"/>
    </row>
    <row r="68" spans="2:12" s="10" customFormat="1" ht="19.9" customHeight="1">
      <c r="B68" s="142"/>
      <c r="C68" s="143"/>
      <c r="D68" s="144" t="s">
        <v>104</v>
      </c>
      <c r="E68" s="145"/>
      <c r="F68" s="145"/>
      <c r="G68" s="145"/>
      <c r="H68" s="145"/>
      <c r="I68" s="145"/>
      <c r="J68" s="146">
        <f>J171</f>
        <v>0</v>
      </c>
      <c r="K68" s="143"/>
      <c r="L68" s="147"/>
    </row>
    <row r="69" spans="2:12" s="10" customFormat="1" ht="19.9" customHeight="1">
      <c r="B69" s="142"/>
      <c r="C69" s="143"/>
      <c r="D69" s="144" t="s">
        <v>105</v>
      </c>
      <c r="E69" s="145"/>
      <c r="F69" s="145"/>
      <c r="G69" s="145"/>
      <c r="H69" s="145"/>
      <c r="I69" s="145"/>
      <c r="J69" s="146">
        <f>J216</f>
        <v>0</v>
      </c>
      <c r="K69" s="143"/>
      <c r="L69" s="147"/>
    </row>
    <row r="70" spans="2:12" s="10" customFormat="1" ht="19.9" customHeight="1">
      <c r="B70" s="142"/>
      <c r="C70" s="143"/>
      <c r="D70" s="144" t="s">
        <v>106</v>
      </c>
      <c r="E70" s="145"/>
      <c r="F70" s="145"/>
      <c r="G70" s="145"/>
      <c r="H70" s="145"/>
      <c r="I70" s="145"/>
      <c r="J70" s="146">
        <f>J218</f>
        <v>0</v>
      </c>
      <c r="K70" s="143"/>
      <c r="L70" s="147"/>
    </row>
    <row r="71" spans="2:12" s="10" customFormat="1" ht="19.9" customHeight="1">
      <c r="B71" s="142"/>
      <c r="C71" s="143"/>
      <c r="D71" s="144" t="s">
        <v>107</v>
      </c>
      <c r="E71" s="145"/>
      <c r="F71" s="145"/>
      <c r="G71" s="145"/>
      <c r="H71" s="145"/>
      <c r="I71" s="145"/>
      <c r="J71" s="146">
        <f>J220</f>
        <v>0</v>
      </c>
      <c r="K71" s="143"/>
      <c r="L71" s="147"/>
    </row>
    <row r="72" spans="2:12" s="10" customFormat="1" ht="19.9" customHeight="1">
      <c r="B72" s="142"/>
      <c r="C72" s="143"/>
      <c r="D72" s="144" t="s">
        <v>108</v>
      </c>
      <c r="E72" s="145"/>
      <c r="F72" s="145"/>
      <c r="G72" s="145"/>
      <c r="H72" s="145"/>
      <c r="I72" s="145"/>
      <c r="J72" s="146">
        <f>J234</f>
        <v>0</v>
      </c>
      <c r="K72" s="143"/>
      <c r="L72" s="147"/>
    </row>
    <row r="73" spans="2:12" s="10" customFormat="1" ht="19.9" customHeight="1">
      <c r="B73" s="142"/>
      <c r="C73" s="143"/>
      <c r="D73" s="144" t="s">
        <v>109</v>
      </c>
      <c r="E73" s="145"/>
      <c r="F73" s="145"/>
      <c r="G73" s="145"/>
      <c r="H73" s="145"/>
      <c r="I73" s="145"/>
      <c r="J73" s="146">
        <f>J259</f>
        <v>0</v>
      </c>
      <c r="K73" s="143"/>
      <c r="L73" s="147"/>
    </row>
    <row r="74" spans="2:12" s="10" customFormat="1" ht="19.9" customHeight="1">
      <c r="B74" s="142"/>
      <c r="C74" s="143"/>
      <c r="D74" s="144" t="s">
        <v>110</v>
      </c>
      <c r="E74" s="145"/>
      <c r="F74" s="145"/>
      <c r="G74" s="145"/>
      <c r="H74" s="145"/>
      <c r="I74" s="145"/>
      <c r="J74" s="146">
        <f>J317</f>
        <v>0</v>
      </c>
      <c r="K74" s="143"/>
      <c r="L74" s="147"/>
    </row>
    <row r="75" spans="2:12" s="10" customFormat="1" ht="19.9" customHeight="1">
      <c r="B75" s="142"/>
      <c r="C75" s="143"/>
      <c r="D75" s="144" t="s">
        <v>111</v>
      </c>
      <c r="E75" s="145"/>
      <c r="F75" s="145"/>
      <c r="G75" s="145"/>
      <c r="H75" s="145"/>
      <c r="I75" s="145"/>
      <c r="J75" s="146">
        <f>J322</f>
        <v>0</v>
      </c>
      <c r="K75" s="143"/>
      <c r="L75" s="147"/>
    </row>
    <row r="76" spans="2:12" s="10" customFormat="1" ht="19.9" customHeight="1">
      <c r="B76" s="142"/>
      <c r="C76" s="143"/>
      <c r="D76" s="144" t="s">
        <v>112</v>
      </c>
      <c r="E76" s="145"/>
      <c r="F76" s="145"/>
      <c r="G76" s="145"/>
      <c r="H76" s="145"/>
      <c r="I76" s="145"/>
      <c r="J76" s="146">
        <f>J379</f>
        <v>0</v>
      </c>
      <c r="K76" s="143"/>
      <c r="L76" s="147"/>
    </row>
    <row r="77" spans="1:31" s="2" customFormat="1" ht="21.75" customHeight="1">
      <c r="A77" s="36"/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108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6.95" customHeight="1">
      <c r="A78" s="36"/>
      <c r="B78" s="49"/>
      <c r="C78" s="50"/>
      <c r="D78" s="50"/>
      <c r="E78" s="50"/>
      <c r="F78" s="50"/>
      <c r="G78" s="50"/>
      <c r="H78" s="50"/>
      <c r="I78" s="50"/>
      <c r="J78" s="50"/>
      <c r="K78" s="50"/>
      <c r="L78" s="108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82" spans="1:31" s="2" customFormat="1" ht="6.95" customHeight="1">
      <c r="A82" s="36"/>
      <c r="B82" s="51"/>
      <c r="C82" s="52"/>
      <c r="D82" s="52"/>
      <c r="E82" s="52"/>
      <c r="F82" s="52"/>
      <c r="G82" s="52"/>
      <c r="H82" s="52"/>
      <c r="I82" s="52"/>
      <c r="J82" s="52"/>
      <c r="K82" s="52"/>
      <c r="L82" s="108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24.95" customHeight="1">
      <c r="A83" s="36"/>
      <c r="B83" s="37"/>
      <c r="C83" s="25" t="s">
        <v>113</v>
      </c>
      <c r="D83" s="38"/>
      <c r="E83" s="38"/>
      <c r="F83" s="38"/>
      <c r="G83" s="38"/>
      <c r="H83" s="38"/>
      <c r="I83" s="38"/>
      <c r="J83" s="38"/>
      <c r="K83" s="38"/>
      <c r="L83" s="108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6.95" customHeight="1">
      <c r="A84" s="36"/>
      <c r="B84" s="37"/>
      <c r="C84" s="38"/>
      <c r="D84" s="38"/>
      <c r="E84" s="38"/>
      <c r="F84" s="38"/>
      <c r="G84" s="38"/>
      <c r="H84" s="38"/>
      <c r="I84" s="38"/>
      <c r="J84" s="38"/>
      <c r="K84" s="38"/>
      <c r="L84" s="108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2" customHeight="1">
      <c r="A85" s="36"/>
      <c r="B85" s="37"/>
      <c r="C85" s="31" t="s">
        <v>16</v>
      </c>
      <c r="D85" s="38"/>
      <c r="E85" s="38"/>
      <c r="F85" s="38"/>
      <c r="G85" s="38"/>
      <c r="H85" s="38"/>
      <c r="I85" s="38"/>
      <c r="J85" s="38"/>
      <c r="K85" s="38"/>
      <c r="L85" s="108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6.5" customHeight="1">
      <c r="A86" s="36"/>
      <c r="B86" s="37"/>
      <c r="C86" s="38"/>
      <c r="D86" s="38"/>
      <c r="E86" s="373" t="str">
        <f>E7</f>
        <v>KREVNÍ CENTRUM, SDRUŽENÉ ZDRAVOTNICKÉ ZAŘÍZENÍ KRNOV</v>
      </c>
      <c r="F86" s="374"/>
      <c r="G86" s="374"/>
      <c r="H86" s="374"/>
      <c r="I86" s="38"/>
      <c r="J86" s="38"/>
      <c r="K86" s="38"/>
      <c r="L86" s="108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2" customHeight="1">
      <c r="A87" s="36"/>
      <c r="B87" s="37"/>
      <c r="C87" s="31" t="s">
        <v>90</v>
      </c>
      <c r="D87" s="38"/>
      <c r="E87" s="38"/>
      <c r="F87" s="38"/>
      <c r="G87" s="38"/>
      <c r="H87" s="38"/>
      <c r="I87" s="38"/>
      <c r="J87" s="38"/>
      <c r="K87" s="38"/>
      <c r="L87" s="108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16.5" customHeight="1">
      <c r="A88" s="36"/>
      <c r="B88" s="37"/>
      <c r="C88" s="38"/>
      <c r="D88" s="38"/>
      <c r="E88" s="370" t="str">
        <f>E9</f>
        <v>01 - Architektonicko stavební řešení</v>
      </c>
      <c r="F88" s="372"/>
      <c r="G88" s="372"/>
      <c r="H88" s="372"/>
      <c r="I88" s="38"/>
      <c r="J88" s="38"/>
      <c r="K88" s="38"/>
      <c r="L88" s="108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6.95" customHeight="1">
      <c r="A89" s="36"/>
      <c r="B89" s="37"/>
      <c r="C89" s="38"/>
      <c r="D89" s="38"/>
      <c r="E89" s="38"/>
      <c r="F89" s="38"/>
      <c r="G89" s="38"/>
      <c r="H89" s="38"/>
      <c r="I89" s="38"/>
      <c r="J89" s="38"/>
      <c r="K89" s="38"/>
      <c r="L89" s="108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12" customHeight="1">
      <c r="A90" s="36"/>
      <c r="B90" s="37"/>
      <c r="C90" s="31" t="s">
        <v>22</v>
      </c>
      <c r="D90" s="38"/>
      <c r="E90" s="38"/>
      <c r="F90" s="29" t="str">
        <f>F12</f>
        <v>Krnov</v>
      </c>
      <c r="G90" s="38"/>
      <c r="H90" s="38"/>
      <c r="I90" s="31" t="s">
        <v>24</v>
      </c>
      <c r="J90" s="61" t="str">
        <f>IF(J12="","",J12)</f>
        <v>27. 9. 2022</v>
      </c>
      <c r="K90" s="38"/>
      <c r="L90" s="108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6.95" customHeight="1">
      <c r="A91" s="36"/>
      <c r="B91" s="37"/>
      <c r="C91" s="38"/>
      <c r="D91" s="38"/>
      <c r="E91" s="38"/>
      <c r="F91" s="38"/>
      <c r="G91" s="38"/>
      <c r="H91" s="38"/>
      <c r="I91" s="38"/>
      <c r="J91" s="38"/>
      <c r="K91" s="38"/>
      <c r="L91" s="108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15.2" customHeight="1">
      <c r="A92" s="36"/>
      <c r="B92" s="37"/>
      <c r="C92" s="31" t="s">
        <v>26</v>
      </c>
      <c r="D92" s="38"/>
      <c r="E92" s="38"/>
      <c r="F92" s="29" t="str">
        <f>E15</f>
        <v>Sdružené zdravotnické zařízení Krnov</v>
      </c>
      <c r="G92" s="38"/>
      <c r="H92" s="38"/>
      <c r="I92" s="31" t="s">
        <v>33</v>
      </c>
      <c r="J92" s="34" t="str">
        <f>E21</f>
        <v>Ing. Martin Lichvár</v>
      </c>
      <c r="K92" s="38"/>
      <c r="L92" s="108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25.7" customHeight="1">
      <c r="A93" s="36"/>
      <c r="B93" s="37"/>
      <c r="C93" s="31" t="s">
        <v>31</v>
      </c>
      <c r="D93" s="38"/>
      <c r="E93" s="38"/>
      <c r="F93" s="29" t="str">
        <f>IF(E18="","",E18)</f>
        <v>Vyplň údaj</v>
      </c>
      <c r="G93" s="38"/>
      <c r="H93" s="38"/>
      <c r="I93" s="31" t="s">
        <v>36</v>
      </c>
      <c r="J93" s="34" t="str">
        <f>E24</f>
        <v>Ing. Alena Chmelová, Opava</v>
      </c>
      <c r="K93" s="38"/>
      <c r="L93" s="108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10.35" customHeight="1">
      <c r="A94" s="36"/>
      <c r="B94" s="37"/>
      <c r="C94" s="38"/>
      <c r="D94" s="38"/>
      <c r="E94" s="38"/>
      <c r="F94" s="38"/>
      <c r="G94" s="38"/>
      <c r="H94" s="38"/>
      <c r="I94" s="38"/>
      <c r="J94" s="38"/>
      <c r="K94" s="38"/>
      <c r="L94" s="108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11" customFormat="1" ht="29.25" customHeight="1">
      <c r="A95" s="148"/>
      <c r="B95" s="149"/>
      <c r="C95" s="150" t="s">
        <v>114</v>
      </c>
      <c r="D95" s="151" t="s">
        <v>60</v>
      </c>
      <c r="E95" s="151" t="s">
        <v>56</v>
      </c>
      <c r="F95" s="151" t="s">
        <v>57</v>
      </c>
      <c r="G95" s="151" t="s">
        <v>115</v>
      </c>
      <c r="H95" s="151" t="s">
        <v>116</v>
      </c>
      <c r="I95" s="151" t="s">
        <v>117</v>
      </c>
      <c r="J95" s="151" t="s">
        <v>94</v>
      </c>
      <c r="K95" s="152" t="s">
        <v>118</v>
      </c>
      <c r="L95" s="153"/>
      <c r="M95" s="70" t="s">
        <v>28</v>
      </c>
      <c r="N95" s="71" t="s">
        <v>45</v>
      </c>
      <c r="O95" s="71" t="s">
        <v>119</v>
      </c>
      <c r="P95" s="71" t="s">
        <v>120</v>
      </c>
      <c r="Q95" s="71" t="s">
        <v>121</v>
      </c>
      <c r="R95" s="71" t="s">
        <v>122</v>
      </c>
      <c r="S95" s="71" t="s">
        <v>123</v>
      </c>
      <c r="T95" s="72" t="s">
        <v>124</v>
      </c>
      <c r="U95" s="148"/>
      <c r="V95" s="148"/>
      <c r="W95" s="148"/>
      <c r="X95" s="148"/>
      <c r="Y95" s="148"/>
      <c r="Z95" s="148"/>
      <c r="AA95" s="148"/>
      <c r="AB95" s="148"/>
      <c r="AC95" s="148"/>
      <c r="AD95" s="148"/>
      <c r="AE95" s="148"/>
    </row>
    <row r="96" spans="1:63" s="2" customFormat="1" ht="22.9" customHeight="1">
      <c r="A96" s="36"/>
      <c r="B96" s="37"/>
      <c r="C96" s="77" t="s">
        <v>125</v>
      </c>
      <c r="D96" s="38"/>
      <c r="E96" s="38"/>
      <c r="F96" s="38"/>
      <c r="G96" s="38"/>
      <c r="H96" s="38"/>
      <c r="I96" s="38"/>
      <c r="J96" s="154">
        <f>BK96</f>
        <v>0</v>
      </c>
      <c r="K96" s="38"/>
      <c r="L96" s="41"/>
      <c r="M96" s="73"/>
      <c r="N96" s="155"/>
      <c r="O96" s="74"/>
      <c r="P96" s="156">
        <f>P97+P164</f>
        <v>0</v>
      </c>
      <c r="Q96" s="74"/>
      <c r="R96" s="156">
        <f>R97+R164</f>
        <v>2.5384943799999995</v>
      </c>
      <c r="S96" s="74"/>
      <c r="T96" s="157">
        <f>T97+T164</f>
        <v>2.006026</v>
      </c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T96" s="19" t="s">
        <v>74</v>
      </c>
      <c r="AU96" s="19" t="s">
        <v>95</v>
      </c>
      <c r="BK96" s="158">
        <f>BK97+BK164</f>
        <v>0</v>
      </c>
    </row>
    <row r="97" spans="2:63" s="12" customFormat="1" ht="25.9" customHeight="1">
      <c r="B97" s="159"/>
      <c r="C97" s="160"/>
      <c r="D97" s="161" t="s">
        <v>74</v>
      </c>
      <c r="E97" s="162" t="s">
        <v>126</v>
      </c>
      <c r="F97" s="162" t="s">
        <v>127</v>
      </c>
      <c r="G97" s="160"/>
      <c r="H97" s="160"/>
      <c r="I97" s="163"/>
      <c r="J97" s="164">
        <f>BK97</f>
        <v>0</v>
      </c>
      <c r="K97" s="160"/>
      <c r="L97" s="165"/>
      <c r="M97" s="166"/>
      <c r="N97" s="167"/>
      <c r="O97" s="167"/>
      <c r="P97" s="168">
        <f>P98+P104+P124+P151+P161</f>
        <v>0</v>
      </c>
      <c r="Q97" s="167"/>
      <c r="R97" s="168">
        <f>R98+R104+R124+R151+R161</f>
        <v>1.0249423999999998</v>
      </c>
      <c r="S97" s="167"/>
      <c r="T97" s="169">
        <f>T98+T104+T124+T151+T161</f>
        <v>1.38852</v>
      </c>
      <c r="AR97" s="170" t="s">
        <v>83</v>
      </c>
      <c r="AT97" s="171" t="s">
        <v>74</v>
      </c>
      <c r="AU97" s="171" t="s">
        <v>75</v>
      </c>
      <c r="AY97" s="170" t="s">
        <v>128</v>
      </c>
      <c r="BK97" s="172">
        <f>BK98+BK104+BK124+BK151+BK161</f>
        <v>0</v>
      </c>
    </row>
    <row r="98" spans="2:63" s="12" customFormat="1" ht="22.9" customHeight="1">
      <c r="B98" s="159"/>
      <c r="C98" s="160"/>
      <c r="D98" s="161" t="s">
        <v>74</v>
      </c>
      <c r="E98" s="173" t="s">
        <v>129</v>
      </c>
      <c r="F98" s="173" t="s">
        <v>130</v>
      </c>
      <c r="G98" s="160"/>
      <c r="H98" s="160"/>
      <c r="I98" s="163"/>
      <c r="J98" s="174">
        <f>BK98</f>
        <v>0</v>
      </c>
      <c r="K98" s="160"/>
      <c r="L98" s="165"/>
      <c r="M98" s="166"/>
      <c r="N98" s="167"/>
      <c r="O98" s="167"/>
      <c r="P98" s="168">
        <f>SUM(P99:P103)</f>
        <v>0</v>
      </c>
      <c r="Q98" s="167"/>
      <c r="R98" s="168">
        <f>SUM(R99:R103)</f>
        <v>0.07688</v>
      </c>
      <c r="S98" s="167"/>
      <c r="T98" s="169">
        <f>SUM(T99:T103)</f>
        <v>0</v>
      </c>
      <c r="AR98" s="170" t="s">
        <v>83</v>
      </c>
      <c r="AT98" s="171" t="s">
        <v>74</v>
      </c>
      <c r="AU98" s="171" t="s">
        <v>83</v>
      </c>
      <c r="AY98" s="170" t="s">
        <v>128</v>
      </c>
      <c r="BK98" s="172">
        <f>SUM(BK99:BK103)</f>
        <v>0</v>
      </c>
    </row>
    <row r="99" spans="1:65" s="2" customFormat="1" ht="16.5" customHeight="1">
      <c r="A99" s="36"/>
      <c r="B99" s="37"/>
      <c r="C99" s="175" t="s">
        <v>83</v>
      </c>
      <c r="D99" s="175" t="s">
        <v>131</v>
      </c>
      <c r="E99" s="176" t="s">
        <v>132</v>
      </c>
      <c r="F99" s="177" t="s">
        <v>133</v>
      </c>
      <c r="G99" s="178" t="s">
        <v>134</v>
      </c>
      <c r="H99" s="179">
        <v>1</v>
      </c>
      <c r="I99" s="180"/>
      <c r="J99" s="181">
        <f>ROUND(I99*H99,2)</f>
        <v>0</v>
      </c>
      <c r="K99" s="177" t="s">
        <v>135</v>
      </c>
      <c r="L99" s="41"/>
      <c r="M99" s="182" t="s">
        <v>28</v>
      </c>
      <c r="N99" s="183" t="s">
        <v>46</v>
      </c>
      <c r="O99" s="66"/>
      <c r="P99" s="184">
        <f>O99*H99</f>
        <v>0</v>
      </c>
      <c r="Q99" s="184">
        <v>0.00688</v>
      </c>
      <c r="R99" s="184">
        <f>Q99*H99</f>
        <v>0.00688</v>
      </c>
      <c r="S99" s="184">
        <v>0</v>
      </c>
      <c r="T99" s="185">
        <f>S99*H99</f>
        <v>0</v>
      </c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R99" s="186" t="s">
        <v>136</v>
      </c>
      <c r="AT99" s="186" t="s">
        <v>131</v>
      </c>
      <c r="AU99" s="186" t="s">
        <v>85</v>
      </c>
      <c r="AY99" s="19" t="s">
        <v>128</v>
      </c>
      <c r="BE99" s="187">
        <f>IF(N99="základní",J99,0)</f>
        <v>0</v>
      </c>
      <c r="BF99" s="187">
        <f>IF(N99="snížená",J99,0)</f>
        <v>0</v>
      </c>
      <c r="BG99" s="187">
        <f>IF(N99="zákl. přenesená",J99,0)</f>
        <v>0</v>
      </c>
      <c r="BH99" s="187">
        <f>IF(N99="sníž. přenesená",J99,0)</f>
        <v>0</v>
      </c>
      <c r="BI99" s="187">
        <f>IF(N99="nulová",J99,0)</f>
        <v>0</v>
      </c>
      <c r="BJ99" s="19" t="s">
        <v>83</v>
      </c>
      <c r="BK99" s="187">
        <f>ROUND(I99*H99,2)</f>
        <v>0</v>
      </c>
      <c r="BL99" s="19" t="s">
        <v>136</v>
      </c>
      <c r="BM99" s="186" t="s">
        <v>137</v>
      </c>
    </row>
    <row r="100" spans="1:47" s="2" customFormat="1" ht="12">
      <c r="A100" s="36"/>
      <c r="B100" s="37"/>
      <c r="C100" s="38"/>
      <c r="D100" s="188" t="s">
        <v>138</v>
      </c>
      <c r="E100" s="38"/>
      <c r="F100" s="189" t="s">
        <v>139</v>
      </c>
      <c r="G100" s="38"/>
      <c r="H100" s="38"/>
      <c r="I100" s="190"/>
      <c r="J100" s="38"/>
      <c r="K100" s="38"/>
      <c r="L100" s="41"/>
      <c r="M100" s="191"/>
      <c r="N100" s="192"/>
      <c r="O100" s="66"/>
      <c r="P100" s="66"/>
      <c r="Q100" s="66"/>
      <c r="R100" s="66"/>
      <c r="S100" s="66"/>
      <c r="T100" s="67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T100" s="19" t="s">
        <v>138</v>
      </c>
      <c r="AU100" s="19" t="s">
        <v>85</v>
      </c>
    </row>
    <row r="101" spans="2:51" s="13" customFormat="1" ht="12">
      <c r="B101" s="193"/>
      <c r="C101" s="194"/>
      <c r="D101" s="195" t="s">
        <v>140</v>
      </c>
      <c r="E101" s="196" t="s">
        <v>28</v>
      </c>
      <c r="F101" s="197" t="s">
        <v>141</v>
      </c>
      <c r="G101" s="194"/>
      <c r="H101" s="196" t="s">
        <v>28</v>
      </c>
      <c r="I101" s="198"/>
      <c r="J101" s="194"/>
      <c r="K101" s="194"/>
      <c r="L101" s="199"/>
      <c r="M101" s="200"/>
      <c r="N101" s="201"/>
      <c r="O101" s="201"/>
      <c r="P101" s="201"/>
      <c r="Q101" s="201"/>
      <c r="R101" s="201"/>
      <c r="S101" s="201"/>
      <c r="T101" s="202"/>
      <c r="AT101" s="203" t="s">
        <v>140</v>
      </c>
      <c r="AU101" s="203" t="s">
        <v>85</v>
      </c>
      <c r="AV101" s="13" t="s">
        <v>83</v>
      </c>
      <c r="AW101" s="13" t="s">
        <v>35</v>
      </c>
      <c r="AX101" s="13" t="s">
        <v>75</v>
      </c>
      <c r="AY101" s="203" t="s">
        <v>128</v>
      </c>
    </row>
    <row r="102" spans="2:51" s="14" customFormat="1" ht="12">
      <c r="B102" s="204"/>
      <c r="C102" s="205"/>
      <c r="D102" s="195" t="s">
        <v>140</v>
      </c>
      <c r="E102" s="206" t="s">
        <v>28</v>
      </c>
      <c r="F102" s="207" t="s">
        <v>142</v>
      </c>
      <c r="G102" s="205"/>
      <c r="H102" s="208">
        <v>1</v>
      </c>
      <c r="I102" s="209"/>
      <c r="J102" s="205"/>
      <c r="K102" s="205"/>
      <c r="L102" s="210"/>
      <c r="M102" s="211"/>
      <c r="N102" s="212"/>
      <c r="O102" s="212"/>
      <c r="P102" s="212"/>
      <c r="Q102" s="212"/>
      <c r="R102" s="212"/>
      <c r="S102" s="212"/>
      <c r="T102" s="213"/>
      <c r="AT102" s="214" t="s">
        <v>140</v>
      </c>
      <c r="AU102" s="214" t="s">
        <v>85</v>
      </c>
      <c r="AV102" s="14" t="s">
        <v>85</v>
      </c>
      <c r="AW102" s="14" t="s">
        <v>35</v>
      </c>
      <c r="AX102" s="14" t="s">
        <v>83</v>
      </c>
      <c r="AY102" s="214" t="s">
        <v>128</v>
      </c>
    </row>
    <row r="103" spans="1:65" s="2" customFormat="1" ht="16.5" customHeight="1">
      <c r="A103" s="36"/>
      <c r="B103" s="37"/>
      <c r="C103" s="215" t="s">
        <v>85</v>
      </c>
      <c r="D103" s="215" t="s">
        <v>143</v>
      </c>
      <c r="E103" s="216" t="s">
        <v>144</v>
      </c>
      <c r="F103" s="217" t="s">
        <v>145</v>
      </c>
      <c r="G103" s="218" t="s">
        <v>134</v>
      </c>
      <c r="H103" s="219">
        <v>1</v>
      </c>
      <c r="I103" s="220"/>
      <c r="J103" s="221">
        <f>ROUND(I103*H103,2)</f>
        <v>0</v>
      </c>
      <c r="K103" s="217" t="s">
        <v>135</v>
      </c>
      <c r="L103" s="222"/>
      <c r="M103" s="223" t="s">
        <v>28</v>
      </c>
      <c r="N103" s="224" t="s">
        <v>46</v>
      </c>
      <c r="O103" s="66"/>
      <c r="P103" s="184">
        <f>O103*H103</f>
        <v>0</v>
      </c>
      <c r="Q103" s="184">
        <v>0.07</v>
      </c>
      <c r="R103" s="184">
        <f>Q103*H103</f>
        <v>0.07</v>
      </c>
      <c r="S103" s="184">
        <v>0</v>
      </c>
      <c r="T103" s="185">
        <f>S103*H103</f>
        <v>0</v>
      </c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R103" s="186" t="s">
        <v>146</v>
      </c>
      <c r="AT103" s="186" t="s">
        <v>143</v>
      </c>
      <c r="AU103" s="186" t="s">
        <v>85</v>
      </c>
      <c r="AY103" s="19" t="s">
        <v>128</v>
      </c>
      <c r="BE103" s="187">
        <f>IF(N103="základní",J103,0)</f>
        <v>0</v>
      </c>
      <c r="BF103" s="187">
        <f>IF(N103="snížená",J103,0)</f>
        <v>0</v>
      </c>
      <c r="BG103" s="187">
        <f>IF(N103="zákl. přenesená",J103,0)</f>
        <v>0</v>
      </c>
      <c r="BH103" s="187">
        <f>IF(N103="sníž. přenesená",J103,0)</f>
        <v>0</v>
      </c>
      <c r="BI103" s="187">
        <f>IF(N103="nulová",J103,0)</f>
        <v>0</v>
      </c>
      <c r="BJ103" s="19" t="s">
        <v>83</v>
      </c>
      <c r="BK103" s="187">
        <f>ROUND(I103*H103,2)</f>
        <v>0</v>
      </c>
      <c r="BL103" s="19" t="s">
        <v>136</v>
      </c>
      <c r="BM103" s="186" t="s">
        <v>147</v>
      </c>
    </row>
    <row r="104" spans="2:63" s="12" customFormat="1" ht="22.9" customHeight="1">
      <c r="B104" s="159"/>
      <c r="C104" s="160"/>
      <c r="D104" s="161" t="s">
        <v>74</v>
      </c>
      <c r="E104" s="173" t="s">
        <v>148</v>
      </c>
      <c r="F104" s="173" t="s">
        <v>149</v>
      </c>
      <c r="G104" s="160"/>
      <c r="H104" s="160"/>
      <c r="I104" s="163"/>
      <c r="J104" s="174">
        <f>BK104</f>
        <v>0</v>
      </c>
      <c r="K104" s="160"/>
      <c r="L104" s="165"/>
      <c r="M104" s="166"/>
      <c r="N104" s="167"/>
      <c r="O104" s="167"/>
      <c r="P104" s="168">
        <f>SUM(P105:P123)</f>
        <v>0</v>
      </c>
      <c r="Q104" s="167"/>
      <c r="R104" s="168">
        <f>SUM(R105:R123)</f>
        <v>0.90992</v>
      </c>
      <c r="S104" s="167"/>
      <c r="T104" s="169">
        <f>SUM(T105:T123)</f>
        <v>0</v>
      </c>
      <c r="AR104" s="170" t="s">
        <v>83</v>
      </c>
      <c r="AT104" s="171" t="s">
        <v>74</v>
      </c>
      <c r="AU104" s="171" t="s">
        <v>83</v>
      </c>
      <c r="AY104" s="170" t="s">
        <v>128</v>
      </c>
      <c r="BK104" s="172">
        <f>SUM(BK105:BK123)</f>
        <v>0</v>
      </c>
    </row>
    <row r="105" spans="1:65" s="2" customFormat="1" ht="21.75" customHeight="1">
      <c r="A105" s="36"/>
      <c r="B105" s="37"/>
      <c r="C105" s="175" t="s">
        <v>129</v>
      </c>
      <c r="D105" s="175" t="s">
        <v>131</v>
      </c>
      <c r="E105" s="176" t="s">
        <v>150</v>
      </c>
      <c r="F105" s="177" t="s">
        <v>151</v>
      </c>
      <c r="G105" s="178" t="s">
        <v>134</v>
      </c>
      <c r="H105" s="179">
        <v>2</v>
      </c>
      <c r="I105" s="180"/>
      <c r="J105" s="181">
        <f>ROUND(I105*H105,2)</f>
        <v>0</v>
      </c>
      <c r="K105" s="177" t="s">
        <v>135</v>
      </c>
      <c r="L105" s="41"/>
      <c r="M105" s="182" t="s">
        <v>28</v>
      </c>
      <c r="N105" s="183" t="s">
        <v>46</v>
      </c>
      <c r="O105" s="66"/>
      <c r="P105" s="184">
        <f>O105*H105</f>
        <v>0</v>
      </c>
      <c r="Q105" s="184">
        <v>0.0415</v>
      </c>
      <c r="R105" s="184">
        <f>Q105*H105</f>
        <v>0.083</v>
      </c>
      <c r="S105" s="184">
        <v>0</v>
      </c>
      <c r="T105" s="185">
        <f>S105*H105</f>
        <v>0</v>
      </c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R105" s="186" t="s">
        <v>136</v>
      </c>
      <c r="AT105" s="186" t="s">
        <v>131</v>
      </c>
      <c r="AU105" s="186" t="s">
        <v>85</v>
      </c>
      <c r="AY105" s="19" t="s">
        <v>128</v>
      </c>
      <c r="BE105" s="187">
        <f>IF(N105="základní",J105,0)</f>
        <v>0</v>
      </c>
      <c r="BF105" s="187">
        <f>IF(N105="snížená",J105,0)</f>
        <v>0</v>
      </c>
      <c r="BG105" s="187">
        <f>IF(N105="zákl. přenesená",J105,0)</f>
        <v>0</v>
      </c>
      <c r="BH105" s="187">
        <f>IF(N105="sníž. přenesená",J105,0)</f>
        <v>0</v>
      </c>
      <c r="BI105" s="187">
        <f>IF(N105="nulová",J105,0)</f>
        <v>0</v>
      </c>
      <c r="BJ105" s="19" t="s">
        <v>83</v>
      </c>
      <c r="BK105" s="187">
        <f>ROUND(I105*H105,2)</f>
        <v>0</v>
      </c>
      <c r="BL105" s="19" t="s">
        <v>136</v>
      </c>
      <c r="BM105" s="186" t="s">
        <v>152</v>
      </c>
    </row>
    <row r="106" spans="1:47" s="2" customFormat="1" ht="12">
      <c r="A106" s="36"/>
      <c r="B106" s="37"/>
      <c r="C106" s="38"/>
      <c r="D106" s="188" t="s">
        <v>138</v>
      </c>
      <c r="E106" s="38"/>
      <c r="F106" s="189" t="s">
        <v>153</v>
      </c>
      <c r="G106" s="38"/>
      <c r="H106" s="38"/>
      <c r="I106" s="190"/>
      <c r="J106" s="38"/>
      <c r="K106" s="38"/>
      <c r="L106" s="41"/>
      <c r="M106" s="191"/>
      <c r="N106" s="192"/>
      <c r="O106" s="66"/>
      <c r="P106" s="66"/>
      <c r="Q106" s="66"/>
      <c r="R106" s="66"/>
      <c r="S106" s="66"/>
      <c r="T106" s="67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T106" s="19" t="s">
        <v>138</v>
      </c>
      <c r="AU106" s="19" t="s">
        <v>85</v>
      </c>
    </row>
    <row r="107" spans="2:51" s="13" customFormat="1" ht="12">
      <c r="B107" s="193"/>
      <c r="C107" s="194"/>
      <c r="D107" s="195" t="s">
        <v>140</v>
      </c>
      <c r="E107" s="196" t="s">
        <v>28</v>
      </c>
      <c r="F107" s="197" t="s">
        <v>141</v>
      </c>
      <c r="G107" s="194"/>
      <c r="H107" s="196" t="s">
        <v>28</v>
      </c>
      <c r="I107" s="198"/>
      <c r="J107" s="194"/>
      <c r="K107" s="194"/>
      <c r="L107" s="199"/>
      <c r="M107" s="200"/>
      <c r="N107" s="201"/>
      <c r="O107" s="201"/>
      <c r="P107" s="201"/>
      <c r="Q107" s="201"/>
      <c r="R107" s="201"/>
      <c r="S107" s="201"/>
      <c r="T107" s="202"/>
      <c r="AT107" s="203" t="s">
        <v>140</v>
      </c>
      <c r="AU107" s="203" t="s">
        <v>85</v>
      </c>
      <c r="AV107" s="13" t="s">
        <v>83</v>
      </c>
      <c r="AW107" s="13" t="s">
        <v>35</v>
      </c>
      <c r="AX107" s="13" t="s">
        <v>75</v>
      </c>
      <c r="AY107" s="203" t="s">
        <v>128</v>
      </c>
    </row>
    <row r="108" spans="2:51" s="14" customFormat="1" ht="12">
      <c r="B108" s="204"/>
      <c r="C108" s="205"/>
      <c r="D108" s="195" t="s">
        <v>140</v>
      </c>
      <c r="E108" s="206" t="s">
        <v>28</v>
      </c>
      <c r="F108" s="207" t="s">
        <v>154</v>
      </c>
      <c r="G108" s="205"/>
      <c r="H108" s="208">
        <v>2</v>
      </c>
      <c r="I108" s="209"/>
      <c r="J108" s="205"/>
      <c r="K108" s="205"/>
      <c r="L108" s="210"/>
      <c r="M108" s="211"/>
      <c r="N108" s="212"/>
      <c r="O108" s="212"/>
      <c r="P108" s="212"/>
      <c r="Q108" s="212"/>
      <c r="R108" s="212"/>
      <c r="S108" s="212"/>
      <c r="T108" s="213"/>
      <c r="AT108" s="214" t="s">
        <v>140</v>
      </c>
      <c r="AU108" s="214" t="s">
        <v>85</v>
      </c>
      <c r="AV108" s="14" t="s">
        <v>85</v>
      </c>
      <c r="AW108" s="14" t="s">
        <v>35</v>
      </c>
      <c r="AX108" s="14" t="s">
        <v>83</v>
      </c>
      <c r="AY108" s="214" t="s">
        <v>128</v>
      </c>
    </row>
    <row r="109" spans="1:65" s="2" customFormat="1" ht="21.75" customHeight="1">
      <c r="A109" s="36"/>
      <c r="B109" s="37"/>
      <c r="C109" s="175" t="s">
        <v>136</v>
      </c>
      <c r="D109" s="175" t="s">
        <v>131</v>
      </c>
      <c r="E109" s="176" t="s">
        <v>155</v>
      </c>
      <c r="F109" s="177" t="s">
        <v>156</v>
      </c>
      <c r="G109" s="178" t="s">
        <v>134</v>
      </c>
      <c r="H109" s="179">
        <v>5</v>
      </c>
      <c r="I109" s="180"/>
      <c r="J109" s="181">
        <f>ROUND(I109*H109,2)</f>
        <v>0</v>
      </c>
      <c r="K109" s="177" t="s">
        <v>135</v>
      </c>
      <c r="L109" s="41"/>
      <c r="M109" s="182" t="s">
        <v>28</v>
      </c>
      <c r="N109" s="183" t="s">
        <v>46</v>
      </c>
      <c r="O109" s="66"/>
      <c r="P109" s="184">
        <f>O109*H109</f>
        <v>0</v>
      </c>
      <c r="Q109" s="184">
        <v>0.1575</v>
      </c>
      <c r="R109" s="184">
        <f>Q109*H109</f>
        <v>0.7875</v>
      </c>
      <c r="S109" s="184">
        <v>0</v>
      </c>
      <c r="T109" s="185">
        <f>S109*H109</f>
        <v>0</v>
      </c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R109" s="186" t="s">
        <v>136</v>
      </c>
      <c r="AT109" s="186" t="s">
        <v>131</v>
      </c>
      <c r="AU109" s="186" t="s">
        <v>85</v>
      </c>
      <c r="AY109" s="19" t="s">
        <v>128</v>
      </c>
      <c r="BE109" s="187">
        <f>IF(N109="základní",J109,0)</f>
        <v>0</v>
      </c>
      <c r="BF109" s="187">
        <f>IF(N109="snížená",J109,0)</f>
        <v>0</v>
      </c>
      <c r="BG109" s="187">
        <f>IF(N109="zákl. přenesená",J109,0)</f>
        <v>0</v>
      </c>
      <c r="BH109" s="187">
        <f>IF(N109="sníž. přenesená",J109,0)</f>
        <v>0</v>
      </c>
      <c r="BI109" s="187">
        <f>IF(N109="nulová",J109,0)</f>
        <v>0</v>
      </c>
      <c r="BJ109" s="19" t="s">
        <v>83</v>
      </c>
      <c r="BK109" s="187">
        <f>ROUND(I109*H109,2)</f>
        <v>0</v>
      </c>
      <c r="BL109" s="19" t="s">
        <v>136</v>
      </c>
      <c r="BM109" s="186" t="s">
        <v>157</v>
      </c>
    </row>
    <row r="110" spans="1:47" s="2" customFormat="1" ht="12">
      <c r="A110" s="36"/>
      <c r="B110" s="37"/>
      <c r="C110" s="38"/>
      <c r="D110" s="188" t="s">
        <v>138</v>
      </c>
      <c r="E110" s="38"/>
      <c r="F110" s="189" t="s">
        <v>158</v>
      </c>
      <c r="G110" s="38"/>
      <c r="H110" s="38"/>
      <c r="I110" s="190"/>
      <c r="J110" s="38"/>
      <c r="K110" s="38"/>
      <c r="L110" s="41"/>
      <c r="M110" s="191"/>
      <c r="N110" s="192"/>
      <c r="O110" s="66"/>
      <c r="P110" s="66"/>
      <c r="Q110" s="66"/>
      <c r="R110" s="66"/>
      <c r="S110" s="66"/>
      <c r="T110" s="67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T110" s="19" t="s">
        <v>138</v>
      </c>
      <c r="AU110" s="19" t="s">
        <v>85</v>
      </c>
    </row>
    <row r="111" spans="2:51" s="13" customFormat="1" ht="12">
      <c r="B111" s="193"/>
      <c r="C111" s="194"/>
      <c r="D111" s="195" t="s">
        <v>140</v>
      </c>
      <c r="E111" s="196" t="s">
        <v>28</v>
      </c>
      <c r="F111" s="197" t="s">
        <v>141</v>
      </c>
      <c r="G111" s="194"/>
      <c r="H111" s="196" t="s">
        <v>28</v>
      </c>
      <c r="I111" s="198"/>
      <c r="J111" s="194"/>
      <c r="K111" s="194"/>
      <c r="L111" s="199"/>
      <c r="M111" s="200"/>
      <c r="N111" s="201"/>
      <c r="O111" s="201"/>
      <c r="P111" s="201"/>
      <c r="Q111" s="201"/>
      <c r="R111" s="201"/>
      <c r="S111" s="201"/>
      <c r="T111" s="202"/>
      <c r="AT111" s="203" t="s">
        <v>140</v>
      </c>
      <c r="AU111" s="203" t="s">
        <v>85</v>
      </c>
      <c r="AV111" s="13" t="s">
        <v>83</v>
      </c>
      <c r="AW111" s="13" t="s">
        <v>35</v>
      </c>
      <c r="AX111" s="13" t="s">
        <v>75</v>
      </c>
      <c r="AY111" s="203" t="s">
        <v>128</v>
      </c>
    </row>
    <row r="112" spans="2:51" s="14" customFormat="1" ht="12">
      <c r="B112" s="204"/>
      <c r="C112" s="205"/>
      <c r="D112" s="195" t="s">
        <v>140</v>
      </c>
      <c r="E112" s="206" t="s">
        <v>28</v>
      </c>
      <c r="F112" s="207" t="s">
        <v>159</v>
      </c>
      <c r="G112" s="205"/>
      <c r="H112" s="208">
        <v>1</v>
      </c>
      <c r="I112" s="209"/>
      <c r="J112" s="205"/>
      <c r="K112" s="205"/>
      <c r="L112" s="210"/>
      <c r="M112" s="211"/>
      <c r="N112" s="212"/>
      <c r="O112" s="212"/>
      <c r="P112" s="212"/>
      <c r="Q112" s="212"/>
      <c r="R112" s="212"/>
      <c r="S112" s="212"/>
      <c r="T112" s="213"/>
      <c r="AT112" s="214" t="s">
        <v>140</v>
      </c>
      <c r="AU112" s="214" t="s">
        <v>85</v>
      </c>
      <c r="AV112" s="14" t="s">
        <v>85</v>
      </c>
      <c r="AW112" s="14" t="s">
        <v>35</v>
      </c>
      <c r="AX112" s="14" t="s">
        <v>75</v>
      </c>
      <c r="AY112" s="214" t="s">
        <v>128</v>
      </c>
    </row>
    <row r="113" spans="2:51" s="14" customFormat="1" ht="12">
      <c r="B113" s="204"/>
      <c r="C113" s="205"/>
      <c r="D113" s="195" t="s">
        <v>140</v>
      </c>
      <c r="E113" s="206" t="s">
        <v>28</v>
      </c>
      <c r="F113" s="207" t="s">
        <v>160</v>
      </c>
      <c r="G113" s="205"/>
      <c r="H113" s="208">
        <v>1</v>
      </c>
      <c r="I113" s="209"/>
      <c r="J113" s="205"/>
      <c r="K113" s="205"/>
      <c r="L113" s="210"/>
      <c r="M113" s="211"/>
      <c r="N113" s="212"/>
      <c r="O113" s="212"/>
      <c r="P113" s="212"/>
      <c r="Q113" s="212"/>
      <c r="R113" s="212"/>
      <c r="S113" s="212"/>
      <c r="T113" s="213"/>
      <c r="AT113" s="214" t="s">
        <v>140</v>
      </c>
      <c r="AU113" s="214" t="s">
        <v>85</v>
      </c>
      <c r="AV113" s="14" t="s">
        <v>85</v>
      </c>
      <c r="AW113" s="14" t="s">
        <v>35</v>
      </c>
      <c r="AX113" s="14" t="s">
        <v>75</v>
      </c>
      <c r="AY113" s="214" t="s">
        <v>128</v>
      </c>
    </row>
    <row r="114" spans="2:51" s="14" customFormat="1" ht="12">
      <c r="B114" s="204"/>
      <c r="C114" s="205"/>
      <c r="D114" s="195" t="s">
        <v>140</v>
      </c>
      <c r="E114" s="206" t="s">
        <v>28</v>
      </c>
      <c r="F114" s="207" t="s">
        <v>161</v>
      </c>
      <c r="G114" s="205"/>
      <c r="H114" s="208">
        <v>1</v>
      </c>
      <c r="I114" s="209"/>
      <c r="J114" s="205"/>
      <c r="K114" s="205"/>
      <c r="L114" s="210"/>
      <c r="M114" s="211"/>
      <c r="N114" s="212"/>
      <c r="O114" s="212"/>
      <c r="P114" s="212"/>
      <c r="Q114" s="212"/>
      <c r="R114" s="212"/>
      <c r="S114" s="212"/>
      <c r="T114" s="213"/>
      <c r="AT114" s="214" t="s">
        <v>140</v>
      </c>
      <c r="AU114" s="214" t="s">
        <v>85</v>
      </c>
      <c r="AV114" s="14" t="s">
        <v>85</v>
      </c>
      <c r="AW114" s="14" t="s">
        <v>35</v>
      </c>
      <c r="AX114" s="14" t="s">
        <v>75</v>
      </c>
      <c r="AY114" s="214" t="s">
        <v>128</v>
      </c>
    </row>
    <row r="115" spans="2:51" s="14" customFormat="1" ht="12">
      <c r="B115" s="204"/>
      <c r="C115" s="205"/>
      <c r="D115" s="195" t="s">
        <v>140</v>
      </c>
      <c r="E115" s="206" t="s">
        <v>28</v>
      </c>
      <c r="F115" s="207" t="s">
        <v>162</v>
      </c>
      <c r="G115" s="205"/>
      <c r="H115" s="208">
        <v>2</v>
      </c>
      <c r="I115" s="209"/>
      <c r="J115" s="205"/>
      <c r="K115" s="205"/>
      <c r="L115" s="210"/>
      <c r="M115" s="211"/>
      <c r="N115" s="212"/>
      <c r="O115" s="212"/>
      <c r="P115" s="212"/>
      <c r="Q115" s="212"/>
      <c r="R115" s="212"/>
      <c r="S115" s="212"/>
      <c r="T115" s="213"/>
      <c r="AT115" s="214" t="s">
        <v>140</v>
      </c>
      <c r="AU115" s="214" t="s">
        <v>85</v>
      </c>
      <c r="AV115" s="14" t="s">
        <v>85</v>
      </c>
      <c r="AW115" s="14" t="s">
        <v>35</v>
      </c>
      <c r="AX115" s="14" t="s">
        <v>75</v>
      </c>
      <c r="AY115" s="214" t="s">
        <v>128</v>
      </c>
    </row>
    <row r="116" spans="2:51" s="15" customFormat="1" ht="12">
      <c r="B116" s="225"/>
      <c r="C116" s="226"/>
      <c r="D116" s="195" t="s">
        <v>140</v>
      </c>
      <c r="E116" s="227" t="s">
        <v>28</v>
      </c>
      <c r="F116" s="228" t="s">
        <v>163</v>
      </c>
      <c r="G116" s="226"/>
      <c r="H116" s="229">
        <v>5</v>
      </c>
      <c r="I116" s="230"/>
      <c r="J116" s="226"/>
      <c r="K116" s="226"/>
      <c r="L116" s="231"/>
      <c r="M116" s="232"/>
      <c r="N116" s="233"/>
      <c r="O116" s="233"/>
      <c r="P116" s="233"/>
      <c r="Q116" s="233"/>
      <c r="R116" s="233"/>
      <c r="S116" s="233"/>
      <c r="T116" s="234"/>
      <c r="AT116" s="235" t="s">
        <v>140</v>
      </c>
      <c r="AU116" s="235" t="s">
        <v>85</v>
      </c>
      <c r="AV116" s="15" t="s">
        <v>136</v>
      </c>
      <c r="AW116" s="15" t="s">
        <v>35</v>
      </c>
      <c r="AX116" s="15" t="s">
        <v>83</v>
      </c>
      <c r="AY116" s="235" t="s">
        <v>128</v>
      </c>
    </row>
    <row r="117" spans="1:65" s="2" customFormat="1" ht="24.2" customHeight="1">
      <c r="A117" s="36"/>
      <c r="B117" s="37"/>
      <c r="C117" s="175" t="s">
        <v>164</v>
      </c>
      <c r="D117" s="175" t="s">
        <v>131</v>
      </c>
      <c r="E117" s="176" t="s">
        <v>165</v>
      </c>
      <c r="F117" s="177" t="s">
        <v>166</v>
      </c>
      <c r="G117" s="178" t="s">
        <v>134</v>
      </c>
      <c r="H117" s="179">
        <v>2</v>
      </c>
      <c r="I117" s="180"/>
      <c r="J117" s="181">
        <f>ROUND(I117*H117,2)</f>
        <v>0</v>
      </c>
      <c r="K117" s="177" t="s">
        <v>135</v>
      </c>
      <c r="L117" s="41"/>
      <c r="M117" s="182" t="s">
        <v>28</v>
      </c>
      <c r="N117" s="183" t="s">
        <v>46</v>
      </c>
      <c r="O117" s="66"/>
      <c r="P117" s="184">
        <f>O117*H117</f>
        <v>0</v>
      </c>
      <c r="Q117" s="184">
        <v>0.00048</v>
      </c>
      <c r="R117" s="184">
        <f>Q117*H117</f>
        <v>0.00096</v>
      </c>
      <c r="S117" s="184">
        <v>0</v>
      </c>
      <c r="T117" s="185">
        <f>S117*H117</f>
        <v>0</v>
      </c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R117" s="186" t="s">
        <v>136</v>
      </c>
      <c r="AT117" s="186" t="s">
        <v>131</v>
      </c>
      <c r="AU117" s="186" t="s">
        <v>85</v>
      </c>
      <c r="AY117" s="19" t="s">
        <v>128</v>
      </c>
      <c r="BE117" s="187">
        <f>IF(N117="základní",J117,0)</f>
        <v>0</v>
      </c>
      <c r="BF117" s="187">
        <f>IF(N117="snížená",J117,0)</f>
        <v>0</v>
      </c>
      <c r="BG117" s="187">
        <f>IF(N117="zákl. přenesená",J117,0)</f>
        <v>0</v>
      </c>
      <c r="BH117" s="187">
        <f>IF(N117="sníž. přenesená",J117,0)</f>
        <v>0</v>
      </c>
      <c r="BI117" s="187">
        <f>IF(N117="nulová",J117,0)</f>
        <v>0</v>
      </c>
      <c r="BJ117" s="19" t="s">
        <v>83</v>
      </c>
      <c r="BK117" s="187">
        <f>ROUND(I117*H117,2)</f>
        <v>0</v>
      </c>
      <c r="BL117" s="19" t="s">
        <v>136</v>
      </c>
      <c r="BM117" s="186" t="s">
        <v>167</v>
      </c>
    </row>
    <row r="118" spans="1:47" s="2" customFormat="1" ht="12">
      <c r="A118" s="36"/>
      <c r="B118" s="37"/>
      <c r="C118" s="38"/>
      <c r="D118" s="188" t="s">
        <v>138</v>
      </c>
      <c r="E118" s="38"/>
      <c r="F118" s="189" t="s">
        <v>168</v>
      </c>
      <c r="G118" s="38"/>
      <c r="H118" s="38"/>
      <c r="I118" s="190"/>
      <c r="J118" s="38"/>
      <c r="K118" s="38"/>
      <c r="L118" s="41"/>
      <c r="M118" s="191"/>
      <c r="N118" s="192"/>
      <c r="O118" s="66"/>
      <c r="P118" s="66"/>
      <c r="Q118" s="66"/>
      <c r="R118" s="66"/>
      <c r="S118" s="66"/>
      <c r="T118" s="67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T118" s="19" t="s">
        <v>138</v>
      </c>
      <c r="AU118" s="19" t="s">
        <v>85</v>
      </c>
    </row>
    <row r="119" spans="2:51" s="13" customFormat="1" ht="12">
      <c r="B119" s="193"/>
      <c r="C119" s="194"/>
      <c r="D119" s="195" t="s">
        <v>140</v>
      </c>
      <c r="E119" s="196" t="s">
        <v>28</v>
      </c>
      <c r="F119" s="197" t="s">
        <v>141</v>
      </c>
      <c r="G119" s="194"/>
      <c r="H119" s="196" t="s">
        <v>28</v>
      </c>
      <c r="I119" s="198"/>
      <c r="J119" s="194"/>
      <c r="K119" s="194"/>
      <c r="L119" s="199"/>
      <c r="M119" s="200"/>
      <c r="N119" s="201"/>
      <c r="O119" s="201"/>
      <c r="P119" s="201"/>
      <c r="Q119" s="201"/>
      <c r="R119" s="201"/>
      <c r="S119" s="201"/>
      <c r="T119" s="202"/>
      <c r="AT119" s="203" t="s">
        <v>140</v>
      </c>
      <c r="AU119" s="203" t="s">
        <v>85</v>
      </c>
      <c r="AV119" s="13" t="s">
        <v>83</v>
      </c>
      <c r="AW119" s="13" t="s">
        <v>35</v>
      </c>
      <c r="AX119" s="13" t="s">
        <v>75</v>
      </c>
      <c r="AY119" s="203" t="s">
        <v>128</v>
      </c>
    </row>
    <row r="120" spans="2:51" s="14" customFormat="1" ht="12">
      <c r="B120" s="204"/>
      <c r="C120" s="205"/>
      <c r="D120" s="195" t="s">
        <v>140</v>
      </c>
      <c r="E120" s="206" t="s">
        <v>28</v>
      </c>
      <c r="F120" s="207" t="s">
        <v>169</v>
      </c>
      <c r="G120" s="205"/>
      <c r="H120" s="208">
        <v>1</v>
      </c>
      <c r="I120" s="209"/>
      <c r="J120" s="205"/>
      <c r="K120" s="205"/>
      <c r="L120" s="210"/>
      <c r="M120" s="211"/>
      <c r="N120" s="212"/>
      <c r="O120" s="212"/>
      <c r="P120" s="212"/>
      <c r="Q120" s="212"/>
      <c r="R120" s="212"/>
      <c r="S120" s="212"/>
      <c r="T120" s="213"/>
      <c r="AT120" s="214" t="s">
        <v>140</v>
      </c>
      <c r="AU120" s="214" t="s">
        <v>85</v>
      </c>
      <c r="AV120" s="14" t="s">
        <v>85</v>
      </c>
      <c r="AW120" s="14" t="s">
        <v>35</v>
      </c>
      <c r="AX120" s="14" t="s">
        <v>75</v>
      </c>
      <c r="AY120" s="214" t="s">
        <v>128</v>
      </c>
    </row>
    <row r="121" spans="2:51" s="14" customFormat="1" ht="12">
      <c r="B121" s="204"/>
      <c r="C121" s="205"/>
      <c r="D121" s="195" t="s">
        <v>140</v>
      </c>
      <c r="E121" s="206" t="s">
        <v>28</v>
      </c>
      <c r="F121" s="207" t="s">
        <v>170</v>
      </c>
      <c r="G121" s="205"/>
      <c r="H121" s="208">
        <v>1</v>
      </c>
      <c r="I121" s="209"/>
      <c r="J121" s="205"/>
      <c r="K121" s="205"/>
      <c r="L121" s="210"/>
      <c r="M121" s="211"/>
      <c r="N121" s="212"/>
      <c r="O121" s="212"/>
      <c r="P121" s="212"/>
      <c r="Q121" s="212"/>
      <c r="R121" s="212"/>
      <c r="S121" s="212"/>
      <c r="T121" s="213"/>
      <c r="AT121" s="214" t="s">
        <v>140</v>
      </c>
      <c r="AU121" s="214" t="s">
        <v>85</v>
      </c>
      <c r="AV121" s="14" t="s">
        <v>85</v>
      </c>
      <c r="AW121" s="14" t="s">
        <v>35</v>
      </c>
      <c r="AX121" s="14" t="s">
        <v>75</v>
      </c>
      <c r="AY121" s="214" t="s">
        <v>128</v>
      </c>
    </row>
    <row r="122" spans="2:51" s="15" customFormat="1" ht="12">
      <c r="B122" s="225"/>
      <c r="C122" s="226"/>
      <c r="D122" s="195" t="s">
        <v>140</v>
      </c>
      <c r="E122" s="227" t="s">
        <v>28</v>
      </c>
      <c r="F122" s="228" t="s">
        <v>163</v>
      </c>
      <c r="G122" s="226"/>
      <c r="H122" s="229">
        <v>2</v>
      </c>
      <c r="I122" s="230"/>
      <c r="J122" s="226"/>
      <c r="K122" s="226"/>
      <c r="L122" s="231"/>
      <c r="M122" s="232"/>
      <c r="N122" s="233"/>
      <c r="O122" s="233"/>
      <c r="P122" s="233"/>
      <c r="Q122" s="233"/>
      <c r="R122" s="233"/>
      <c r="S122" s="233"/>
      <c r="T122" s="234"/>
      <c r="AT122" s="235" t="s">
        <v>140</v>
      </c>
      <c r="AU122" s="235" t="s">
        <v>85</v>
      </c>
      <c r="AV122" s="15" t="s">
        <v>136</v>
      </c>
      <c r="AW122" s="15" t="s">
        <v>35</v>
      </c>
      <c r="AX122" s="15" t="s">
        <v>83</v>
      </c>
      <c r="AY122" s="235" t="s">
        <v>128</v>
      </c>
    </row>
    <row r="123" spans="1:65" s="2" customFormat="1" ht="24.2" customHeight="1">
      <c r="A123" s="36"/>
      <c r="B123" s="37"/>
      <c r="C123" s="215" t="s">
        <v>148</v>
      </c>
      <c r="D123" s="215" t="s">
        <v>143</v>
      </c>
      <c r="E123" s="216" t="s">
        <v>171</v>
      </c>
      <c r="F123" s="217" t="s">
        <v>172</v>
      </c>
      <c r="G123" s="218" t="s">
        <v>134</v>
      </c>
      <c r="H123" s="219">
        <v>2</v>
      </c>
      <c r="I123" s="220"/>
      <c r="J123" s="221">
        <f>ROUND(I123*H123,2)</f>
        <v>0</v>
      </c>
      <c r="K123" s="217" t="s">
        <v>28</v>
      </c>
      <c r="L123" s="222"/>
      <c r="M123" s="223" t="s">
        <v>28</v>
      </c>
      <c r="N123" s="224" t="s">
        <v>46</v>
      </c>
      <c r="O123" s="66"/>
      <c r="P123" s="184">
        <f>O123*H123</f>
        <v>0</v>
      </c>
      <c r="Q123" s="184">
        <v>0.01923</v>
      </c>
      <c r="R123" s="184">
        <f>Q123*H123</f>
        <v>0.03846</v>
      </c>
      <c r="S123" s="184">
        <v>0</v>
      </c>
      <c r="T123" s="185">
        <f>S123*H123</f>
        <v>0</v>
      </c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R123" s="186" t="s">
        <v>146</v>
      </c>
      <c r="AT123" s="186" t="s">
        <v>143</v>
      </c>
      <c r="AU123" s="186" t="s">
        <v>85</v>
      </c>
      <c r="AY123" s="19" t="s">
        <v>128</v>
      </c>
      <c r="BE123" s="187">
        <f>IF(N123="základní",J123,0)</f>
        <v>0</v>
      </c>
      <c r="BF123" s="187">
        <f>IF(N123="snížená",J123,0)</f>
        <v>0</v>
      </c>
      <c r="BG123" s="187">
        <f>IF(N123="zákl. přenesená",J123,0)</f>
        <v>0</v>
      </c>
      <c r="BH123" s="187">
        <f>IF(N123="sníž. přenesená",J123,0)</f>
        <v>0</v>
      </c>
      <c r="BI123" s="187">
        <f>IF(N123="nulová",J123,0)</f>
        <v>0</v>
      </c>
      <c r="BJ123" s="19" t="s">
        <v>83</v>
      </c>
      <c r="BK123" s="187">
        <f>ROUND(I123*H123,2)</f>
        <v>0</v>
      </c>
      <c r="BL123" s="19" t="s">
        <v>136</v>
      </c>
      <c r="BM123" s="186" t="s">
        <v>173</v>
      </c>
    </row>
    <row r="124" spans="2:63" s="12" customFormat="1" ht="22.9" customHeight="1">
      <c r="B124" s="159"/>
      <c r="C124" s="160"/>
      <c r="D124" s="161" t="s">
        <v>74</v>
      </c>
      <c r="E124" s="173" t="s">
        <v>174</v>
      </c>
      <c r="F124" s="173" t="s">
        <v>175</v>
      </c>
      <c r="G124" s="160"/>
      <c r="H124" s="160"/>
      <c r="I124" s="163"/>
      <c r="J124" s="174">
        <f>BK124</f>
        <v>0</v>
      </c>
      <c r="K124" s="160"/>
      <c r="L124" s="165"/>
      <c r="M124" s="166"/>
      <c r="N124" s="167"/>
      <c r="O124" s="167"/>
      <c r="P124" s="168">
        <f>SUM(P125:P150)</f>
        <v>0</v>
      </c>
      <c r="Q124" s="167"/>
      <c r="R124" s="168">
        <f>SUM(R125:R150)</f>
        <v>0.0381424</v>
      </c>
      <c r="S124" s="167"/>
      <c r="T124" s="169">
        <f>SUM(T125:T150)</f>
        <v>1.38852</v>
      </c>
      <c r="AR124" s="170" t="s">
        <v>83</v>
      </c>
      <c r="AT124" s="171" t="s">
        <v>74</v>
      </c>
      <c r="AU124" s="171" t="s">
        <v>83</v>
      </c>
      <c r="AY124" s="170" t="s">
        <v>128</v>
      </c>
      <c r="BK124" s="172">
        <f>SUM(BK125:BK150)</f>
        <v>0</v>
      </c>
    </row>
    <row r="125" spans="1:65" s="2" customFormat="1" ht="24.2" customHeight="1">
      <c r="A125" s="36"/>
      <c r="B125" s="37"/>
      <c r="C125" s="175" t="s">
        <v>176</v>
      </c>
      <c r="D125" s="175" t="s">
        <v>131</v>
      </c>
      <c r="E125" s="176" t="s">
        <v>177</v>
      </c>
      <c r="F125" s="177" t="s">
        <v>178</v>
      </c>
      <c r="G125" s="178" t="s">
        <v>179</v>
      </c>
      <c r="H125" s="179">
        <v>220</v>
      </c>
      <c r="I125" s="180"/>
      <c r="J125" s="181">
        <f>ROUND(I125*H125,2)</f>
        <v>0</v>
      </c>
      <c r="K125" s="177" t="s">
        <v>135</v>
      </c>
      <c r="L125" s="41"/>
      <c r="M125" s="182" t="s">
        <v>28</v>
      </c>
      <c r="N125" s="183" t="s">
        <v>46</v>
      </c>
      <c r="O125" s="66"/>
      <c r="P125" s="184">
        <f>O125*H125</f>
        <v>0</v>
      </c>
      <c r="Q125" s="184">
        <v>0.00013</v>
      </c>
      <c r="R125" s="184">
        <f>Q125*H125</f>
        <v>0.028599999999999997</v>
      </c>
      <c r="S125" s="184">
        <v>0</v>
      </c>
      <c r="T125" s="185">
        <f>S125*H125</f>
        <v>0</v>
      </c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R125" s="186" t="s">
        <v>136</v>
      </c>
      <c r="AT125" s="186" t="s">
        <v>131</v>
      </c>
      <c r="AU125" s="186" t="s">
        <v>85</v>
      </c>
      <c r="AY125" s="19" t="s">
        <v>128</v>
      </c>
      <c r="BE125" s="187">
        <f>IF(N125="základní",J125,0)</f>
        <v>0</v>
      </c>
      <c r="BF125" s="187">
        <f>IF(N125="snížená",J125,0)</f>
        <v>0</v>
      </c>
      <c r="BG125" s="187">
        <f>IF(N125="zákl. přenesená",J125,0)</f>
        <v>0</v>
      </c>
      <c r="BH125" s="187">
        <f>IF(N125="sníž. přenesená",J125,0)</f>
        <v>0</v>
      </c>
      <c r="BI125" s="187">
        <f>IF(N125="nulová",J125,0)</f>
        <v>0</v>
      </c>
      <c r="BJ125" s="19" t="s">
        <v>83</v>
      </c>
      <c r="BK125" s="187">
        <f>ROUND(I125*H125,2)</f>
        <v>0</v>
      </c>
      <c r="BL125" s="19" t="s">
        <v>136</v>
      </c>
      <c r="BM125" s="186" t="s">
        <v>180</v>
      </c>
    </row>
    <row r="126" spans="1:47" s="2" customFormat="1" ht="12">
      <c r="A126" s="36"/>
      <c r="B126" s="37"/>
      <c r="C126" s="38"/>
      <c r="D126" s="188" t="s">
        <v>138</v>
      </c>
      <c r="E126" s="38"/>
      <c r="F126" s="189" t="s">
        <v>181</v>
      </c>
      <c r="G126" s="38"/>
      <c r="H126" s="38"/>
      <c r="I126" s="190"/>
      <c r="J126" s="38"/>
      <c r="K126" s="38"/>
      <c r="L126" s="41"/>
      <c r="M126" s="191"/>
      <c r="N126" s="192"/>
      <c r="O126" s="66"/>
      <c r="P126" s="66"/>
      <c r="Q126" s="66"/>
      <c r="R126" s="66"/>
      <c r="S126" s="66"/>
      <c r="T126" s="67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T126" s="19" t="s">
        <v>138</v>
      </c>
      <c r="AU126" s="19" t="s">
        <v>85</v>
      </c>
    </row>
    <row r="127" spans="1:65" s="2" customFormat="1" ht="24.2" customHeight="1">
      <c r="A127" s="36"/>
      <c r="B127" s="37"/>
      <c r="C127" s="175" t="s">
        <v>146</v>
      </c>
      <c r="D127" s="175" t="s">
        <v>131</v>
      </c>
      <c r="E127" s="176" t="s">
        <v>182</v>
      </c>
      <c r="F127" s="177" t="s">
        <v>183</v>
      </c>
      <c r="G127" s="178" t="s">
        <v>179</v>
      </c>
      <c r="H127" s="179">
        <v>226.36</v>
      </c>
      <c r="I127" s="180"/>
      <c r="J127" s="181">
        <f>ROUND(I127*H127,2)</f>
        <v>0</v>
      </c>
      <c r="K127" s="177" t="s">
        <v>135</v>
      </c>
      <c r="L127" s="41"/>
      <c r="M127" s="182" t="s">
        <v>28</v>
      </c>
      <c r="N127" s="183" t="s">
        <v>46</v>
      </c>
      <c r="O127" s="66"/>
      <c r="P127" s="184">
        <f>O127*H127</f>
        <v>0</v>
      </c>
      <c r="Q127" s="184">
        <v>4E-05</v>
      </c>
      <c r="R127" s="184">
        <f>Q127*H127</f>
        <v>0.0090544</v>
      </c>
      <c r="S127" s="184">
        <v>0</v>
      </c>
      <c r="T127" s="185">
        <f>S127*H127</f>
        <v>0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186" t="s">
        <v>136</v>
      </c>
      <c r="AT127" s="186" t="s">
        <v>131</v>
      </c>
      <c r="AU127" s="186" t="s">
        <v>85</v>
      </c>
      <c r="AY127" s="19" t="s">
        <v>128</v>
      </c>
      <c r="BE127" s="187">
        <f>IF(N127="základní",J127,0)</f>
        <v>0</v>
      </c>
      <c r="BF127" s="187">
        <f>IF(N127="snížená",J127,0)</f>
        <v>0</v>
      </c>
      <c r="BG127" s="187">
        <f>IF(N127="zákl. přenesená",J127,0)</f>
        <v>0</v>
      </c>
      <c r="BH127" s="187">
        <f>IF(N127="sníž. přenesená",J127,0)</f>
        <v>0</v>
      </c>
      <c r="BI127" s="187">
        <f>IF(N127="nulová",J127,0)</f>
        <v>0</v>
      </c>
      <c r="BJ127" s="19" t="s">
        <v>83</v>
      </c>
      <c r="BK127" s="187">
        <f>ROUND(I127*H127,2)</f>
        <v>0</v>
      </c>
      <c r="BL127" s="19" t="s">
        <v>136</v>
      </c>
      <c r="BM127" s="186" t="s">
        <v>184</v>
      </c>
    </row>
    <row r="128" spans="1:47" s="2" customFormat="1" ht="12">
      <c r="A128" s="36"/>
      <c r="B128" s="37"/>
      <c r="C128" s="38"/>
      <c r="D128" s="188" t="s">
        <v>138</v>
      </c>
      <c r="E128" s="38"/>
      <c r="F128" s="189" t="s">
        <v>185</v>
      </c>
      <c r="G128" s="38"/>
      <c r="H128" s="38"/>
      <c r="I128" s="190"/>
      <c r="J128" s="38"/>
      <c r="K128" s="38"/>
      <c r="L128" s="41"/>
      <c r="M128" s="191"/>
      <c r="N128" s="192"/>
      <c r="O128" s="66"/>
      <c r="P128" s="66"/>
      <c r="Q128" s="66"/>
      <c r="R128" s="66"/>
      <c r="S128" s="66"/>
      <c r="T128" s="67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T128" s="19" t="s">
        <v>138</v>
      </c>
      <c r="AU128" s="19" t="s">
        <v>85</v>
      </c>
    </row>
    <row r="129" spans="2:51" s="13" customFormat="1" ht="12">
      <c r="B129" s="193"/>
      <c r="C129" s="194"/>
      <c r="D129" s="195" t="s">
        <v>140</v>
      </c>
      <c r="E129" s="196" t="s">
        <v>28</v>
      </c>
      <c r="F129" s="197" t="s">
        <v>141</v>
      </c>
      <c r="G129" s="194"/>
      <c r="H129" s="196" t="s">
        <v>28</v>
      </c>
      <c r="I129" s="198"/>
      <c r="J129" s="194"/>
      <c r="K129" s="194"/>
      <c r="L129" s="199"/>
      <c r="M129" s="200"/>
      <c r="N129" s="201"/>
      <c r="O129" s="201"/>
      <c r="P129" s="201"/>
      <c r="Q129" s="201"/>
      <c r="R129" s="201"/>
      <c r="S129" s="201"/>
      <c r="T129" s="202"/>
      <c r="AT129" s="203" t="s">
        <v>140</v>
      </c>
      <c r="AU129" s="203" t="s">
        <v>85</v>
      </c>
      <c r="AV129" s="13" t="s">
        <v>83</v>
      </c>
      <c r="AW129" s="13" t="s">
        <v>35</v>
      </c>
      <c r="AX129" s="13" t="s">
        <v>75</v>
      </c>
      <c r="AY129" s="203" t="s">
        <v>128</v>
      </c>
    </row>
    <row r="130" spans="2:51" s="14" customFormat="1" ht="12">
      <c r="B130" s="204"/>
      <c r="C130" s="205"/>
      <c r="D130" s="195" t="s">
        <v>140</v>
      </c>
      <c r="E130" s="206" t="s">
        <v>28</v>
      </c>
      <c r="F130" s="207" t="s">
        <v>186</v>
      </c>
      <c r="G130" s="205"/>
      <c r="H130" s="208">
        <v>226.36</v>
      </c>
      <c r="I130" s="209"/>
      <c r="J130" s="205"/>
      <c r="K130" s="205"/>
      <c r="L130" s="210"/>
      <c r="M130" s="211"/>
      <c r="N130" s="212"/>
      <c r="O130" s="212"/>
      <c r="P130" s="212"/>
      <c r="Q130" s="212"/>
      <c r="R130" s="212"/>
      <c r="S130" s="212"/>
      <c r="T130" s="213"/>
      <c r="AT130" s="214" t="s">
        <v>140</v>
      </c>
      <c r="AU130" s="214" t="s">
        <v>85</v>
      </c>
      <c r="AV130" s="14" t="s">
        <v>85</v>
      </c>
      <c r="AW130" s="14" t="s">
        <v>35</v>
      </c>
      <c r="AX130" s="14" t="s">
        <v>83</v>
      </c>
      <c r="AY130" s="214" t="s">
        <v>128</v>
      </c>
    </row>
    <row r="131" spans="1:65" s="2" customFormat="1" ht="24.2" customHeight="1">
      <c r="A131" s="36"/>
      <c r="B131" s="37"/>
      <c r="C131" s="175" t="s">
        <v>174</v>
      </c>
      <c r="D131" s="175" t="s">
        <v>131</v>
      </c>
      <c r="E131" s="176" t="s">
        <v>187</v>
      </c>
      <c r="F131" s="177" t="s">
        <v>188</v>
      </c>
      <c r="G131" s="178" t="s">
        <v>179</v>
      </c>
      <c r="H131" s="179">
        <v>2.02</v>
      </c>
      <c r="I131" s="180"/>
      <c r="J131" s="181">
        <f>ROUND(I131*H131,2)</f>
        <v>0</v>
      </c>
      <c r="K131" s="177" t="s">
        <v>135</v>
      </c>
      <c r="L131" s="41"/>
      <c r="M131" s="182" t="s">
        <v>28</v>
      </c>
      <c r="N131" s="183" t="s">
        <v>46</v>
      </c>
      <c r="O131" s="66"/>
      <c r="P131" s="184">
        <f>O131*H131</f>
        <v>0</v>
      </c>
      <c r="Q131" s="184">
        <v>0</v>
      </c>
      <c r="R131" s="184">
        <f>Q131*H131</f>
        <v>0</v>
      </c>
      <c r="S131" s="184">
        <v>0.076</v>
      </c>
      <c r="T131" s="185">
        <f>S131*H131</f>
        <v>0.15352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186" t="s">
        <v>136</v>
      </c>
      <c r="AT131" s="186" t="s">
        <v>131</v>
      </c>
      <c r="AU131" s="186" t="s">
        <v>85</v>
      </c>
      <c r="AY131" s="19" t="s">
        <v>128</v>
      </c>
      <c r="BE131" s="187">
        <f>IF(N131="základní",J131,0)</f>
        <v>0</v>
      </c>
      <c r="BF131" s="187">
        <f>IF(N131="snížená",J131,0)</f>
        <v>0</v>
      </c>
      <c r="BG131" s="187">
        <f>IF(N131="zákl. přenesená",J131,0)</f>
        <v>0</v>
      </c>
      <c r="BH131" s="187">
        <f>IF(N131="sníž. přenesená",J131,0)</f>
        <v>0</v>
      </c>
      <c r="BI131" s="187">
        <f>IF(N131="nulová",J131,0)</f>
        <v>0</v>
      </c>
      <c r="BJ131" s="19" t="s">
        <v>83</v>
      </c>
      <c r="BK131" s="187">
        <f>ROUND(I131*H131,2)</f>
        <v>0</v>
      </c>
      <c r="BL131" s="19" t="s">
        <v>136</v>
      </c>
      <c r="BM131" s="186" t="s">
        <v>189</v>
      </c>
    </row>
    <row r="132" spans="1:47" s="2" customFormat="1" ht="12">
      <c r="A132" s="36"/>
      <c r="B132" s="37"/>
      <c r="C132" s="38"/>
      <c r="D132" s="188" t="s">
        <v>138</v>
      </c>
      <c r="E132" s="38"/>
      <c r="F132" s="189" t="s">
        <v>190</v>
      </c>
      <c r="G132" s="38"/>
      <c r="H132" s="38"/>
      <c r="I132" s="190"/>
      <c r="J132" s="38"/>
      <c r="K132" s="38"/>
      <c r="L132" s="41"/>
      <c r="M132" s="191"/>
      <c r="N132" s="192"/>
      <c r="O132" s="66"/>
      <c r="P132" s="66"/>
      <c r="Q132" s="66"/>
      <c r="R132" s="66"/>
      <c r="S132" s="66"/>
      <c r="T132" s="67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T132" s="19" t="s">
        <v>138</v>
      </c>
      <c r="AU132" s="19" t="s">
        <v>85</v>
      </c>
    </row>
    <row r="133" spans="2:51" s="13" customFormat="1" ht="12">
      <c r="B133" s="193"/>
      <c r="C133" s="194"/>
      <c r="D133" s="195" t="s">
        <v>140</v>
      </c>
      <c r="E133" s="196" t="s">
        <v>28</v>
      </c>
      <c r="F133" s="197" t="s">
        <v>141</v>
      </c>
      <c r="G133" s="194"/>
      <c r="H133" s="196" t="s">
        <v>28</v>
      </c>
      <c r="I133" s="198"/>
      <c r="J133" s="194"/>
      <c r="K133" s="194"/>
      <c r="L133" s="199"/>
      <c r="M133" s="200"/>
      <c r="N133" s="201"/>
      <c r="O133" s="201"/>
      <c r="P133" s="201"/>
      <c r="Q133" s="201"/>
      <c r="R133" s="201"/>
      <c r="S133" s="201"/>
      <c r="T133" s="202"/>
      <c r="AT133" s="203" t="s">
        <v>140</v>
      </c>
      <c r="AU133" s="203" t="s">
        <v>85</v>
      </c>
      <c r="AV133" s="13" t="s">
        <v>83</v>
      </c>
      <c r="AW133" s="13" t="s">
        <v>35</v>
      </c>
      <c r="AX133" s="13" t="s">
        <v>75</v>
      </c>
      <c r="AY133" s="203" t="s">
        <v>128</v>
      </c>
    </row>
    <row r="134" spans="2:51" s="14" customFormat="1" ht="12">
      <c r="B134" s="204"/>
      <c r="C134" s="205"/>
      <c r="D134" s="195" t="s">
        <v>140</v>
      </c>
      <c r="E134" s="206" t="s">
        <v>28</v>
      </c>
      <c r="F134" s="207" t="s">
        <v>191</v>
      </c>
      <c r="G134" s="205"/>
      <c r="H134" s="208">
        <v>2.02</v>
      </c>
      <c r="I134" s="209"/>
      <c r="J134" s="205"/>
      <c r="K134" s="205"/>
      <c r="L134" s="210"/>
      <c r="M134" s="211"/>
      <c r="N134" s="212"/>
      <c r="O134" s="212"/>
      <c r="P134" s="212"/>
      <c r="Q134" s="212"/>
      <c r="R134" s="212"/>
      <c r="S134" s="212"/>
      <c r="T134" s="213"/>
      <c r="AT134" s="214" t="s">
        <v>140</v>
      </c>
      <c r="AU134" s="214" t="s">
        <v>85</v>
      </c>
      <c r="AV134" s="14" t="s">
        <v>85</v>
      </c>
      <c r="AW134" s="14" t="s">
        <v>35</v>
      </c>
      <c r="AX134" s="14" t="s">
        <v>83</v>
      </c>
      <c r="AY134" s="214" t="s">
        <v>128</v>
      </c>
    </row>
    <row r="135" spans="1:65" s="2" customFormat="1" ht="24.2" customHeight="1">
      <c r="A135" s="36"/>
      <c r="B135" s="37"/>
      <c r="C135" s="175" t="s">
        <v>192</v>
      </c>
      <c r="D135" s="175" t="s">
        <v>131</v>
      </c>
      <c r="E135" s="176" t="s">
        <v>193</v>
      </c>
      <c r="F135" s="177" t="s">
        <v>194</v>
      </c>
      <c r="G135" s="178" t="s">
        <v>179</v>
      </c>
      <c r="H135" s="179">
        <v>1</v>
      </c>
      <c r="I135" s="180"/>
      <c r="J135" s="181">
        <f>ROUND(I135*H135,2)</f>
        <v>0</v>
      </c>
      <c r="K135" s="177" t="s">
        <v>135</v>
      </c>
      <c r="L135" s="41"/>
      <c r="M135" s="182" t="s">
        <v>28</v>
      </c>
      <c r="N135" s="183" t="s">
        <v>46</v>
      </c>
      <c r="O135" s="66"/>
      <c r="P135" s="184">
        <f>O135*H135</f>
        <v>0</v>
      </c>
      <c r="Q135" s="184">
        <v>0</v>
      </c>
      <c r="R135" s="184">
        <f>Q135*H135</f>
        <v>0</v>
      </c>
      <c r="S135" s="184">
        <v>0.27</v>
      </c>
      <c r="T135" s="185">
        <f>S135*H135</f>
        <v>0.27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186" t="s">
        <v>136</v>
      </c>
      <c r="AT135" s="186" t="s">
        <v>131</v>
      </c>
      <c r="AU135" s="186" t="s">
        <v>85</v>
      </c>
      <c r="AY135" s="19" t="s">
        <v>128</v>
      </c>
      <c r="BE135" s="187">
        <f>IF(N135="základní",J135,0)</f>
        <v>0</v>
      </c>
      <c r="BF135" s="187">
        <f>IF(N135="snížená",J135,0)</f>
        <v>0</v>
      </c>
      <c r="BG135" s="187">
        <f>IF(N135="zákl. přenesená",J135,0)</f>
        <v>0</v>
      </c>
      <c r="BH135" s="187">
        <f>IF(N135="sníž. přenesená",J135,0)</f>
        <v>0</v>
      </c>
      <c r="BI135" s="187">
        <f>IF(N135="nulová",J135,0)</f>
        <v>0</v>
      </c>
      <c r="BJ135" s="19" t="s">
        <v>83</v>
      </c>
      <c r="BK135" s="187">
        <f>ROUND(I135*H135,2)</f>
        <v>0</v>
      </c>
      <c r="BL135" s="19" t="s">
        <v>136</v>
      </c>
      <c r="BM135" s="186" t="s">
        <v>195</v>
      </c>
    </row>
    <row r="136" spans="1:47" s="2" customFormat="1" ht="12">
      <c r="A136" s="36"/>
      <c r="B136" s="37"/>
      <c r="C136" s="38"/>
      <c r="D136" s="188" t="s">
        <v>138</v>
      </c>
      <c r="E136" s="38"/>
      <c r="F136" s="189" t="s">
        <v>196</v>
      </c>
      <c r="G136" s="38"/>
      <c r="H136" s="38"/>
      <c r="I136" s="190"/>
      <c r="J136" s="38"/>
      <c r="K136" s="38"/>
      <c r="L136" s="41"/>
      <c r="M136" s="191"/>
      <c r="N136" s="192"/>
      <c r="O136" s="66"/>
      <c r="P136" s="66"/>
      <c r="Q136" s="66"/>
      <c r="R136" s="66"/>
      <c r="S136" s="66"/>
      <c r="T136" s="67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T136" s="19" t="s">
        <v>138</v>
      </c>
      <c r="AU136" s="19" t="s">
        <v>85</v>
      </c>
    </row>
    <row r="137" spans="2:51" s="13" customFormat="1" ht="12">
      <c r="B137" s="193"/>
      <c r="C137" s="194"/>
      <c r="D137" s="195" t="s">
        <v>140</v>
      </c>
      <c r="E137" s="196" t="s">
        <v>28</v>
      </c>
      <c r="F137" s="197" t="s">
        <v>141</v>
      </c>
      <c r="G137" s="194"/>
      <c r="H137" s="196" t="s">
        <v>28</v>
      </c>
      <c r="I137" s="198"/>
      <c r="J137" s="194"/>
      <c r="K137" s="194"/>
      <c r="L137" s="199"/>
      <c r="M137" s="200"/>
      <c r="N137" s="201"/>
      <c r="O137" s="201"/>
      <c r="P137" s="201"/>
      <c r="Q137" s="201"/>
      <c r="R137" s="201"/>
      <c r="S137" s="201"/>
      <c r="T137" s="202"/>
      <c r="AT137" s="203" t="s">
        <v>140</v>
      </c>
      <c r="AU137" s="203" t="s">
        <v>85</v>
      </c>
      <c r="AV137" s="13" t="s">
        <v>83</v>
      </c>
      <c r="AW137" s="13" t="s">
        <v>35</v>
      </c>
      <c r="AX137" s="13" t="s">
        <v>75</v>
      </c>
      <c r="AY137" s="203" t="s">
        <v>128</v>
      </c>
    </row>
    <row r="138" spans="2:51" s="14" customFormat="1" ht="12">
      <c r="B138" s="204"/>
      <c r="C138" s="205"/>
      <c r="D138" s="195" t="s">
        <v>140</v>
      </c>
      <c r="E138" s="206" t="s">
        <v>28</v>
      </c>
      <c r="F138" s="207" t="s">
        <v>197</v>
      </c>
      <c r="G138" s="205"/>
      <c r="H138" s="208">
        <v>1</v>
      </c>
      <c r="I138" s="209"/>
      <c r="J138" s="205"/>
      <c r="K138" s="205"/>
      <c r="L138" s="210"/>
      <c r="M138" s="211"/>
      <c r="N138" s="212"/>
      <c r="O138" s="212"/>
      <c r="P138" s="212"/>
      <c r="Q138" s="212"/>
      <c r="R138" s="212"/>
      <c r="S138" s="212"/>
      <c r="T138" s="213"/>
      <c r="AT138" s="214" t="s">
        <v>140</v>
      </c>
      <c r="AU138" s="214" t="s">
        <v>85</v>
      </c>
      <c r="AV138" s="14" t="s">
        <v>85</v>
      </c>
      <c r="AW138" s="14" t="s">
        <v>35</v>
      </c>
      <c r="AX138" s="14" t="s">
        <v>83</v>
      </c>
      <c r="AY138" s="214" t="s">
        <v>128</v>
      </c>
    </row>
    <row r="139" spans="1:65" s="2" customFormat="1" ht="21.75" customHeight="1">
      <c r="A139" s="36"/>
      <c r="B139" s="37"/>
      <c r="C139" s="175" t="s">
        <v>198</v>
      </c>
      <c r="D139" s="175" t="s">
        <v>131</v>
      </c>
      <c r="E139" s="176" t="s">
        <v>199</v>
      </c>
      <c r="F139" s="177" t="s">
        <v>200</v>
      </c>
      <c r="G139" s="178" t="s">
        <v>201</v>
      </c>
      <c r="H139" s="179">
        <v>0.41</v>
      </c>
      <c r="I139" s="180"/>
      <c r="J139" s="181">
        <f>ROUND(I139*H139,2)</f>
        <v>0</v>
      </c>
      <c r="K139" s="177" t="s">
        <v>135</v>
      </c>
      <c r="L139" s="41"/>
      <c r="M139" s="182" t="s">
        <v>28</v>
      </c>
      <c r="N139" s="183" t="s">
        <v>46</v>
      </c>
      <c r="O139" s="66"/>
      <c r="P139" s="184">
        <f>O139*H139</f>
        <v>0</v>
      </c>
      <c r="Q139" s="184">
        <v>0</v>
      </c>
      <c r="R139" s="184">
        <f>Q139*H139</f>
        <v>0</v>
      </c>
      <c r="S139" s="184">
        <v>2.2</v>
      </c>
      <c r="T139" s="185">
        <f>S139*H139</f>
        <v>0.902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186" t="s">
        <v>136</v>
      </c>
      <c r="AT139" s="186" t="s">
        <v>131</v>
      </c>
      <c r="AU139" s="186" t="s">
        <v>85</v>
      </c>
      <c r="AY139" s="19" t="s">
        <v>128</v>
      </c>
      <c r="BE139" s="187">
        <f>IF(N139="základní",J139,0)</f>
        <v>0</v>
      </c>
      <c r="BF139" s="187">
        <f>IF(N139="snížená",J139,0)</f>
        <v>0</v>
      </c>
      <c r="BG139" s="187">
        <f>IF(N139="zákl. přenesená",J139,0)</f>
        <v>0</v>
      </c>
      <c r="BH139" s="187">
        <f>IF(N139="sníž. přenesená",J139,0)</f>
        <v>0</v>
      </c>
      <c r="BI139" s="187">
        <f>IF(N139="nulová",J139,0)</f>
        <v>0</v>
      </c>
      <c r="BJ139" s="19" t="s">
        <v>83</v>
      </c>
      <c r="BK139" s="187">
        <f>ROUND(I139*H139,2)</f>
        <v>0</v>
      </c>
      <c r="BL139" s="19" t="s">
        <v>136</v>
      </c>
      <c r="BM139" s="186" t="s">
        <v>202</v>
      </c>
    </row>
    <row r="140" spans="1:47" s="2" customFormat="1" ht="12">
      <c r="A140" s="36"/>
      <c r="B140" s="37"/>
      <c r="C140" s="38"/>
      <c r="D140" s="188" t="s">
        <v>138</v>
      </c>
      <c r="E140" s="38"/>
      <c r="F140" s="189" t="s">
        <v>203</v>
      </c>
      <c r="G140" s="38"/>
      <c r="H140" s="38"/>
      <c r="I140" s="190"/>
      <c r="J140" s="38"/>
      <c r="K140" s="38"/>
      <c r="L140" s="41"/>
      <c r="M140" s="191"/>
      <c r="N140" s="192"/>
      <c r="O140" s="66"/>
      <c r="P140" s="66"/>
      <c r="Q140" s="66"/>
      <c r="R140" s="66"/>
      <c r="S140" s="66"/>
      <c r="T140" s="67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T140" s="19" t="s">
        <v>138</v>
      </c>
      <c r="AU140" s="19" t="s">
        <v>85</v>
      </c>
    </row>
    <row r="141" spans="2:51" s="13" customFormat="1" ht="12">
      <c r="B141" s="193"/>
      <c r="C141" s="194"/>
      <c r="D141" s="195" t="s">
        <v>140</v>
      </c>
      <c r="E141" s="196" t="s">
        <v>28</v>
      </c>
      <c r="F141" s="197" t="s">
        <v>141</v>
      </c>
      <c r="G141" s="194"/>
      <c r="H141" s="196" t="s">
        <v>28</v>
      </c>
      <c r="I141" s="198"/>
      <c r="J141" s="194"/>
      <c r="K141" s="194"/>
      <c r="L141" s="199"/>
      <c r="M141" s="200"/>
      <c r="N141" s="201"/>
      <c r="O141" s="201"/>
      <c r="P141" s="201"/>
      <c r="Q141" s="201"/>
      <c r="R141" s="201"/>
      <c r="S141" s="201"/>
      <c r="T141" s="202"/>
      <c r="AT141" s="203" t="s">
        <v>140</v>
      </c>
      <c r="AU141" s="203" t="s">
        <v>85</v>
      </c>
      <c r="AV141" s="13" t="s">
        <v>83</v>
      </c>
      <c r="AW141" s="13" t="s">
        <v>35</v>
      </c>
      <c r="AX141" s="13" t="s">
        <v>75</v>
      </c>
      <c r="AY141" s="203" t="s">
        <v>128</v>
      </c>
    </row>
    <row r="142" spans="2:51" s="14" customFormat="1" ht="12">
      <c r="B142" s="204"/>
      <c r="C142" s="205"/>
      <c r="D142" s="195" t="s">
        <v>140</v>
      </c>
      <c r="E142" s="206" t="s">
        <v>28</v>
      </c>
      <c r="F142" s="207" t="s">
        <v>204</v>
      </c>
      <c r="G142" s="205"/>
      <c r="H142" s="208">
        <v>0.41</v>
      </c>
      <c r="I142" s="209"/>
      <c r="J142" s="205"/>
      <c r="K142" s="205"/>
      <c r="L142" s="210"/>
      <c r="M142" s="211"/>
      <c r="N142" s="212"/>
      <c r="O142" s="212"/>
      <c r="P142" s="212"/>
      <c r="Q142" s="212"/>
      <c r="R142" s="212"/>
      <c r="S142" s="212"/>
      <c r="T142" s="213"/>
      <c r="AT142" s="214" t="s">
        <v>140</v>
      </c>
      <c r="AU142" s="214" t="s">
        <v>85</v>
      </c>
      <c r="AV142" s="14" t="s">
        <v>85</v>
      </c>
      <c r="AW142" s="14" t="s">
        <v>35</v>
      </c>
      <c r="AX142" s="14" t="s">
        <v>83</v>
      </c>
      <c r="AY142" s="214" t="s">
        <v>128</v>
      </c>
    </row>
    <row r="143" spans="1:65" s="2" customFormat="1" ht="24.2" customHeight="1">
      <c r="A143" s="36"/>
      <c r="B143" s="37"/>
      <c r="C143" s="175" t="s">
        <v>205</v>
      </c>
      <c r="D143" s="175" t="s">
        <v>131</v>
      </c>
      <c r="E143" s="176" t="s">
        <v>206</v>
      </c>
      <c r="F143" s="177" t="s">
        <v>207</v>
      </c>
      <c r="G143" s="178" t="s">
        <v>208</v>
      </c>
      <c r="H143" s="179">
        <v>1.5</v>
      </c>
      <c r="I143" s="180"/>
      <c r="J143" s="181">
        <f>ROUND(I143*H143,2)</f>
        <v>0</v>
      </c>
      <c r="K143" s="177" t="s">
        <v>135</v>
      </c>
      <c r="L143" s="41"/>
      <c r="M143" s="182" t="s">
        <v>28</v>
      </c>
      <c r="N143" s="183" t="s">
        <v>46</v>
      </c>
      <c r="O143" s="66"/>
      <c r="P143" s="184">
        <f>O143*H143</f>
        <v>0</v>
      </c>
      <c r="Q143" s="184">
        <v>0</v>
      </c>
      <c r="R143" s="184">
        <f>Q143*H143</f>
        <v>0</v>
      </c>
      <c r="S143" s="184">
        <v>0.042</v>
      </c>
      <c r="T143" s="185">
        <f>S143*H143</f>
        <v>0.063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186" t="s">
        <v>136</v>
      </c>
      <c r="AT143" s="186" t="s">
        <v>131</v>
      </c>
      <c r="AU143" s="186" t="s">
        <v>85</v>
      </c>
      <c r="AY143" s="19" t="s">
        <v>128</v>
      </c>
      <c r="BE143" s="187">
        <f>IF(N143="základní",J143,0)</f>
        <v>0</v>
      </c>
      <c r="BF143" s="187">
        <f>IF(N143="snížená",J143,0)</f>
        <v>0</v>
      </c>
      <c r="BG143" s="187">
        <f>IF(N143="zákl. přenesená",J143,0)</f>
        <v>0</v>
      </c>
      <c r="BH143" s="187">
        <f>IF(N143="sníž. přenesená",J143,0)</f>
        <v>0</v>
      </c>
      <c r="BI143" s="187">
        <f>IF(N143="nulová",J143,0)</f>
        <v>0</v>
      </c>
      <c r="BJ143" s="19" t="s">
        <v>83</v>
      </c>
      <c r="BK143" s="187">
        <f>ROUND(I143*H143,2)</f>
        <v>0</v>
      </c>
      <c r="BL143" s="19" t="s">
        <v>136</v>
      </c>
      <c r="BM143" s="186" t="s">
        <v>209</v>
      </c>
    </row>
    <row r="144" spans="1:47" s="2" customFormat="1" ht="12">
      <c r="A144" s="36"/>
      <c r="B144" s="37"/>
      <c r="C144" s="38"/>
      <c r="D144" s="188" t="s">
        <v>138</v>
      </c>
      <c r="E144" s="38"/>
      <c r="F144" s="189" t="s">
        <v>210</v>
      </c>
      <c r="G144" s="38"/>
      <c r="H144" s="38"/>
      <c r="I144" s="190"/>
      <c r="J144" s="38"/>
      <c r="K144" s="38"/>
      <c r="L144" s="41"/>
      <c r="M144" s="191"/>
      <c r="N144" s="192"/>
      <c r="O144" s="66"/>
      <c r="P144" s="66"/>
      <c r="Q144" s="66"/>
      <c r="R144" s="66"/>
      <c r="S144" s="66"/>
      <c r="T144" s="67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T144" s="19" t="s">
        <v>138</v>
      </c>
      <c r="AU144" s="19" t="s">
        <v>85</v>
      </c>
    </row>
    <row r="145" spans="2:51" s="13" customFormat="1" ht="12">
      <c r="B145" s="193"/>
      <c r="C145" s="194"/>
      <c r="D145" s="195" t="s">
        <v>140</v>
      </c>
      <c r="E145" s="196" t="s">
        <v>28</v>
      </c>
      <c r="F145" s="197" t="s">
        <v>141</v>
      </c>
      <c r="G145" s="194"/>
      <c r="H145" s="196" t="s">
        <v>28</v>
      </c>
      <c r="I145" s="198"/>
      <c r="J145" s="194"/>
      <c r="K145" s="194"/>
      <c r="L145" s="199"/>
      <c r="M145" s="200"/>
      <c r="N145" s="201"/>
      <c r="O145" s="201"/>
      <c r="P145" s="201"/>
      <c r="Q145" s="201"/>
      <c r="R145" s="201"/>
      <c r="S145" s="201"/>
      <c r="T145" s="202"/>
      <c r="AT145" s="203" t="s">
        <v>140</v>
      </c>
      <c r="AU145" s="203" t="s">
        <v>85</v>
      </c>
      <c r="AV145" s="13" t="s">
        <v>83</v>
      </c>
      <c r="AW145" s="13" t="s">
        <v>35</v>
      </c>
      <c r="AX145" s="13" t="s">
        <v>75</v>
      </c>
      <c r="AY145" s="203" t="s">
        <v>128</v>
      </c>
    </row>
    <row r="146" spans="2:51" s="14" customFormat="1" ht="12">
      <c r="B146" s="204"/>
      <c r="C146" s="205"/>
      <c r="D146" s="195" t="s">
        <v>140</v>
      </c>
      <c r="E146" s="206" t="s">
        <v>28</v>
      </c>
      <c r="F146" s="207" t="s">
        <v>211</v>
      </c>
      <c r="G146" s="205"/>
      <c r="H146" s="208">
        <v>1.5</v>
      </c>
      <c r="I146" s="209"/>
      <c r="J146" s="205"/>
      <c r="K146" s="205"/>
      <c r="L146" s="210"/>
      <c r="M146" s="211"/>
      <c r="N146" s="212"/>
      <c r="O146" s="212"/>
      <c r="P146" s="212"/>
      <c r="Q146" s="212"/>
      <c r="R146" s="212"/>
      <c r="S146" s="212"/>
      <c r="T146" s="213"/>
      <c r="AT146" s="214" t="s">
        <v>140</v>
      </c>
      <c r="AU146" s="214" t="s">
        <v>85</v>
      </c>
      <c r="AV146" s="14" t="s">
        <v>85</v>
      </c>
      <c r="AW146" s="14" t="s">
        <v>35</v>
      </c>
      <c r="AX146" s="14" t="s">
        <v>83</v>
      </c>
      <c r="AY146" s="214" t="s">
        <v>128</v>
      </c>
    </row>
    <row r="147" spans="1:65" s="2" customFormat="1" ht="24.2" customHeight="1">
      <c r="A147" s="36"/>
      <c r="B147" s="37"/>
      <c r="C147" s="175" t="s">
        <v>212</v>
      </c>
      <c r="D147" s="175" t="s">
        <v>131</v>
      </c>
      <c r="E147" s="176" t="s">
        <v>213</v>
      </c>
      <c r="F147" s="177" t="s">
        <v>214</v>
      </c>
      <c r="G147" s="178" t="s">
        <v>208</v>
      </c>
      <c r="H147" s="179">
        <v>6.1</v>
      </c>
      <c r="I147" s="180"/>
      <c r="J147" s="181">
        <f>ROUND(I147*H147,2)</f>
        <v>0</v>
      </c>
      <c r="K147" s="177" t="s">
        <v>135</v>
      </c>
      <c r="L147" s="41"/>
      <c r="M147" s="182" t="s">
        <v>28</v>
      </c>
      <c r="N147" s="183" t="s">
        <v>46</v>
      </c>
      <c r="O147" s="66"/>
      <c r="P147" s="184">
        <f>O147*H147</f>
        <v>0</v>
      </c>
      <c r="Q147" s="184">
        <v>8E-05</v>
      </c>
      <c r="R147" s="184">
        <f>Q147*H147</f>
        <v>0.000488</v>
      </c>
      <c r="S147" s="184">
        <v>0</v>
      </c>
      <c r="T147" s="185">
        <f>S147*H147</f>
        <v>0</v>
      </c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R147" s="186" t="s">
        <v>136</v>
      </c>
      <c r="AT147" s="186" t="s">
        <v>131</v>
      </c>
      <c r="AU147" s="186" t="s">
        <v>85</v>
      </c>
      <c r="AY147" s="19" t="s">
        <v>128</v>
      </c>
      <c r="BE147" s="187">
        <f>IF(N147="základní",J147,0)</f>
        <v>0</v>
      </c>
      <c r="BF147" s="187">
        <f>IF(N147="snížená",J147,0)</f>
        <v>0</v>
      </c>
      <c r="BG147" s="187">
        <f>IF(N147="zákl. přenesená",J147,0)</f>
        <v>0</v>
      </c>
      <c r="BH147" s="187">
        <f>IF(N147="sníž. přenesená",J147,0)</f>
        <v>0</v>
      </c>
      <c r="BI147" s="187">
        <f>IF(N147="nulová",J147,0)</f>
        <v>0</v>
      </c>
      <c r="BJ147" s="19" t="s">
        <v>83</v>
      </c>
      <c r="BK147" s="187">
        <f>ROUND(I147*H147,2)</f>
        <v>0</v>
      </c>
      <c r="BL147" s="19" t="s">
        <v>136</v>
      </c>
      <c r="BM147" s="186" t="s">
        <v>215</v>
      </c>
    </row>
    <row r="148" spans="1:47" s="2" customFormat="1" ht="12">
      <c r="A148" s="36"/>
      <c r="B148" s="37"/>
      <c r="C148" s="38"/>
      <c r="D148" s="188" t="s">
        <v>138</v>
      </c>
      <c r="E148" s="38"/>
      <c r="F148" s="189" t="s">
        <v>216</v>
      </c>
      <c r="G148" s="38"/>
      <c r="H148" s="38"/>
      <c r="I148" s="190"/>
      <c r="J148" s="38"/>
      <c r="K148" s="38"/>
      <c r="L148" s="41"/>
      <c r="M148" s="191"/>
      <c r="N148" s="192"/>
      <c r="O148" s="66"/>
      <c r="P148" s="66"/>
      <c r="Q148" s="66"/>
      <c r="R148" s="66"/>
      <c r="S148" s="66"/>
      <c r="T148" s="67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T148" s="19" t="s">
        <v>138</v>
      </c>
      <c r="AU148" s="19" t="s">
        <v>85</v>
      </c>
    </row>
    <row r="149" spans="2:51" s="13" customFormat="1" ht="12">
      <c r="B149" s="193"/>
      <c r="C149" s="194"/>
      <c r="D149" s="195" t="s">
        <v>140</v>
      </c>
      <c r="E149" s="196" t="s">
        <v>28</v>
      </c>
      <c r="F149" s="197" t="s">
        <v>141</v>
      </c>
      <c r="G149" s="194"/>
      <c r="H149" s="196" t="s">
        <v>28</v>
      </c>
      <c r="I149" s="198"/>
      <c r="J149" s="194"/>
      <c r="K149" s="194"/>
      <c r="L149" s="199"/>
      <c r="M149" s="200"/>
      <c r="N149" s="201"/>
      <c r="O149" s="201"/>
      <c r="P149" s="201"/>
      <c r="Q149" s="201"/>
      <c r="R149" s="201"/>
      <c r="S149" s="201"/>
      <c r="T149" s="202"/>
      <c r="AT149" s="203" t="s">
        <v>140</v>
      </c>
      <c r="AU149" s="203" t="s">
        <v>85</v>
      </c>
      <c r="AV149" s="13" t="s">
        <v>83</v>
      </c>
      <c r="AW149" s="13" t="s">
        <v>35</v>
      </c>
      <c r="AX149" s="13" t="s">
        <v>75</v>
      </c>
      <c r="AY149" s="203" t="s">
        <v>128</v>
      </c>
    </row>
    <row r="150" spans="2:51" s="14" customFormat="1" ht="12">
      <c r="B150" s="204"/>
      <c r="C150" s="205"/>
      <c r="D150" s="195" t="s">
        <v>140</v>
      </c>
      <c r="E150" s="206" t="s">
        <v>28</v>
      </c>
      <c r="F150" s="207" t="s">
        <v>217</v>
      </c>
      <c r="G150" s="205"/>
      <c r="H150" s="208">
        <v>6.1</v>
      </c>
      <c r="I150" s="209"/>
      <c r="J150" s="205"/>
      <c r="K150" s="205"/>
      <c r="L150" s="210"/>
      <c r="M150" s="211"/>
      <c r="N150" s="212"/>
      <c r="O150" s="212"/>
      <c r="P150" s="212"/>
      <c r="Q150" s="212"/>
      <c r="R150" s="212"/>
      <c r="S150" s="212"/>
      <c r="T150" s="213"/>
      <c r="AT150" s="214" t="s">
        <v>140</v>
      </c>
      <c r="AU150" s="214" t="s">
        <v>85</v>
      </c>
      <c r="AV150" s="14" t="s">
        <v>85</v>
      </c>
      <c r="AW150" s="14" t="s">
        <v>35</v>
      </c>
      <c r="AX150" s="14" t="s">
        <v>83</v>
      </c>
      <c r="AY150" s="214" t="s">
        <v>128</v>
      </c>
    </row>
    <row r="151" spans="2:63" s="12" customFormat="1" ht="22.9" customHeight="1">
      <c r="B151" s="159"/>
      <c r="C151" s="160"/>
      <c r="D151" s="161" t="s">
        <v>74</v>
      </c>
      <c r="E151" s="173" t="s">
        <v>218</v>
      </c>
      <c r="F151" s="173" t="s">
        <v>219</v>
      </c>
      <c r="G151" s="160"/>
      <c r="H151" s="160"/>
      <c r="I151" s="163"/>
      <c r="J151" s="174">
        <f>BK151</f>
        <v>0</v>
      </c>
      <c r="K151" s="160"/>
      <c r="L151" s="165"/>
      <c r="M151" s="166"/>
      <c r="N151" s="167"/>
      <c r="O151" s="167"/>
      <c r="P151" s="168">
        <f>SUM(P152:P160)</f>
        <v>0</v>
      </c>
      <c r="Q151" s="167"/>
      <c r="R151" s="168">
        <f>SUM(R152:R160)</f>
        <v>0</v>
      </c>
      <c r="S151" s="167"/>
      <c r="T151" s="169">
        <f>SUM(T152:T160)</f>
        <v>0</v>
      </c>
      <c r="AR151" s="170" t="s">
        <v>83</v>
      </c>
      <c r="AT151" s="171" t="s">
        <v>74</v>
      </c>
      <c r="AU151" s="171" t="s">
        <v>83</v>
      </c>
      <c r="AY151" s="170" t="s">
        <v>128</v>
      </c>
      <c r="BK151" s="172">
        <f>SUM(BK152:BK160)</f>
        <v>0</v>
      </c>
    </row>
    <row r="152" spans="1:65" s="2" customFormat="1" ht="24.2" customHeight="1">
      <c r="A152" s="36"/>
      <c r="B152" s="37"/>
      <c r="C152" s="175" t="s">
        <v>220</v>
      </c>
      <c r="D152" s="175" t="s">
        <v>131</v>
      </c>
      <c r="E152" s="176" t="s">
        <v>221</v>
      </c>
      <c r="F152" s="177" t="s">
        <v>222</v>
      </c>
      <c r="G152" s="178" t="s">
        <v>223</v>
      </c>
      <c r="H152" s="179">
        <v>2.006</v>
      </c>
      <c r="I152" s="180"/>
      <c r="J152" s="181">
        <f>ROUND(I152*H152,2)</f>
        <v>0</v>
      </c>
      <c r="K152" s="177" t="s">
        <v>135</v>
      </c>
      <c r="L152" s="41"/>
      <c r="M152" s="182" t="s">
        <v>28</v>
      </c>
      <c r="N152" s="183" t="s">
        <v>46</v>
      </c>
      <c r="O152" s="66"/>
      <c r="P152" s="184">
        <f>O152*H152</f>
        <v>0</v>
      </c>
      <c r="Q152" s="184">
        <v>0</v>
      </c>
      <c r="R152" s="184">
        <f>Q152*H152</f>
        <v>0</v>
      </c>
      <c r="S152" s="184">
        <v>0</v>
      </c>
      <c r="T152" s="185">
        <f>S152*H152</f>
        <v>0</v>
      </c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R152" s="186" t="s">
        <v>136</v>
      </c>
      <c r="AT152" s="186" t="s">
        <v>131</v>
      </c>
      <c r="AU152" s="186" t="s">
        <v>85</v>
      </c>
      <c r="AY152" s="19" t="s">
        <v>128</v>
      </c>
      <c r="BE152" s="187">
        <f>IF(N152="základní",J152,0)</f>
        <v>0</v>
      </c>
      <c r="BF152" s="187">
        <f>IF(N152="snížená",J152,0)</f>
        <v>0</v>
      </c>
      <c r="BG152" s="187">
        <f>IF(N152="zákl. přenesená",J152,0)</f>
        <v>0</v>
      </c>
      <c r="BH152" s="187">
        <f>IF(N152="sníž. přenesená",J152,0)</f>
        <v>0</v>
      </c>
      <c r="BI152" s="187">
        <f>IF(N152="nulová",J152,0)</f>
        <v>0</v>
      </c>
      <c r="BJ152" s="19" t="s">
        <v>83</v>
      </c>
      <c r="BK152" s="187">
        <f>ROUND(I152*H152,2)</f>
        <v>0</v>
      </c>
      <c r="BL152" s="19" t="s">
        <v>136</v>
      </c>
      <c r="BM152" s="186" t="s">
        <v>224</v>
      </c>
    </row>
    <row r="153" spans="1:47" s="2" customFormat="1" ht="12">
      <c r="A153" s="36"/>
      <c r="B153" s="37"/>
      <c r="C153" s="38"/>
      <c r="D153" s="188" t="s">
        <v>138</v>
      </c>
      <c r="E153" s="38"/>
      <c r="F153" s="189" t="s">
        <v>225</v>
      </c>
      <c r="G153" s="38"/>
      <c r="H153" s="38"/>
      <c r="I153" s="190"/>
      <c r="J153" s="38"/>
      <c r="K153" s="38"/>
      <c r="L153" s="41"/>
      <c r="M153" s="191"/>
      <c r="N153" s="192"/>
      <c r="O153" s="66"/>
      <c r="P153" s="66"/>
      <c r="Q153" s="66"/>
      <c r="R153" s="66"/>
      <c r="S153" s="66"/>
      <c r="T153" s="67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T153" s="19" t="s">
        <v>138</v>
      </c>
      <c r="AU153" s="19" t="s">
        <v>85</v>
      </c>
    </row>
    <row r="154" spans="1:65" s="2" customFormat="1" ht="21.75" customHeight="1">
      <c r="A154" s="36"/>
      <c r="B154" s="37"/>
      <c r="C154" s="175" t="s">
        <v>8</v>
      </c>
      <c r="D154" s="175" t="s">
        <v>131</v>
      </c>
      <c r="E154" s="176" t="s">
        <v>226</v>
      </c>
      <c r="F154" s="177" t="s">
        <v>227</v>
      </c>
      <c r="G154" s="178" t="s">
        <v>223</v>
      </c>
      <c r="H154" s="179">
        <v>2.006</v>
      </c>
      <c r="I154" s="180"/>
      <c r="J154" s="181">
        <f>ROUND(I154*H154,2)</f>
        <v>0</v>
      </c>
      <c r="K154" s="177" t="s">
        <v>135</v>
      </c>
      <c r="L154" s="41"/>
      <c r="M154" s="182" t="s">
        <v>28</v>
      </c>
      <c r="N154" s="183" t="s">
        <v>46</v>
      </c>
      <c r="O154" s="66"/>
      <c r="P154" s="184">
        <f>O154*H154</f>
        <v>0</v>
      </c>
      <c r="Q154" s="184">
        <v>0</v>
      </c>
      <c r="R154" s="184">
        <f>Q154*H154</f>
        <v>0</v>
      </c>
      <c r="S154" s="184">
        <v>0</v>
      </c>
      <c r="T154" s="185">
        <f>S154*H154</f>
        <v>0</v>
      </c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R154" s="186" t="s">
        <v>136</v>
      </c>
      <c r="AT154" s="186" t="s">
        <v>131</v>
      </c>
      <c r="AU154" s="186" t="s">
        <v>85</v>
      </c>
      <c r="AY154" s="19" t="s">
        <v>128</v>
      </c>
      <c r="BE154" s="187">
        <f>IF(N154="základní",J154,0)</f>
        <v>0</v>
      </c>
      <c r="BF154" s="187">
        <f>IF(N154="snížená",J154,0)</f>
        <v>0</v>
      </c>
      <c r="BG154" s="187">
        <f>IF(N154="zákl. přenesená",J154,0)</f>
        <v>0</v>
      </c>
      <c r="BH154" s="187">
        <f>IF(N154="sníž. přenesená",J154,0)</f>
        <v>0</v>
      </c>
      <c r="BI154" s="187">
        <f>IF(N154="nulová",J154,0)</f>
        <v>0</v>
      </c>
      <c r="BJ154" s="19" t="s">
        <v>83</v>
      </c>
      <c r="BK154" s="187">
        <f>ROUND(I154*H154,2)</f>
        <v>0</v>
      </c>
      <c r="BL154" s="19" t="s">
        <v>136</v>
      </c>
      <c r="BM154" s="186" t="s">
        <v>228</v>
      </c>
    </row>
    <row r="155" spans="1:47" s="2" customFormat="1" ht="12">
      <c r="A155" s="36"/>
      <c r="B155" s="37"/>
      <c r="C155" s="38"/>
      <c r="D155" s="188" t="s">
        <v>138</v>
      </c>
      <c r="E155" s="38"/>
      <c r="F155" s="189" t="s">
        <v>229</v>
      </c>
      <c r="G155" s="38"/>
      <c r="H155" s="38"/>
      <c r="I155" s="190"/>
      <c r="J155" s="38"/>
      <c r="K155" s="38"/>
      <c r="L155" s="41"/>
      <c r="M155" s="191"/>
      <c r="N155" s="192"/>
      <c r="O155" s="66"/>
      <c r="P155" s="66"/>
      <c r="Q155" s="66"/>
      <c r="R155" s="66"/>
      <c r="S155" s="66"/>
      <c r="T155" s="67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T155" s="19" t="s">
        <v>138</v>
      </c>
      <c r="AU155" s="19" t="s">
        <v>85</v>
      </c>
    </row>
    <row r="156" spans="1:65" s="2" customFormat="1" ht="24.2" customHeight="1">
      <c r="A156" s="36"/>
      <c r="B156" s="37"/>
      <c r="C156" s="175" t="s">
        <v>230</v>
      </c>
      <c r="D156" s="175" t="s">
        <v>131</v>
      </c>
      <c r="E156" s="176" t="s">
        <v>231</v>
      </c>
      <c r="F156" s="177" t="s">
        <v>232</v>
      </c>
      <c r="G156" s="178" t="s">
        <v>223</v>
      </c>
      <c r="H156" s="179">
        <v>46.138</v>
      </c>
      <c r="I156" s="180"/>
      <c r="J156" s="181">
        <f>ROUND(I156*H156,2)</f>
        <v>0</v>
      </c>
      <c r="K156" s="177" t="s">
        <v>135</v>
      </c>
      <c r="L156" s="41"/>
      <c r="M156" s="182" t="s">
        <v>28</v>
      </c>
      <c r="N156" s="183" t="s">
        <v>46</v>
      </c>
      <c r="O156" s="66"/>
      <c r="P156" s="184">
        <f>O156*H156</f>
        <v>0</v>
      </c>
      <c r="Q156" s="184">
        <v>0</v>
      </c>
      <c r="R156" s="184">
        <f>Q156*H156</f>
        <v>0</v>
      </c>
      <c r="S156" s="184">
        <v>0</v>
      </c>
      <c r="T156" s="185">
        <f>S156*H156</f>
        <v>0</v>
      </c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R156" s="186" t="s">
        <v>136</v>
      </c>
      <c r="AT156" s="186" t="s">
        <v>131</v>
      </c>
      <c r="AU156" s="186" t="s">
        <v>85</v>
      </c>
      <c r="AY156" s="19" t="s">
        <v>128</v>
      </c>
      <c r="BE156" s="187">
        <f>IF(N156="základní",J156,0)</f>
        <v>0</v>
      </c>
      <c r="BF156" s="187">
        <f>IF(N156="snížená",J156,0)</f>
        <v>0</v>
      </c>
      <c r="BG156" s="187">
        <f>IF(N156="zákl. přenesená",J156,0)</f>
        <v>0</v>
      </c>
      <c r="BH156" s="187">
        <f>IF(N156="sníž. přenesená",J156,0)</f>
        <v>0</v>
      </c>
      <c r="BI156" s="187">
        <f>IF(N156="nulová",J156,0)</f>
        <v>0</v>
      </c>
      <c r="BJ156" s="19" t="s">
        <v>83</v>
      </c>
      <c r="BK156" s="187">
        <f>ROUND(I156*H156,2)</f>
        <v>0</v>
      </c>
      <c r="BL156" s="19" t="s">
        <v>136</v>
      </c>
      <c r="BM156" s="186" t="s">
        <v>233</v>
      </c>
    </row>
    <row r="157" spans="1:47" s="2" customFormat="1" ht="12">
      <c r="A157" s="36"/>
      <c r="B157" s="37"/>
      <c r="C157" s="38"/>
      <c r="D157" s="188" t="s">
        <v>138</v>
      </c>
      <c r="E157" s="38"/>
      <c r="F157" s="189" t="s">
        <v>234</v>
      </c>
      <c r="G157" s="38"/>
      <c r="H157" s="38"/>
      <c r="I157" s="190"/>
      <c r="J157" s="38"/>
      <c r="K157" s="38"/>
      <c r="L157" s="41"/>
      <c r="M157" s="191"/>
      <c r="N157" s="192"/>
      <c r="O157" s="66"/>
      <c r="P157" s="66"/>
      <c r="Q157" s="66"/>
      <c r="R157" s="66"/>
      <c r="S157" s="66"/>
      <c r="T157" s="67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T157" s="19" t="s">
        <v>138</v>
      </c>
      <c r="AU157" s="19" t="s">
        <v>85</v>
      </c>
    </row>
    <row r="158" spans="2:51" s="14" customFormat="1" ht="12">
      <c r="B158" s="204"/>
      <c r="C158" s="205"/>
      <c r="D158" s="195" t="s">
        <v>140</v>
      </c>
      <c r="E158" s="205"/>
      <c r="F158" s="207" t="s">
        <v>235</v>
      </c>
      <c r="G158" s="205"/>
      <c r="H158" s="208">
        <v>46.138</v>
      </c>
      <c r="I158" s="209"/>
      <c r="J158" s="205"/>
      <c r="K158" s="205"/>
      <c r="L158" s="210"/>
      <c r="M158" s="211"/>
      <c r="N158" s="212"/>
      <c r="O158" s="212"/>
      <c r="P158" s="212"/>
      <c r="Q158" s="212"/>
      <c r="R158" s="212"/>
      <c r="S158" s="212"/>
      <c r="T158" s="213"/>
      <c r="AT158" s="214" t="s">
        <v>140</v>
      </c>
      <c r="AU158" s="214" t="s">
        <v>85</v>
      </c>
      <c r="AV158" s="14" t="s">
        <v>85</v>
      </c>
      <c r="AW158" s="14" t="s">
        <v>4</v>
      </c>
      <c r="AX158" s="14" t="s">
        <v>83</v>
      </c>
      <c r="AY158" s="214" t="s">
        <v>128</v>
      </c>
    </row>
    <row r="159" spans="1:65" s="2" customFormat="1" ht="24.2" customHeight="1">
      <c r="A159" s="36"/>
      <c r="B159" s="37"/>
      <c r="C159" s="175" t="s">
        <v>236</v>
      </c>
      <c r="D159" s="175" t="s">
        <v>131</v>
      </c>
      <c r="E159" s="176" t="s">
        <v>237</v>
      </c>
      <c r="F159" s="177" t="s">
        <v>238</v>
      </c>
      <c r="G159" s="178" t="s">
        <v>223</v>
      </c>
      <c r="H159" s="179">
        <v>2.006</v>
      </c>
      <c r="I159" s="180"/>
      <c r="J159" s="181">
        <f>ROUND(I159*H159,2)</f>
        <v>0</v>
      </c>
      <c r="K159" s="177" t="s">
        <v>135</v>
      </c>
      <c r="L159" s="41"/>
      <c r="M159" s="182" t="s">
        <v>28</v>
      </c>
      <c r="N159" s="183" t="s">
        <v>46</v>
      </c>
      <c r="O159" s="66"/>
      <c r="P159" s="184">
        <f>O159*H159</f>
        <v>0</v>
      </c>
      <c r="Q159" s="184">
        <v>0</v>
      </c>
      <c r="R159" s="184">
        <f>Q159*H159</f>
        <v>0</v>
      </c>
      <c r="S159" s="184">
        <v>0</v>
      </c>
      <c r="T159" s="185">
        <f>S159*H159</f>
        <v>0</v>
      </c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R159" s="186" t="s">
        <v>136</v>
      </c>
      <c r="AT159" s="186" t="s">
        <v>131</v>
      </c>
      <c r="AU159" s="186" t="s">
        <v>85</v>
      </c>
      <c r="AY159" s="19" t="s">
        <v>128</v>
      </c>
      <c r="BE159" s="187">
        <f>IF(N159="základní",J159,0)</f>
        <v>0</v>
      </c>
      <c r="BF159" s="187">
        <f>IF(N159="snížená",J159,0)</f>
        <v>0</v>
      </c>
      <c r="BG159" s="187">
        <f>IF(N159="zákl. přenesená",J159,0)</f>
        <v>0</v>
      </c>
      <c r="BH159" s="187">
        <f>IF(N159="sníž. přenesená",J159,0)</f>
        <v>0</v>
      </c>
      <c r="BI159" s="187">
        <f>IF(N159="nulová",J159,0)</f>
        <v>0</v>
      </c>
      <c r="BJ159" s="19" t="s">
        <v>83</v>
      </c>
      <c r="BK159" s="187">
        <f>ROUND(I159*H159,2)</f>
        <v>0</v>
      </c>
      <c r="BL159" s="19" t="s">
        <v>136</v>
      </c>
      <c r="BM159" s="186" t="s">
        <v>239</v>
      </c>
    </row>
    <row r="160" spans="1:47" s="2" customFormat="1" ht="12">
      <c r="A160" s="36"/>
      <c r="B160" s="37"/>
      <c r="C160" s="38"/>
      <c r="D160" s="188" t="s">
        <v>138</v>
      </c>
      <c r="E160" s="38"/>
      <c r="F160" s="189" t="s">
        <v>240</v>
      </c>
      <c r="G160" s="38"/>
      <c r="H160" s="38"/>
      <c r="I160" s="190"/>
      <c r="J160" s="38"/>
      <c r="K160" s="38"/>
      <c r="L160" s="41"/>
      <c r="M160" s="191"/>
      <c r="N160" s="192"/>
      <c r="O160" s="66"/>
      <c r="P160" s="66"/>
      <c r="Q160" s="66"/>
      <c r="R160" s="66"/>
      <c r="S160" s="66"/>
      <c r="T160" s="67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T160" s="19" t="s">
        <v>138</v>
      </c>
      <c r="AU160" s="19" t="s">
        <v>85</v>
      </c>
    </row>
    <row r="161" spans="2:63" s="12" customFormat="1" ht="22.9" customHeight="1">
      <c r="B161" s="159"/>
      <c r="C161" s="160"/>
      <c r="D161" s="161" t="s">
        <v>74</v>
      </c>
      <c r="E161" s="173" t="s">
        <v>241</v>
      </c>
      <c r="F161" s="173" t="s">
        <v>242</v>
      </c>
      <c r="G161" s="160"/>
      <c r="H161" s="160"/>
      <c r="I161" s="163"/>
      <c r="J161" s="174">
        <f>BK161</f>
        <v>0</v>
      </c>
      <c r="K161" s="160"/>
      <c r="L161" s="165"/>
      <c r="M161" s="166"/>
      <c r="N161" s="167"/>
      <c r="O161" s="167"/>
      <c r="P161" s="168">
        <f>SUM(P162:P163)</f>
        <v>0</v>
      </c>
      <c r="Q161" s="167"/>
      <c r="R161" s="168">
        <f>SUM(R162:R163)</f>
        <v>0</v>
      </c>
      <c r="S161" s="167"/>
      <c r="T161" s="169">
        <f>SUM(T162:T163)</f>
        <v>0</v>
      </c>
      <c r="AR161" s="170" t="s">
        <v>83</v>
      </c>
      <c r="AT161" s="171" t="s">
        <v>74</v>
      </c>
      <c r="AU161" s="171" t="s">
        <v>83</v>
      </c>
      <c r="AY161" s="170" t="s">
        <v>128</v>
      </c>
      <c r="BK161" s="172">
        <f>SUM(BK162:BK163)</f>
        <v>0</v>
      </c>
    </row>
    <row r="162" spans="1:65" s="2" customFormat="1" ht="33" customHeight="1">
      <c r="A162" s="36"/>
      <c r="B162" s="37"/>
      <c r="C162" s="175" t="s">
        <v>243</v>
      </c>
      <c r="D162" s="175" t="s">
        <v>131</v>
      </c>
      <c r="E162" s="176" t="s">
        <v>244</v>
      </c>
      <c r="F162" s="177" t="s">
        <v>245</v>
      </c>
      <c r="G162" s="178" t="s">
        <v>223</v>
      </c>
      <c r="H162" s="179">
        <v>1.025</v>
      </c>
      <c r="I162" s="180"/>
      <c r="J162" s="181">
        <f>ROUND(I162*H162,2)</f>
        <v>0</v>
      </c>
      <c r="K162" s="177" t="s">
        <v>135</v>
      </c>
      <c r="L162" s="41"/>
      <c r="M162" s="182" t="s">
        <v>28</v>
      </c>
      <c r="N162" s="183" t="s">
        <v>46</v>
      </c>
      <c r="O162" s="66"/>
      <c r="P162" s="184">
        <f>O162*H162</f>
        <v>0</v>
      </c>
      <c r="Q162" s="184">
        <v>0</v>
      </c>
      <c r="R162" s="184">
        <f>Q162*H162</f>
        <v>0</v>
      </c>
      <c r="S162" s="184">
        <v>0</v>
      </c>
      <c r="T162" s="185">
        <f>S162*H162</f>
        <v>0</v>
      </c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R162" s="186" t="s">
        <v>136</v>
      </c>
      <c r="AT162" s="186" t="s">
        <v>131</v>
      </c>
      <c r="AU162" s="186" t="s">
        <v>85</v>
      </c>
      <c r="AY162" s="19" t="s">
        <v>128</v>
      </c>
      <c r="BE162" s="187">
        <f>IF(N162="základní",J162,0)</f>
        <v>0</v>
      </c>
      <c r="BF162" s="187">
        <f>IF(N162="snížená",J162,0)</f>
        <v>0</v>
      </c>
      <c r="BG162" s="187">
        <f>IF(N162="zákl. přenesená",J162,0)</f>
        <v>0</v>
      </c>
      <c r="BH162" s="187">
        <f>IF(N162="sníž. přenesená",J162,0)</f>
        <v>0</v>
      </c>
      <c r="BI162" s="187">
        <f>IF(N162="nulová",J162,0)</f>
        <v>0</v>
      </c>
      <c r="BJ162" s="19" t="s">
        <v>83</v>
      </c>
      <c r="BK162" s="187">
        <f>ROUND(I162*H162,2)</f>
        <v>0</v>
      </c>
      <c r="BL162" s="19" t="s">
        <v>136</v>
      </c>
      <c r="BM162" s="186" t="s">
        <v>246</v>
      </c>
    </row>
    <row r="163" spans="1:47" s="2" customFormat="1" ht="12">
      <c r="A163" s="36"/>
      <c r="B163" s="37"/>
      <c r="C163" s="38"/>
      <c r="D163" s="188" t="s">
        <v>138</v>
      </c>
      <c r="E163" s="38"/>
      <c r="F163" s="189" t="s">
        <v>247</v>
      </c>
      <c r="G163" s="38"/>
      <c r="H163" s="38"/>
      <c r="I163" s="190"/>
      <c r="J163" s="38"/>
      <c r="K163" s="38"/>
      <c r="L163" s="41"/>
      <c r="M163" s="191"/>
      <c r="N163" s="192"/>
      <c r="O163" s="66"/>
      <c r="P163" s="66"/>
      <c r="Q163" s="66"/>
      <c r="R163" s="66"/>
      <c r="S163" s="66"/>
      <c r="T163" s="67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T163" s="19" t="s">
        <v>138</v>
      </c>
      <c r="AU163" s="19" t="s">
        <v>85</v>
      </c>
    </row>
    <row r="164" spans="2:63" s="12" customFormat="1" ht="25.9" customHeight="1">
      <c r="B164" s="159"/>
      <c r="C164" s="160"/>
      <c r="D164" s="161" t="s">
        <v>74</v>
      </c>
      <c r="E164" s="162" t="s">
        <v>248</v>
      </c>
      <c r="F164" s="162" t="s">
        <v>249</v>
      </c>
      <c r="G164" s="160"/>
      <c r="H164" s="160"/>
      <c r="I164" s="163"/>
      <c r="J164" s="164">
        <f>BK164</f>
        <v>0</v>
      </c>
      <c r="K164" s="160"/>
      <c r="L164" s="165"/>
      <c r="M164" s="166"/>
      <c r="N164" s="167"/>
      <c r="O164" s="167"/>
      <c r="P164" s="168">
        <f>P165+P171+P216+P218+P220+P234+P259+P317+P322+P379</f>
        <v>0</v>
      </c>
      <c r="Q164" s="167"/>
      <c r="R164" s="168">
        <f>R165+R171+R216+R218+R220+R234+R259+R317+R322+R379</f>
        <v>1.51355198</v>
      </c>
      <c r="S164" s="167"/>
      <c r="T164" s="169">
        <f>T165+T171+T216+T218+T220+T234+T259+T317+T322+T379</f>
        <v>0.617506</v>
      </c>
      <c r="AR164" s="170" t="s">
        <v>85</v>
      </c>
      <c r="AT164" s="171" t="s">
        <v>74</v>
      </c>
      <c r="AU164" s="171" t="s">
        <v>75</v>
      </c>
      <c r="AY164" s="170" t="s">
        <v>128</v>
      </c>
      <c r="BK164" s="172">
        <f>BK165+BK171+BK216+BK218+BK220+BK234+BK259+BK317+BK322+BK379</f>
        <v>0</v>
      </c>
    </row>
    <row r="165" spans="2:63" s="12" customFormat="1" ht="22.9" customHeight="1">
      <c r="B165" s="159"/>
      <c r="C165" s="160"/>
      <c r="D165" s="161" t="s">
        <v>74</v>
      </c>
      <c r="E165" s="173" t="s">
        <v>250</v>
      </c>
      <c r="F165" s="173" t="s">
        <v>251</v>
      </c>
      <c r="G165" s="160"/>
      <c r="H165" s="160"/>
      <c r="I165" s="163"/>
      <c r="J165" s="174">
        <f>BK165</f>
        <v>0</v>
      </c>
      <c r="K165" s="160"/>
      <c r="L165" s="165"/>
      <c r="M165" s="166"/>
      <c r="N165" s="167"/>
      <c r="O165" s="167"/>
      <c r="P165" s="168">
        <f>SUM(P166:P170)</f>
        <v>0</v>
      </c>
      <c r="Q165" s="167"/>
      <c r="R165" s="168">
        <f>SUM(R166:R170)</f>
        <v>0</v>
      </c>
      <c r="S165" s="167"/>
      <c r="T165" s="169">
        <f>SUM(T166:T170)</f>
        <v>0</v>
      </c>
      <c r="AR165" s="170" t="s">
        <v>85</v>
      </c>
      <c r="AT165" s="171" t="s">
        <v>74</v>
      </c>
      <c r="AU165" s="171" t="s">
        <v>83</v>
      </c>
      <c r="AY165" s="170" t="s">
        <v>128</v>
      </c>
      <c r="BK165" s="172">
        <f>SUM(BK166:BK170)</f>
        <v>0</v>
      </c>
    </row>
    <row r="166" spans="1:65" s="2" customFormat="1" ht="16.5" customHeight="1">
      <c r="A166" s="36"/>
      <c r="B166" s="37"/>
      <c r="C166" s="175" t="s">
        <v>252</v>
      </c>
      <c r="D166" s="175" t="s">
        <v>131</v>
      </c>
      <c r="E166" s="176" t="s">
        <v>253</v>
      </c>
      <c r="F166" s="177" t="s">
        <v>254</v>
      </c>
      <c r="G166" s="178" t="s">
        <v>255</v>
      </c>
      <c r="H166" s="179">
        <v>1</v>
      </c>
      <c r="I166" s="180"/>
      <c r="J166" s="181">
        <f>ROUND(I166*H166,2)</f>
        <v>0</v>
      </c>
      <c r="K166" s="177" t="s">
        <v>28</v>
      </c>
      <c r="L166" s="41"/>
      <c r="M166" s="182" t="s">
        <v>28</v>
      </c>
      <c r="N166" s="183" t="s">
        <v>46</v>
      </c>
      <c r="O166" s="66"/>
      <c r="P166" s="184">
        <f>O166*H166</f>
        <v>0</v>
      </c>
      <c r="Q166" s="184">
        <v>0</v>
      </c>
      <c r="R166" s="184">
        <f>Q166*H166</f>
        <v>0</v>
      </c>
      <c r="S166" s="184">
        <v>0</v>
      </c>
      <c r="T166" s="185">
        <f>S166*H166</f>
        <v>0</v>
      </c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R166" s="186" t="s">
        <v>230</v>
      </c>
      <c r="AT166" s="186" t="s">
        <v>131</v>
      </c>
      <c r="AU166" s="186" t="s">
        <v>85</v>
      </c>
      <c r="AY166" s="19" t="s">
        <v>128</v>
      </c>
      <c r="BE166" s="187">
        <f>IF(N166="základní",J166,0)</f>
        <v>0</v>
      </c>
      <c r="BF166" s="187">
        <f>IF(N166="snížená",J166,0)</f>
        <v>0</v>
      </c>
      <c r="BG166" s="187">
        <f>IF(N166="zákl. přenesená",J166,0)</f>
        <v>0</v>
      </c>
      <c r="BH166" s="187">
        <f>IF(N166="sníž. přenesená",J166,0)</f>
        <v>0</v>
      </c>
      <c r="BI166" s="187">
        <f>IF(N166="nulová",J166,0)</f>
        <v>0</v>
      </c>
      <c r="BJ166" s="19" t="s">
        <v>83</v>
      </c>
      <c r="BK166" s="187">
        <f>ROUND(I166*H166,2)</f>
        <v>0</v>
      </c>
      <c r="BL166" s="19" t="s">
        <v>230</v>
      </c>
      <c r="BM166" s="186" t="s">
        <v>256</v>
      </c>
    </row>
    <row r="167" spans="1:65" s="2" customFormat="1" ht="16.5" customHeight="1">
      <c r="A167" s="36"/>
      <c r="B167" s="37"/>
      <c r="C167" s="175" t="s">
        <v>257</v>
      </c>
      <c r="D167" s="175" t="s">
        <v>131</v>
      </c>
      <c r="E167" s="176" t="s">
        <v>258</v>
      </c>
      <c r="F167" s="177" t="s">
        <v>259</v>
      </c>
      <c r="G167" s="178" t="s">
        <v>255</v>
      </c>
      <c r="H167" s="179">
        <v>1</v>
      </c>
      <c r="I167" s="180"/>
      <c r="J167" s="181">
        <f>ROUND(I167*H167,2)</f>
        <v>0</v>
      </c>
      <c r="K167" s="177" t="s">
        <v>28</v>
      </c>
      <c r="L167" s="41"/>
      <c r="M167" s="182" t="s">
        <v>28</v>
      </c>
      <c r="N167" s="183" t="s">
        <v>46</v>
      </c>
      <c r="O167" s="66"/>
      <c r="P167" s="184">
        <f>O167*H167</f>
        <v>0</v>
      </c>
      <c r="Q167" s="184">
        <v>0</v>
      </c>
      <c r="R167" s="184">
        <f>Q167*H167</f>
        <v>0</v>
      </c>
      <c r="S167" s="184">
        <v>0</v>
      </c>
      <c r="T167" s="185">
        <f>S167*H167</f>
        <v>0</v>
      </c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R167" s="186" t="s">
        <v>230</v>
      </c>
      <c r="AT167" s="186" t="s">
        <v>131</v>
      </c>
      <c r="AU167" s="186" t="s">
        <v>85</v>
      </c>
      <c r="AY167" s="19" t="s">
        <v>128</v>
      </c>
      <c r="BE167" s="187">
        <f>IF(N167="základní",J167,0)</f>
        <v>0</v>
      </c>
      <c r="BF167" s="187">
        <f>IF(N167="snížená",J167,0)</f>
        <v>0</v>
      </c>
      <c r="BG167" s="187">
        <f>IF(N167="zákl. přenesená",J167,0)</f>
        <v>0</v>
      </c>
      <c r="BH167" s="187">
        <f>IF(N167="sníž. přenesená",J167,0)</f>
        <v>0</v>
      </c>
      <c r="BI167" s="187">
        <f>IF(N167="nulová",J167,0)</f>
        <v>0</v>
      </c>
      <c r="BJ167" s="19" t="s">
        <v>83</v>
      </c>
      <c r="BK167" s="187">
        <f>ROUND(I167*H167,2)</f>
        <v>0</v>
      </c>
      <c r="BL167" s="19" t="s">
        <v>230</v>
      </c>
      <c r="BM167" s="186" t="s">
        <v>260</v>
      </c>
    </row>
    <row r="168" spans="1:65" s="2" customFormat="1" ht="16.5" customHeight="1">
      <c r="A168" s="36"/>
      <c r="B168" s="37"/>
      <c r="C168" s="175" t="s">
        <v>7</v>
      </c>
      <c r="D168" s="175" t="s">
        <v>131</v>
      </c>
      <c r="E168" s="176" t="s">
        <v>261</v>
      </c>
      <c r="F168" s="177" t="s">
        <v>262</v>
      </c>
      <c r="G168" s="178" t="s">
        <v>255</v>
      </c>
      <c r="H168" s="179">
        <v>1</v>
      </c>
      <c r="I168" s="180"/>
      <c r="J168" s="181">
        <f>ROUND(I168*H168,2)</f>
        <v>0</v>
      </c>
      <c r="K168" s="177" t="s">
        <v>28</v>
      </c>
      <c r="L168" s="41"/>
      <c r="M168" s="182" t="s">
        <v>28</v>
      </c>
      <c r="N168" s="183" t="s">
        <v>46</v>
      </c>
      <c r="O168" s="66"/>
      <c r="P168" s="184">
        <f>O168*H168</f>
        <v>0</v>
      </c>
      <c r="Q168" s="184">
        <v>0</v>
      </c>
      <c r="R168" s="184">
        <f>Q168*H168</f>
        <v>0</v>
      </c>
      <c r="S168" s="184">
        <v>0</v>
      </c>
      <c r="T168" s="185">
        <f>S168*H168</f>
        <v>0</v>
      </c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R168" s="186" t="s">
        <v>230</v>
      </c>
      <c r="AT168" s="186" t="s">
        <v>131</v>
      </c>
      <c r="AU168" s="186" t="s">
        <v>85</v>
      </c>
      <c r="AY168" s="19" t="s">
        <v>128</v>
      </c>
      <c r="BE168" s="187">
        <f>IF(N168="základní",J168,0)</f>
        <v>0</v>
      </c>
      <c r="BF168" s="187">
        <f>IF(N168="snížená",J168,0)</f>
        <v>0</v>
      </c>
      <c r="BG168" s="187">
        <f>IF(N168="zákl. přenesená",J168,0)</f>
        <v>0</v>
      </c>
      <c r="BH168" s="187">
        <f>IF(N168="sníž. přenesená",J168,0)</f>
        <v>0</v>
      </c>
      <c r="BI168" s="187">
        <f>IF(N168="nulová",J168,0)</f>
        <v>0</v>
      </c>
      <c r="BJ168" s="19" t="s">
        <v>83</v>
      </c>
      <c r="BK168" s="187">
        <f>ROUND(I168*H168,2)</f>
        <v>0</v>
      </c>
      <c r="BL168" s="19" t="s">
        <v>230</v>
      </c>
      <c r="BM168" s="186" t="s">
        <v>263</v>
      </c>
    </row>
    <row r="169" spans="1:65" s="2" customFormat="1" ht="24.2" customHeight="1">
      <c r="A169" s="36"/>
      <c r="B169" s="37"/>
      <c r="C169" s="175" t="s">
        <v>264</v>
      </c>
      <c r="D169" s="175" t="s">
        <v>131</v>
      </c>
      <c r="E169" s="176" t="s">
        <v>265</v>
      </c>
      <c r="F169" s="177" t="s">
        <v>266</v>
      </c>
      <c r="G169" s="178" t="s">
        <v>267</v>
      </c>
      <c r="H169" s="236"/>
      <c r="I169" s="180"/>
      <c r="J169" s="181">
        <f>ROUND(I169*H169,2)</f>
        <v>0</v>
      </c>
      <c r="K169" s="177" t="s">
        <v>135</v>
      </c>
      <c r="L169" s="41"/>
      <c r="M169" s="182" t="s">
        <v>28</v>
      </c>
      <c r="N169" s="183" t="s">
        <v>46</v>
      </c>
      <c r="O169" s="66"/>
      <c r="P169" s="184">
        <f>O169*H169</f>
        <v>0</v>
      </c>
      <c r="Q169" s="184">
        <v>0</v>
      </c>
      <c r="R169" s="184">
        <f>Q169*H169</f>
        <v>0</v>
      </c>
      <c r="S169" s="184">
        <v>0</v>
      </c>
      <c r="T169" s="185">
        <f>S169*H169</f>
        <v>0</v>
      </c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R169" s="186" t="s">
        <v>230</v>
      </c>
      <c r="AT169" s="186" t="s">
        <v>131</v>
      </c>
      <c r="AU169" s="186" t="s">
        <v>85</v>
      </c>
      <c r="AY169" s="19" t="s">
        <v>128</v>
      </c>
      <c r="BE169" s="187">
        <f>IF(N169="základní",J169,0)</f>
        <v>0</v>
      </c>
      <c r="BF169" s="187">
        <f>IF(N169="snížená",J169,0)</f>
        <v>0</v>
      </c>
      <c r="BG169" s="187">
        <f>IF(N169="zákl. přenesená",J169,0)</f>
        <v>0</v>
      </c>
      <c r="BH169" s="187">
        <f>IF(N169="sníž. přenesená",J169,0)</f>
        <v>0</v>
      </c>
      <c r="BI169" s="187">
        <f>IF(N169="nulová",J169,0)</f>
        <v>0</v>
      </c>
      <c r="BJ169" s="19" t="s">
        <v>83</v>
      </c>
      <c r="BK169" s="187">
        <f>ROUND(I169*H169,2)</f>
        <v>0</v>
      </c>
      <c r="BL169" s="19" t="s">
        <v>230</v>
      </c>
      <c r="BM169" s="186" t="s">
        <v>268</v>
      </c>
    </row>
    <row r="170" spans="1:47" s="2" customFormat="1" ht="12">
      <c r="A170" s="36"/>
      <c r="B170" s="37"/>
      <c r="C170" s="38"/>
      <c r="D170" s="188" t="s">
        <v>138</v>
      </c>
      <c r="E170" s="38"/>
      <c r="F170" s="189" t="s">
        <v>269</v>
      </c>
      <c r="G170" s="38"/>
      <c r="H170" s="38"/>
      <c r="I170" s="190"/>
      <c r="J170" s="38"/>
      <c r="K170" s="38"/>
      <c r="L170" s="41"/>
      <c r="M170" s="191"/>
      <c r="N170" s="192"/>
      <c r="O170" s="66"/>
      <c r="P170" s="66"/>
      <c r="Q170" s="66"/>
      <c r="R170" s="66"/>
      <c r="S170" s="66"/>
      <c r="T170" s="67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T170" s="19" t="s">
        <v>138</v>
      </c>
      <c r="AU170" s="19" t="s">
        <v>85</v>
      </c>
    </row>
    <row r="171" spans="2:63" s="12" customFormat="1" ht="22.9" customHeight="1">
      <c r="B171" s="159"/>
      <c r="C171" s="160"/>
      <c r="D171" s="161" t="s">
        <v>74</v>
      </c>
      <c r="E171" s="173" t="s">
        <v>270</v>
      </c>
      <c r="F171" s="173" t="s">
        <v>271</v>
      </c>
      <c r="G171" s="160"/>
      <c r="H171" s="160"/>
      <c r="I171" s="163"/>
      <c r="J171" s="174">
        <f>BK171</f>
        <v>0</v>
      </c>
      <c r="K171" s="160"/>
      <c r="L171" s="165"/>
      <c r="M171" s="166"/>
      <c r="N171" s="167"/>
      <c r="O171" s="167"/>
      <c r="P171" s="168">
        <f>SUM(P172:P215)</f>
        <v>0</v>
      </c>
      <c r="Q171" s="167"/>
      <c r="R171" s="168">
        <f>SUM(R172:R215)</f>
        <v>0.07339</v>
      </c>
      <c r="S171" s="167"/>
      <c r="T171" s="169">
        <f>SUM(T172:T215)</f>
        <v>0.056729999999999996</v>
      </c>
      <c r="AR171" s="170" t="s">
        <v>85</v>
      </c>
      <c r="AT171" s="171" t="s">
        <v>74</v>
      </c>
      <c r="AU171" s="171" t="s">
        <v>83</v>
      </c>
      <c r="AY171" s="170" t="s">
        <v>128</v>
      </c>
      <c r="BK171" s="172">
        <f>SUM(BK172:BK215)</f>
        <v>0</v>
      </c>
    </row>
    <row r="172" spans="1:65" s="2" customFormat="1" ht="16.5" customHeight="1">
      <c r="A172" s="36"/>
      <c r="B172" s="37"/>
      <c r="C172" s="175" t="s">
        <v>272</v>
      </c>
      <c r="D172" s="175" t="s">
        <v>131</v>
      </c>
      <c r="E172" s="176" t="s">
        <v>273</v>
      </c>
      <c r="F172" s="177" t="s">
        <v>274</v>
      </c>
      <c r="G172" s="178" t="s">
        <v>275</v>
      </c>
      <c r="H172" s="179">
        <v>1</v>
      </c>
      <c r="I172" s="180"/>
      <c r="J172" s="181">
        <f>ROUND(I172*H172,2)</f>
        <v>0</v>
      </c>
      <c r="K172" s="177" t="s">
        <v>135</v>
      </c>
      <c r="L172" s="41"/>
      <c r="M172" s="182" t="s">
        <v>28</v>
      </c>
      <c r="N172" s="183" t="s">
        <v>46</v>
      </c>
      <c r="O172" s="66"/>
      <c r="P172" s="184">
        <f>O172*H172</f>
        <v>0</v>
      </c>
      <c r="Q172" s="184">
        <v>0</v>
      </c>
      <c r="R172" s="184">
        <f>Q172*H172</f>
        <v>0</v>
      </c>
      <c r="S172" s="184">
        <v>0.01946</v>
      </c>
      <c r="T172" s="185">
        <f>S172*H172</f>
        <v>0.01946</v>
      </c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R172" s="186" t="s">
        <v>230</v>
      </c>
      <c r="AT172" s="186" t="s">
        <v>131</v>
      </c>
      <c r="AU172" s="186" t="s">
        <v>85</v>
      </c>
      <c r="AY172" s="19" t="s">
        <v>128</v>
      </c>
      <c r="BE172" s="187">
        <f>IF(N172="základní",J172,0)</f>
        <v>0</v>
      </c>
      <c r="BF172" s="187">
        <f>IF(N172="snížená",J172,0)</f>
        <v>0</v>
      </c>
      <c r="BG172" s="187">
        <f>IF(N172="zákl. přenesená",J172,0)</f>
        <v>0</v>
      </c>
      <c r="BH172" s="187">
        <f>IF(N172="sníž. přenesená",J172,0)</f>
        <v>0</v>
      </c>
      <c r="BI172" s="187">
        <f>IF(N172="nulová",J172,0)</f>
        <v>0</v>
      </c>
      <c r="BJ172" s="19" t="s">
        <v>83</v>
      </c>
      <c r="BK172" s="187">
        <f>ROUND(I172*H172,2)</f>
        <v>0</v>
      </c>
      <c r="BL172" s="19" t="s">
        <v>230</v>
      </c>
      <c r="BM172" s="186" t="s">
        <v>276</v>
      </c>
    </row>
    <row r="173" spans="1:47" s="2" customFormat="1" ht="12">
      <c r="A173" s="36"/>
      <c r="B173" s="37"/>
      <c r="C173" s="38"/>
      <c r="D173" s="188" t="s">
        <v>138</v>
      </c>
      <c r="E173" s="38"/>
      <c r="F173" s="189" t="s">
        <v>277</v>
      </c>
      <c r="G173" s="38"/>
      <c r="H173" s="38"/>
      <c r="I173" s="190"/>
      <c r="J173" s="38"/>
      <c r="K173" s="38"/>
      <c r="L173" s="41"/>
      <c r="M173" s="191"/>
      <c r="N173" s="192"/>
      <c r="O173" s="66"/>
      <c r="P173" s="66"/>
      <c r="Q173" s="66"/>
      <c r="R173" s="66"/>
      <c r="S173" s="66"/>
      <c r="T173" s="67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T173" s="19" t="s">
        <v>138</v>
      </c>
      <c r="AU173" s="19" t="s">
        <v>85</v>
      </c>
    </row>
    <row r="174" spans="2:51" s="13" customFormat="1" ht="12">
      <c r="B174" s="193"/>
      <c r="C174" s="194"/>
      <c r="D174" s="195" t="s">
        <v>140</v>
      </c>
      <c r="E174" s="196" t="s">
        <v>28</v>
      </c>
      <c r="F174" s="197" t="s">
        <v>141</v>
      </c>
      <c r="G174" s="194"/>
      <c r="H174" s="196" t="s">
        <v>28</v>
      </c>
      <c r="I174" s="198"/>
      <c r="J174" s="194"/>
      <c r="K174" s="194"/>
      <c r="L174" s="199"/>
      <c r="M174" s="200"/>
      <c r="N174" s="201"/>
      <c r="O174" s="201"/>
      <c r="P174" s="201"/>
      <c r="Q174" s="201"/>
      <c r="R174" s="201"/>
      <c r="S174" s="201"/>
      <c r="T174" s="202"/>
      <c r="AT174" s="203" t="s">
        <v>140</v>
      </c>
      <c r="AU174" s="203" t="s">
        <v>85</v>
      </c>
      <c r="AV174" s="13" t="s">
        <v>83</v>
      </c>
      <c r="AW174" s="13" t="s">
        <v>35</v>
      </c>
      <c r="AX174" s="13" t="s">
        <v>75</v>
      </c>
      <c r="AY174" s="203" t="s">
        <v>128</v>
      </c>
    </row>
    <row r="175" spans="2:51" s="14" customFormat="1" ht="12">
      <c r="B175" s="204"/>
      <c r="C175" s="205"/>
      <c r="D175" s="195" t="s">
        <v>140</v>
      </c>
      <c r="E175" s="206" t="s">
        <v>28</v>
      </c>
      <c r="F175" s="207" t="s">
        <v>278</v>
      </c>
      <c r="G175" s="205"/>
      <c r="H175" s="208">
        <v>1</v>
      </c>
      <c r="I175" s="209"/>
      <c r="J175" s="205"/>
      <c r="K175" s="205"/>
      <c r="L175" s="210"/>
      <c r="M175" s="211"/>
      <c r="N175" s="212"/>
      <c r="O175" s="212"/>
      <c r="P175" s="212"/>
      <c r="Q175" s="212"/>
      <c r="R175" s="212"/>
      <c r="S175" s="212"/>
      <c r="T175" s="213"/>
      <c r="AT175" s="214" t="s">
        <v>140</v>
      </c>
      <c r="AU175" s="214" t="s">
        <v>85</v>
      </c>
      <c r="AV175" s="14" t="s">
        <v>85</v>
      </c>
      <c r="AW175" s="14" t="s">
        <v>35</v>
      </c>
      <c r="AX175" s="14" t="s">
        <v>83</v>
      </c>
      <c r="AY175" s="214" t="s">
        <v>128</v>
      </c>
    </row>
    <row r="176" spans="1:65" s="2" customFormat="1" ht="24.2" customHeight="1">
      <c r="A176" s="36"/>
      <c r="B176" s="37"/>
      <c r="C176" s="175" t="s">
        <v>279</v>
      </c>
      <c r="D176" s="175" t="s">
        <v>131</v>
      </c>
      <c r="E176" s="176" t="s">
        <v>280</v>
      </c>
      <c r="F176" s="177" t="s">
        <v>281</v>
      </c>
      <c r="G176" s="178" t="s">
        <v>275</v>
      </c>
      <c r="H176" s="179">
        <v>3</v>
      </c>
      <c r="I176" s="180"/>
      <c r="J176" s="181">
        <f>ROUND(I176*H176,2)</f>
        <v>0</v>
      </c>
      <c r="K176" s="177" t="s">
        <v>135</v>
      </c>
      <c r="L176" s="41"/>
      <c r="M176" s="182" t="s">
        <v>28</v>
      </c>
      <c r="N176" s="183" t="s">
        <v>46</v>
      </c>
      <c r="O176" s="66"/>
      <c r="P176" s="184">
        <f>O176*H176</f>
        <v>0</v>
      </c>
      <c r="Q176" s="184">
        <v>0.02223</v>
      </c>
      <c r="R176" s="184">
        <f>Q176*H176</f>
        <v>0.06669</v>
      </c>
      <c r="S176" s="184">
        <v>0</v>
      </c>
      <c r="T176" s="185">
        <f>S176*H176</f>
        <v>0</v>
      </c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R176" s="186" t="s">
        <v>230</v>
      </c>
      <c r="AT176" s="186" t="s">
        <v>131</v>
      </c>
      <c r="AU176" s="186" t="s">
        <v>85</v>
      </c>
      <c r="AY176" s="19" t="s">
        <v>128</v>
      </c>
      <c r="BE176" s="187">
        <f>IF(N176="základní",J176,0)</f>
        <v>0</v>
      </c>
      <c r="BF176" s="187">
        <f>IF(N176="snížená",J176,0)</f>
        <v>0</v>
      </c>
      <c r="BG176" s="187">
        <f>IF(N176="zákl. přenesená",J176,0)</f>
        <v>0</v>
      </c>
      <c r="BH176" s="187">
        <f>IF(N176="sníž. přenesená",J176,0)</f>
        <v>0</v>
      </c>
      <c r="BI176" s="187">
        <f>IF(N176="nulová",J176,0)</f>
        <v>0</v>
      </c>
      <c r="BJ176" s="19" t="s">
        <v>83</v>
      </c>
      <c r="BK176" s="187">
        <f>ROUND(I176*H176,2)</f>
        <v>0</v>
      </c>
      <c r="BL176" s="19" t="s">
        <v>230</v>
      </c>
      <c r="BM176" s="186" t="s">
        <v>282</v>
      </c>
    </row>
    <row r="177" spans="1:47" s="2" customFormat="1" ht="12">
      <c r="A177" s="36"/>
      <c r="B177" s="37"/>
      <c r="C177" s="38"/>
      <c r="D177" s="188" t="s">
        <v>138</v>
      </c>
      <c r="E177" s="38"/>
      <c r="F177" s="189" t="s">
        <v>283</v>
      </c>
      <c r="G177" s="38"/>
      <c r="H177" s="38"/>
      <c r="I177" s="190"/>
      <c r="J177" s="38"/>
      <c r="K177" s="38"/>
      <c r="L177" s="41"/>
      <c r="M177" s="191"/>
      <c r="N177" s="192"/>
      <c r="O177" s="66"/>
      <c r="P177" s="66"/>
      <c r="Q177" s="66"/>
      <c r="R177" s="66"/>
      <c r="S177" s="66"/>
      <c r="T177" s="67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T177" s="19" t="s">
        <v>138</v>
      </c>
      <c r="AU177" s="19" t="s">
        <v>85</v>
      </c>
    </row>
    <row r="178" spans="2:51" s="13" customFormat="1" ht="12">
      <c r="B178" s="193"/>
      <c r="C178" s="194"/>
      <c r="D178" s="195" t="s">
        <v>140</v>
      </c>
      <c r="E178" s="196" t="s">
        <v>28</v>
      </c>
      <c r="F178" s="197" t="s">
        <v>284</v>
      </c>
      <c r="G178" s="194"/>
      <c r="H178" s="196" t="s">
        <v>28</v>
      </c>
      <c r="I178" s="198"/>
      <c r="J178" s="194"/>
      <c r="K178" s="194"/>
      <c r="L178" s="199"/>
      <c r="M178" s="200"/>
      <c r="N178" s="201"/>
      <c r="O178" s="201"/>
      <c r="P178" s="201"/>
      <c r="Q178" s="201"/>
      <c r="R178" s="201"/>
      <c r="S178" s="201"/>
      <c r="T178" s="202"/>
      <c r="AT178" s="203" t="s">
        <v>140</v>
      </c>
      <c r="AU178" s="203" t="s">
        <v>85</v>
      </c>
      <c r="AV178" s="13" t="s">
        <v>83</v>
      </c>
      <c r="AW178" s="13" t="s">
        <v>35</v>
      </c>
      <c r="AX178" s="13" t="s">
        <v>75</v>
      </c>
      <c r="AY178" s="203" t="s">
        <v>128</v>
      </c>
    </row>
    <row r="179" spans="2:51" s="14" customFormat="1" ht="12">
      <c r="B179" s="204"/>
      <c r="C179" s="205"/>
      <c r="D179" s="195" t="s">
        <v>140</v>
      </c>
      <c r="E179" s="206" t="s">
        <v>28</v>
      </c>
      <c r="F179" s="207" t="s">
        <v>285</v>
      </c>
      <c r="G179" s="205"/>
      <c r="H179" s="208">
        <v>3</v>
      </c>
      <c r="I179" s="209"/>
      <c r="J179" s="205"/>
      <c r="K179" s="205"/>
      <c r="L179" s="210"/>
      <c r="M179" s="211"/>
      <c r="N179" s="212"/>
      <c r="O179" s="212"/>
      <c r="P179" s="212"/>
      <c r="Q179" s="212"/>
      <c r="R179" s="212"/>
      <c r="S179" s="212"/>
      <c r="T179" s="213"/>
      <c r="AT179" s="214" t="s">
        <v>140</v>
      </c>
      <c r="AU179" s="214" t="s">
        <v>85</v>
      </c>
      <c r="AV179" s="14" t="s">
        <v>85</v>
      </c>
      <c r="AW179" s="14" t="s">
        <v>35</v>
      </c>
      <c r="AX179" s="14" t="s">
        <v>83</v>
      </c>
      <c r="AY179" s="214" t="s">
        <v>128</v>
      </c>
    </row>
    <row r="180" spans="1:65" s="2" customFormat="1" ht="16.5" customHeight="1">
      <c r="A180" s="36"/>
      <c r="B180" s="37"/>
      <c r="C180" s="175" t="s">
        <v>286</v>
      </c>
      <c r="D180" s="175" t="s">
        <v>131</v>
      </c>
      <c r="E180" s="176" t="s">
        <v>287</v>
      </c>
      <c r="F180" s="177" t="s">
        <v>288</v>
      </c>
      <c r="G180" s="178" t="s">
        <v>275</v>
      </c>
      <c r="H180" s="179">
        <v>1</v>
      </c>
      <c r="I180" s="180"/>
      <c r="J180" s="181">
        <f>ROUND(I180*H180,2)</f>
        <v>0</v>
      </c>
      <c r="K180" s="177" t="s">
        <v>135</v>
      </c>
      <c r="L180" s="41"/>
      <c r="M180" s="182" t="s">
        <v>28</v>
      </c>
      <c r="N180" s="183" t="s">
        <v>46</v>
      </c>
      <c r="O180" s="66"/>
      <c r="P180" s="184">
        <f>O180*H180</f>
        <v>0</v>
      </c>
      <c r="Q180" s="184">
        <v>0</v>
      </c>
      <c r="R180" s="184">
        <f>Q180*H180</f>
        <v>0</v>
      </c>
      <c r="S180" s="184">
        <v>0.0347</v>
      </c>
      <c r="T180" s="185">
        <f>S180*H180</f>
        <v>0.0347</v>
      </c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R180" s="186" t="s">
        <v>230</v>
      </c>
      <c r="AT180" s="186" t="s">
        <v>131</v>
      </c>
      <c r="AU180" s="186" t="s">
        <v>85</v>
      </c>
      <c r="AY180" s="19" t="s">
        <v>128</v>
      </c>
      <c r="BE180" s="187">
        <f>IF(N180="základní",J180,0)</f>
        <v>0</v>
      </c>
      <c r="BF180" s="187">
        <f>IF(N180="snížená",J180,0)</f>
        <v>0</v>
      </c>
      <c r="BG180" s="187">
        <f>IF(N180="zákl. přenesená",J180,0)</f>
        <v>0</v>
      </c>
      <c r="BH180" s="187">
        <f>IF(N180="sníž. přenesená",J180,0)</f>
        <v>0</v>
      </c>
      <c r="BI180" s="187">
        <f>IF(N180="nulová",J180,0)</f>
        <v>0</v>
      </c>
      <c r="BJ180" s="19" t="s">
        <v>83</v>
      </c>
      <c r="BK180" s="187">
        <f>ROUND(I180*H180,2)</f>
        <v>0</v>
      </c>
      <c r="BL180" s="19" t="s">
        <v>230</v>
      </c>
      <c r="BM180" s="186" t="s">
        <v>289</v>
      </c>
    </row>
    <row r="181" spans="1:47" s="2" customFormat="1" ht="12">
      <c r="A181" s="36"/>
      <c r="B181" s="37"/>
      <c r="C181" s="38"/>
      <c r="D181" s="188" t="s">
        <v>138</v>
      </c>
      <c r="E181" s="38"/>
      <c r="F181" s="189" t="s">
        <v>290</v>
      </c>
      <c r="G181" s="38"/>
      <c r="H181" s="38"/>
      <c r="I181" s="190"/>
      <c r="J181" s="38"/>
      <c r="K181" s="38"/>
      <c r="L181" s="41"/>
      <c r="M181" s="191"/>
      <c r="N181" s="192"/>
      <c r="O181" s="66"/>
      <c r="P181" s="66"/>
      <c r="Q181" s="66"/>
      <c r="R181" s="66"/>
      <c r="S181" s="66"/>
      <c r="T181" s="67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T181" s="19" t="s">
        <v>138</v>
      </c>
      <c r="AU181" s="19" t="s">
        <v>85</v>
      </c>
    </row>
    <row r="182" spans="2:51" s="13" customFormat="1" ht="12">
      <c r="B182" s="193"/>
      <c r="C182" s="194"/>
      <c r="D182" s="195" t="s">
        <v>140</v>
      </c>
      <c r="E182" s="196" t="s">
        <v>28</v>
      </c>
      <c r="F182" s="197" t="s">
        <v>284</v>
      </c>
      <c r="G182" s="194"/>
      <c r="H182" s="196" t="s">
        <v>28</v>
      </c>
      <c r="I182" s="198"/>
      <c r="J182" s="194"/>
      <c r="K182" s="194"/>
      <c r="L182" s="199"/>
      <c r="M182" s="200"/>
      <c r="N182" s="201"/>
      <c r="O182" s="201"/>
      <c r="P182" s="201"/>
      <c r="Q182" s="201"/>
      <c r="R182" s="201"/>
      <c r="S182" s="201"/>
      <c r="T182" s="202"/>
      <c r="AT182" s="203" t="s">
        <v>140</v>
      </c>
      <c r="AU182" s="203" t="s">
        <v>85</v>
      </c>
      <c r="AV182" s="13" t="s">
        <v>83</v>
      </c>
      <c r="AW182" s="13" t="s">
        <v>35</v>
      </c>
      <c r="AX182" s="13" t="s">
        <v>75</v>
      </c>
      <c r="AY182" s="203" t="s">
        <v>128</v>
      </c>
    </row>
    <row r="183" spans="2:51" s="14" customFormat="1" ht="12">
      <c r="B183" s="204"/>
      <c r="C183" s="205"/>
      <c r="D183" s="195" t="s">
        <v>140</v>
      </c>
      <c r="E183" s="206" t="s">
        <v>28</v>
      </c>
      <c r="F183" s="207" t="s">
        <v>291</v>
      </c>
      <c r="G183" s="205"/>
      <c r="H183" s="208">
        <v>1</v>
      </c>
      <c r="I183" s="209"/>
      <c r="J183" s="205"/>
      <c r="K183" s="205"/>
      <c r="L183" s="210"/>
      <c r="M183" s="211"/>
      <c r="N183" s="212"/>
      <c r="O183" s="212"/>
      <c r="P183" s="212"/>
      <c r="Q183" s="212"/>
      <c r="R183" s="212"/>
      <c r="S183" s="212"/>
      <c r="T183" s="213"/>
      <c r="AT183" s="214" t="s">
        <v>140</v>
      </c>
      <c r="AU183" s="214" t="s">
        <v>85</v>
      </c>
      <c r="AV183" s="14" t="s">
        <v>85</v>
      </c>
      <c r="AW183" s="14" t="s">
        <v>35</v>
      </c>
      <c r="AX183" s="14" t="s">
        <v>83</v>
      </c>
      <c r="AY183" s="214" t="s">
        <v>128</v>
      </c>
    </row>
    <row r="184" spans="1:65" s="2" customFormat="1" ht="16.5" customHeight="1">
      <c r="A184" s="36"/>
      <c r="B184" s="37"/>
      <c r="C184" s="175" t="s">
        <v>292</v>
      </c>
      <c r="D184" s="175" t="s">
        <v>131</v>
      </c>
      <c r="E184" s="176" t="s">
        <v>293</v>
      </c>
      <c r="F184" s="177" t="s">
        <v>294</v>
      </c>
      <c r="G184" s="178" t="s">
        <v>275</v>
      </c>
      <c r="H184" s="179">
        <v>1</v>
      </c>
      <c r="I184" s="180"/>
      <c r="J184" s="181">
        <f>ROUND(I184*H184,2)</f>
        <v>0</v>
      </c>
      <c r="K184" s="177" t="s">
        <v>135</v>
      </c>
      <c r="L184" s="41"/>
      <c r="M184" s="182" t="s">
        <v>28</v>
      </c>
      <c r="N184" s="183" t="s">
        <v>46</v>
      </c>
      <c r="O184" s="66"/>
      <c r="P184" s="184">
        <f>O184*H184</f>
        <v>0</v>
      </c>
      <c r="Q184" s="184">
        <v>0.00064</v>
      </c>
      <c r="R184" s="184">
        <f>Q184*H184</f>
        <v>0.00064</v>
      </c>
      <c r="S184" s="184">
        <v>0</v>
      </c>
      <c r="T184" s="185">
        <f>S184*H184</f>
        <v>0</v>
      </c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R184" s="186" t="s">
        <v>230</v>
      </c>
      <c r="AT184" s="186" t="s">
        <v>131</v>
      </c>
      <c r="AU184" s="186" t="s">
        <v>85</v>
      </c>
      <c r="AY184" s="19" t="s">
        <v>128</v>
      </c>
      <c r="BE184" s="187">
        <f>IF(N184="základní",J184,0)</f>
        <v>0</v>
      </c>
      <c r="BF184" s="187">
        <f>IF(N184="snížená",J184,0)</f>
        <v>0</v>
      </c>
      <c r="BG184" s="187">
        <f>IF(N184="zákl. přenesená",J184,0)</f>
        <v>0</v>
      </c>
      <c r="BH184" s="187">
        <f>IF(N184="sníž. přenesená",J184,0)</f>
        <v>0</v>
      </c>
      <c r="BI184" s="187">
        <f>IF(N184="nulová",J184,0)</f>
        <v>0</v>
      </c>
      <c r="BJ184" s="19" t="s">
        <v>83</v>
      </c>
      <c r="BK184" s="187">
        <f>ROUND(I184*H184,2)</f>
        <v>0</v>
      </c>
      <c r="BL184" s="19" t="s">
        <v>230</v>
      </c>
      <c r="BM184" s="186" t="s">
        <v>295</v>
      </c>
    </row>
    <row r="185" spans="1:47" s="2" customFormat="1" ht="12">
      <c r="A185" s="36"/>
      <c r="B185" s="37"/>
      <c r="C185" s="38"/>
      <c r="D185" s="188" t="s">
        <v>138</v>
      </c>
      <c r="E185" s="38"/>
      <c r="F185" s="189" t="s">
        <v>296</v>
      </c>
      <c r="G185" s="38"/>
      <c r="H185" s="38"/>
      <c r="I185" s="190"/>
      <c r="J185" s="38"/>
      <c r="K185" s="38"/>
      <c r="L185" s="41"/>
      <c r="M185" s="191"/>
      <c r="N185" s="192"/>
      <c r="O185" s="66"/>
      <c r="P185" s="66"/>
      <c r="Q185" s="66"/>
      <c r="R185" s="66"/>
      <c r="S185" s="66"/>
      <c r="T185" s="67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T185" s="19" t="s">
        <v>138</v>
      </c>
      <c r="AU185" s="19" t="s">
        <v>85</v>
      </c>
    </row>
    <row r="186" spans="2:51" s="13" customFormat="1" ht="12">
      <c r="B186" s="193"/>
      <c r="C186" s="194"/>
      <c r="D186" s="195" t="s">
        <v>140</v>
      </c>
      <c r="E186" s="196" t="s">
        <v>28</v>
      </c>
      <c r="F186" s="197" t="s">
        <v>284</v>
      </c>
      <c r="G186" s="194"/>
      <c r="H186" s="196" t="s">
        <v>28</v>
      </c>
      <c r="I186" s="198"/>
      <c r="J186" s="194"/>
      <c r="K186" s="194"/>
      <c r="L186" s="199"/>
      <c r="M186" s="200"/>
      <c r="N186" s="201"/>
      <c r="O186" s="201"/>
      <c r="P186" s="201"/>
      <c r="Q186" s="201"/>
      <c r="R186" s="201"/>
      <c r="S186" s="201"/>
      <c r="T186" s="202"/>
      <c r="AT186" s="203" t="s">
        <v>140</v>
      </c>
      <c r="AU186" s="203" t="s">
        <v>85</v>
      </c>
      <c r="AV186" s="13" t="s">
        <v>83</v>
      </c>
      <c r="AW186" s="13" t="s">
        <v>35</v>
      </c>
      <c r="AX186" s="13" t="s">
        <v>75</v>
      </c>
      <c r="AY186" s="203" t="s">
        <v>128</v>
      </c>
    </row>
    <row r="187" spans="2:51" s="14" customFormat="1" ht="12">
      <c r="B187" s="204"/>
      <c r="C187" s="205"/>
      <c r="D187" s="195" t="s">
        <v>140</v>
      </c>
      <c r="E187" s="206" t="s">
        <v>28</v>
      </c>
      <c r="F187" s="207" t="s">
        <v>297</v>
      </c>
      <c r="G187" s="205"/>
      <c r="H187" s="208">
        <v>1</v>
      </c>
      <c r="I187" s="209"/>
      <c r="J187" s="205"/>
      <c r="K187" s="205"/>
      <c r="L187" s="210"/>
      <c r="M187" s="211"/>
      <c r="N187" s="212"/>
      <c r="O187" s="212"/>
      <c r="P187" s="212"/>
      <c r="Q187" s="212"/>
      <c r="R187" s="212"/>
      <c r="S187" s="212"/>
      <c r="T187" s="213"/>
      <c r="AT187" s="214" t="s">
        <v>140</v>
      </c>
      <c r="AU187" s="214" t="s">
        <v>85</v>
      </c>
      <c r="AV187" s="14" t="s">
        <v>85</v>
      </c>
      <c r="AW187" s="14" t="s">
        <v>35</v>
      </c>
      <c r="AX187" s="14" t="s">
        <v>83</v>
      </c>
      <c r="AY187" s="214" t="s">
        <v>128</v>
      </c>
    </row>
    <row r="188" spans="1:65" s="2" customFormat="1" ht="16.5" customHeight="1">
      <c r="A188" s="36"/>
      <c r="B188" s="37"/>
      <c r="C188" s="175" t="s">
        <v>298</v>
      </c>
      <c r="D188" s="175" t="s">
        <v>131</v>
      </c>
      <c r="E188" s="176" t="s">
        <v>299</v>
      </c>
      <c r="F188" s="177" t="s">
        <v>300</v>
      </c>
      <c r="G188" s="178" t="s">
        <v>275</v>
      </c>
      <c r="H188" s="179">
        <v>2</v>
      </c>
      <c r="I188" s="180"/>
      <c r="J188" s="181">
        <f>ROUND(I188*H188,2)</f>
        <v>0</v>
      </c>
      <c r="K188" s="177" t="s">
        <v>135</v>
      </c>
      <c r="L188" s="41"/>
      <c r="M188" s="182" t="s">
        <v>28</v>
      </c>
      <c r="N188" s="183" t="s">
        <v>46</v>
      </c>
      <c r="O188" s="66"/>
      <c r="P188" s="184">
        <f>O188*H188</f>
        <v>0</v>
      </c>
      <c r="Q188" s="184">
        <v>0</v>
      </c>
      <c r="R188" s="184">
        <f>Q188*H188</f>
        <v>0</v>
      </c>
      <c r="S188" s="184">
        <v>0.00086</v>
      </c>
      <c r="T188" s="185">
        <f>S188*H188</f>
        <v>0.00172</v>
      </c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R188" s="186" t="s">
        <v>230</v>
      </c>
      <c r="AT188" s="186" t="s">
        <v>131</v>
      </c>
      <c r="AU188" s="186" t="s">
        <v>85</v>
      </c>
      <c r="AY188" s="19" t="s">
        <v>128</v>
      </c>
      <c r="BE188" s="187">
        <f>IF(N188="základní",J188,0)</f>
        <v>0</v>
      </c>
      <c r="BF188" s="187">
        <f>IF(N188="snížená",J188,0)</f>
        <v>0</v>
      </c>
      <c r="BG188" s="187">
        <f>IF(N188="zákl. přenesená",J188,0)</f>
        <v>0</v>
      </c>
      <c r="BH188" s="187">
        <f>IF(N188="sníž. přenesená",J188,0)</f>
        <v>0</v>
      </c>
      <c r="BI188" s="187">
        <f>IF(N188="nulová",J188,0)</f>
        <v>0</v>
      </c>
      <c r="BJ188" s="19" t="s">
        <v>83</v>
      </c>
      <c r="BK188" s="187">
        <f>ROUND(I188*H188,2)</f>
        <v>0</v>
      </c>
      <c r="BL188" s="19" t="s">
        <v>230</v>
      </c>
      <c r="BM188" s="186" t="s">
        <v>301</v>
      </c>
    </row>
    <row r="189" spans="1:47" s="2" customFormat="1" ht="12">
      <c r="A189" s="36"/>
      <c r="B189" s="37"/>
      <c r="C189" s="38"/>
      <c r="D189" s="188" t="s">
        <v>138</v>
      </c>
      <c r="E189" s="38"/>
      <c r="F189" s="189" t="s">
        <v>302</v>
      </c>
      <c r="G189" s="38"/>
      <c r="H189" s="38"/>
      <c r="I189" s="190"/>
      <c r="J189" s="38"/>
      <c r="K189" s="38"/>
      <c r="L189" s="41"/>
      <c r="M189" s="191"/>
      <c r="N189" s="192"/>
      <c r="O189" s="66"/>
      <c r="P189" s="66"/>
      <c r="Q189" s="66"/>
      <c r="R189" s="66"/>
      <c r="S189" s="66"/>
      <c r="T189" s="67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T189" s="19" t="s">
        <v>138</v>
      </c>
      <c r="AU189" s="19" t="s">
        <v>85</v>
      </c>
    </row>
    <row r="190" spans="2:51" s="13" customFormat="1" ht="12">
      <c r="B190" s="193"/>
      <c r="C190" s="194"/>
      <c r="D190" s="195" t="s">
        <v>140</v>
      </c>
      <c r="E190" s="196" t="s">
        <v>28</v>
      </c>
      <c r="F190" s="197" t="s">
        <v>284</v>
      </c>
      <c r="G190" s="194"/>
      <c r="H190" s="196" t="s">
        <v>28</v>
      </c>
      <c r="I190" s="198"/>
      <c r="J190" s="194"/>
      <c r="K190" s="194"/>
      <c r="L190" s="199"/>
      <c r="M190" s="200"/>
      <c r="N190" s="201"/>
      <c r="O190" s="201"/>
      <c r="P190" s="201"/>
      <c r="Q190" s="201"/>
      <c r="R190" s="201"/>
      <c r="S190" s="201"/>
      <c r="T190" s="202"/>
      <c r="AT190" s="203" t="s">
        <v>140</v>
      </c>
      <c r="AU190" s="203" t="s">
        <v>85</v>
      </c>
      <c r="AV190" s="13" t="s">
        <v>83</v>
      </c>
      <c r="AW190" s="13" t="s">
        <v>35</v>
      </c>
      <c r="AX190" s="13" t="s">
        <v>75</v>
      </c>
      <c r="AY190" s="203" t="s">
        <v>128</v>
      </c>
    </row>
    <row r="191" spans="2:51" s="14" customFormat="1" ht="12">
      <c r="B191" s="204"/>
      <c r="C191" s="205"/>
      <c r="D191" s="195" t="s">
        <v>140</v>
      </c>
      <c r="E191" s="206" t="s">
        <v>28</v>
      </c>
      <c r="F191" s="207" t="s">
        <v>303</v>
      </c>
      <c r="G191" s="205"/>
      <c r="H191" s="208">
        <v>1</v>
      </c>
      <c r="I191" s="209"/>
      <c r="J191" s="205"/>
      <c r="K191" s="205"/>
      <c r="L191" s="210"/>
      <c r="M191" s="211"/>
      <c r="N191" s="212"/>
      <c r="O191" s="212"/>
      <c r="P191" s="212"/>
      <c r="Q191" s="212"/>
      <c r="R191" s="212"/>
      <c r="S191" s="212"/>
      <c r="T191" s="213"/>
      <c r="AT191" s="214" t="s">
        <v>140</v>
      </c>
      <c r="AU191" s="214" t="s">
        <v>85</v>
      </c>
      <c r="AV191" s="14" t="s">
        <v>85</v>
      </c>
      <c r="AW191" s="14" t="s">
        <v>35</v>
      </c>
      <c r="AX191" s="14" t="s">
        <v>75</v>
      </c>
      <c r="AY191" s="214" t="s">
        <v>128</v>
      </c>
    </row>
    <row r="192" spans="2:51" s="14" customFormat="1" ht="12">
      <c r="B192" s="204"/>
      <c r="C192" s="205"/>
      <c r="D192" s="195" t="s">
        <v>140</v>
      </c>
      <c r="E192" s="206" t="s">
        <v>28</v>
      </c>
      <c r="F192" s="207" t="s">
        <v>304</v>
      </c>
      <c r="G192" s="205"/>
      <c r="H192" s="208">
        <v>1</v>
      </c>
      <c r="I192" s="209"/>
      <c r="J192" s="205"/>
      <c r="K192" s="205"/>
      <c r="L192" s="210"/>
      <c r="M192" s="211"/>
      <c r="N192" s="212"/>
      <c r="O192" s="212"/>
      <c r="P192" s="212"/>
      <c r="Q192" s="212"/>
      <c r="R192" s="212"/>
      <c r="S192" s="212"/>
      <c r="T192" s="213"/>
      <c r="AT192" s="214" t="s">
        <v>140</v>
      </c>
      <c r="AU192" s="214" t="s">
        <v>85</v>
      </c>
      <c r="AV192" s="14" t="s">
        <v>85</v>
      </c>
      <c r="AW192" s="14" t="s">
        <v>35</v>
      </c>
      <c r="AX192" s="14" t="s">
        <v>75</v>
      </c>
      <c r="AY192" s="214" t="s">
        <v>128</v>
      </c>
    </row>
    <row r="193" spans="2:51" s="15" customFormat="1" ht="12">
      <c r="B193" s="225"/>
      <c r="C193" s="226"/>
      <c r="D193" s="195" t="s">
        <v>140</v>
      </c>
      <c r="E193" s="227" t="s">
        <v>28</v>
      </c>
      <c r="F193" s="228" t="s">
        <v>163</v>
      </c>
      <c r="G193" s="226"/>
      <c r="H193" s="229">
        <v>2</v>
      </c>
      <c r="I193" s="230"/>
      <c r="J193" s="226"/>
      <c r="K193" s="226"/>
      <c r="L193" s="231"/>
      <c r="M193" s="232"/>
      <c r="N193" s="233"/>
      <c r="O193" s="233"/>
      <c r="P193" s="233"/>
      <c r="Q193" s="233"/>
      <c r="R193" s="233"/>
      <c r="S193" s="233"/>
      <c r="T193" s="234"/>
      <c r="AT193" s="235" t="s">
        <v>140</v>
      </c>
      <c r="AU193" s="235" t="s">
        <v>85</v>
      </c>
      <c r="AV193" s="15" t="s">
        <v>136</v>
      </c>
      <c r="AW193" s="15" t="s">
        <v>35</v>
      </c>
      <c r="AX193" s="15" t="s">
        <v>83</v>
      </c>
      <c r="AY193" s="235" t="s">
        <v>128</v>
      </c>
    </row>
    <row r="194" spans="1:65" s="2" customFormat="1" ht="16.5" customHeight="1">
      <c r="A194" s="36"/>
      <c r="B194" s="37"/>
      <c r="C194" s="175" t="s">
        <v>305</v>
      </c>
      <c r="D194" s="175" t="s">
        <v>131</v>
      </c>
      <c r="E194" s="176" t="s">
        <v>306</v>
      </c>
      <c r="F194" s="177" t="s">
        <v>307</v>
      </c>
      <c r="G194" s="178" t="s">
        <v>275</v>
      </c>
      <c r="H194" s="179">
        <v>3</v>
      </c>
      <c r="I194" s="180"/>
      <c r="J194" s="181">
        <f>ROUND(I194*H194,2)</f>
        <v>0</v>
      </c>
      <c r="K194" s="177" t="s">
        <v>135</v>
      </c>
      <c r="L194" s="41"/>
      <c r="M194" s="182" t="s">
        <v>28</v>
      </c>
      <c r="N194" s="183" t="s">
        <v>46</v>
      </c>
      <c r="O194" s="66"/>
      <c r="P194" s="184">
        <f>O194*H194</f>
        <v>0</v>
      </c>
      <c r="Q194" s="184">
        <v>0.00184</v>
      </c>
      <c r="R194" s="184">
        <f>Q194*H194</f>
        <v>0.005520000000000001</v>
      </c>
      <c r="S194" s="184">
        <v>0</v>
      </c>
      <c r="T194" s="185">
        <f>S194*H194</f>
        <v>0</v>
      </c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R194" s="186" t="s">
        <v>230</v>
      </c>
      <c r="AT194" s="186" t="s">
        <v>131</v>
      </c>
      <c r="AU194" s="186" t="s">
        <v>85</v>
      </c>
      <c r="AY194" s="19" t="s">
        <v>128</v>
      </c>
      <c r="BE194" s="187">
        <f>IF(N194="základní",J194,0)</f>
        <v>0</v>
      </c>
      <c r="BF194" s="187">
        <f>IF(N194="snížená",J194,0)</f>
        <v>0</v>
      </c>
      <c r="BG194" s="187">
        <f>IF(N194="zákl. přenesená",J194,0)</f>
        <v>0</v>
      </c>
      <c r="BH194" s="187">
        <f>IF(N194="sníž. přenesená",J194,0)</f>
        <v>0</v>
      </c>
      <c r="BI194" s="187">
        <f>IF(N194="nulová",J194,0)</f>
        <v>0</v>
      </c>
      <c r="BJ194" s="19" t="s">
        <v>83</v>
      </c>
      <c r="BK194" s="187">
        <f>ROUND(I194*H194,2)</f>
        <v>0</v>
      </c>
      <c r="BL194" s="19" t="s">
        <v>230</v>
      </c>
      <c r="BM194" s="186" t="s">
        <v>308</v>
      </c>
    </row>
    <row r="195" spans="1:47" s="2" customFormat="1" ht="12">
      <c r="A195" s="36"/>
      <c r="B195" s="37"/>
      <c r="C195" s="38"/>
      <c r="D195" s="188" t="s">
        <v>138</v>
      </c>
      <c r="E195" s="38"/>
      <c r="F195" s="189" t="s">
        <v>309</v>
      </c>
      <c r="G195" s="38"/>
      <c r="H195" s="38"/>
      <c r="I195" s="190"/>
      <c r="J195" s="38"/>
      <c r="K195" s="38"/>
      <c r="L195" s="41"/>
      <c r="M195" s="191"/>
      <c r="N195" s="192"/>
      <c r="O195" s="66"/>
      <c r="P195" s="66"/>
      <c r="Q195" s="66"/>
      <c r="R195" s="66"/>
      <c r="S195" s="66"/>
      <c r="T195" s="67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T195" s="19" t="s">
        <v>138</v>
      </c>
      <c r="AU195" s="19" t="s">
        <v>85</v>
      </c>
    </row>
    <row r="196" spans="2:51" s="13" customFormat="1" ht="12">
      <c r="B196" s="193"/>
      <c r="C196" s="194"/>
      <c r="D196" s="195" t="s">
        <v>140</v>
      </c>
      <c r="E196" s="196" t="s">
        <v>28</v>
      </c>
      <c r="F196" s="197" t="s">
        <v>284</v>
      </c>
      <c r="G196" s="194"/>
      <c r="H196" s="196" t="s">
        <v>28</v>
      </c>
      <c r="I196" s="198"/>
      <c r="J196" s="194"/>
      <c r="K196" s="194"/>
      <c r="L196" s="199"/>
      <c r="M196" s="200"/>
      <c r="N196" s="201"/>
      <c r="O196" s="201"/>
      <c r="P196" s="201"/>
      <c r="Q196" s="201"/>
      <c r="R196" s="201"/>
      <c r="S196" s="201"/>
      <c r="T196" s="202"/>
      <c r="AT196" s="203" t="s">
        <v>140</v>
      </c>
      <c r="AU196" s="203" t="s">
        <v>85</v>
      </c>
      <c r="AV196" s="13" t="s">
        <v>83</v>
      </c>
      <c r="AW196" s="13" t="s">
        <v>35</v>
      </c>
      <c r="AX196" s="13" t="s">
        <v>75</v>
      </c>
      <c r="AY196" s="203" t="s">
        <v>128</v>
      </c>
    </row>
    <row r="197" spans="2:51" s="14" customFormat="1" ht="12">
      <c r="B197" s="204"/>
      <c r="C197" s="205"/>
      <c r="D197" s="195" t="s">
        <v>140</v>
      </c>
      <c r="E197" s="206" t="s">
        <v>28</v>
      </c>
      <c r="F197" s="207" t="s">
        <v>285</v>
      </c>
      <c r="G197" s="205"/>
      <c r="H197" s="208">
        <v>3</v>
      </c>
      <c r="I197" s="209"/>
      <c r="J197" s="205"/>
      <c r="K197" s="205"/>
      <c r="L197" s="210"/>
      <c r="M197" s="211"/>
      <c r="N197" s="212"/>
      <c r="O197" s="212"/>
      <c r="P197" s="212"/>
      <c r="Q197" s="212"/>
      <c r="R197" s="212"/>
      <c r="S197" s="212"/>
      <c r="T197" s="213"/>
      <c r="AT197" s="214" t="s">
        <v>140</v>
      </c>
      <c r="AU197" s="214" t="s">
        <v>85</v>
      </c>
      <c r="AV197" s="14" t="s">
        <v>85</v>
      </c>
      <c r="AW197" s="14" t="s">
        <v>35</v>
      </c>
      <c r="AX197" s="14" t="s">
        <v>83</v>
      </c>
      <c r="AY197" s="214" t="s">
        <v>128</v>
      </c>
    </row>
    <row r="198" spans="1:65" s="2" customFormat="1" ht="16.5" customHeight="1">
      <c r="A198" s="36"/>
      <c r="B198" s="37"/>
      <c r="C198" s="215" t="s">
        <v>310</v>
      </c>
      <c r="D198" s="215" t="s">
        <v>143</v>
      </c>
      <c r="E198" s="216" t="s">
        <v>311</v>
      </c>
      <c r="F198" s="217" t="s">
        <v>312</v>
      </c>
      <c r="G198" s="218" t="s">
        <v>208</v>
      </c>
      <c r="H198" s="219">
        <v>3</v>
      </c>
      <c r="I198" s="220"/>
      <c r="J198" s="221">
        <f>ROUND(I198*H198,2)</f>
        <v>0</v>
      </c>
      <c r="K198" s="217" t="s">
        <v>135</v>
      </c>
      <c r="L198" s="222"/>
      <c r="M198" s="223" t="s">
        <v>28</v>
      </c>
      <c r="N198" s="224" t="s">
        <v>46</v>
      </c>
      <c r="O198" s="66"/>
      <c r="P198" s="184">
        <f>O198*H198</f>
        <v>0</v>
      </c>
      <c r="Q198" s="184">
        <v>0.00018</v>
      </c>
      <c r="R198" s="184">
        <f>Q198*H198</f>
        <v>0.00054</v>
      </c>
      <c r="S198" s="184">
        <v>0</v>
      </c>
      <c r="T198" s="185">
        <f>S198*H198</f>
        <v>0</v>
      </c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R198" s="186" t="s">
        <v>313</v>
      </c>
      <c r="AT198" s="186" t="s">
        <v>143</v>
      </c>
      <c r="AU198" s="186" t="s">
        <v>85</v>
      </c>
      <c r="AY198" s="19" t="s">
        <v>128</v>
      </c>
      <c r="BE198" s="187">
        <f>IF(N198="základní",J198,0)</f>
        <v>0</v>
      </c>
      <c r="BF198" s="187">
        <f>IF(N198="snížená",J198,0)</f>
        <v>0</v>
      </c>
      <c r="BG198" s="187">
        <f>IF(N198="zákl. přenesená",J198,0)</f>
        <v>0</v>
      </c>
      <c r="BH198" s="187">
        <f>IF(N198="sníž. přenesená",J198,0)</f>
        <v>0</v>
      </c>
      <c r="BI198" s="187">
        <f>IF(N198="nulová",J198,0)</f>
        <v>0</v>
      </c>
      <c r="BJ198" s="19" t="s">
        <v>83</v>
      </c>
      <c r="BK198" s="187">
        <f>ROUND(I198*H198,2)</f>
        <v>0</v>
      </c>
      <c r="BL198" s="19" t="s">
        <v>230</v>
      </c>
      <c r="BM198" s="186" t="s">
        <v>314</v>
      </c>
    </row>
    <row r="199" spans="2:51" s="14" customFormat="1" ht="12">
      <c r="B199" s="204"/>
      <c r="C199" s="205"/>
      <c r="D199" s="195" t="s">
        <v>140</v>
      </c>
      <c r="E199" s="206" t="s">
        <v>28</v>
      </c>
      <c r="F199" s="207" t="s">
        <v>315</v>
      </c>
      <c r="G199" s="205"/>
      <c r="H199" s="208">
        <v>3</v>
      </c>
      <c r="I199" s="209"/>
      <c r="J199" s="205"/>
      <c r="K199" s="205"/>
      <c r="L199" s="210"/>
      <c r="M199" s="211"/>
      <c r="N199" s="212"/>
      <c r="O199" s="212"/>
      <c r="P199" s="212"/>
      <c r="Q199" s="212"/>
      <c r="R199" s="212"/>
      <c r="S199" s="212"/>
      <c r="T199" s="213"/>
      <c r="AT199" s="214" t="s">
        <v>140</v>
      </c>
      <c r="AU199" s="214" t="s">
        <v>85</v>
      </c>
      <c r="AV199" s="14" t="s">
        <v>85</v>
      </c>
      <c r="AW199" s="14" t="s">
        <v>35</v>
      </c>
      <c r="AX199" s="14" t="s">
        <v>83</v>
      </c>
      <c r="AY199" s="214" t="s">
        <v>128</v>
      </c>
    </row>
    <row r="200" spans="1:65" s="2" customFormat="1" ht="16.5" customHeight="1">
      <c r="A200" s="36"/>
      <c r="B200" s="37"/>
      <c r="C200" s="175" t="s">
        <v>316</v>
      </c>
      <c r="D200" s="175" t="s">
        <v>131</v>
      </c>
      <c r="E200" s="176" t="s">
        <v>317</v>
      </c>
      <c r="F200" s="177" t="s">
        <v>318</v>
      </c>
      <c r="G200" s="178" t="s">
        <v>134</v>
      </c>
      <c r="H200" s="179">
        <v>1</v>
      </c>
      <c r="I200" s="180"/>
      <c r="J200" s="181">
        <f>ROUND(I200*H200,2)</f>
        <v>0</v>
      </c>
      <c r="K200" s="177" t="s">
        <v>135</v>
      </c>
      <c r="L200" s="41"/>
      <c r="M200" s="182" t="s">
        <v>28</v>
      </c>
      <c r="N200" s="183" t="s">
        <v>46</v>
      </c>
      <c r="O200" s="66"/>
      <c r="P200" s="184">
        <f>O200*H200</f>
        <v>0</v>
      </c>
      <c r="Q200" s="184">
        <v>0</v>
      </c>
      <c r="R200" s="184">
        <f>Q200*H200</f>
        <v>0</v>
      </c>
      <c r="S200" s="184">
        <v>0</v>
      </c>
      <c r="T200" s="185">
        <f>S200*H200</f>
        <v>0</v>
      </c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R200" s="186" t="s">
        <v>230</v>
      </c>
      <c r="AT200" s="186" t="s">
        <v>131</v>
      </c>
      <c r="AU200" s="186" t="s">
        <v>85</v>
      </c>
      <c r="AY200" s="19" t="s">
        <v>128</v>
      </c>
      <c r="BE200" s="187">
        <f>IF(N200="základní",J200,0)</f>
        <v>0</v>
      </c>
      <c r="BF200" s="187">
        <f>IF(N200="snížená",J200,0)</f>
        <v>0</v>
      </c>
      <c r="BG200" s="187">
        <f>IF(N200="zákl. přenesená",J200,0)</f>
        <v>0</v>
      </c>
      <c r="BH200" s="187">
        <f>IF(N200="sníž. přenesená",J200,0)</f>
        <v>0</v>
      </c>
      <c r="BI200" s="187">
        <f>IF(N200="nulová",J200,0)</f>
        <v>0</v>
      </c>
      <c r="BJ200" s="19" t="s">
        <v>83</v>
      </c>
      <c r="BK200" s="187">
        <f>ROUND(I200*H200,2)</f>
        <v>0</v>
      </c>
      <c r="BL200" s="19" t="s">
        <v>230</v>
      </c>
      <c r="BM200" s="186" t="s">
        <v>319</v>
      </c>
    </row>
    <row r="201" spans="1:47" s="2" customFormat="1" ht="12">
      <c r="A201" s="36"/>
      <c r="B201" s="37"/>
      <c r="C201" s="38"/>
      <c r="D201" s="188" t="s">
        <v>138</v>
      </c>
      <c r="E201" s="38"/>
      <c r="F201" s="189" t="s">
        <v>320</v>
      </c>
      <c r="G201" s="38"/>
      <c r="H201" s="38"/>
      <c r="I201" s="190"/>
      <c r="J201" s="38"/>
      <c r="K201" s="38"/>
      <c r="L201" s="41"/>
      <c r="M201" s="191"/>
      <c r="N201" s="192"/>
      <c r="O201" s="66"/>
      <c r="P201" s="66"/>
      <c r="Q201" s="66"/>
      <c r="R201" s="66"/>
      <c r="S201" s="66"/>
      <c r="T201" s="67"/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T201" s="19" t="s">
        <v>138</v>
      </c>
      <c r="AU201" s="19" t="s">
        <v>85</v>
      </c>
    </row>
    <row r="202" spans="2:51" s="13" customFormat="1" ht="12">
      <c r="B202" s="193"/>
      <c r="C202" s="194"/>
      <c r="D202" s="195" t="s">
        <v>140</v>
      </c>
      <c r="E202" s="196" t="s">
        <v>28</v>
      </c>
      <c r="F202" s="197" t="s">
        <v>284</v>
      </c>
      <c r="G202" s="194"/>
      <c r="H202" s="196" t="s">
        <v>28</v>
      </c>
      <c r="I202" s="198"/>
      <c r="J202" s="194"/>
      <c r="K202" s="194"/>
      <c r="L202" s="199"/>
      <c r="M202" s="200"/>
      <c r="N202" s="201"/>
      <c r="O202" s="201"/>
      <c r="P202" s="201"/>
      <c r="Q202" s="201"/>
      <c r="R202" s="201"/>
      <c r="S202" s="201"/>
      <c r="T202" s="202"/>
      <c r="AT202" s="203" t="s">
        <v>140</v>
      </c>
      <c r="AU202" s="203" t="s">
        <v>85</v>
      </c>
      <c r="AV202" s="13" t="s">
        <v>83</v>
      </c>
      <c r="AW202" s="13" t="s">
        <v>35</v>
      </c>
      <c r="AX202" s="13" t="s">
        <v>75</v>
      </c>
      <c r="AY202" s="203" t="s">
        <v>128</v>
      </c>
    </row>
    <row r="203" spans="2:51" s="14" customFormat="1" ht="12">
      <c r="B203" s="204"/>
      <c r="C203" s="205"/>
      <c r="D203" s="195" t="s">
        <v>140</v>
      </c>
      <c r="E203" s="206" t="s">
        <v>28</v>
      </c>
      <c r="F203" s="207" t="s">
        <v>297</v>
      </c>
      <c r="G203" s="205"/>
      <c r="H203" s="208">
        <v>1</v>
      </c>
      <c r="I203" s="209"/>
      <c r="J203" s="205"/>
      <c r="K203" s="205"/>
      <c r="L203" s="210"/>
      <c r="M203" s="211"/>
      <c r="N203" s="212"/>
      <c r="O203" s="212"/>
      <c r="P203" s="212"/>
      <c r="Q203" s="212"/>
      <c r="R203" s="212"/>
      <c r="S203" s="212"/>
      <c r="T203" s="213"/>
      <c r="AT203" s="214" t="s">
        <v>140</v>
      </c>
      <c r="AU203" s="214" t="s">
        <v>85</v>
      </c>
      <c r="AV203" s="14" t="s">
        <v>85</v>
      </c>
      <c r="AW203" s="14" t="s">
        <v>35</v>
      </c>
      <c r="AX203" s="14" t="s">
        <v>83</v>
      </c>
      <c r="AY203" s="214" t="s">
        <v>128</v>
      </c>
    </row>
    <row r="204" spans="1:65" s="2" customFormat="1" ht="16.5" customHeight="1">
      <c r="A204" s="36"/>
      <c r="B204" s="37"/>
      <c r="C204" s="175" t="s">
        <v>321</v>
      </c>
      <c r="D204" s="175" t="s">
        <v>131</v>
      </c>
      <c r="E204" s="176" t="s">
        <v>322</v>
      </c>
      <c r="F204" s="177" t="s">
        <v>323</v>
      </c>
      <c r="G204" s="178" t="s">
        <v>134</v>
      </c>
      <c r="H204" s="179">
        <v>1</v>
      </c>
      <c r="I204" s="180"/>
      <c r="J204" s="181">
        <f>ROUND(I204*H204,2)</f>
        <v>0</v>
      </c>
      <c r="K204" s="177" t="s">
        <v>135</v>
      </c>
      <c r="L204" s="41"/>
      <c r="M204" s="182" t="s">
        <v>28</v>
      </c>
      <c r="N204" s="183" t="s">
        <v>46</v>
      </c>
      <c r="O204" s="66"/>
      <c r="P204" s="184">
        <f>O204*H204</f>
        <v>0</v>
      </c>
      <c r="Q204" s="184">
        <v>0</v>
      </c>
      <c r="R204" s="184">
        <f>Q204*H204</f>
        <v>0</v>
      </c>
      <c r="S204" s="184">
        <v>0.00085</v>
      </c>
      <c r="T204" s="185">
        <f>S204*H204</f>
        <v>0.00085</v>
      </c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R204" s="186" t="s">
        <v>230</v>
      </c>
      <c r="AT204" s="186" t="s">
        <v>131</v>
      </c>
      <c r="AU204" s="186" t="s">
        <v>85</v>
      </c>
      <c r="AY204" s="19" t="s">
        <v>128</v>
      </c>
      <c r="BE204" s="187">
        <f>IF(N204="základní",J204,0)</f>
        <v>0</v>
      </c>
      <c r="BF204" s="187">
        <f>IF(N204="snížená",J204,0)</f>
        <v>0</v>
      </c>
      <c r="BG204" s="187">
        <f>IF(N204="zákl. přenesená",J204,0)</f>
        <v>0</v>
      </c>
      <c r="BH204" s="187">
        <f>IF(N204="sníž. přenesená",J204,0)</f>
        <v>0</v>
      </c>
      <c r="BI204" s="187">
        <f>IF(N204="nulová",J204,0)</f>
        <v>0</v>
      </c>
      <c r="BJ204" s="19" t="s">
        <v>83</v>
      </c>
      <c r="BK204" s="187">
        <f>ROUND(I204*H204,2)</f>
        <v>0</v>
      </c>
      <c r="BL204" s="19" t="s">
        <v>230</v>
      </c>
      <c r="BM204" s="186" t="s">
        <v>324</v>
      </c>
    </row>
    <row r="205" spans="1:47" s="2" customFormat="1" ht="12">
      <c r="A205" s="36"/>
      <c r="B205" s="37"/>
      <c r="C205" s="38"/>
      <c r="D205" s="188" t="s">
        <v>138</v>
      </c>
      <c r="E205" s="38"/>
      <c r="F205" s="189" t="s">
        <v>325</v>
      </c>
      <c r="G205" s="38"/>
      <c r="H205" s="38"/>
      <c r="I205" s="190"/>
      <c r="J205" s="38"/>
      <c r="K205" s="38"/>
      <c r="L205" s="41"/>
      <c r="M205" s="191"/>
      <c r="N205" s="192"/>
      <c r="O205" s="66"/>
      <c r="P205" s="66"/>
      <c r="Q205" s="66"/>
      <c r="R205" s="66"/>
      <c r="S205" s="66"/>
      <c r="T205" s="67"/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T205" s="19" t="s">
        <v>138</v>
      </c>
      <c r="AU205" s="19" t="s">
        <v>85</v>
      </c>
    </row>
    <row r="206" spans="2:51" s="13" customFormat="1" ht="12">
      <c r="B206" s="193"/>
      <c r="C206" s="194"/>
      <c r="D206" s="195" t="s">
        <v>140</v>
      </c>
      <c r="E206" s="196" t="s">
        <v>28</v>
      </c>
      <c r="F206" s="197" t="s">
        <v>141</v>
      </c>
      <c r="G206" s="194"/>
      <c r="H206" s="196" t="s">
        <v>28</v>
      </c>
      <c r="I206" s="198"/>
      <c r="J206" s="194"/>
      <c r="K206" s="194"/>
      <c r="L206" s="199"/>
      <c r="M206" s="200"/>
      <c r="N206" s="201"/>
      <c r="O206" s="201"/>
      <c r="P206" s="201"/>
      <c r="Q206" s="201"/>
      <c r="R206" s="201"/>
      <c r="S206" s="201"/>
      <c r="T206" s="202"/>
      <c r="AT206" s="203" t="s">
        <v>140</v>
      </c>
      <c r="AU206" s="203" t="s">
        <v>85</v>
      </c>
      <c r="AV206" s="13" t="s">
        <v>83</v>
      </c>
      <c r="AW206" s="13" t="s">
        <v>35</v>
      </c>
      <c r="AX206" s="13" t="s">
        <v>75</v>
      </c>
      <c r="AY206" s="203" t="s">
        <v>128</v>
      </c>
    </row>
    <row r="207" spans="2:51" s="14" customFormat="1" ht="12">
      <c r="B207" s="204"/>
      <c r="C207" s="205"/>
      <c r="D207" s="195" t="s">
        <v>140</v>
      </c>
      <c r="E207" s="206" t="s">
        <v>28</v>
      </c>
      <c r="F207" s="207" t="s">
        <v>326</v>
      </c>
      <c r="G207" s="205"/>
      <c r="H207" s="208">
        <v>1</v>
      </c>
      <c r="I207" s="209"/>
      <c r="J207" s="205"/>
      <c r="K207" s="205"/>
      <c r="L207" s="210"/>
      <c r="M207" s="211"/>
      <c r="N207" s="212"/>
      <c r="O207" s="212"/>
      <c r="P207" s="212"/>
      <c r="Q207" s="212"/>
      <c r="R207" s="212"/>
      <c r="S207" s="212"/>
      <c r="T207" s="213"/>
      <c r="AT207" s="214" t="s">
        <v>140</v>
      </c>
      <c r="AU207" s="214" t="s">
        <v>85</v>
      </c>
      <c r="AV207" s="14" t="s">
        <v>85</v>
      </c>
      <c r="AW207" s="14" t="s">
        <v>35</v>
      </c>
      <c r="AX207" s="14" t="s">
        <v>83</v>
      </c>
      <c r="AY207" s="214" t="s">
        <v>128</v>
      </c>
    </row>
    <row r="208" spans="1:65" s="2" customFormat="1" ht="16.5" customHeight="1">
      <c r="A208" s="36"/>
      <c r="B208" s="37"/>
      <c r="C208" s="175" t="s">
        <v>313</v>
      </c>
      <c r="D208" s="175" t="s">
        <v>131</v>
      </c>
      <c r="E208" s="176" t="s">
        <v>327</v>
      </c>
      <c r="F208" s="177" t="s">
        <v>328</v>
      </c>
      <c r="G208" s="178" t="s">
        <v>134</v>
      </c>
      <c r="H208" s="179">
        <v>3</v>
      </c>
      <c r="I208" s="180"/>
      <c r="J208" s="181">
        <f>ROUND(I208*H208,2)</f>
        <v>0</v>
      </c>
      <c r="K208" s="177" t="s">
        <v>28</v>
      </c>
      <c r="L208" s="41"/>
      <c r="M208" s="182" t="s">
        <v>28</v>
      </c>
      <c r="N208" s="183" t="s">
        <v>46</v>
      </c>
      <c r="O208" s="66"/>
      <c r="P208" s="184">
        <f>O208*H208</f>
        <v>0</v>
      </c>
      <c r="Q208" s="184">
        <v>0</v>
      </c>
      <c r="R208" s="184">
        <f>Q208*H208</f>
        <v>0</v>
      </c>
      <c r="S208" s="184">
        <v>0</v>
      </c>
      <c r="T208" s="185">
        <f>S208*H208</f>
        <v>0</v>
      </c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R208" s="186" t="s">
        <v>230</v>
      </c>
      <c r="AT208" s="186" t="s">
        <v>131</v>
      </c>
      <c r="AU208" s="186" t="s">
        <v>85</v>
      </c>
      <c r="AY208" s="19" t="s">
        <v>128</v>
      </c>
      <c r="BE208" s="187">
        <f>IF(N208="základní",J208,0)</f>
        <v>0</v>
      </c>
      <c r="BF208" s="187">
        <f>IF(N208="snížená",J208,0)</f>
        <v>0</v>
      </c>
      <c r="BG208" s="187">
        <f>IF(N208="zákl. přenesená",J208,0)</f>
        <v>0</v>
      </c>
      <c r="BH208" s="187">
        <f>IF(N208="sníž. přenesená",J208,0)</f>
        <v>0</v>
      </c>
      <c r="BI208" s="187">
        <f>IF(N208="nulová",J208,0)</f>
        <v>0</v>
      </c>
      <c r="BJ208" s="19" t="s">
        <v>83</v>
      </c>
      <c r="BK208" s="187">
        <f>ROUND(I208*H208,2)</f>
        <v>0</v>
      </c>
      <c r="BL208" s="19" t="s">
        <v>230</v>
      </c>
      <c r="BM208" s="186" t="s">
        <v>329</v>
      </c>
    </row>
    <row r="209" spans="2:51" s="13" customFormat="1" ht="12">
      <c r="B209" s="193"/>
      <c r="C209" s="194"/>
      <c r="D209" s="195" t="s">
        <v>140</v>
      </c>
      <c r="E209" s="196" t="s">
        <v>28</v>
      </c>
      <c r="F209" s="197" t="s">
        <v>141</v>
      </c>
      <c r="G209" s="194"/>
      <c r="H209" s="196" t="s">
        <v>28</v>
      </c>
      <c r="I209" s="198"/>
      <c r="J209" s="194"/>
      <c r="K209" s="194"/>
      <c r="L209" s="199"/>
      <c r="M209" s="200"/>
      <c r="N209" s="201"/>
      <c r="O209" s="201"/>
      <c r="P209" s="201"/>
      <c r="Q209" s="201"/>
      <c r="R209" s="201"/>
      <c r="S209" s="201"/>
      <c r="T209" s="202"/>
      <c r="AT209" s="203" t="s">
        <v>140</v>
      </c>
      <c r="AU209" s="203" t="s">
        <v>85</v>
      </c>
      <c r="AV209" s="13" t="s">
        <v>83</v>
      </c>
      <c r="AW209" s="13" t="s">
        <v>35</v>
      </c>
      <c r="AX209" s="13" t="s">
        <v>75</v>
      </c>
      <c r="AY209" s="203" t="s">
        <v>128</v>
      </c>
    </row>
    <row r="210" spans="2:51" s="13" customFormat="1" ht="12">
      <c r="B210" s="193"/>
      <c r="C210" s="194"/>
      <c r="D210" s="195" t="s">
        <v>140</v>
      </c>
      <c r="E210" s="196" t="s">
        <v>28</v>
      </c>
      <c r="F210" s="197" t="s">
        <v>330</v>
      </c>
      <c r="G210" s="194"/>
      <c r="H210" s="196" t="s">
        <v>28</v>
      </c>
      <c r="I210" s="198"/>
      <c r="J210" s="194"/>
      <c r="K210" s="194"/>
      <c r="L210" s="199"/>
      <c r="M210" s="200"/>
      <c r="N210" s="201"/>
      <c r="O210" s="201"/>
      <c r="P210" s="201"/>
      <c r="Q210" s="201"/>
      <c r="R210" s="201"/>
      <c r="S210" s="201"/>
      <c r="T210" s="202"/>
      <c r="AT210" s="203" t="s">
        <v>140</v>
      </c>
      <c r="AU210" s="203" t="s">
        <v>85</v>
      </c>
      <c r="AV210" s="13" t="s">
        <v>83</v>
      </c>
      <c r="AW210" s="13" t="s">
        <v>35</v>
      </c>
      <c r="AX210" s="13" t="s">
        <v>75</v>
      </c>
      <c r="AY210" s="203" t="s">
        <v>128</v>
      </c>
    </row>
    <row r="211" spans="2:51" s="14" customFormat="1" ht="12">
      <c r="B211" s="204"/>
      <c r="C211" s="205"/>
      <c r="D211" s="195" t="s">
        <v>140</v>
      </c>
      <c r="E211" s="206" t="s">
        <v>28</v>
      </c>
      <c r="F211" s="207" t="s">
        <v>331</v>
      </c>
      <c r="G211" s="205"/>
      <c r="H211" s="208">
        <v>2</v>
      </c>
      <c r="I211" s="209"/>
      <c r="J211" s="205"/>
      <c r="K211" s="205"/>
      <c r="L211" s="210"/>
      <c r="M211" s="211"/>
      <c r="N211" s="212"/>
      <c r="O211" s="212"/>
      <c r="P211" s="212"/>
      <c r="Q211" s="212"/>
      <c r="R211" s="212"/>
      <c r="S211" s="212"/>
      <c r="T211" s="213"/>
      <c r="AT211" s="214" t="s">
        <v>140</v>
      </c>
      <c r="AU211" s="214" t="s">
        <v>85</v>
      </c>
      <c r="AV211" s="14" t="s">
        <v>85</v>
      </c>
      <c r="AW211" s="14" t="s">
        <v>35</v>
      </c>
      <c r="AX211" s="14" t="s">
        <v>75</v>
      </c>
      <c r="AY211" s="214" t="s">
        <v>128</v>
      </c>
    </row>
    <row r="212" spans="2:51" s="14" customFormat="1" ht="12">
      <c r="B212" s="204"/>
      <c r="C212" s="205"/>
      <c r="D212" s="195" t="s">
        <v>140</v>
      </c>
      <c r="E212" s="206" t="s">
        <v>28</v>
      </c>
      <c r="F212" s="207" t="s">
        <v>332</v>
      </c>
      <c r="G212" s="205"/>
      <c r="H212" s="208">
        <v>1</v>
      </c>
      <c r="I212" s="209"/>
      <c r="J212" s="205"/>
      <c r="K212" s="205"/>
      <c r="L212" s="210"/>
      <c r="M212" s="211"/>
      <c r="N212" s="212"/>
      <c r="O212" s="212"/>
      <c r="P212" s="212"/>
      <c r="Q212" s="212"/>
      <c r="R212" s="212"/>
      <c r="S212" s="212"/>
      <c r="T212" s="213"/>
      <c r="AT212" s="214" t="s">
        <v>140</v>
      </c>
      <c r="AU212" s="214" t="s">
        <v>85</v>
      </c>
      <c r="AV212" s="14" t="s">
        <v>85</v>
      </c>
      <c r="AW212" s="14" t="s">
        <v>35</v>
      </c>
      <c r="AX212" s="14" t="s">
        <v>75</v>
      </c>
      <c r="AY212" s="214" t="s">
        <v>128</v>
      </c>
    </row>
    <row r="213" spans="2:51" s="15" customFormat="1" ht="12">
      <c r="B213" s="225"/>
      <c r="C213" s="226"/>
      <c r="D213" s="195" t="s">
        <v>140</v>
      </c>
      <c r="E213" s="227" t="s">
        <v>28</v>
      </c>
      <c r="F213" s="228" t="s">
        <v>163</v>
      </c>
      <c r="G213" s="226"/>
      <c r="H213" s="229">
        <v>3</v>
      </c>
      <c r="I213" s="230"/>
      <c r="J213" s="226"/>
      <c r="K213" s="226"/>
      <c r="L213" s="231"/>
      <c r="M213" s="232"/>
      <c r="N213" s="233"/>
      <c r="O213" s="233"/>
      <c r="P213" s="233"/>
      <c r="Q213" s="233"/>
      <c r="R213" s="233"/>
      <c r="S213" s="233"/>
      <c r="T213" s="234"/>
      <c r="AT213" s="235" t="s">
        <v>140</v>
      </c>
      <c r="AU213" s="235" t="s">
        <v>85</v>
      </c>
      <c r="AV213" s="15" t="s">
        <v>136</v>
      </c>
      <c r="AW213" s="15" t="s">
        <v>35</v>
      </c>
      <c r="AX213" s="15" t="s">
        <v>83</v>
      </c>
      <c r="AY213" s="235" t="s">
        <v>128</v>
      </c>
    </row>
    <row r="214" spans="1:65" s="2" customFormat="1" ht="24.2" customHeight="1">
      <c r="A214" s="36"/>
      <c r="B214" s="37"/>
      <c r="C214" s="175" t="s">
        <v>333</v>
      </c>
      <c r="D214" s="175" t="s">
        <v>131</v>
      </c>
      <c r="E214" s="176" t="s">
        <v>334</v>
      </c>
      <c r="F214" s="177" t="s">
        <v>335</v>
      </c>
      <c r="G214" s="178" t="s">
        <v>267</v>
      </c>
      <c r="H214" s="236"/>
      <c r="I214" s="180"/>
      <c r="J214" s="181">
        <f>ROUND(I214*H214,2)</f>
        <v>0</v>
      </c>
      <c r="K214" s="177" t="s">
        <v>135</v>
      </c>
      <c r="L214" s="41"/>
      <c r="M214" s="182" t="s">
        <v>28</v>
      </c>
      <c r="N214" s="183" t="s">
        <v>46</v>
      </c>
      <c r="O214" s="66"/>
      <c r="P214" s="184">
        <f>O214*H214</f>
        <v>0</v>
      </c>
      <c r="Q214" s="184">
        <v>0</v>
      </c>
      <c r="R214" s="184">
        <f>Q214*H214</f>
        <v>0</v>
      </c>
      <c r="S214" s="184">
        <v>0</v>
      </c>
      <c r="T214" s="185">
        <f>S214*H214</f>
        <v>0</v>
      </c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R214" s="186" t="s">
        <v>230</v>
      </c>
      <c r="AT214" s="186" t="s">
        <v>131</v>
      </c>
      <c r="AU214" s="186" t="s">
        <v>85</v>
      </c>
      <c r="AY214" s="19" t="s">
        <v>128</v>
      </c>
      <c r="BE214" s="187">
        <f>IF(N214="základní",J214,0)</f>
        <v>0</v>
      </c>
      <c r="BF214" s="187">
        <f>IF(N214="snížená",J214,0)</f>
        <v>0</v>
      </c>
      <c r="BG214" s="187">
        <f>IF(N214="zákl. přenesená",J214,0)</f>
        <v>0</v>
      </c>
      <c r="BH214" s="187">
        <f>IF(N214="sníž. přenesená",J214,0)</f>
        <v>0</v>
      </c>
      <c r="BI214" s="187">
        <f>IF(N214="nulová",J214,0)</f>
        <v>0</v>
      </c>
      <c r="BJ214" s="19" t="s">
        <v>83</v>
      </c>
      <c r="BK214" s="187">
        <f>ROUND(I214*H214,2)</f>
        <v>0</v>
      </c>
      <c r="BL214" s="19" t="s">
        <v>230</v>
      </c>
      <c r="BM214" s="186" t="s">
        <v>336</v>
      </c>
    </row>
    <row r="215" spans="1:47" s="2" customFormat="1" ht="12">
      <c r="A215" s="36"/>
      <c r="B215" s="37"/>
      <c r="C215" s="38"/>
      <c r="D215" s="188" t="s">
        <v>138</v>
      </c>
      <c r="E215" s="38"/>
      <c r="F215" s="189" t="s">
        <v>337</v>
      </c>
      <c r="G215" s="38"/>
      <c r="H215" s="38"/>
      <c r="I215" s="190"/>
      <c r="J215" s="38"/>
      <c r="K215" s="38"/>
      <c r="L215" s="41"/>
      <c r="M215" s="191"/>
      <c r="N215" s="192"/>
      <c r="O215" s="66"/>
      <c r="P215" s="66"/>
      <c r="Q215" s="66"/>
      <c r="R215" s="66"/>
      <c r="S215" s="66"/>
      <c r="T215" s="67"/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T215" s="19" t="s">
        <v>138</v>
      </c>
      <c r="AU215" s="19" t="s">
        <v>85</v>
      </c>
    </row>
    <row r="216" spans="2:63" s="12" customFormat="1" ht="22.9" customHeight="1">
      <c r="B216" s="159"/>
      <c r="C216" s="160"/>
      <c r="D216" s="161" t="s">
        <v>74</v>
      </c>
      <c r="E216" s="173" t="s">
        <v>338</v>
      </c>
      <c r="F216" s="173" t="s">
        <v>339</v>
      </c>
      <c r="G216" s="160"/>
      <c r="H216" s="160"/>
      <c r="I216" s="163"/>
      <c r="J216" s="174">
        <f>BK216</f>
        <v>0</v>
      </c>
      <c r="K216" s="160"/>
      <c r="L216" s="165"/>
      <c r="M216" s="166"/>
      <c r="N216" s="167"/>
      <c r="O216" s="167"/>
      <c r="P216" s="168">
        <f>P217</f>
        <v>0</v>
      </c>
      <c r="Q216" s="167"/>
      <c r="R216" s="168">
        <f>R217</f>
        <v>0</v>
      </c>
      <c r="S216" s="167"/>
      <c r="T216" s="169">
        <f>T217</f>
        <v>0</v>
      </c>
      <c r="AR216" s="170" t="s">
        <v>85</v>
      </c>
      <c r="AT216" s="171" t="s">
        <v>74</v>
      </c>
      <c r="AU216" s="171" t="s">
        <v>83</v>
      </c>
      <c r="AY216" s="170" t="s">
        <v>128</v>
      </c>
      <c r="BK216" s="172">
        <f>BK217</f>
        <v>0</v>
      </c>
    </row>
    <row r="217" spans="1:65" s="2" customFormat="1" ht="16.5" customHeight="1">
      <c r="A217" s="36"/>
      <c r="B217" s="37"/>
      <c r="C217" s="175" t="s">
        <v>340</v>
      </c>
      <c r="D217" s="175" t="s">
        <v>131</v>
      </c>
      <c r="E217" s="176" t="s">
        <v>341</v>
      </c>
      <c r="F217" s="177" t="s">
        <v>342</v>
      </c>
      <c r="G217" s="178" t="s">
        <v>255</v>
      </c>
      <c r="H217" s="179">
        <v>1</v>
      </c>
      <c r="I217" s="180"/>
      <c r="J217" s="181">
        <f>ROUND(I217*H217,2)</f>
        <v>0</v>
      </c>
      <c r="K217" s="177" t="s">
        <v>28</v>
      </c>
      <c r="L217" s="41"/>
      <c r="M217" s="182" t="s">
        <v>28</v>
      </c>
      <c r="N217" s="183" t="s">
        <v>46</v>
      </c>
      <c r="O217" s="66"/>
      <c r="P217" s="184">
        <f>O217*H217</f>
        <v>0</v>
      </c>
      <c r="Q217" s="184">
        <v>0</v>
      </c>
      <c r="R217" s="184">
        <f>Q217*H217</f>
        <v>0</v>
      </c>
      <c r="S217" s="184">
        <v>0</v>
      </c>
      <c r="T217" s="185">
        <f>S217*H217</f>
        <v>0</v>
      </c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R217" s="186" t="s">
        <v>230</v>
      </c>
      <c r="AT217" s="186" t="s">
        <v>131</v>
      </c>
      <c r="AU217" s="186" t="s">
        <v>85</v>
      </c>
      <c r="AY217" s="19" t="s">
        <v>128</v>
      </c>
      <c r="BE217" s="187">
        <f>IF(N217="základní",J217,0)</f>
        <v>0</v>
      </c>
      <c r="BF217" s="187">
        <f>IF(N217="snížená",J217,0)</f>
        <v>0</v>
      </c>
      <c r="BG217" s="187">
        <f>IF(N217="zákl. přenesená",J217,0)</f>
        <v>0</v>
      </c>
      <c r="BH217" s="187">
        <f>IF(N217="sníž. přenesená",J217,0)</f>
        <v>0</v>
      </c>
      <c r="BI217" s="187">
        <f>IF(N217="nulová",J217,0)</f>
        <v>0</v>
      </c>
      <c r="BJ217" s="19" t="s">
        <v>83</v>
      </c>
      <c r="BK217" s="187">
        <f>ROUND(I217*H217,2)</f>
        <v>0</v>
      </c>
      <c r="BL217" s="19" t="s">
        <v>230</v>
      </c>
      <c r="BM217" s="186" t="s">
        <v>343</v>
      </c>
    </row>
    <row r="218" spans="2:63" s="12" customFormat="1" ht="22.9" customHeight="1">
      <c r="B218" s="159"/>
      <c r="C218" s="160"/>
      <c r="D218" s="161" t="s">
        <v>74</v>
      </c>
      <c r="E218" s="173" t="s">
        <v>344</v>
      </c>
      <c r="F218" s="173" t="s">
        <v>345</v>
      </c>
      <c r="G218" s="160"/>
      <c r="H218" s="160"/>
      <c r="I218" s="163"/>
      <c r="J218" s="174">
        <f>BK218</f>
        <v>0</v>
      </c>
      <c r="K218" s="160"/>
      <c r="L218" s="165"/>
      <c r="M218" s="166"/>
      <c r="N218" s="167"/>
      <c r="O218" s="167"/>
      <c r="P218" s="168">
        <f>P219</f>
        <v>0</v>
      </c>
      <c r="Q218" s="167"/>
      <c r="R218" s="168">
        <f>R219</f>
        <v>0</v>
      </c>
      <c r="S218" s="167"/>
      <c r="T218" s="169">
        <f>T219</f>
        <v>0</v>
      </c>
      <c r="AR218" s="170" t="s">
        <v>85</v>
      </c>
      <c r="AT218" s="171" t="s">
        <v>74</v>
      </c>
      <c r="AU218" s="171" t="s">
        <v>83</v>
      </c>
      <c r="AY218" s="170" t="s">
        <v>128</v>
      </c>
      <c r="BK218" s="172">
        <f>BK219</f>
        <v>0</v>
      </c>
    </row>
    <row r="219" spans="1:65" s="2" customFormat="1" ht="16.5" customHeight="1">
      <c r="A219" s="36"/>
      <c r="B219" s="37"/>
      <c r="C219" s="175" t="s">
        <v>346</v>
      </c>
      <c r="D219" s="175" t="s">
        <v>131</v>
      </c>
      <c r="E219" s="176" t="s">
        <v>347</v>
      </c>
      <c r="F219" s="177" t="s">
        <v>348</v>
      </c>
      <c r="G219" s="178" t="s">
        <v>255</v>
      </c>
      <c r="H219" s="179">
        <v>1</v>
      </c>
      <c r="I219" s="180"/>
      <c r="J219" s="181">
        <f>ROUND(I219*H219,2)</f>
        <v>0</v>
      </c>
      <c r="K219" s="177" t="s">
        <v>28</v>
      </c>
      <c r="L219" s="41"/>
      <c r="M219" s="182" t="s">
        <v>28</v>
      </c>
      <c r="N219" s="183" t="s">
        <v>46</v>
      </c>
      <c r="O219" s="66"/>
      <c r="P219" s="184">
        <f>O219*H219</f>
        <v>0</v>
      </c>
      <c r="Q219" s="184">
        <v>0</v>
      </c>
      <c r="R219" s="184">
        <f>Q219*H219</f>
        <v>0</v>
      </c>
      <c r="S219" s="184">
        <v>0</v>
      </c>
      <c r="T219" s="185">
        <f>S219*H219</f>
        <v>0</v>
      </c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R219" s="186" t="s">
        <v>230</v>
      </c>
      <c r="AT219" s="186" t="s">
        <v>131</v>
      </c>
      <c r="AU219" s="186" t="s">
        <v>85</v>
      </c>
      <c r="AY219" s="19" t="s">
        <v>128</v>
      </c>
      <c r="BE219" s="187">
        <f>IF(N219="základní",J219,0)</f>
        <v>0</v>
      </c>
      <c r="BF219" s="187">
        <f>IF(N219="snížená",J219,0)</f>
        <v>0</v>
      </c>
      <c r="BG219" s="187">
        <f>IF(N219="zákl. přenesená",J219,0)</f>
        <v>0</v>
      </c>
      <c r="BH219" s="187">
        <f>IF(N219="sníž. přenesená",J219,0)</f>
        <v>0</v>
      </c>
      <c r="BI219" s="187">
        <f>IF(N219="nulová",J219,0)</f>
        <v>0</v>
      </c>
      <c r="BJ219" s="19" t="s">
        <v>83</v>
      </c>
      <c r="BK219" s="187">
        <f>ROUND(I219*H219,2)</f>
        <v>0</v>
      </c>
      <c r="BL219" s="19" t="s">
        <v>230</v>
      </c>
      <c r="BM219" s="186" t="s">
        <v>349</v>
      </c>
    </row>
    <row r="220" spans="2:63" s="12" customFormat="1" ht="22.9" customHeight="1">
      <c r="B220" s="159"/>
      <c r="C220" s="160"/>
      <c r="D220" s="161" t="s">
        <v>74</v>
      </c>
      <c r="E220" s="173" t="s">
        <v>350</v>
      </c>
      <c r="F220" s="173" t="s">
        <v>351</v>
      </c>
      <c r="G220" s="160"/>
      <c r="H220" s="160"/>
      <c r="I220" s="163"/>
      <c r="J220" s="174">
        <f>BK220</f>
        <v>0</v>
      </c>
      <c r="K220" s="160"/>
      <c r="L220" s="165"/>
      <c r="M220" s="166"/>
      <c r="N220" s="167"/>
      <c r="O220" s="167"/>
      <c r="P220" s="168">
        <f>SUM(P221:P233)</f>
        <v>0</v>
      </c>
      <c r="Q220" s="167"/>
      <c r="R220" s="168">
        <f>SUM(R221:R233)</f>
        <v>0.47229499999999996</v>
      </c>
      <c r="S220" s="167"/>
      <c r="T220" s="169">
        <f>SUM(T221:T233)</f>
        <v>0</v>
      </c>
      <c r="AR220" s="170" t="s">
        <v>85</v>
      </c>
      <c r="AT220" s="171" t="s">
        <v>74</v>
      </c>
      <c r="AU220" s="171" t="s">
        <v>83</v>
      </c>
      <c r="AY220" s="170" t="s">
        <v>128</v>
      </c>
      <c r="BK220" s="172">
        <f>SUM(BK221:BK233)</f>
        <v>0</v>
      </c>
    </row>
    <row r="221" spans="1:65" s="2" customFormat="1" ht="33" customHeight="1">
      <c r="A221" s="36"/>
      <c r="B221" s="37"/>
      <c r="C221" s="175" t="s">
        <v>352</v>
      </c>
      <c r="D221" s="175" t="s">
        <v>131</v>
      </c>
      <c r="E221" s="176" t="s">
        <v>353</v>
      </c>
      <c r="F221" s="177" t="s">
        <v>354</v>
      </c>
      <c r="G221" s="178" t="s">
        <v>179</v>
      </c>
      <c r="H221" s="179">
        <v>9.35</v>
      </c>
      <c r="I221" s="180"/>
      <c r="J221" s="181">
        <f>ROUND(I221*H221,2)</f>
        <v>0</v>
      </c>
      <c r="K221" s="177" t="s">
        <v>135</v>
      </c>
      <c r="L221" s="41"/>
      <c r="M221" s="182" t="s">
        <v>28</v>
      </c>
      <c r="N221" s="183" t="s">
        <v>46</v>
      </c>
      <c r="O221" s="66"/>
      <c r="P221" s="184">
        <f>O221*H221</f>
        <v>0</v>
      </c>
      <c r="Q221" s="184">
        <v>0.0457</v>
      </c>
      <c r="R221" s="184">
        <f>Q221*H221</f>
        <v>0.427295</v>
      </c>
      <c r="S221" s="184">
        <v>0</v>
      </c>
      <c r="T221" s="185">
        <f>S221*H221</f>
        <v>0</v>
      </c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R221" s="186" t="s">
        <v>230</v>
      </c>
      <c r="AT221" s="186" t="s">
        <v>131</v>
      </c>
      <c r="AU221" s="186" t="s">
        <v>85</v>
      </c>
      <c r="AY221" s="19" t="s">
        <v>128</v>
      </c>
      <c r="BE221" s="187">
        <f>IF(N221="základní",J221,0)</f>
        <v>0</v>
      </c>
      <c r="BF221" s="187">
        <f>IF(N221="snížená",J221,0)</f>
        <v>0</v>
      </c>
      <c r="BG221" s="187">
        <f>IF(N221="zákl. přenesená",J221,0)</f>
        <v>0</v>
      </c>
      <c r="BH221" s="187">
        <f>IF(N221="sníž. přenesená",J221,0)</f>
        <v>0</v>
      </c>
      <c r="BI221" s="187">
        <f>IF(N221="nulová",J221,0)</f>
        <v>0</v>
      </c>
      <c r="BJ221" s="19" t="s">
        <v>83</v>
      </c>
      <c r="BK221" s="187">
        <f>ROUND(I221*H221,2)</f>
        <v>0</v>
      </c>
      <c r="BL221" s="19" t="s">
        <v>230</v>
      </c>
      <c r="BM221" s="186" t="s">
        <v>355</v>
      </c>
    </row>
    <row r="222" spans="1:47" s="2" customFormat="1" ht="12">
      <c r="A222" s="36"/>
      <c r="B222" s="37"/>
      <c r="C222" s="38"/>
      <c r="D222" s="188" t="s">
        <v>138</v>
      </c>
      <c r="E222" s="38"/>
      <c r="F222" s="189" t="s">
        <v>356</v>
      </c>
      <c r="G222" s="38"/>
      <c r="H222" s="38"/>
      <c r="I222" s="190"/>
      <c r="J222" s="38"/>
      <c r="K222" s="38"/>
      <c r="L222" s="41"/>
      <c r="M222" s="191"/>
      <c r="N222" s="192"/>
      <c r="O222" s="66"/>
      <c r="P222" s="66"/>
      <c r="Q222" s="66"/>
      <c r="R222" s="66"/>
      <c r="S222" s="66"/>
      <c r="T222" s="67"/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T222" s="19" t="s">
        <v>138</v>
      </c>
      <c r="AU222" s="19" t="s">
        <v>85</v>
      </c>
    </row>
    <row r="223" spans="2:51" s="13" customFormat="1" ht="12">
      <c r="B223" s="193"/>
      <c r="C223" s="194"/>
      <c r="D223" s="195" t="s">
        <v>140</v>
      </c>
      <c r="E223" s="196" t="s">
        <v>28</v>
      </c>
      <c r="F223" s="197" t="s">
        <v>141</v>
      </c>
      <c r="G223" s="194"/>
      <c r="H223" s="196" t="s">
        <v>28</v>
      </c>
      <c r="I223" s="198"/>
      <c r="J223" s="194"/>
      <c r="K223" s="194"/>
      <c r="L223" s="199"/>
      <c r="M223" s="200"/>
      <c r="N223" s="201"/>
      <c r="O223" s="201"/>
      <c r="P223" s="201"/>
      <c r="Q223" s="201"/>
      <c r="R223" s="201"/>
      <c r="S223" s="201"/>
      <c r="T223" s="202"/>
      <c r="AT223" s="203" t="s">
        <v>140</v>
      </c>
      <c r="AU223" s="203" t="s">
        <v>85</v>
      </c>
      <c r="AV223" s="13" t="s">
        <v>83</v>
      </c>
      <c r="AW223" s="13" t="s">
        <v>35</v>
      </c>
      <c r="AX223" s="13" t="s">
        <v>75</v>
      </c>
      <c r="AY223" s="203" t="s">
        <v>128</v>
      </c>
    </row>
    <row r="224" spans="2:51" s="13" customFormat="1" ht="12">
      <c r="B224" s="193"/>
      <c r="C224" s="194"/>
      <c r="D224" s="195" t="s">
        <v>140</v>
      </c>
      <c r="E224" s="196" t="s">
        <v>28</v>
      </c>
      <c r="F224" s="197" t="s">
        <v>357</v>
      </c>
      <c r="G224" s="194"/>
      <c r="H224" s="196" t="s">
        <v>28</v>
      </c>
      <c r="I224" s="198"/>
      <c r="J224" s="194"/>
      <c r="K224" s="194"/>
      <c r="L224" s="199"/>
      <c r="M224" s="200"/>
      <c r="N224" s="201"/>
      <c r="O224" s="201"/>
      <c r="P224" s="201"/>
      <c r="Q224" s="201"/>
      <c r="R224" s="201"/>
      <c r="S224" s="201"/>
      <c r="T224" s="202"/>
      <c r="AT224" s="203" t="s">
        <v>140</v>
      </c>
      <c r="AU224" s="203" t="s">
        <v>85</v>
      </c>
      <c r="AV224" s="13" t="s">
        <v>83</v>
      </c>
      <c r="AW224" s="13" t="s">
        <v>35</v>
      </c>
      <c r="AX224" s="13" t="s">
        <v>75</v>
      </c>
      <c r="AY224" s="203" t="s">
        <v>128</v>
      </c>
    </row>
    <row r="225" spans="2:51" s="14" customFormat="1" ht="12">
      <c r="B225" s="204"/>
      <c r="C225" s="205"/>
      <c r="D225" s="195" t="s">
        <v>140</v>
      </c>
      <c r="E225" s="206" t="s">
        <v>28</v>
      </c>
      <c r="F225" s="207" t="s">
        <v>358</v>
      </c>
      <c r="G225" s="205"/>
      <c r="H225" s="208">
        <v>9.35</v>
      </c>
      <c r="I225" s="209"/>
      <c r="J225" s="205"/>
      <c r="K225" s="205"/>
      <c r="L225" s="210"/>
      <c r="M225" s="211"/>
      <c r="N225" s="212"/>
      <c r="O225" s="212"/>
      <c r="P225" s="212"/>
      <c r="Q225" s="212"/>
      <c r="R225" s="212"/>
      <c r="S225" s="212"/>
      <c r="T225" s="213"/>
      <c r="AT225" s="214" t="s">
        <v>140</v>
      </c>
      <c r="AU225" s="214" t="s">
        <v>85</v>
      </c>
      <c r="AV225" s="14" t="s">
        <v>85</v>
      </c>
      <c r="AW225" s="14" t="s">
        <v>35</v>
      </c>
      <c r="AX225" s="14" t="s">
        <v>83</v>
      </c>
      <c r="AY225" s="214" t="s">
        <v>128</v>
      </c>
    </row>
    <row r="226" spans="1:65" s="2" customFormat="1" ht="33" customHeight="1">
      <c r="A226" s="36"/>
      <c r="B226" s="37"/>
      <c r="C226" s="175" t="s">
        <v>359</v>
      </c>
      <c r="D226" s="175" t="s">
        <v>131</v>
      </c>
      <c r="E226" s="176" t="s">
        <v>360</v>
      </c>
      <c r="F226" s="177" t="s">
        <v>361</v>
      </c>
      <c r="G226" s="178" t="s">
        <v>134</v>
      </c>
      <c r="H226" s="179">
        <v>1</v>
      </c>
      <c r="I226" s="180"/>
      <c r="J226" s="181">
        <f>ROUND(I226*H226,2)</f>
        <v>0</v>
      </c>
      <c r="K226" s="177" t="s">
        <v>135</v>
      </c>
      <c r="L226" s="41"/>
      <c r="M226" s="182" t="s">
        <v>28</v>
      </c>
      <c r="N226" s="183" t="s">
        <v>46</v>
      </c>
      <c r="O226" s="66"/>
      <c r="P226" s="184">
        <f>O226*H226</f>
        <v>0</v>
      </c>
      <c r="Q226" s="184">
        <v>0</v>
      </c>
      <c r="R226" s="184">
        <f>Q226*H226</f>
        <v>0</v>
      </c>
      <c r="S226" s="184">
        <v>0</v>
      </c>
      <c r="T226" s="185">
        <f>S226*H226</f>
        <v>0</v>
      </c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R226" s="186" t="s">
        <v>230</v>
      </c>
      <c r="AT226" s="186" t="s">
        <v>131</v>
      </c>
      <c r="AU226" s="186" t="s">
        <v>85</v>
      </c>
      <c r="AY226" s="19" t="s">
        <v>128</v>
      </c>
      <c r="BE226" s="187">
        <f>IF(N226="základní",J226,0)</f>
        <v>0</v>
      </c>
      <c r="BF226" s="187">
        <f>IF(N226="snížená",J226,0)</f>
        <v>0</v>
      </c>
      <c r="BG226" s="187">
        <f>IF(N226="zákl. přenesená",J226,0)</f>
        <v>0</v>
      </c>
      <c r="BH226" s="187">
        <f>IF(N226="sníž. přenesená",J226,0)</f>
        <v>0</v>
      </c>
      <c r="BI226" s="187">
        <f>IF(N226="nulová",J226,0)</f>
        <v>0</v>
      </c>
      <c r="BJ226" s="19" t="s">
        <v>83</v>
      </c>
      <c r="BK226" s="187">
        <f>ROUND(I226*H226,2)</f>
        <v>0</v>
      </c>
      <c r="BL226" s="19" t="s">
        <v>230</v>
      </c>
      <c r="BM226" s="186" t="s">
        <v>362</v>
      </c>
    </row>
    <row r="227" spans="1:47" s="2" customFormat="1" ht="12">
      <c r="A227" s="36"/>
      <c r="B227" s="37"/>
      <c r="C227" s="38"/>
      <c r="D227" s="188" t="s">
        <v>138</v>
      </c>
      <c r="E227" s="38"/>
      <c r="F227" s="189" t="s">
        <v>363</v>
      </c>
      <c r="G227" s="38"/>
      <c r="H227" s="38"/>
      <c r="I227" s="190"/>
      <c r="J227" s="38"/>
      <c r="K227" s="38"/>
      <c r="L227" s="41"/>
      <c r="M227" s="191"/>
      <c r="N227" s="192"/>
      <c r="O227" s="66"/>
      <c r="P227" s="66"/>
      <c r="Q227" s="66"/>
      <c r="R227" s="66"/>
      <c r="S227" s="66"/>
      <c r="T227" s="67"/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T227" s="19" t="s">
        <v>138</v>
      </c>
      <c r="AU227" s="19" t="s">
        <v>85</v>
      </c>
    </row>
    <row r="228" spans="2:51" s="13" customFormat="1" ht="12">
      <c r="B228" s="193"/>
      <c r="C228" s="194"/>
      <c r="D228" s="195" t="s">
        <v>140</v>
      </c>
      <c r="E228" s="196" t="s">
        <v>28</v>
      </c>
      <c r="F228" s="197" t="s">
        <v>141</v>
      </c>
      <c r="G228" s="194"/>
      <c r="H228" s="196" t="s">
        <v>28</v>
      </c>
      <c r="I228" s="198"/>
      <c r="J228" s="194"/>
      <c r="K228" s="194"/>
      <c r="L228" s="199"/>
      <c r="M228" s="200"/>
      <c r="N228" s="201"/>
      <c r="O228" s="201"/>
      <c r="P228" s="201"/>
      <c r="Q228" s="201"/>
      <c r="R228" s="201"/>
      <c r="S228" s="201"/>
      <c r="T228" s="202"/>
      <c r="AT228" s="203" t="s">
        <v>140</v>
      </c>
      <c r="AU228" s="203" t="s">
        <v>85</v>
      </c>
      <c r="AV228" s="13" t="s">
        <v>83</v>
      </c>
      <c r="AW228" s="13" t="s">
        <v>35</v>
      </c>
      <c r="AX228" s="13" t="s">
        <v>75</v>
      </c>
      <c r="AY228" s="203" t="s">
        <v>128</v>
      </c>
    </row>
    <row r="229" spans="2:51" s="13" customFormat="1" ht="12">
      <c r="B229" s="193"/>
      <c r="C229" s="194"/>
      <c r="D229" s="195" t="s">
        <v>140</v>
      </c>
      <c r="E229" s="196" t="s">
        <v>28</v>
      </c>
      <c r="F229" s="197" t="s">
        <v>357</v>
      </c>
      <c r="G229" s="194"/>
      <c r="H229" s="196" t="s">
        <v>28</v>
      </c>
      <c r="I229" s="198"/>
      <c r="J229" s="194"/>
      <c r="K229" s="194"/>
      <c r="L229" s="199"/>
      <c r="M229" s="200"/>
      <c r="N229" s="201"/>
      <c r="O229" s="201"/>
      <c r="P229" s="201"/>
      <c r="Q229" s="201"/>
      <c r="R229" s="201"/>
      <c r="S229" s="201"/>
      <c r="T229" s="202"/>
      <c r="AT229" s="203" t="s">
        <v>140</v>
      </c>
      <c r="AU229" s="203" t="s">
        <v>85</v>
      </c>
      <c r="AV229" s="13" t="s">
        <v>83</v>
      </c>
      <c r="AW229" s="13" t="s">
        <v>35</v>
      </c>
      <c r="AX229" s="13" t="s">
        <v>75</v>
      </c>
      <c r="AY229" s="203" t="s">
        <v>128</v>
      </c>
    </row>
    <row r="230" spans="2:51" s="14" customFormat="1" ht="12">
      <c r="B230" s="204"/>
      <c r="C230" s="205"/>
      <c r="D230" s="195" t="s">
        <v>140</v>
      </c>
      <c r="E230" s="206" t="s">
        <v>28</v>
      </c>
      <c r="F230" s="207" t="s">
        <v>83</v>
      </c>
      <c r="G230" s="205"/>
      <c r="H230" s="208">
        <v>1</v>
      </c>
      <c r="I230" s="209"/>
      <c r="J230" s="205"/>
      <c r="K230" s="205"/>
      <c r="L230" s="210"/>
      <c r="M230" s="211"/>
      <c r="N230" s="212"/>
      <c r="O230" s="212"/>
      <c r="P230" s="212"/>
      <c r="Q230" s="212"/>
      <c r="R230" s="212"/>
      <c r="S230" s="212"/>
      <c r="T230" s="213"/>
      <c r="AT230" s="214" t="s">
        <v>140</v>
      </c>
      <c r="AU230" s="214" t="s">
        <v>85</v>
      </c>
      <c r="AV230" s="14" t="s">
        <v>85</v>
      </c>
      <c r="AW230" s="14" t="s">
        <v>35</v>
      </c>
      <c r="AX230" s="14" t="s">
        <v>83</v>
      </c>
      <c r="AY230" s="214" t="s">
        <v>128</v>
      </c>
    </row>
    <row r="231" spans="1:65" s="2" customFormat="1" ht="16.5" customHeight="1">
      <c r="A231" s="36"/>
      <c r="B231" s="37"/>
      <c r="C231" s="215" t="s">
        <v>364</v>
      </c>
      <c r="D231" s="215" t="s">
        <v>143</v>
      </c>
      <c r="E231" s="216" t="s">
        <v>365</v>
      </c>
      <c r="F231" s="217" t="s">
        <v>366</v>
      </c>
      <c r="G231" s="218" t="s">
        <v>134</v>
      </c>
      <c r="H231" s="219">
        <v>1</v>
      </c>
      <c r="I231" s="220"/>
      <c r="J231" s="221">
        <f>ROUND(I231*H231,2)</f>
        <v>0</v>
      </c>
      <c r="K231" s="217" t="s">
        <v>135</v>
      </c>
      <c r="L231" s="222"/>
      <c r="M231" s="223" t="s">
        <v>28</v>
      </c>
      <c r="N231" s="224" t="s">
        <v>46</v>
      </c>
      <c r="O231" s="66"/>
      <c r="P231" s="184">
        <f>O231*H231</f>
        <v>0</v>
      </c>
      <c r="Q231" s="184">
        <v>0.045</v>
      </c>
      <c r="R231" s="184">
        <f>Q231*H231</f>
        <v>0.045</v>
      </c>
      <c r="S231" s="184">
        <v>0</v>
      </c>
      <c r="T231" s="185">
        <f>S231*H231</f>
        <v>0</v>
      </c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R231" s="186" t="s">
        <v>313</v>
      </c>
      <c r="AT231" s="186" t="s">
        <v>143</v>
      </c>
      <c r="AU231" s="186" t="s">
        <v>85</v>
      </c>
      <c r="AY231" s="19" t="s">
        <v>128</v>
      </c>
      <c r="BE231" s="187">
        <f>IF(N231="základní",J231,0)</f>
        <v>0</v>
      </c>
      <c r="BF231" s="187">
        <f>IF(N231="snížená",J231,0)</f>
        <v>0</v>
      </c>
      <c r="BG231" s="187">
        <f>IF(N231="zákl. přenesená",J231,0)</f>
        <v>0</v>
      </c>
      <c r="BH231" s="187">
        <f>IF(N231="sníž. přenesená",J231,0)</f>
        <v>0</v>
      </c>
      <c r="BI231" s="187">
        <f>IF(N231="nulová",J231,0)</f>
        <v>0</v>
      </c>
      <c r="BJ231" s="19" t="s">
        <v>83</v>
      </c>
      <c r="BK231" s="187">
        <f>ROUND(I231*H231,2)</f>
        <v>0</v>
      </c>
      <c r="BL231" s="19" t="s">
        <v>230</v>
      </c>
      <c r="BM231" s="186" t="s">
        <v>367</v>
      </c>
    </row>
    <row r="232" spans="1:65" s="2" customFormat="1" ht="24.2" customHeight="1">
      <c r="A232" s="36"/>
      <c r="B232" s="37"/>
      <c r="C232" s="175" t="s">
        <v>368</v>
      </c>
      <c r="D232" s="175" t="s">
        <v>131</v>
      </c>
      <c r="E232" s="176" t="s">
        <v>369</v>
      </c>
      <c r="F232" s="177" t="s">
        <v>370</v>
      </c>
      <c r="G232" s="178" t="s">
        <v>267</v>
      </c>
      <c r="H232" s="236"/>
      <c r="I232" s="180"/>
      <c r="J232" s="181">
        <f>ROUND(I232*H232,2)</f>
        <v>0</v>
      </c>
      <c r="K232" s="177" t="s">
        <v>135</v>
      </c>
      <c r="L232" s="41"/>
      <c r="M232" s="182" t="s">
        <v>28</v>
      </c>
      <c r="N232" s="183" t="s">
        <v>46</v>
      </c>
      <c r="O232" s="66"/>
      <c r="P232" s="184">
        <f>O232*H232</f>
        <v>0</v>
      </c>
      <c r="Q232" s="184">
        <v>0</v>
      </c>
      <c r="R232" s="184">
        <f>Q232*H232</f>
        <v>0</v>
      </c>
      <c r="S232" s="184">
        <v>0</v>
      </c>
      <c r="T232" s="185">
        <f>S232*H232</f>
        <v>0</v>
      </c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R232" s="186" t="s">
        <v>230</v>
      </c>
      <c r="AT232" s="186" t="s">
        <v>131</v>
      </c>
      <c r="AU232" s="186" t="s">
        <v>85</v>
      </c>
      <c r="AY232" s="19" t="s">
        <v>128</v>
      </c>
      <c r="BE232" s="187">
        <f>IF(N232="základní",J232,0)</f>
        <v>0</v>
      </c>
      <c r="BF232" s="187">
        <f>IF(N232="snížená",J232,0)</f>
        <v>0</v>
      </c>
      <c r="BG232" s="187">
        <f>IF(N232="zákl. přenesená",J232,0)</f>
        <v>0</v>
      </c>
      <c r="BH232" s="187">
        <f>IF(N232="sníž. přenesená",J232,0)</f>
        <v>0</v>
      </c>
      <c r="BI232" s="187">
        <f>IF(N232="nulová",J232,0)</f>
        <v>0</v>
      </c>
      <c r="BJ232" s="19" t="s">
        <v>83</v>
      </c>
      <c r="BK232" s="187">
        <f>ROUND(I232*H232,2)</f>
        <v>0</v>
      </c>
      <c r="BL232" s="19" t="s">
        <v>230</v>
      </c>
      <c r="BM232" s="186" t="s">
        <v>371</v>
      </c>
    </row>
    <row r="233" spans="1:47" s="2" customFormat="1" ht="12">
      <c r="A233" s="36"/>
      <c r="B233" s="37"/>
      <c r="C233" s="38"/>
      <c r="D233" s="188" t="s">
        <v>138</v>
      </c>
      <c r="E233" s="38"/>
      <c r="F233" s="189" t="s">
        <v>372</v>
      </c>
      <c r="G233" s="38"/>
      <c r="H233" s="38"/>
      <c r="I233" s="190"/>
      <c r="J233" s="38"/>
      <c r="K233" s="38"/>
      <c r="L233" s="41"/>
      <c r="M233" s="191"/>
      <c r="N233" s="192"/>
      <c r="O233" s="66"/>
      <c r="P233" s="66"/>
      <c r="Q233" s="66"/>
      <c r="R233" s="66"/>
      <c r="S233" s="66"/>
      <c r="T233" s="67"/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T233" s="19" t="s">
        <v>138</v>
      </c>
      <c r="AU233" s="19" t="s">
        <v>85</v>
      </c>
    </row>
    <row r="234" spans="2:63" s="12" customFormat="1" ht="22.9" customHeight="1">
      <c r="B234" s="159"/>
      <c r="C234" s="160"/>
      <c r="D234" s="161" t="s">
        <v>74</v>
      </c>
      <c r="E234" s="173" t="s">
        <v>373</v>
      </c>
      <c r="F234" s="173" t="s">
        <v>374</v>
      </c>
      <c r="G234" s="160"/>
      <c r="H234" s="160"/>
      <c r="I234" s="163"/>
      <c r="J234" s="174">
        <f>BK234</f>
        <v>0</v>
      </c>
      <c r="K234" s="160"/>
      <c r="L234" s="165"/>
      <c r="M234" s="166"/>
      <c r="N234" s="167"/>
      <c r="O234" s="167"/>
      <c r="P234" s="168">
        <f>SUM(P235:P258)</f>
        <v>0</v>
      </c>
      <c r="Q234" s="167"/>
      <c r="R234" s="168">
        <f>SUM(R235:R258)</f>
        <v>0.08399999999999999</v>
      </c>
      <c r="S234" s="167"/>
      <c r="T234" s="169">
        <f>SUM(T235:T258)</f>
        <v>0.042552</v>
      </c>
      <c r="AR234" s="170" t="s">
        <v>85</v>
      </c>
      <c r="AT234" s="171" t="s">
        <v>74</v>
      </c>
      <c r="AU234" s="171" t="s">
        <v>83</v>
      </c>
      <c r="AY234" s="170" t="s">
        <v>128</v>
      </c>
      <c r="BK234" s="172">
        <f>SUM(BK235:BK258)</f>
        <v>0</v>
      </c>
    </row>
    <row r="235" spans="1:65" s="2" customFormat="1" ht="24.2" customHeight="1">
      <c r="A235" s="36"/>
      <c r="B235" s="37"/>
      <c r="C235" s="175" t="s">
        <v>375</v>
      </c>
      <c r="D235" s="175" t="s">
        <v>131</v>
      </c>
      <c r="E235" s="176" t="s">
        <v>376</v>
      </c>
      <c r="F235" s="177" t="s">
        <v>377</v>
      </c>
      <c r="G235" s="178" t="s">
        <v>134</v>
      </c>
      <c r="H235" s="179">
        <v>3</v>
      </c>
      <c r="I235" s="180"/>
      <c r="J235" s="181">
        <f>ROUND(I235*H235,2)</f>
        <v>0</v>
      </c>
      <c r="K235" s="177" t="s">
        <v>135</v>
      </c>
      <c r="L235" s="41"/>
      <c r="M235" s="182" t="s">
        <v>28</v>
      </c>
      <c r="N235" s="183" t="s">
        <v>46</v>
      </c>
      <c r="O235" s="66"/>
      <c r="P235" s="184">
        <f>O235*H235</f>
        <v>0</v>
      </c>
      <c r="Q235" s="184">
        <v>0</v>
      </c>
      <c r="R235" s="184">
        <f>Q235*H235</f>
        <v>0</v>
      </c>
      <c r="S235" s="184">
        <v>0</v>
      </c>
      <c r="T235" s="185">
        <f>S235*H235</f>
        <v>0</v>
      </c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R235" s="186" t="s">
        <v>230</v>
      </c>
      <c r="AT235" s="186" t="s">
        <v>131</v>
      </c>
      <c r="AU235" s="186" t="s">
        <v>85</v>
      </c>
      <c r="AY235" s="19" t="s">
        <v>128</v>
      </c>
      <c r="BE235" s="187">
        <f>IF(N235="základní",J235,0)</f>
        <v>0</v>
      </c>
      <c r="BF235" s="187">
        <f>IF(N235="snížená",J235,0)</f>
        <v>0</v>
      </c>
      <c r="BG235" s="187">
        <f>IF(N235="zákl. přenesená",J235,0)</f>
        <v>0</v>
      </c>
      <c r="BH235" s="187">
        <f>IF(N235="sníž. přenesená",J235,0)</f>
        <v>0</v>
      </c>
      <c r="BI235" s="187">
        <f>IF(N235="nulová",J235,0)</f>
        <v>0</v>
      </c>
      <c r="BJ235" s="19" t="s">
        <v>83</v>
      </c>
      <c r="BK235" s="187">
        <f>ROUND(I235*H235,2)</f>
        <v>0</v>
      </c>
      <c r="BL235" s="19" t="s">
        <v>230</v>
      </c>
      <c r="BM235" s="186" t="s">
        <v>378</v>
      </c>
    </row>
    <row r="236" spans="1:47" s="2" customFormat="1" ht="12">
      <c r="A236" s="36"/>
      <c r="B236" s="37"/>
      <c r="C236" s="38"/>
      <c r="D236" s="188" t="s">
        <v>138</v>
      </c>
      <c r="E236" s="38"/>
      <c r="F236" s="189" t="s">
        <v>379</v>
      </c>
      <c r="G236" s="38"/>
      <c r="H236" s="38"/>
      <c r="I236" s="190"/>
      <c r="J236" s="38"/>
      <c r="K236" s="38"/>
      <c r="L236" s="41"/>
      <c r="M236" s="191"/>
      <c r="N236" s="192"/>
      <c r="O236" s="66"/>
      <c r="P236" s="66"/>
      <c r="Q236" s="66"/>
      <c r="R236" s="66"/>
      <c r="S236" s="66"/>
      <c r="T236" s="67"/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T236" s="19" t="s">
        <v>138</v>
      </c>
      <c r="AU236" s="19" t="s">
        <v>85</v>
      </c>
    </row>
    <row r="237" spans="2:51" s="13" customFormat="1" ht="12">
      <c r="B237" s="193"/>
      <c r="C237" s="194"/>
      <c r="D237" s="195" t="s">
        <v>140</v>
      </c>
      <c r="E237" s="196" t="s">
        <v>28</v>
      </c>
      <c r="F237" s="197" t="s">
        <v>284</v>
      </c>
      <c r="G237" s="194"/>
      <c r="H237" s="196" t="s">
        <v>28</v>
      </c>
      <c r="I237" s="198"/>
      <c r="J237" s="194"/>
      <c r="K237" s="194"/>
      <c r="L237" s="199"/>
      <c r="M237" s="200"/>
      <c r="N237" s="201"/>
      <c r="O237" s="201"/>
      <c r="P237" s="201"/>
      <c r="Q237" s="201"/>
      <c r="R237" s="201"/>
      <c r="S237" s="201"/>
      <c r="T237" s="202"/>
      <c r="AT237" s="203" t="s">
        <v>140</v>
      </c>
      <c r="AU237" s="203" t="s">
        <v>85</v>
      </c>
      <c r="AV237" s="13" t="s">
        <v>83</v>
      </c>
      <c r="AW237" s="13" t="s">
        <v>35</v>
      </c>
      <c r="AX237" s="13" t="s">
        <v>75</v>
      </c>
      <c r="AY237" s="203" t="s">
        <v>128</v>
      </c>
    </row>
    <row r="238" spans="2:51" s="14" customFormat="1" ht="12">
      <c r="B238" s="204"/>
      <c r="C238" s="205"/>
      <c r="D238" s="195" t="s">
        <v>140</v>
      </c>
      <c r="E238" s="206" t="s">
        <v>28</v>
      </c>
      <c r="F238" s="207" t="s">
        <v>170</v>
      </c>
      <c r="G238" s="205"/>
      <c r="H238" s="208">
        <v>1</v>
      </c>
      <c r="I238" s="209"/>
      <c r="J238" s="205"/>
      <c r="K238" s="205"/>
      <c r="L238" s="210"/>
      <c r="M238" s="211"/>
      <c r="N238" s="212"/>
      <c r="O238" s="212"/>
      <c r="P238" s="212"/>
      <c r="Q238" s="212"/>
      <c r="R238" s="212"/>
      <c r="S238" s="212"/>
      <c r="T238" s="213"/>
      <c r="AT238" s="214" t="s">
        <v>140</v>
      </c>
      <c r="AU238" s="214" t="s">
        <v>85</v>
      </c>
      <c r="AV238" s="14" t="s">
        <v>85</v>
      </c>
      <c r="AW238" s="14" t="s">
        <v>35</v>
      </c>
      <c r="AX238" s="14" t="s">
        <v>75</v>
      </c>
      <c r="AY238" s="214" t="s">
        <v>128</v>
      </c>
    </row>
    <row r="239" spans="2:51" s="14" customFormat="1" ht="12">
      <c r="B239" s="204"/>
      <c r="C239" s="205"/>
      <c r="D239" s="195" t="s">
        <v>140</v>
      </c>
      <c r="E239" s="206" t="s">
        <v>28</v>
      </c>
      <c r="F239" s="207" t="s">
        <v>380</v>
      </c>
      <c r="G239" s="205"/>
      <c r="H239" s="208">
        <v>1</v>
      </c>
      <c r="I239" s="209"/>
      <c r="J239" s="205"/>
      <c r="K239" s="205"/>
      <c r="L239" s="210"/>
      <c r="M239" s="211"/>
      <c r="N239" s="212"/>
      <c r="O239" s="212"/>
      <c r="P239" s="212"/>
      <c r="Q239" s="212"/>
      <c r="R239" s="212"/>
      <c r="S239" s="212"/>
      <c r="T239" s="213"/>
      <c r="AT239" s="214" t="s">
        <v>140</v>
      </c>
      <c r="AU239" s="214" t="s">
        <v>85</v>
      </c>
      <c r="AV239" s="14" t="s">
        <v>85</v>
      </c>
      <c r="AW239" s="14" t="s">
        <v>35</v>
      </c>
      <c r="AX239" s="14" t="s">
        <v>75</v>
      </c>
      <c r="AY239" s="214" t="s">
        <v>128</v>
      </c>
    </row>
    <row r="240" spans="2:51" s="14" customFormat="1" ht="12">
      <c r="B240" s="204"/>
      <c r="C240" s="205"/>
      <c r="D240" s="195" t="s">
        <v>140</v>
      </c>
      <c r="E240" s="206" t="s">
        <v>28</v>
      </c>
      <c r="F240" s="207" t="s">
        <v>381</v>
      </c>
      <c r="G240" s="205"/>
      <c r="H240" s="208">
        <v>1</v>
      </c>
      <c r="I240" s="209"/>
      <c r="J240" s="205"/>
      <c r="K240" s="205"/>
      <c r="L240" s="210"/>
      <c r="M240" s="211"/>
      <c r="N240" s="212"/>
      <c r="O240" s="212"/>
      <c r="P240" s="212"/>
      <c r="Q240" s="212"/>
      <c r="R240" s="212"/>
      <c r="S240" s="212"/>
      <c r="T240" s="213"/>
      <c r="AT240" s="214" t="s">
        <v>140</v>
      </c>
      <c r="AU240" s="214" t="s">
        <v>85</v>
      </c>
      <c r="AV240" s="14" t="s">
        <v>85</v>
      </c>
      <c r="AW240" s="14" t="s">
        <v>35</v>
      </c>
      <c r="AX240" s="14" t="s">
        <v>75</v>
      </c>
      <c r="AY240" s="214" t="s">
        <v>128</v>
      </c>
    </row>
    <row r="241" spans="2:51" s="15" customFormat="1" ht="12">
      <c r="B241" s="225"/>
      <c r="C241" s="226"/>
      <c r="D241" s="195" t="s">
        <v>140</v>
      </c>
      <c r="E241" s="227" t="s">
        <v>28</v>
      </c>
      <c r="F241" s="228" t="s">
        <v>163</v>
      </c>
      <c r="G241" s="226"/>
      <c r="H241" s="229">
        <v>3</v>
      </c>
      <c r="I241" s="230"/>
      <c r="J241" s="226"/>
      <c r="K241" s="226"/>
      <c r="L241" s="231"/>
      <c r="M241" s="232"/>
      <c r="N241" s="233"/>
      <c r="O241" s="233"/>
      <c r="P241" s="233"/>
      <c r="Q241" s="233"/>
      <c r="R241" s="233"/>
      <c r="S241" s="233"/>
      <c r="T241" s="234"/>
      <c r="AT241" s="235" t="s">
        <v>140</v>
      </c>
      <c r="AU241" s="235" t="s">
        <v>85</v>
      </c>
      <c r="AV241" s="15" t="s">
        <v>136</v>
      </c>
      <c r="AW241" s="15" t="s">
        <v>35</v>
      </c>
      <c r="AX241" s="15" t="s">
        <v>83</v>
      </c>
      <c r="AY241" s="235" t="s">
        <v>128</v>
      </c>
    </row>
    <row r="242" spans="1:65" s="2" customFormat="1" ht="16.5" customHeight="1">
      <c r="A242" s="36"/>
      <c r="B242" s="37"/>
      <c r="C242" s="215" t="s">
        <v>382</v>
      </c>
      <c r="D242" s="215" t="s">
        <v>143</v>
      </c>
      <c r="E242" s="216" t="s">
        <v>383</v>
      </c>
      <c r="F242" s="217" t="s">
        <v>384</v>
      </c>
      <c r="G242" s="218" t="s">
        <v>134</v>
      </c>
      <c r="H242" s="219">
        <v>3</v>
      </c>
      <c r="I242" s="220"/>
      <c r="J242" s="221">
        <f>ROUND(I242*H242,2)</f>
        <v>0</v>
      </c>
      <c r="K242" s="217" t="s">
        <v>135</v>
      </c>
      <c r="L242" s="222"/>
      <c r="M242" s="223" t="s">
        <v>28</v>
      </c>
      <c r="N242" s="224" t="s">
        <v>46</v>
      </c>
      <c r="O242" s="66"/>
      <c r="P242" s="184">
        <f>O242*H242</f>
        <v>0</v>
      </c>
      <c r="Q242" s="184">
        <v>0.0205</v>
      </c>
      <c r="R242" s="184">
        <f>Q242*H242</f>
        <v>0.0615</v>
      </c>
      <c r="S242" s="184">
        <v>0</v>
      </c>
      <c r="T242" s="185">
        <f>S242*H242</f>
        <v>0</v>
      </c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R242" s="186" t="s">
        <v>313</v>
      </c>
      <c r="AT242" s="186" t="s">
        <v>143</v>
      </c>
      <c r="AU242" s="186" t="s">
        <v>85</v>
      </c>
      <c r="AY242" s="19" t="s">
        <v>128</v>
      </c>
      <c r="BE242" s="187">
        <f>IF(N242="základní",J242,0)</f>
        <v>0</v>
      </c>
      <c r="BF242" s="187">
        <f>IF(N242="snížená",J242,0)</f>
        <v>0</v>
      </c>
      <c r="BG242" s="187">
        <f>IF(N242="zákl. přenesená",J242,0)</f>
        <v>0</v>
      </c>
      <c r="BH242" s="187">
        <f>IF(N242="sníž. přenesená",J242,0)</f>
        <v>0</v>
      </c>
      <c r="BI242" s="187">
        <f>IF(N242="nulová",J242,0)</f>
        <v>0</v>
      </c>
      <c r="BJ242" s="19" t="s">
        <v>83</v>
      </c>
      <c r="BK242" s="187">
        <f>ROUND(I242*H242,2)</f>
        <v>0</v>
      </c>
      <c r="BL242" s="19" t="s">
        <v>230</v>
      </c>
      <c r="BM242" s="186" t="s">
        <v>385</v>
      </c>
    </row>
    <row r="243" spans="1:65" s="2" customFormat="1" ht="24.2" customHeight="1">
      <c r="A243" s="36"/>
      <c r="B243" s="37"/>
      <c r="C243" s="175" t="s">
        <v>386</v>
      </c>
      <c r="D243" s="175" t="s">
        <v>131</v>
      </c>
      <c r="E243" s="176" t="s">
        <v>387</v>
      </c>
      <c r="F243" s="177" t="s">
        <v>388</v>
      </c>
      <c r="G243" s="178" t="s">
        <v>134</v>
      </c>
      <c r="H243" s="179">
        <v>1</v>
      </c>
      <c r="I243" s="180"/>
      <c r="J243" s="181">
        <f>ROUND(I243*H243,2)</f>
        <v>0</v>
      </c>
      <c r="K243" s="177" t="s">
        <v>135</v>
      </c>
      <c r="L243" s="41"/>
      <c r="M243" s="182" t="s">
        <v>28</v>
      </c>
      <c r="N243" s="183" t="s">
        <v>46</v>
      </c>
      <c r="O243" s="66"/>
      <c r="P243" s="184">
        <f>O243*H243</f>
        <v>0</v>
      </c>
      <c r="Q243" s="184">
        <v>0</v>
      </c>
      <c r="R243" s="184">
        <f>Q243*H243</f>
        <v>0</v>
      </c>
      <c r="S243" s="184">
        <v>0</v>
      </c>
      <c r="T243" s="185">
        <f>S243*H243</f>
        <v>0</v>
      </c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R243" s="186" t="s">
        <v>230</v>
      </c>
      <c r="AT243" s="186" t="s">
        <v>131</v>
      </c>
      <c r="AU243" s="186" t="s">
        <v>85</v>
      </c>
      <c r="AY243" s="19" t="s">
        <v>128</v>
      </c>
      <c r="BE243" s="187">
        <f>IF(N243="základní",J243,0)</f>
        <v>0</v>
      </c>
      <c r="BF243" s="187">
        <f>IF(N243="snížená",J243,0)</f>
        <v>0</v>
      </c>
      <c r="BG243" s="187">
        <f>IF(N243="zákl. přenesená",J243,0)</f>
        <v>0</v>
      </c>
      <c r="BH243" s="187">
        <f>IF(N243="sníž. přenesená",J243,0)</f>
        <v>0</v>
      </c>
      <c r="BI243" s="187">
        <f>IF(N243="nulová",J243,0)</f>
        <v>0</v>
      </c>
      <c r="BJ243" s="19" t="s">
        <v>83</v>
      </c>
      <c r="BK243" s="187">
        <f>ROUND(I243*H243,2)</f>
        <v>0</v>
      </c>
      <c r="BL243" s="19" t="s">
        <v>230</v>
      </c>
      <c r="BM243" s="186" t="s">
        <v>389</v>
      </c>
    </row>
    <row r="244" spans="1:47" s="2" customFormat="1" ht="12">
      <c r="A244" s="36"/>
      <c r="B244" s="37"/>
      <c r="C244" s="38"/>
      <c r="D244" s="188" t="s">
        <v>138</v>
      </c>
      <c r="E244" s="38"/>
      <c r="F244" s="189" t="s">
        <v>390</v>
      </c>
      <c r="G244" s="38"/>
      <c r="H244" s="38"/>
      <c r="I244" s="190"/>
      <c r="J244" s="38"/>
      <c r="K244" s="38"/>
      <c r="L244" s="41"/>
      <c r="M244" s="191"/>
      <c r="N244" s="192"/>
      <c r="O244" s="66"/>
      <c r="P244" s="66"/>
      <c r="Q244" s="66"/>
      <c r="R244" s="66"/>
      <c r="S244" s="66"/>
      <c r="T244" s="67"/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T244" s="19" t="s">
        <v>138</v>
      </c>
      <c r="AU244" s="19" t="s">
        <v>85</v>
      </c>
    </row>
    <row r="245" spans="2:51" s="13" customFormat="1" ht="12">
      <c r="B245" s="193"/>
      <c r="C245" s="194"/>
      <c r="D245" s="195" t="s">
        <v>140</v>
      </c>
      <c r="E245" s="196" t="s">
        <v>28</v>
      </c>
      <c r="F245" s="197" t="s">
        <v>284</v>
      </c>
      <c r="G245" s="194"/>
      <c r="H245" s="196" t="s">
        <v>28</v>
      </c>
      <c r="I245" s="198"/>
      <c r="J245" s="194"/>
      <c r="K245" s="194"/>
      <c r="L245" s="199"/>
      <c r="M245" s="200"/>
      <c r="N245" s="201"/>
      <c r="O245" s="201"/>
      <c r="P245" s="201"/>
      <c r="Q245" s="201"/>
      <c r="R245" s="201"/>
      <c r="S245" s="201"/>
      <c r="T245" s="202"/>
      <c r="AT245" s="203" t="s">
        <v>140</v>
      </c>
      <c r="AU245" s="203" t="s">
        <v>85</v>
      </c>
      <c r="AV245" s="13" t="s">
        <v>83</v>
      </c>
      <c r="AW245" s="13" t="s">
        <v>35</v>
      </c>
      <c r="AX245" s="13" t="s">
        <v>75</v>
      </c>
      <c r="AY245" s="203" t="s">
        <v>128</v>
      </c>
    </row>
    <row r="246" spans="2:51" s="14" customFormat="1" ht="12">
      <c r="B246" s="204"/>
      <c r="C246" s="205"/>
      <c r="D246" s="195" t="s">
        <v>140</v>
      </c>
      <c r="E246" s="206" t="s">
        <v>28</v>
      </c>
      <c r="F246" s="207" t="s">
        <v>391</v>
      </c>
      <c r="G246" s="205"/>
      <c r="H246" s="208">
        <v>1</v>
      </c>
      <c r="I246" s="209"/>
      <c r="J246" s="205"/>
      <c r="K246" s="205"/>
      <c r="L246" s="210"/>
      <c r="M246" s="211"/>
      <c r="N246" s="212"/>
      <c r="O246" s="212"/>
      <c r="P246" s="212"/>
      <c r="Q246" s="212"/>
      <c r="R246" s="212"/>
      <c r="S246" s="212"/>
      <c r="T246" s="213"/>
      <c r="AT246" s="214" t="s">
        <v>140</v>
      </c>
      <c r="AU246" s="214" t="s">
        <v>85</v>
      </c>
      <c r="AV246" s="14" t="s">
        <v>85</v>
      </c>
      <c r="AW246" s="14" t="s">
        <v>35</v>
      </c>
      <c r="AX246" s="14" t="s">
        <v>83</v>
      </c>
      <c r="AY246" s="214" t="s">
        <v>128</v>
      </c>
    </row>
    <row r="247" spans="1:65" s="2" customFormat="1" ht="16.5" customHeight="1">
      <c r="A247" s="36"/>
      <c r="B247" s="37"/>
      <c r="C247" s="215" t="s">
        <v>392</v>
      </c>
      <c r="D247" s="215" t="s">
        <v>143</v>
      </c>
      <c r="E247" s="216" t="s">
        <v>393</v>
      </c>
      <c r="F247" s="217" t="s">
        <v>394</v>
      </c>
      <c r="G247" s="218" t="s">
        <v>134</v>
      </c>
      <c r="H247" s="219">
        <v>1</v>
      </c>
      <c r="I247" s="220"/>
      <c r="J247" s="221">
        <f>ROUND(I247*H247,2)</f>
        <v>0</v>
      </c>
      <c r="K247" s="217" t="s">
        <v>135</v>
      </c>
      <c r="L247" s="222"/>
      <c r="M247" s="223" t="s">
        <v>28</v>
      </c>
      <c r="N247" s="224" t="s">
        <v>46</v>
      </c>
      <c r="O247" s="66"/>
      <c r="P247" s="184">
        <f>O247*H247</f>
        <v>0</v>
      </c>
      <c r="Q247" s="184">
        <v>0.0225</v>
      </c>
      <c r="R247" s="184">
        <f>Q247*H247</f>
        <v>0.0225</v>
      </c>
      <c r="S247" s="184">
        <v>0</v>
      </c>
      <c r="T247" s="185">
        <f>S247*H247</f>
        <v>0</v>
      </c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R247" s="186" t="s">
        <v>313</v>
      </c>
      <c r="AT247" s="186" t="s">
        <v>143</v>
      </c>
      <c r="AU247" s="186" t="s">
        <v>85</v>
      </c>
      <c r="AY247" s="19" t="s">
        <v>128</v>
      </c>
      <c r="BE247" s="187">
        <f>IF(N247="základní",J247,0)</f>
        <v>0</v>
      </c>
      <c r="BF247" s="187">
        <f>IF(N247="snížená",J247,0)</f>
        <v>0</v>
      </c>
      <c r="BG247" s="187">
        <f>IF(N247="zákl. přenesená",J247,0)</f>
        <v>0</v>
      </c>
      <c r="BH247" s="187">
        <f>IF(N247="sníž. přenesená",J247,0)</f>
        <v>0</v>
      </c>
      <c r="BI247" s="187">
        <f>IF(N247="nulová",J247,0)</f>
        <v>0</v>
      </c>
      <c r="BJ247" s="19" t="s">
        <v>83</v>
      </c>
      <c r="BK247" s="187">
        <f>ROUND(I247*H247,2)</f>
        <v>0</v>
      </c>
      <c r="BL247" s="19" t="s">
        <v>230</v>
      </c>
      <c r="BM247" s="186" t="s">
        <v>395</v>
      </c>
    </row>
    <row r="248" spans="1:65" s="2" customFormat="1" ht="16.5" customHeight="1">
      <c r="A248" s="36"/>
      <c r="B248" s="37"/>
      <c r="C248" s="175" t="s">
        <v>396</v>
      </c>
      <c r="D248" s="175" t="s">
        <v>131</v>
      </c>
      <c r="E248" s="176" t="s">
        <v>397</v>
      </c>
      <c r="F248" s="177" t="s">
        <v>398</v>
      </c>
      <c r="G248" s="178" t="s">
        <v>134</v>
      </c>
      <c r="H248" s="179">
        <v>4</v>
      </c>
      <c r="I248" s="180"/>
      <c r="J248" s="181">
        <f>ROUND(I248*H248,2)</f>
        <v>0</v>
      </c>
      <c r="K248" s="177" t="s">
        <v>28</v>
      </c>
      <c r="L248" s="41"/>
      <c r="M248" s="182" t="s">
        <v>28</v>
      </c>
      <c r="N248" s="183" t="s">
        <v>46</v>
      </c>
      <c r="O248" s="66"/>
      <c r="P248" s="184">
        <f>O248*H248</f>
        <v>0</v>
      </c>
      <c r="Q248" s="184">
        <v>0</v>
      </c>
      <c r="R248" s="184">
        <f>Q248*H248</f>
        <v>0</v>
      </c>
      <c r="S248" s="184">
        <v>0</v>
      </c>
      <c r="T248" s="185">
        <f>S248*H248</f>
        <v>0</v>
      </c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  <c r="AR248" s="186" t="s">
        <v>230</v>
      </c>
      <c r="AT248" s="186" t="s">
        <v>131</v>
      </c>
      <c r="AU248" s="186" t="s">
        <v>85</v>
      </c>
      <c r="AY248" s="19" t="s">
        <v>128</v>
      </c>
      <c r="BE248" s="187">
        <f>IF(N248="základní",J248,0)</f>
        <v>0</v>
      </c>
      <c r="BF248" s="187">
        <f>IF(N248="snížená",J248,0)</f>
        <v>0</v>
      </c>
      <c r="BG248" s="187">
        <f>IF(N248="zákl. přenesená",J248,0)</f>
        <v>0</v>
      </c>
      <c r="BH248" s="187">
        <f>IF(N248="sníž. přenesená",J248,0)</f>
        <v>0</v>
      </c>
      <c r="BI248" s="187">
        <f>IF(N248="nulová",J248,0)</f>
        <v>0</v>
      </c>
      <c r="BJ248" s="19" t="s">
        <v>83</v>
      </c>
      <c r="BK248" s="187">
        <f>ROUND(I248*H248,2)</f>
        <v>0</v>
      </c>
      <c r="BL248" s="19" t="s">
        <v>230</v>
      </c>
      <c r="BM248" s="186" t="s">
        <v>399</v>
      </c>
    </row>
    <row r="249" spans="1:65" s="2" customFormat="1" ht="16.5" customHeight="1">
      <c r="A249" s="36"/>
      <c r="B249" s="37"/>
      <c r="C249" s="175" t="s">
        <v>400</v>
      </c>
      <c r="D249" s="175" t="s">
        <v>131</v>
      </c>
      <c r="E249" s="176" t="s">
        <v>401</v>
      </c>
      <c r="F249" s="177" t="s">
        <v>402</v>
      </c>
      <c r="G249" s="178" t="s">
        <v>134</v>
      </c>
      <c r="H249" s="179">
        <v>1.773</v>
      </c>
      <c r="I249" s="180"/>
      <c r="J249" s="181">
        <f>ROUND(I249*H249,2)</f>
        <v>0</v>
      </c>
      <c r="K249" s="177" t="s">
        <v>135</v>
      </c>
      <c r="L249" s="41"/>
      <c r="M249" s="182" t="s">
        <v>28</v>
      </c>
      <c r="N249" s="183" t="s">
        <v>46</v>
      </c>
      <c r="O249" s="66"/>
      <c r="P249" s="184">
        <f>O249*H249</f>
        <v>0</v>
      </c>
      <c r="Q249" s="184">
        <v>0</v>
      </c>
      <c r="R249" s="184">
        <f>Q249*H249</f>
        <v>0</v>
      </c>
      <c r="S249" s="184">
        <v>0.024</v>
      </c>
      <c r="T249" s="185">
        <f>S249*H249</f>
        <v>0.042552</v>
      </c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R249" s="186" t="s">
        <v>230</v>
      </c>
      <c r="AT249" s="186" t="s">
        <v>131</v>
      </c>
      <c r="AU249" s="186" t="s">
        <v>85</v>
      </c>
      <c r="AY249" s="19" t="s">
        <v>128</v>
      </c>
      <c r="BE249" s="187">
        <f>IF(N249="základní",J249,0)</f>
        <v>0</v>
      </c>
      <c r="BF249" s="187">
        <f>IF(N249="snížená",J249,0)</f>
        <v>0</v>
      </c>
      <c r="BG249" s="187">
        <f>IF(N249="zákl. přenesená",J249,0)</f>
        <v>0</v>
      </c>
      <c r="BH249" s="187">
        <f>IF(N249="sníž. přenesená",J249,0)</f>
        <v>0</v>
      </c>
      <c r="BI249" s="187">
        <f>IF(N249="nulová",J249,0)</f>
        <v>0</v>
      </c>
      <c r="BJ249" s="19" t="s">
        <v>83</v>
      </c>
      <c r="BK249" s="187">
        <f>ROUND(I249*H249,2)</f>
        <v>0</v>
      </c>
      <c r="BL249" s="19" t="s">
        <v>230</v>
      </c>
      <c r="BM249" s="186" t="s">
        <v>403</v>
      </c>
    </row>
    <row r="250" spans="1:47" s="2" customFormat="1" ht="12">
      <c r="A250" s="36"/>
      <c r="B250" s="37"/>
      <c r="C250" s="38"/>
      <c r="D250" s="188" t="s">
        <v>138</v>
      </c>
      <c r="E250" s="38"/>
      <c r="F250" s="189" t="s">
        <v>404</v>
      </c>
      <c r="G250" s="38"/>
      <c r="H250" s="38"/>
      <c r="I250" s="190"/>
      <c r="J250" s="38"/>
      <c r="K250" s="38"/>
      <c r="L250" s="41"/>
      <c r="M250" s="191"/>
      <c r="N250" s="192"/>
      <c r="O250" s="66"/>
      <c r="P250" s="66"/>
      <c r="Q250" s="66"/>
      <c r="R250" s="66"/>
      <c r="S250" s="66"/>
      <c r="T250" s="67"/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36"/>
      <c r="AT250" s="19" t="s">
        <v>138</v>
      </c>
      <c r="AU250" s="19" t="s">
        <v>85</v>
      </c>
    </row>
    <row r="251" spans="2:51" s="13" customFormat="1" ht="12">
      <c r="B251" s="193"/>
      <c r="C251" s="194"/>
      <c r="D251" s="195" t="s">
        <v>140</v>
      </c>
      <c r="E251" s="196" t="s">
        <v>28</v>
      </c>
      <c r="F251" s="197" t="s">
        <v>141</v>
      </c>
      <c r="G251" s="194"/>
      <c r="H251" s="196" t="s">
        <v>28</v>
      </c>
      <c r="I251" s="198"/>
      <c r="J251" s="194"/>
      <c r="K251" s="194"/>
      <c r="L251" s="199"/>
      <c r="M251" s="200"/>
      <c r="N251" s="201"/>
      <c r="O251" s="201"/>
      <c r="P251" s="201"/>
      <c r="Q251" s="201"/>
      <c r="R251" s="201"/>
      <c r="S251" s="201"/>
      <c r="T251" s="202"/>
      <c r="AT251" s="203" t="s">
        <v>140</v>
      </c>
      <c r="AU251" s="203" t="s">
        <v>85</v>
      </c>
      <c r="AV251" s="13" t="s">
        <v>83</v>
      </c>
      <c r="AW251" s="13" t="s">
        <v>35</v>
      </c>
      <c r="AX251" s="13" t="s">
        <v>75</v>
      </c>
      <c r="AY251" s="203" t="s">
        <v>128</v>
      </c>
    </row>
    <row r="252" spans="2:51" s="14" customFormat="1" ht="12">
      <c r="B252" s="204"/>
      <c r="C252" s="205"/>
      <c r="D252" s="195" t="s">
        <v>140</v>
      </c>
      <c r="E252" s="206" t="s">
        <v>28</v>
      </c>
      <c r="F252" s="207" t="s">
        <v>405</v>
      </c>
      <c r="G252" s="205"/>
      <c r="H252" s="208">
        <v>1.773</v>
      </c>
      <c r="I252" s="209"/>
      <c r="J252" s="205"/>
      <c r="K252" s="205"/>
      <c r="L252" s="210"/>
      <c r="M252" s="211"/>
      <c r="N252" s="212"/>
      <c r="O252" s="212"/>
      <c r="P252" s="212"/>
      <c r="Q252" s="212"/>
      <c r="R252" s="212"/>
      <c r="S252" s="212"/>
      <c r="T252" s="213"/>
      <c r="AT252" s="214" t="s">
        <v>140</v>
      </c>
      <c r="AU252" s="214" t="s">
        <v>85</v>
      </c>
      <c r="AV252" s="14" t="s">
        <v>85</v>
      </c>
      <c r="AW252" s="14" t="s">
        <v>35</v>
      </c>
      <c r="AX252" s="14" t="s">
        <v>83</v>
      </c>
      <c r="AY252" s="214" t="s">
        <v>128</v>
      </c>
    </row>
    <row r="253" spans="1:65" s="2" customFormat="1" ht="16.5" customHeight="1">
      <c r="A253" s="36"/>
      <c r="B253" s="37"/>
      <c r="C253" s="175" t="s">
        <v>406</v>
      </c>
      <c r="D253" s="175" t="s">
        <v>131</v>
      </c>
      <c r="E253" s="176" t="s">
        <v>407</v>
      </c>
      <c r="F253" s="177" t="s">
        <v>408</v>
      </c>
      <c r="G253" s="178" t="s">
        <v>134</v>
      </c>
      <c r="H253" s="179">
        <v>1</v>
      </c>
      <c r="I253" s="180"/>
      <c r="J253" s="181">
        <f>ROUND(I253*H253,2)</f>
        <v>0</v>
      </c>
      <c r="K253" s="177" t="s">
        <v>28</v>
      </c>
      <c r="L253" s="41"/>
      <c r="M253" s="182" t="s">
        <v>28</v>
      </c>
      <c r="N253" s="183" t="s">
        <v>46</v>
      </c>
      <c r="O253" s="66"/>
      <c r="P253" s="184">
        <f>O253*H253</f>
        <v>0</v>
      </c>
      <c r="Q253" s="184">
        <v>0</v>
      </c>
      <c r="R253" s="184">
        <f>Q253*H253</f>
        <v>0</v>
      </c>
      <c r="S253" s="184">
        <v>0</v>
      </c>
      <c r="T253" s="185">
        <f>S253*H253</f>
        <v>0</v>
      </c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R253" s="186" t="s">
        <v>230</v>
      </c>
      <c r="AT253" s="186" t="s">
        <v>131</v>
      </c>
      <c r="AU253" s="186" t="s">
        <v>85</v>
      </c>
      <c r="AY253" s="19" t="s">
        <v>128</v>
      </c>
      <c r="BE253" s="187">
        <f>IF(N253="základní",J253,0)</f>
        <v>0</v>
      </c>
      <c r="BF253" s="187">
        <f>IF(N253="snížená",J253,0)</f>
        <v>0</v>
      </c>
      <c r="BG253" s="187">
        <f>IF(N253="zákl. přenesená",J253,0)</f>
        <v>0</v>
      </c>
      <c r="BH253" s="187">
        <f>IF(N253="sníž. přenesená",J253,0)</f>
        <v>0</v>
      </c>
      <c r="BI253" s="187">
        <f>IF(N253="nulová",J253,0)</f>
        <v>0</v>
      </c>
      <c r="BJ253" s="19" t="s">
        <v>83</v>
      </c>
      <c r="BK253" s="187">
        <f>ROUND(I253*H253,2)</f>
        <v>0</v>
      </c>
      <c r="BL253" s="19" t="s">
        <v>230</v>
      </c>
      <c r="BM253" s="186" t="s">
        <v>409</v>
      </c>
    </row>
    <row r="254" spans="2:51" s="13" customFormat="1" ht="12">
      <c r="B254" s="193"/>
      <c r="C254" s="194"/>
      <c r="D254" s="195" t="s">
        <v>140</v>
      </c>
      <c r="E254" s="196" t="s">
        <v>28</v>
      </c>
      <c r="F254" s="197" t="s">
        <v>284</v>
      </c>
      <c r="G254" s="194"/>
      <c r="H254" s="196" t="s">
        <v>28</v>
      </c>
      <c r="I254" s="198"/>
      <c r="J254" s="194"/>
      <c r="K254" s="194"/>
      <c r="L254" s="199"/>
      <c r="M254" s="200"/>
      <c r="N254" s="201"/>
      <c r="O254" s="201"/>
      <c r="P254" s="201"/>
      <c r="Q254" s="201"/>
      <c r="R254" s="201"/>
      <c r="S254" s="201"/>
      <c r="T254" s="202"/>
      <c r="AT254" s="203" t="s">
        <v>140</v>
      </c>
      <c r="AU254" s="203" t="s">
        <v>85</v>
      </c>
      <c r="AV254" s="13" t="s">
        <v>83</v>
      </c>
      <c r="AW254" s="13" t="s">
        <v>35</v>
      </c>
      <c r="AX254" s="13" t="s">
        <v>75</v>
      </c>
      <c r="AY254" s="203" t="s">
        <v>128</v>
      </c>
    </row>
    <row r="255" spans="2:51" s="14" customFormat="1" ht="12">
      <c r="B255" s="204"/>
      <c r="C255" s="205"/>
      <c r="D255" s="195" t="s">
        <v>140</v>
      </c>
      <c r="E255" s="206" t="s">
        <v>28</v>
      </c>
      <c r="F255" s="207" t="s">
        <v>83</v>
      </c>
      <c r="G255" s="205"/>
      <c r="H255" s="208">
        <v>1</v>
      </c>
      <c r="I255" s="209"/>
      <c r="J255" s="205"/>
      <c r="K255" s="205"/>
      <c r="L255" s="210"/>
      <c r="M255" s="211"/>
      <c r="N255" s="212"/>
      <c r="O255" s="212"/>
      <c r="P255" s="212"/>
      <c r="Q255" s="212"/>
      <c r="R255" s="212"/>
      <c r="S255" s="212"/>
      <c r="T255" s="213"/>
      <c r="AT255" s="214" t="s">
        <v>140</v>
      </c>
      <c r="AU255" s="214" t="s">
        <v>85</v>
      </c>
      <c r="AV255" s="14" t="s">
        <v>85</v>
      </c>
      <c r="AW255" s="14" t="s">
        <v>35</v>
      </c>
      <c r="AX255" s="14" t="s">
        <v>83</v>
      </c>
      <c r="AY255" s="214" t="s">
        <v>128</v>
      </c>
    </row>
    <row r="256" spans="1:65" s="2" customFormat="1" ht="16.5" customHeight="1">
      <c r="A256" s="36"/>
      <c r="B256" s="37"/>
      <c r="C256" s="175" t="s">
        <v>410</v>
      </c>
      <c r="D256" s="175" t="s">
        <v>131</v>
      </c>
      <c r="E256" s="176" t="s">
        <v>411</v>
      </c>
      <c r="F256" s="177" t="s">
        <v>412</v>
      </c>
      <c r="G256" s="178" t="s">
        <v>134</v>
      </c>
      <c r="H256" s="179">
        <v>1</v>
      </c>
      <c r="I256" s="180"/>
      <c r="J256" s="181">
        <f>ROUND(I256*H256,2)</f>
        <v>0</v>
      </c>
      <c r="K256" s="177" t="s">
        <v>28</v>
      </c>
      <c r="L256" s="41"/>
      <c r="M256" s="182" t="s">
        <v>28</v>
      </c>
      <c r="N256" s="183" t="s">
        <v>46</v>
      </c>
      <c r="O256" s="66"/>
      <c r="P256" s="184">
        <f>O256*H256</f>
        <v>0</v>
      </c>
      <c r="Q256" s="184">
        <v>0</v>
      </c>
      <c r="R256" s="184">
        <f>Q256*H256</f>
        <v>0</v>
      </c>
      <c r="S256" s="184">
        <v>0</v>
      </c>
      <c r="T256" s="185">
        <f>S256*H256</f>
        <v>0</v>
      </c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  <c r="AE256" s="36"/>
      <c r="AR256" s="186" t="s">
        <v>230</v>
      </c>
      <c r="AT256" s="186" t="s">
        <v>131</v>
      </c>
      <c r="AU256" s="186" t="s">
        <v>85</v>
      </c>
      <c r="AY256" s="19" t="s">
        <v>128</v>
      </c>
      <c r="BE256" s="187">
        <f>IF(N256="základní",J256,0)</f>
        <v>0</v>
      </c>
      <c r="BF256" s="187">
        <f>IF(N256="snížená",J256,0)</f>
        <v>0</v>
      </c>
      <c r="BG256" s="187">
        <f>IF(N256="zákl. přenesená",J256,0)</f>
        <v>0</v>
      </c>
      <c r="BH256" s="187">
        <f>IF(N256="sníž. přenesená",J256,0)</f>
        <v>0</v>
      </c>
      <c r="BI256" s="187">
        <f>IF(N256="nulová",J256,0)</f>
        <v>0</v>
      </c>
      <c r="BJ256" s="19" t="s">
        <v>83</v>
      </c>
      <c r="BK256" s="187">
        <f>ROUND(I256*H256,2)</f>
        <v>0</v>
      </c>
      <c r="BL256" s="19" t="s">
        <v>230</v>
      </c>
      <c r="BM256" s="186" t="s">
        <v>413</v>
      </c>
    </row>
    <row r="257" spans="1:65" s="2" customFormat="1" ht="24.2" customHeight="1">
      <c r="A257" s="36"/>
      <c r="B257" s="37"/>
      <c r="C257" s="175" t="s">
        <v>414</v>
      </c>
      <c r="D257" s="175" t="s">
        <v>131</v>
      </c>
      <c r="E257" s="176" t="s">
        <v>415</v>
      </c>
      <c r="F257" s="177" t="s">
        <v>416</v>
      </c>
      <c r="G257" s="178" t="s">
        <v>267</v>
      </c>
      <c r="H257" s="236"/>
      <c r="I257" s="180"/>
      <c r="J257" s="181">
        <f>ROUND(I257*H257,2)</f>
        <v>0</v>
      </c>
      <c r="K257" s="177" t="s">
        <v>135</v>
      </c>
      <c r="L257" s="41"/>
      <c r="M257" s="182" t="s">
        <v>28</v>
      </c>
      <c r="N257" s="183" t="s">
        <v>46</v>
      </c>
      <c r="O257" s="66"/>
      <c r="P257" s="184">
        <f>O257*H257</f>
        <v>0</v>
      </c>
      <c r="Q257" s="184">
        <v>0</v>
      </c>
      <c r="R257" s="184">
        <f>Q257*H257</f>
        <v>0</v>
      </c>
      <c r="S257" s="184">
        <v>0</v>
      </c>
      <c r="T257" s="185">
        <f>S257*H257</f>
        <v>0</v>
      </c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AR257" s="186" t="s">
        <v>230</v>
      </c>
      <c r="AT257" s="186" t="s">
        <v>131</v>
      </c>
      <c r="AU257" s="186" t="s">
        <v>85</v>
      </c>
      <c r="AY257" s="19" t="s">
        <v>128</v>
      </c>
      <c r="BE257" s="187">
        <f>IF(N257="základní",J257,0)</f>
        <v>0</v>
      </c>
      <c r="BF257" s="187">
        <f>IF(N257="snížená",J257,0)</f>
        <v>0</v>
      </c>
      <c r="BG257" s="187">
        <f>IF(N257="zákl. přenesená",J257,0)</f>
        <v>0</v>
      </c>
      <c r="BH257" s="187">
        <f>IF(N257="sníž. přenesená",J257,0)</f>
        <v>0</v>
      </c>
      <c r="BI257" s="187">
        <f>IF(N257="nulová",J257,0)</f>
        <v>0</v>
      </c>
      <c r="BJ257" s="19" t="s">
        <v>83</v>
      </c>
      <c r="BK257" s="187">
        <f>ROUND(I257*H257,2)</f>
        <v>0</v>
      </c>
      <c r="BL257" s="19" t="s">
        <v>230</v>
      </c>
      <c r="BM257" s="186" t="s">
        <v>417</v>
      </c>
    </row>
    <row r="258" spans="1:47" s="2" customFormat="1" ht="12">
      <c r="A258" s="36"/>
      <c r="B258" s="37"/>
      <c r="C258" s="38"/>
      <c r="D258" s="188" t="s">
        <v>138</v>
      </c>
      <c r="E258" s="38"/>
      <c r="F258" s="189" t="s">
        <v>418</v>
      </c>
      <c r="G258" s="38"/>
      <c r="H258" s="38"/>
      <c r="I258" s="190"/>
      <c r="J258" s="38"/>
      <c r="K258" s="38"/>
      <c r="L258" s="41"/>
      <c r="M258" s="191"/>
      <c r="N258" s="192"/>
      <c r="O258" s="66"/>
      <c r="P258" s="66"/>
      <c r="Q258" s="66"/>
      <c r="R258" s="66"/>
      <c r="S258" s="66"/>
      <c r="T258" s="67"/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  <c r="AE258" s="36"/>
      <c r="AT258" s="19" t="s">
        <v>138</v>
      </c>
      <c r="AU258" s="19" t="s">
        <v>85</v>
      </c>
    </row>
    <row r="259" spans="2:63" s="12" customFormat="1" ht="22.9" customHeight="1">
      <c r="B259" s="159"/>
      <c r="C259" s="160"/>
      <c r="D259" s="161" t="s">
        <v>74</v>
      </c>
      <c r="E259" s="173" t="s">
        <v>419</v>
      </c>
      <c r="F259" s="173" t="s">
        <v>420</v>
      </c>
      <c r="G259" s="160"/>
      <c r="H259" s="160"/>
      <c r="I259" s="163"/>
      <c r="J259" s="174">
        <f>BK259</f>
        <v>0</v>
      </c>
      <c r="K259" s="160"/>
      <c r="L259" s="165"/>
      <c r="M259" s="166"/>
      <c r="N259" s="167"/>
      <c r="O259" s="167"/>
      <c r="P259" s="168">
        <f>SUM(P260:P316)</f>
        <v>0</v>
      </c>
      <c r="Q259" s="167"/>
      <c r="R259" s="168">
        <f>SUM(R260:R316)</f>
        <v>0.6462825999999999</v>
      </c>
      <c r="S259" s="167"/>
      <c r="T259" s="169">
        <f>SUM(T260:T316)</f>
        <v>0.428056</v>
      </c>
      <c r="AR259" s="170" t="s">
        <v>85</v>
      </c>
      <c r="AT259" s="171" t="s">
        <v>74</v>
      </c>
      <c r="AU259" s="171" t="s">
        <v>83</v>
      </c>
      <c r="AY259" s="170" t="s">
        <v>128</v>
      </c>
      <c r="BK259" s="172">
        <f>SUM(BK260:BK316)</f>
        <v>0</v>
      </c>
    </row>
    <row r="260" spans="1:65" s="2" customFormat="1" ht="21.75" customHeight="1">
      <c r="A260" s="36"/>
      <c r="B260" s="37"/>
      <c r="C260" s="175" t="s">
        <v>421</v>
      </c>
      <c r="D260" s="175" t="s">
        <v>131</v>
      </c>
      <c r="E260" s="176" t="s">
        <v>422</v>
      </c>
      <c r="F260" s="177" t="s">
        <v>423</v>
      </c>
      <c r="G260" s="178" t="s">
        <v>179</v>
      </c>
      <c r="H260" s="179">
        <v>161.41</v>
      </c>
      <c r="I260" s="180"/>
      <c r="J260" s="181">
        <f>ROUND(I260*H260,2)</f>
        <v>0</v>
      </c>
      <c r="K260" s="177" t="s">
        <v>135</v>
      </c>
      <c r="L260" s="41"/>
      <c r="M260" s="182" t="s">
        <v>28</v>
      </c>
      <c r="N260" s="183" t="s">
        <v>46</v>
      </c>
      <c r="O260" s="66"/>
      <c r="P260" s="184">
        <f>O260*H260</f>
        <v>0</v>
      </c>
      <c r="Q260" s="184">
        <v>0</v>
      </c>
      <c r="R260" s="184">
        <f>Q260*H260</f>
        <v>0</v>
      </c>
      <c r="S260" s="184">
        <v>0</v>
      </c>
      <c r="T260" s="185">
        <f>S260*H260</f>
        <v>0</v>
      </c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  <c r="AE260" s="36"/>
      <c r="AR260" s="186" t="s">
        <v>230</v>
      </c>
      <c r="AT260" s="186" t="s">
        <v>131</v>
      </c>
      <c r="AU260" s="186" t="s">
        <v>85</v>
      </c>
      <c r="AY260" s="19" t="s">
        <v>128</v>
      </c>
      <c r="BE260" s="187">
        <f>IF(N260="základní",J260,0)</f>
        <v>0</v>
      </c>
      <c r="BF260" s="187">
        <f>IF(N260="snížená",J260,0)</f>
        <v>0</v>
      </c>
      <c r="BG260" s="187">
        <f>IF(N260="zákl. přenesená",J260,0)</f>
        <v>0</v>
      </c>
      <c r="BH260" s="187">
        <f>IF(N260="sníž. přenesená",J260,0)</f>
        <v>0</v>
      </c>
      <c r="BI260" s="187">
        <f>IF(N260="nulová",J260,0)</f>
        <v>0</v>
      </c>
      <c r="BJ260" s="19" t="s">
        <v>83</v>
      </c>
      <c r="BK260" s="187">
        <f>ROUND(I260*H260,2)</f>
        <v>0</v>
      </c>
      <c r="BL260" s="19" t="s">
        <v>230</v>
      </c>
      <c r="BM260" s="186" t="s">
        <v>424</v>
      </c>
    </row>
    <row r="261" spans="1:47" s="2" customFormat="1" ht="12">
      <c r="A261" s="36"/>
      <c r="B261" s="37"/>
      <c r="C261" s="38"/>
      <c r="D261" s="188" t="s">
        <v>138</v>
      </c>
      <c r="E261" s="38"/>
      <c r="F261" s="189" t="s">
        <v>425</v>
      </c>
      <c r="G261" s="38"/>
      <c r="H261" s="38"/>
      <c r="I261" s="190"/>
      <c r="J261" s="38"/>
      <c r="K261" s="38"/>
      <c r="L261" s="41"/>
      <c r="M261" s="191"/>
      <c r="N261" s="192"/>
      <c r="O261" s="66"/>
      <c r="P261" s="66"/>
      <c r="Q261" s="66"/>
      <c r="R261" s="66"/>
      <c r="S261" s="66"/>
      <c r="T261" s="67"/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  <c r="AT261" s="19" t="s">
        <v>138</v>
      </c>
      <c r="AU261" s="19" t="s">
        <v>85</v>
      </c>
    </row>
    <row r="262" spans="2:51" s="13" customFormat="1" ht="12">
      <c r="B262" s="193"/>
      <c r="C262" s="194"/>
      <c r="D262" s="195" t="s">
        <v>140</v>
      </c>
      <c r="E262" s="196" t="s">
        <v>28</v>
      </c>
      <c r="F262" s="197" t="s">
        <v>141</v>
      </c>
      <c r="G262" s="194"/>
      <c r="H262" s="196" t="s">
        <v>28</v>
      </c>
      <c r="I262" s="198"/>
      <c r="J262" s="194"/>
      <c r="K262" s="194"/>
      <c r="L262" s="199"/>
      <c r="M262" s="200"/>
      <c r="N262" s="201"/>
      <c r="O262" s="201"/>
      <c r="P262" s="201"/>
      <c r="Q262" s="201"/>
      <c r="R262" s="201"/>
      <c r="S262" s="201"/>
      <c r="T262" s="202"/>
      <c r="AT262" s="203" t="s">
        <v>140</v>
      </c>
      <c r="AU262" s="203" t="s">
        <v>85</v>
      </c>
      <c r="AV262" s="13" t="s">
        <v>83</v>
      </c>
      <c r="AW262" s="13" t="s">
        <v>35</v>
      </c>
      <c r="AX262" s="13" t="s">
        <v>75</v>
      </c>
      <c r="AY262" s="203" t="s">
        <v>128</v>
      </c>
    </row>
    <row r="263" spans="2:51" s="13" customFormat="1" ht="12">
      <c r="B263" s="193"/>
      <c r="C263" s="194"/>
      <c r="D263" s="195" t="s">
        <v>140</v>
      </c>
      <c r="E263" s="196" t="s">
        <v>28</v>
      </c>
      <c r="F263" s="197" t="s">
        <v>426</v>
      </c>
      <c r="G263" s="194"/>
      <c r="H263" s="196" t="s">
        <v>28</v>
      </c>
      <c r="I263" s="198"/>
      <c r="J263" s="194"/>
      <c r="K263" s="194"/>
      <c r="L263" s="199"/>
      <c r="M263" s="200"/>
      <c r="N263" s="201"/>
      <c r="O263" s="201"/>
      <c r="P263" s="201"/>
      <c r="Q263" s="201"/>
      <c r="R263" s="201"/>
      <c r="S263" s="201"/>
      <c r="T263" s="202"/>
      <c r="AT263" s="203" t="s">
        <v>140</v>
      </c>
      <c r="AU263" s="203" t="s">
        <v>85</v>
      </c>
      <c r="AV263" s="13" t="s">
        <v>83</v>
      </c>
      <c r="AW263" s="13" t="s">
        <v>35</v>
      </c>
      <c r="AX263" s="13" t="s">
        <v>75</v>
      </c>
      <c r="AY263" s="203" t="s">
        <v>128</v>
      </c>
    </row>
    <row r="264" spans="2:51" s="14" customFormat="1" ht="12">
      <c r="B264" s="204"/>
      <c r="C264" s="205"/>
      <c r="D264" s="195" t="s">
        <v>140</v>
      </c>
      <c r="E264" s="206" t="s">
        <v>28</v>
      </c>
      <c r="F264" s="207" t="s">
        <v>427</v>
      </c>
      <c r="G264" s="205"/>
      <c r="H264" s="208">
        <v>161.41</v>
      </c>
      <c r="I264" s="209"/>
      <c r="J264" s="205"/>
      <c r="K264" s="205"/>
      <c r="L264" s="210"/>
      <c r="M264" s="211"/>
      <c r="N264" s="212"/>
      <c r="O264" s="212"/>
      <c r="P264" s="212"/>
      <c r="Q264" s="212"/>
      <c r="R264" s="212"/>
      <c r="S264" s="212"/>
      <c r="T264" s="213"/>
      <c r="AT264" s="214" t="s">
        <v>140</v>
      </c>
      <c r="AU264" s="214" t="s">
        <v>85</v>
      </c>
      <c r="AV264" s="14" t="s">
        <v>85</v>
      </c>
      <c r="AW264" s="14" t="s">
        <v>35</v>
      </c>
      <c r="AX264" s="14" t="s">
        <v>83</v>
      </c>
      <c r="AY264" s="214" t="s">
        <v>128</v>
      </c>
    </row>
    <row r="265" spans="1:65" s="2" customFormat="1" ht="16.5" customHeight="1">
      <c r="A265" s="36"/>
      <c r="B265" s="37"/>
      <c r="C265" s="175" t="s">
        <v>428</v>
      </c>
      <c r="D265" s="175" t="s">
        <v>131</v>
      </c>
      <c r="E265" s="176" t="s">
        <v>429</v>
      </c>
      <c r="F265" s="177" t="s">
        <v>430</v>
      </c>
      <c r="G265" s="178" t="s">
        <v>179</v>
      </c>
      <c r="H265" s="179">
        <v>161.41</v>
      </c>
      <c r="I265" s="180"/>
      <c r="J265" s="181">
        <f>ROUND(I265*H265,2)</f>
        <v>0</v>
      </c>
      <c r="K265" s="177" t="s">
        <v>135</v>
      </c>
      <c r="L265" s="41"/>
      <c r="M265" s="182" t="s">
        <v>28</v>
      </c>
      <c r="N265" s="183" t="s">
        <v>46</v>
      </c>
      <c r="O265" s="66"/>
      <c r="P265" s="184">
        <f>O265*H265</f>
        <v>0</v>
      </c>
      <c r="Q265" s="184">
        <v>0</v>
      </c>
      <c r="R265" s="184">
        <f>Q265*H265</f>
        <v>0</v>
      </c>
      <c r="S265" s="184">
        <v>0</v>
      </c>
      <c r="T265" s="185">
        <f>S265*H265</f>
        <v>0</v>
      </c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  <c r="AE265" s="36"/>
      <c r="AR265" s="186" t="s">
        <v>230</v>
      </c>
      <c r="AT265" s="186" t="s">
        <v>131</v>
      </c>
      <c r="AU265" s="186" t="s">
        <v>85</v>
      </c>
      <c r="AY265" s="19" t="s">
        <v>128</v>
      </c>
      <c r="BE265" s="187">
        <f>IF(N265="základní",J265,0)</f>
        <v>0</v>
      </c>
      <c r="BF265" s="187">
        <f>IF(N265="snížená",J265,0)</f>
        <v>0</v>
      </c>
      <c r="BG265" s="187">
        <f>IF(N265="zákl. přenesená",J265,0)</f>
        <v>0</v>
      </c>
      <c r="BH265" s="187">
        <f>IF(N265="sníž. přenesená",J265,0)</f>
        <v>0</v>
      </c>
      <c r="BI265" s="187">
        <f>IF(N265="nulová",J265,0)</f>
        <v>0</v>
      </c>
      <c r="BJ265" s="19" t="s">
        <v>83</v>
      </c>
      <c r="BK265" s="187">
        <f>ROUND(I265*H265,2)</f>
        <v>0</v>
      </c>
      <c r="BL265" s="19" t="s">
        <v>230</v>
      </c>
      <c r="BM265" s="186" t="s">
        <v>431</v>
      </c>
    </row>
    <row r="266" spans="1:47" s="2" customFormat="1" ht="12">
      <c r="A266" s="36"/>
      <c r="B266" s="37"/>
      <c r="C266" s="38"/>
      <c r="D266" s="188" t="s">
        <v>138</v>
      </c>
      <c r="E266" s="38"/>
      <c r="F266" s="189" t="s">
        <v>432</v>
      </c>
      <c r="G266" s="38"/>
      <c r="H266" s="38"/>
      <c r="I266" s="190"/>
      <c r="J266" s="38"/>
      <c r="K266" s="38"/>
      <c r="L266" s="41"/>
      <c r="M266" s="191"/>
      <c r="N266" s="192"/>
      <c r="O266" s="66"/>
      <c r="P266" s="66"/>
      <c r="Q266" s="66"/>
      <c r="R266" s="66"/>
      <c r="S266" s="66"/>
      <c r="T266" s="67"/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  <c r="AE266" s="36"/>
      <c r="AT266" s="19" t="s">
        <v>138</v>
      </c>
      <c r="AU266" s="19" t="s">
        <v>85</v>
      </c>
    </row>
    <row r="267" spans="1:65" s="2" customFormat="1" ht="16.5" customHeight="1">
      <c r="A267" s="36"/>
      <c r="B267" s="37"/>
      <c r="C267" s="175" t="s">
        <v>433</v>
      </c>
      <c r="D267" s="175" t="s">
        <v>131</v>
      </c>
      <c r="E267" s="176" t="s">
        <v>434</v>
      </c>
      <c r="F267" s="177" t="s">
        <v>435</v>
      </c>
      <c r="G267" s="178" t="s">
        <v>179</v>
      </c>
      <c r="H267" s="179">
        <v>161.41</v>
      </c>
      <c r="I267" s="180"/>
      <c r="J267" s="181">
        <f>ROUND(I267*H267,2)</f>
        <v>0</v>
      </c>
      <c r="K267" s="177" t="s">
        <v>135</v>
      </c>
      <c r="L267" s="41"/>
      <c r="M267" s="182" t="s">
        <v>28</v>
      </c>
      <c r="N267" s="183" t="s">
        <v>46</v>
      </c>
      <c r="O267" s="66"/>
      <c r="P267" s="184">
        <f>O267*H267</f>
        <v>0</v>
      </c>
      <c r="Q267" s="184">
        <v>3E-05</v>
      </c>
      <c r="R267" s="184">
        <f>Q267*H267</f>
        <v>0.0048423</v>
      </c>
      <c r="S267" s="184">
        <v>0</v>
      </c>
      <c r="T267" s="185">
        <f>S267*H267</f>
        <v>0</v>
      </c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  <c r="AE267" s="36"/>
      <c r="AR267" s="186" t="s">
        <v>230</v>
      </c>
      <c r="AT267" s="186" t="s">
        <v>131</v>
      </c>
      <c r="AU267" s="186" t="s">
        <v>85</v>
      </c>
      <c r="AY267" s="19" t="s">
        <v>128</v>
      </c>
      <c r="BE267" s="187">
        <f>IF(N267="základní",J267,0)</f>
        <v>0</v>
      </c>
      <c r="BF267" s="187">
        <f>IF(N267="snížená",J267,0)</f>
        <v>0</v>
      </c>
      <c r="BG267" s="187">
        <f>IF(N267="zákl. přenesená",J267,0)</f>
        <v>0</v>
      </c>
      <c r="BH267" s="187">
        <f>IF(N267="sníž. přenesená",J267,0)</f>
        <v>0</v>
      </c>
      <c r="BI267" s="187">
        <f>IF(N267="nulová",J267,0)</f>
        <v>0</v>
      </c>
      <c r="BJ267" s="19" t="s">
        <v>83</v>
      </c>
      <c r="BK267" s="187">
        <f>ROUND(I267*H267,2)</f>
        <v>0</v>
      </c>
      <c r="BL267" s="19" t="s">
        <v>230</v>
      </c>
      <c r="BM267" s="186" t="s">
        <v>436</v>
      </c>
    </row>
    <row r="268" spans="1:47" s="2" customFormat="1" ht="12">
      <c r="A268" s="36"/>
      <c r="B268" s="37"/>
      <c r="C268" s="38"/>
      <c r="D268" s="188" t="s">
        <v>138</v>
      </c>
      <c r="E268" s="38"/>
      <c r="F268" s="189" t="s">
        <v>437</v>
      </c>
      <c r="G268" s="38"/>
      <c r="H268" s="38"/>
      <c r="I268" s="190"/>
      <c r="J268" s="38"/>
      <c r="K268" s="38"/>
      <c r="L268" s="41"/>
      <c r="M268" s="191"/>
      <c r="N268" s="192"/>
      <c r="O268" s="66"/>
      <c r="P268" s="66"/>
      <c r="Q268" s="66"/>
      <c r="R268" s="66"/>
      <c r="S268" s="66"/>
      <c r="T268" s="67"/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  <c r="AE268" s="36"/>
      <c r="AT268" s="19" t="s">
        <v>138</v>
      </c>
      <c r="AU268" s="19" t="s">
        <v>85</v>
      </c>
    </row>
    <row r="269" spans="1:65" s="2" customFormat="1" ht="16.5" customHeight="1">
      <c r="A269" s="36"/>
      <c r="B269" s="37"/>
      <c r="C269" s="175" t="s">
        <v>438</v>
      </c>
      <c r="D269" s="175" t="s">
        <v>131</v>
      </c>
      <c r="E269" s="176" t="s">
        <v>439</v>
      </c>
      <c r="F269" s="177" t="s">
        <v>440</v>
      </c>
      <c r="G269" s="178" t="s">
        <v>179</v>
      </c>
      <c r="H269" s="179">
        <v>161.41</v>
      </c>
      <c r="I269" s="180"/>
      <c r="J269" s="181">
        <f>ROUND(I269*H269,2)</f>
        <v>0</v>
      </c>
      <c r="K269" s="177" t="s">
        <v>135</v>
      </c>
      <c r="L269" s="41"/>
      <c r="M269" s="182" t="s">
        <v>28</v>
      </c>
      <c r="N269" s="183" t="s">
        <v>46</v>
      </c>
      <c r="O269" s="66"/>
      <c r="P269" s="184">
        <f>O269*H269</f>
        <v>0</v>
      </c>
      <c r="Q269" s="184">
        <v>0</v>
      </c>
      <c r="R269" s="184">
        <f>Q269*H269</f>
        <v>0</v>
      </c>
      <c r="S269" s="184">
        <v>0.0025</v>
      </c>
      <c r="T269" s="185">
        <f>S269*H269</f>
        <v>0.403525</v>
      </c>
      <c r="U269" s="36"/>
      <c r="V269" s="36"/>
      <c r="W269" s="36"/>
      <c r="X269" s="36"/>
      <c r="Y269" s="36"/>
      <c r="Z269" s="36"/>
      <c r="AA269" s="36"/>
      <c r="AB269" s="36"/>
      <c r="AC269" s="36"/>
      <c r="AD269" s="36"/>
      <c r="AE269" s="36"/>
      <c r="AR269" s="186" t="s">
        <v>230</v>
      </c>
      <c r="AT269" s="186" t="s">
        <v>131</v>
      </c>
      <c r="AU269" s="186" t="s">
        <v>85</v>
      </c>
      <c r="AY269" s="19" t="s">
        <v>128</v>
      </c>
      <c r="BE269" s="187">
        <f>IF(N269="základní",J269,0)</f>
        <v>0</v>
      </c>
      <c r="BF269" s="187">
        <f>IF(N269="snížená",J269,0)</f>
        <v>0</v>
      </c>
      <c r="BG269" s="187">
        <f>IF(N269="zákl. přenesená",J269,0)</f>
        <v>0</v>
      </c>
      <c r="BH269" s="187">
        <f>IF(N269="sníž. přenesená",J269,0)</f>
        <v>0</v>
      </c>
      <c r="BI269" s="187">
        <f>IF(N269="nulová",J269,0)</f>
        <v>0</v>
      </c>
      <c r="BJ269" s="19" t="s">
        <v>83</v>
      </c>
      <c r="BK269" s="187">
        <f>ROUND(I269*H269,2)</f>
        <v>0</v>
      </c>
      <c r="BL269" s="19" t="s">
        <v>230</v>
      </c>
      <c r="BM269" s="186" t="s">
        <v>441</v>
      </c>
    </row>
    <row r="270" spans="1:47" s="2" customFormat="1" ht="12">
      <c r="A270" s="36"/>
      <c r="B270" s="37"/>
      <c r="C270" s="38"/>
      <c r="D270" s="188" t="s">
        <v>138</v>
      </c>
      <c r="E270" s="38"/>
      <c r="F270" s="189" t="s">
        <v>442</v>
      </c>
      <c r="G270" s="38"/>
      <c r="H270" s="38"/>
      <c r="I270" s="190"/>
      <c r="J270" s="38"/>
      <c r="K270" s="38"/>
      <c r="L270" s="41"/>
      <c r="M270" s="191"/>
      <c r="N270" s="192"/>
      <c r="O270" s="66"/>
      <c r="P270" s="66"/>
      <c r="Q270" s="66"/>
      <c r="R270" s="66"/>
      <c r="S270" s="66"/>
      <c r="T270" s="67"/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  <c r="AE270" s="36"/>
      <c r="AT270" s="19" t="s">
        <v>138</v>
      </c>
      <c r="AU270" s="19" t="s">
        <v>85</v>
      </c>
    </row>
    <row r="271" spans="2:51" s="13" customFormat="1" ht="12">
      <c r="B271" s="193"/>
      <c r="C271" s="194"/>
      <c r="D271" s="195" t="s">
        <v>140</v>
      </c>
      <c r="E271" s="196" t="s">
        <v>28</v>
      </c>
      <c r="F271" s="197" t="s">
        <v>141</v>
      </c>
      <c r="G271" s="194"/>
      <c r="H271" s="196" t="s">
        <v>28</v>
      </c>
      <c r="I271" s="198"/>
      <c r="J271" s="194"/>
      <c r="K271" s="194"/>
      <c r="L271" s="199"/>
      <c r="M271" s="200"/>
      <c r="N271" s="201"/>
      <c r="O271" s="201"/>
      <c r="P271" s="201"/>
      <c r="Q271" s="201"/>
      <c r="R271" s="201"/>
      <c r="S271" s="201"/>
      <c r="T271" s="202"/>
      <c r="AT271" s="203" t="s">
        <v>140</v>
      </c>
      <c r="AU271" s="203" t="s">
        <v>85</v>
      </c>
      <c r="AV271" s="13" t="s">
        <v>83</v>
      </c>
      <c r="AW271" s="13" t="s">
        <v>35</v>
      </c>
      <c r="AX271" s="13" t="s">
        <v>75</v>
      </c>
      <c r="AY271" s="203" t="s">
        <v>128</v>
      </c>
    </row>
    <row r="272" spans="2:51" s="13" customFormat="1" ht="12">
      <c r="B272" s="193"/>
      <c r="C272" s="194"/>
      <c r="D272" s="195" t="s">
        <v>140</v>
      </c>
      <c r="E272" s="196" t="s">
        <v>28</v>
      </c>
      <c r="F272" s="197" t="s">
        <v>426</v>
      </c>
      <c r="G272" s="194"/>
      <c r="H272" s="196" t="s">
        <v>28</v>
      </c>
      <c r="I272" s="198"/>
      <c r="J272" s="194"/>
      <c r="K272" s="194"/>
      <c r="L272" s="199"/>
      <c r="M272" s="200"/>
      <c r="N272" s="201"/>
      <c r="O272" s="201"/>
      <c r="P272" s="201"/>
      <c r="Q272" s="201"/>
      <c r="R272" s="201"/>
      <c r="S272" s="201"/>
      <c r="T272" s="202"/>
      <c r="AT272" s="203" t="s">
        <v>140</v>
      </c>
      <c r="AU272" s="203" t="s">
        <v>85</v>
      </c>
      <c r="AV272" s="13" t="s">
        <v>83</v>
      </c>
      <c r="AW272" s="13" t="s">
        <v>35</v>
      </c>
      <c r="AX272" s="13" t="s">
        <v>75</v>
      </c>
      <c r="AY272" s="203" t="s">
        <v>128</v>
      </c>
    </row>
    <row r="273" spans="2:51" s="14" customFormat="1" ht="12">
      <c r="B273" s="204"/>
      <c r="C273" s="205"/>
      <c r="D273" s="195" t="s">
        <v>140</v>
      </c>
      <c r="E273" s="206" t="s">
        <v>28</v>
      </c>
      <c r="F273" s="207" t="s">
        <v>427</v>
      </c>
      <c r="G273" s="205"/>
      <c r="H273" s="208">
        <v>161.41</v>
      </c>
      <c r="I273" s="209"/>
      <c r="J273" s="205"/>
      <c r="K273" s="205"/>
      <c r="L273" s="210"/>
      <c r="M273" s="211"/>
      <c r="N273" s="212"/>
      <c r="O273" s="212"/>
      <c r="P273" s="212"/>
      <c r="Q273" s="212"/>
      <c r="R273" s="212"/>
      <c r="S273" s="212"/>
      <c r="T273" s="213"/>
      <c r="AT273" s="214" t="s">
        <v>140</v>
      </c>
      <c r="AU273" s="214" t="s">
        <v>85</v>
      </c>
      <c r="AV273" s="14" t="s">
        <v>85</v>
      </c>
      <c r="AW273" s="14" t="s">
        <v>35</v>
      </c>
      <c r="AX273" s="14" t="s">
        <v>83</v>
      </c>
      <c r="AY273" s="214" t="s">
        <v>128</v>
      </c>
    </row>
    <row r="274" spans="1:65" s="2" customFormat="1" ht="16.5" customHeight="1">
      <c r="A274" s="36"/>
      <c r="B274" s="37"/>
      <c r="C274" s="175" t="s">
        <v>443</v>
      </c>
      <c r="D274" s="175" t="s">
        <v>131</v>
      </c>
      <c r="E274" s="176" t="s">
        <v>444</v>
      </c>
      <c r="F274" s="177" t="s">
        <v>445</v>
      </c>
      <c r="G274" s="178" t="s">
        <v>179</v>
      </c>
      <c r="H274" s="179">
        <v>161.41</v>
      </c>
      <c r="I274" s="180"/>
      <c r="J274" s="181">
        <f>ROUND(I274*H274,2)</f>
        <v>0</v>
      </c>
      <c r="K274" s="177" t="s">
        <v>135</v>
      </c>
      <c r="L274" s="41"/>
      <c r="M274" s="182" t="s">
        <v>28</v>
      </c>
      <c r="N274" s="183" t="s">
        <v>46</v>
      </c>
      <c r="O274" s="66"/>
      <c r="P274" s="184">
        <f>O274*H274</f>
        <v>0</v>
      </c>
      <c r="Q274" s="184">
        <v>0.0004</v>
      </c>
      <c r="R274" s="184">
        <f>Q274*H274</f>
        <v>0.064564</v>
      </c>
      <c r="S274" s="184">
        <v>0</v>
      </c>
      <c r="T274" s="185">
        <f>S274*H274</f>
        <v>0</v>
      </c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  <c r="AE274" s="36"/>
      <c r="AR274" s="186" t="s">
        <v>230</v>
      </c>
      <c r="AT274" s="186" t="s">
        <v>131</v>
      </c>
      <c r="AU274" s="186" t="s">
        <v>85</v>
      </c>
      <c r="AY274" s="19" t="s">
        <v>128</v>
      </c>
      <c r="BE274" s="187">
        <f>IF(N274="základní",J274,0)</f>
        <v>0</v>
      </c>
      <c r="BF274" s="187">
        <f>IF(N274="snížená",J274,0)</f>
        <v>0</v>
      </c>
      <c r="BG274" s="187">
        <f>IF(N274="zákl. přenesená",J274,0)</f>
        <v>0</v>
      </c>
      <c r="BH274" s="187">
        <f>IF(N274="sníž. přenesená",J274,0)</f>
        <v>0</v>
      </c>
      <c r="BI274" s="187">
        <f>IF(N274="nulová",J274,0)</f>
        <v>0</v>
      </c>
      <c r="BJ274" s="19" t="s">
        <v>83</v>
      </c>
      <c r="BK274" s="187">
        <f>ROUND(I274*H274,2)</f>
        <v>0</v>
      </c>
      <c r="BL274" s="19" t="s">
        <v>230</v>
      </c>
      <c r="BM274" s="186" t="s">
        <v>446</v>
      </c>
    </row>
    <row r="275" spans="1:47" s="2" customFormat="1" ht="12">
      <c r="A275" s="36"/>
      <c r="B275" s="37"/>
      <c r="C275" s="38"/>
      <c r="D275" s="188" t="s">
        <v>138</v>
      </c>
      <c r="E275" s="38"/>
      <c r="F275" s="189" t="s">
        <v>447</v>
      </c>
      <c r="G275" s="38"/>
      <c r="H275" s="38"/>
      <c r="I275" s="190"/>
      <c r="J275" s="38"/>
      <c r="K275" s="38"/>
      <c r="L275" s="41"/>
      <c r="M275" s="191"/>
      <c r="N275" s="192"/>
      <c r="O275" s="66"/>
      <c r="P275" s="66"/>
      <c r="Q275" s="66"/>
      <c r="R275" s="66"/>
      <c r="S275" s="66"/>
      <c r="T275" s="67"/>
      <c r="U275" s="36"/>
      <c r="V275" s="36"/>
      <c r="W275" s="36"/>
      <c r="X275" s="36"/>
      <c r="Y275" s="36"/>
      <c r="Z275" s="36"/>
      <c r="AA275" s="36"/>
      <c r="AB275" s="36"/>
      <c r="AC275" s="36"/>
      <c r="AD275" s="36"/>
      <c r="AE275" s="36"/>
      <c r="AT275" s="19" t="s">
        <v>138</v>
      </c>
      <c r="AU275" s="19" t="s">
        <v>85</v>
      </c>
    </row>
    <row r="276" spans="1:65" s="2" customFormat="1" ht="16.5" customHeight="1">
      <c r="A276" s="36"/>
      <c r="B276" s="37"/>
      <c r="C276" s="215" t="s">
        <v>448</v>
      </c>
      <c r="D276" s="215" t="s">
        <v>143</v>
      </c>
      <c r="E276" s="216" t="s">
        <v>449</v>
      </c>
      <c r="F276" s="217" t="s">
        <v>450</v>
      </c>
      <c r="G276" s="218" t="s">
        <v>179</v>
      </c>
      <c r="H276" s="219">
        <v>177.551</v>
      </c>
      <c r="I276" s="220"/>
      <c r="J276" s="221">
        <f>ROUND(I276*H276,2)</f>
        <v>0</v>
      </c>
      <c r="K276" s="217" t="s">
        <v>28</v>
      </c>
      <c r="L276" s="222"/>
      <c r="M276" s="223" t="s">
        <v>28</v>
      </c>
      <c r="N276" s="224" t="s">
        <v>46</v>
      </c>
      <c r="O276" s="66"/>
      <c r="P276" s="184">
        <f>O276*H276</f>
        <v>0</v>
      </c>
      <c r="Q276" s="184">
        <v>0.0029</v>
      </c>
      <c r="R276" s="184">
        <f>Q276*H276</f>
        <v>0.5148978999999999</v>
      </c>
      <c r="S276" s="184">
        <v>0</v>
      </c>
      <c r="T276" s="185">
        <f>S276*H276</f>
        <v>0</v>
      </c>
      <c r="U276" s="36"/>
      <c r="V276" s="36"/>
      <c r="W276" s="36"/>
      <c r="X276" s="36"/>
      <c r="Y276" s="36"/>
      <c r="Z276" s="36"/>
      <c r="AA276" s="36"/>
      <c r="AB276" s="36"/>
      <c r="AC276" s="36"/>
      <c r="AD276" s="36"/>
      <c r="AE276" s="36"/>
      <c r="AR276" s="186" t="s">
        <v>313</v>
      </c>
      <c r="AT276" s="186" t="s">
        <v>143</v>
      </c>
      <c r="AU276" s="186" t="s">
        <v>85</v>
      </c>
      <c r="AY276" s="19" t="s">
        <v>128</v>
      </c>
      <c r="BE276" s="187">
        <f>IF(N276="základní",J276,0)</f>
        <v>0</v>
      </c>
      <c r="BF276" s="187">
        <f>IF(N276="snížená",J276,0)</f>
        <v>0</v>
      </c>
      <c r="BG276" s="187">
        <f>IF(N276="zákl. přenesená",J276,0)</f>
        <v>0</v>
      </c>
      <c r="BH276" s="187">
        <f>IF(N276="sníž. přenesená",J276,0)</f>
        <v>0</v>
      </c>
      <c r="BI276" s="187">
        <f>IF(N276="nulová",J276,0)</f>
        <v>0</v>
      </c>
      <c r="BJ276" s="19" t="s">
        <v>83</v>
      </c>
      <c r="BK276" s="187">
        <f>ROUND(I276*H276,2)</f>
        <v>0</v>
      </c>
      <c r="BL276" s="19" t="s">
        <v>230</v>
      </c>
      <c r="BM276" s="186" t="s">
        <v>451</v>
      </c>
    </row>
    <row r="277" spans="2:51" s="14" customFormat="1" ht="12">
      <c r="B277" s="204"/>
      <c r="C277" s="205"/>
      <c r="D277" s="195" t="s">
        <v>140</v>
      </c>
      <c r="E277" s="205"/>
      <c r="F277" s="207" t="s">
        <v>452</v>
      </c>
      <c r="G277" s="205"/>
      <c r="H277" s="208">
        <v>177.551</v>
      </c>
      <c r="I277" s="209"/>
      <c r="J277" s="205"/>
      <c r="K277" s="205"/>
      <c r="L277" s="210"/>
      <c r="M277" s="211"/>
      <c r="N277" s="212"/>
      <c r="O277" s="212"/>
      <c r="P277" s="212"/>
      <c r="Q277" s="212"/>
      <c r="R277" s="212"/>
      <c r="S277" s="212"/>
      <c r="T277" s="213"/>
      <c r="AT277" s="214" t="s">
        <v>140</v>
      </c>
      <c r="AU277" s="214" t="s">
        <v>85</v>
      </c>
      <c r="AV277" s="14" t="s">
        <v>85</v>
      </c>
      <c r="AW277" s="14" t="s">
        <v>4</v>
      </c>
      <c r="AX277" s="14" t="s">
        <v>83</v>
      </c>
      <c r="AY277" s="214" t="s">
        <v>128</v>
      </c>
    </row>
    <row r="278" spans="1:65" s="2" customFormat="1" ht="16.5" customHeight="1">
      <c r="A278" s="36"/>
      <c r="B278" s="37"/>
      <c r="C278" s="175" t="s">
        <v>453</v>
      </c>
      <c r="D278" s="175" t="s">
        <v>131</v>
      </c>
      <c r="E278" s="176" t="s">
        <v>454</v>
      </c>
      <c r="F278" s="177" t="s">
        <v>455</v>
      </c>
      <c r="G278" s="178" t="s">
        <v>208</v>
      </c>
      <c r="H278" s="179">
        <v>107.607</v>
      </c>
      <c r="I278" s="180"/>
      <c r="J278" s="181">
        <f>ROUND(I278*H278,2)</f>
        <v>0</v>
      </c>
      <c r="K278" s="177" t="s">
        <v>135</v>
      </c>
      <c r="L278" s="41"/>
      <c r="M278" s="182" t="s">
        <v>28</v>
      </c>
      <c r="N278" s="183" t="s">
        <v>46</v>
      </c>
      <c r="O278" s="66"/>
      <c r="P278" s="184">
        <f>O278*H278</f>
        <v>0</v>
      </c>
      <c r="Q278" s="184">
        <v>0</v>
      </c>
      <c r="R278" s="184">
        <f>Q278*H278</f>
        <v>0</v>
      </c>
      <c r="S278" s="184">
        <v>0</v>
      </c>
      <c r="T278" s="185">
        <f>S278*H278</f>
        <v>0</v>
      </c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  <c r="AE278" s="36"/>
      <c r="AR278" s="186" t="s">
        <v>230</v>
      </c>
      <c r="AT278" s="186" t="s">
        <v>131</v>
      </c>
      <c r="AU278" s="186" t="s">
        <v>85</v>
      </c>
      <c r="AY278" s="19" t="s">
        <v>128</v>
      </c>
      <c r="BE278" s="187">
        <f>IF(N278="základní",J278,0)</f>
        <v>0</v>
      </c>
      <c r="BF278" s="187">
        <f>IF(N278="snížená",J278,0)</f>
        <v>0</v>
      </c>
      <c r="BG278" s="187">
        <f>IF(N278="zákl. přenesená",J278,0)</f>
        <v>0</v>
      </c>
      <c r="BH278" s="187">
        <f>IF(N278="sníž. přenesená",J278,0)</f>
        <v>0</v>
      </c>
      <c r="BI278" s="187">
        <f>IF(N278="nulová",J278,0)</f>
        <v>0</v>
      </c>
      <c r="BJ278" s="19" t="s">
        <v>83</v>
      </c>
      <c r="BK278" s="187">
        <f>ROUND(I278*H278,2)</f>
        <v>0</v>
      </c>
      <c r="BL278" s="19" t="s">
        <v>230</v>
      </c>
      <c r="BM278" s="186" t="s">
        <v>456</v>
      </c>
    </row>
    <row r="279" spans="1:47" s="2" customFormat="1" ht="12">
      <c r="A279" s="36"/>
      <c r="B279" s="37"/>
      <c r="C279" s="38"/>
      <c r="D279" s="188" t="s">
        <v>138</v>
      </c>
      <c r="E279" s="38"/>
      <c r="F279" s="189" t="s">
        <v>457</v>
      </c>
      <c r="G279" s="38"/>
      <c r="H279" s="38"/>
      <c r="I279" s="190"/>
      <c r="J279" s="38"/>
      <c r="K279" s="38"/>
      <c r="L279" s="41"/>
      <c r="M279" s="191"/>
      <c r="N279" s="192"/>
      <c r="O279" s="66"/>
      <c r="P279" s="66"/>
      <c r="Q279" s="66"/>
      <c r="R279" s="66"/>
      <c r="S279" s="66"/>
      <c r="T279" s="67"/>
      <c r="U279" s="36"/>
      <c r="V279" s="36"/>
      <c r="W279" s="36"/>
      <c r="X279" s="36"/>
      <c r="Y279" s="36"/>
      <c r="Z279" s="36"/>
      <c r="AA279" s="36"/>
      <c r="AB279" s="36"/>
      <c r="AC279" s="36"/>
      <c r="AD279" s="36"/>
      <c r="AE279" s="36"/>
      <c r="AT279" s="19" t="s">
        <v>138</v>
      </c>
      <c r="AU279" s="19" t="s">
        <v>85</v>
      </c>
    </row>
    <row r="280" spans="2:51" s="13" customFormat="1" ht="12">
      <c r="B280" s="193"/>
      <c r="C280" s="194"/>
      <c r="D280" s="195" t="s">
        <v>140</v>
      </c>
      <c r="E280" s="196" t="s">
        <v>28</v>
      </c>
      <c r="F280" s="197" t="s">
        <v>141</v>
      </c>
      <c r="G280" s="194"/>
      <c r="H280" s="196" t="s">
        <v>28</v>
      </c>
      <c r="I280" s="198"/>
      <c r="J280" s="194"/>
      <c r="K280" s="194"/>
      <c r="L280" s="199"/>
      <c r="M280" s="200"/>
      <c r="N280" s="201"/>
      <c r="O280" s="201"/>
      <c r="P280" s="201"/>
      <c r="Q280" s="201"/>
      <c r="R280" s="201"/>
      <c r="S280" s="201"/>
      <c r="T280" s="202"/>
      <c r="AT280" s="203" t="s">
        <v>140</v>
      </c>
      <c r="AU280" s="203" t="s">
        <v>85</v>
      </c>
      <c r="AV280" s="13" t="s">
        <v>83</v>
      </c>
      <c r="AW280" s="13" t="s">
        <v>35</v>
      </c>
      <c r="AX280" s="13" t="s">
        <v>75</v>
      </c>
      <c r="AY280" s="203" t="s">
        <v>128</v>
      </c>
    </row>
    <row r="281" spans="2:51" s="14" customFormat="1" ht="12">
      <c r="B281" s="204"/>
      <c r="C281" s="205"/>
      <c r="D281" s="195" t="s">
        <v>140</v>
      </c>
      <c r="E281" s="206" t="s">
        <v>28</v>
      </c>
      <c r="F281" s="207" t="s">
        <v>458</v>
      </c>
      <c r="G281" s="205"/>
      <c r="H281" s="208">
        <v>107.607</v>
      </c>
      <c r="I281" s="209"/>
      <c r="J281" s="205"/>
      <c r="K281" s="205"/>
      <c r="L281" s="210"/>
      <c r="M281" s="211"/>
      <c r="N281" s="212"/>
      <c r="O281" s="212"/>
      <c r="P281" s="212"/>
      <c r="Q281" s="212"/>
      <c r="R281" s="212"/>
      <c r="S281" s="212"/>
      <c r="T281" s="213"/>
      <c r="AT281" s="214" t="s">
        <v>140</v>
      </c>
      <c r="AU281" s="214" t="s">
        <v>85</v>
      </c>
      <c r="AV281" s="14" t="s">
        <v>85</v>
      </c>
      <c r="AW281" s="14" t="s">
        <v>35</v>
      </c>
      <c r="AX281" s="14" t="s">
        <v>83</v>
      </c>
      <c r="AY281" s="214" t="s">
        <v>128</v>
      </c>
    </row>
    <row r="282" spans="1:65" s="2" customFormat="1" ht="16.5" customHeight="1">
      <c r="A282" s="36"/>
      <c r="B282" s="37"/>
      <c r="C282" s="175" t="s">
        <v>459</v>
      </c>
      <c r="D282" s="175" t="s">
        <v>131</v>
      </c>
      <c r="E282" s="176" t="s">
        <v>460</v>
      </c>
      <c r="F282" s="177" t="s">
        <v>461</v>
      </c>
      <c r="G282" s="178" t="s">
        <v>208</v>
      </c>
      <c r="H282" s="179">
        <v>81.77</v>
      </c>
      <c r="I282" s="180"/>
      <c r="J282" s="181">
        <f>ROUND(I282*H282,2)</f>
        <v>0</v>
      </c>
      <c r="K282" s="177" t="s">
        <v>135</v>
      </c>
      <c r="L282" s="41"/>
      <c r="M282" s="182" t="s">
        <v>28</v>
      </c>
      <c r="N282" s="183" t="s">
        <v>46</v>
      </c>
      <c r="O282" s="66"/>
      <c r="P282" s="184">
        <f>O282*H282</f>
        <v>0</v>
      </c>
      <c r="Q282" s="184">
        <v>0</v>
      </c>
      <c r="R282" s="184">
        <f>Q282*H282</f>
        <v>0</v>
      </c>
      <c r="S282" s="184">
        <v>0.0003</v>
      </c>
      <c r="T282" s="185">
        <f>S282*H282</f>
        <v>0.024530999999999997</v>
      </c>
      <c r="U282" s="36"/>
      <c r="V282" s="36"/>
      <c r="W282" s="36"/>
      <c r="X282" s="36"/>
      <c r="Y282" s="36"/>
      <c r="Z282" s="36"/>
      <c r="AA282" s="36"/>
      <c r="AB282" s="36"/>
      <c r="AC282" s="36"/>
      <c r="AD282" s="36"/>
      <c r="AE282" s="36"/>
      <c r="AR282" s="186" t="s">
        <v>230</v>
      </c>
      <c r="AT282" s="186" t="s">
        <v>131</v>
      </c>
      <c r="AU282" s="186" t="s">
        <v>85</v>
      </c>
      <c r="AY282" s="19" t="s">
        <v>128</v>
      </c>
      <c r="BE282" s="187">
        <f>IF(N282="základní",J282,0)</f>
        <v>0</v>
      </c>
      <c r="BF282" s="187">
        <f>IF(N282="snížená",J282,0)</f>
        <v>0</v>
      </c>
      <c r="BG282" s="187">
        <f>IF(N282="zákl. přenesená",J282,0)</f>
        <v>0</v>
      </c>
      <c r="BH282" s="187">
        <f>IF(N282="sníž. přenesená",J282,0)</f>
        <v>0</v>
      </c>
      <c r="BI282" s="187">
        <f>IF(N282="nulová",J282,0)</f>
        <v>0</v>
      </c>
      <c r="BJ282" s="19" t="s">
        <v>83</v>
      </c>
      <c r="BK282" s="187">
        <f>ROUND(I282*H282,2)</f>
        <v>0</v>
      </c>
      <c r="BL282" s="19" t="s">
        <v>230</v>
      </c>
      <c r="BM282" s="186" t="s">
        <v>462</v>
      </c>
    </row>
    <row r="283" spans="1:47" s="2" customFormat="1" ht="12">
      <c r="A283" s="36"/>
      <c r="B283" s="37"/>
      <c r="C283" s="38"/>
      <c r="D283" s="188" t="s">
        <v>138</v>
      </c>
      <c r="E283" s="38"/>
      <c r="F283" s="189" t="s">
        <v>463</v>
      </c>
      <c r="G283" s="38"/>
      <c r="H283" s="38"/>
      <c r="I283" s="190"/>
      <c r="J283" s="38"/>
      <c r="K283" s="38"/>
      <c r="L283" s="41"/>
      <c r="M283" s="191"/>
      <c r="N283" s="192"/>
      <c r="O283" s="66"/>
      <c r="P283" s="66"/>
      <c r="Q283" s="66"/>
      <c r="R283" s="66"/>
      <c r="S283" s="66"/>
      <c r="T283" s="67"/>
      <c r="U283" s="36"/>
      <c r="V283" s="36"/>
      <c r="W283" s="36"/>
      <c r="X283" s="36"/>
      <c r="Y283" s="36"/>
      <c r="Z283" s="36"/>
      <c r="AA283" s="36"/>
      <c r="AB283" s="36"/>
      <c r="AC283" s="36"/>
      <c r="AD283" s="36"/>
      <c r="AE283" s="36"/>
      <c r="AT283" s="19" t="s">
        <v>138</v>
      </c>
      <c r="AU283" s="19" t="s">
        <v>85</v>
      </c>
    </row>
    <row r="284" spans="2:51" s="13" customFormat="1" ht="12">
      <c r="B284" s="193"/>
      <c r="C284" s="194"/>
      <c r="D284" s="195" t="s">
        <v>140</v>
      </c>
      <c r="E284" s="196" t="s">
        <v>28</v>
      </c>
      <c r="F284" s="197" t="s">
        <v>141</v>
      </c>
      <c r="G284" s="194"/>
      <c r="H284" s="196" t="s">
        <v>28</v>
      </c>
      <c r="I284" s="198"/>
      <c r="J284" s="194"/>
      <c r="K284" s="194"/>
      <c r="L284" s="199"/>
      <c r="M284" s="200"/>
      <c r="N284" s="201"/>
      <c r="O284" s="201"/>
      <c r="P284" s="201"/>
      <c r="Q284" s="201"/>
      <c r="R284" s="201"/>
      <c r="S284" s="201"/>
      <c r="T284" s="202"/>
      <c r="AT284" s="203" t="s">
        <v>140</v>
      </c>
      <c r="AU284" s="203" t="s">
        <v>85</v>
      </c>
      <c r="AV284" s="13" t="s">
        <v>83</v>
      </c>
      <c r="AW284" s="13" t="s">
        <v>35</v>
      </c>
      <c r="AX284" s="13" t="s">
        <v>75</v>
      </c>
      <c r="AY284" s="203" t="s">
        <v>128</v>
      </c>
    </row>
    <row r="285" spans="2:51" s="13" customFormat="1" ht="12">
      <c r="B285" s="193"/>
      <c r="C285" s="194"/>
      <c r="D285" s="195" t="s">
        <v>140</v>
      </c>
      <c r="E285" s="196" t="s">
        <v>28</v>
      </c>
      <c r="F285" s="197" t="s">
        <v>426</v>
      </c>
      <c r="G285" s="194"/>
      <c r="H285" s="196" t="s">
        <v>28</v>
      </c>
      <c r="I285" s="198"/>
      <c r="J285" s="194"/>
      <c r="K285" s="194"/>
      <c r="L285" s="199"/>
      <c r="M285" s="200"/>
      <c r="N285" s="201"/>
      <c r="O285" s="201"/>
      <c r="P285" s="201"/>
      <c r="Q285" s="201"/>
      <c r="R285" s="201"/>
      <c r="S285" s="201"/>
      <c r="T285" s="202"/>
      <c r="AT285" s="203" t="s">
        <v>140</v>
      </c>
      <c r="AU285" s="203" t="s">
        <v>85</v>
      </c>
      <c r="AV285" s="13" t="s">
        <v>83</v>
      </c>
      <c r="AW285" s="13" t="s">
        <v>35</v>
      </c>
      <c r="AX285" s="13" t="s">
        <v>75</v>
      </c>
      <c r="AY285" s="203" t="s">
        <v>128</v>
      </c>
    </row>
    <row r="286" spans="2:51" s="14" customFormat="1" ht="12">
      <c r="B286" s="204"/>
      <c r="C286" s="205"/>
      <c r="D286" s="195" t="s">
        <v>140</v>
      </c>
      <c r="E286" s="206" t="s">
        <v>28</v>
      </c>
      <c r="F286" s="207" t="s">
        <v>464</v>
      </c>
      <c r="G286" s="205"/>
      <c r="H286" s="208">
        <v>43.57</v>
      </c>
      <c r="I286" s="209"/>
      <c r="J286" s="205"/>
      <c r="K286" s="205"/>
      <c r="L286" s="210"/>
      <c r="M286" s="211"/>
      <c r="N286" s="212"/>
      <c r="O286" s="212"/>
      <c r="P286" s="212"/>
      <c r="Q286" s="212"/>
      <c r="R286" s="212"/>
      <c r="S286" s="212"/>
      <c r="T286" s="213"/>
      <c r="AT286" s="214" t="s">
        <v>140</v>
      </c>
      <c r="AU286" s="214" t="s">
        <v>85</v>
      </c>
      <c r="AV286" s="14" t="s">
        <v>85</v>
      </c>
      <c r="AW286" s="14" t="s">
        <v>35</v>
      </c>
      <c r="AX286" s="14" t="s">
        <v>75</v>
      </c>
      <c r="AY286" s="214" t="s">
        <v>128</v>
      </c>
    </row>
    <row r="287" spans="2:51" s="14" customFormat="1" ht="12">
      <c r="B287" s="204"/>
      <c r="C287" s="205"/>
      <c r="D287" s="195" t="s">
        <v>140</v>
      </c>
      <c r="E287" s="206" t="s">
        <v>28</v>
      </c>
      <c r="F287" s="207" t="s">
        <v>465</v>
      </c>
      <c r="G287" s="205"/>
      <c r="H287" s="208">
        <v>5.32</v>
      </c>
      <c r="I287" s="209"/>
      <c r="J287" s="205"/>
      <c r="K287" s="205"/>
      <c r="L287" s="210"/>
      <c r="M287" s="211"/>
      <c r="N287" s="212"/>
      <c r="O287" s="212"/>
      <c r="P287" s="212"/>
      <c r="Q287" s="212"/>
      <c r="R287" s="212"/>
      <c r="S287" s="212"/>
      <c r="T287" s="213"/>
      <c r="AT287" s="214" t="s">
        <v>140</v>
      </c>
      <c r="AU287" s="214" t="s">
        <v>85</v>
      </c>
      <c r="AV287" s="14" t="s">
        <v>85</v>
      </c>
      <c r="AW287" s="14" t="s">
        <v>35</v>
      </c>
      <c r="AX287" s="14" t="s">
        <v>75</v>
      </c>
      <c r="AY287" s="214" t="s">
        <v>128</v>
      </c>
    </row>
    <row r="288" spans="2:51" s="14" customFormat="1" ht="12">
      <c r="B288" s="204"/>
      <c r="C288" s="205"/>
      <c r="D288" s="195" t="s">
        <v>140</v>
      </c>
      <c r="E288" s="206" t="s">
        <v>28</v>
      </c>
      <c r="F288" s="207" t="s">
        <v>466</v>
      </c>
      <c r="G288" s="205"/>
      <c r="H288" s="208">
        <v>18.2</v>
      </c>
      <c r="I288" s="209"/>
      <c r="J288" s="205"/>
      <c r="K288" s="205"/>
      <c r="L288" s="210"/>
      <c r="M288" s="211"/>
      <c r="N288" s="212"/>
      <c r="O288" s="212"/>
      <c r="P288" s="212"/>
      <c r="Q288" s="212"/>
      <c r="R288" s="212"/>
      <c r="S288" s="212"/>
      <c r="T288" s="213"/>
      <c r="AT288" s="214" t="s">
        <v>140</v>
      </c>
      <c r="AU288" s="214" t="s">
        <v>85</v>
      </c>
      <c r="AV288" s="14" t="s">
        <v>85</v>
      </c>
      <c r="AW288" s="14" t="s">
        <v>35</v>
      </c>
      <c r="AX288" s="14" t="s">
        <v>75</v>
      </c>
      <c r="AY288" s="214" t="s">
        <v>128</v>
      </c>
    </row>
    <row r="289" spans="2:51" s="14" customFormat="1" ht="12">
      <c r="B289" s="204"/>
      <c r="C289" s="205"/>
      <c r="D289" s="195" t="s">
        <v>140</v>
      </c>
      <c r="E289" s="206" t="s">
        <v>28</v>
      </c>
      <c r="F289" s="207" t="s">
        <v>467</v>
      </c>
      <c r="G289" s="205"/>
      <c r="H289" s="208">
        <v>14.68</v>
      </c>
      <c r="I289" s="209"/>
      <c r="J289" s="205"/>
      <c r="K289" s="205"/>
      <c r="L289" s="210"/>
      <c r="M289" s="211"/>
      <c r="N289" s="212"/>
      <c r="O289" s="212"/>
      <c r="P289" s="212"/>
      <c r="Q289" s="212"/>
      <c r="R289" s="212"/>
      <c r="S289" s="212"/>
      <c r="T289" s="213"/>
      <c r="AT289" s="214" t="s">
        <v>140</v>
      </c>
      <c r="AU289" s="214" t="s">
        <v>85</v>
      </c>
      <c r="AV289" s="14" t="s">
        <v>85</v>
      </c>
      <c r="AW289" s="14" t="s">
        <v>35</v>
      </c>
      <c r="AX289" s="14" t="s">
        <v>75</v>
      </c>
      <c r="AY289" s="214" t="s">
        <v>128</v>
      </c>
    </row>
    <row r="290" spans="2:51" s="15" customFormat="1" ht="12">
      <c r="B290" s="225"/>
      <c r="C290" s="226"/>
      <c r="D290" s="195" t="s">
        <v>140</v>
      </c>
      <c r="E290" s="227" t="s">
        <v>28</v>
      </c>
      <c r="F290" s="228" t="s">
        <v>163</v>
      </c>
      <c r="G290" s="226"/>
      <c r="H290" s="229">
        <v>81.77</v>
      </c>
      <c r="I290" s="230"/>
      <c r="J290" s="226"/>
      <c r="K290" s="226"/>
      <c r="L290" s="231"/>
      <c r="M290" s="232"/>
      <c r="N290" s="233"/>
      <c r="O290" s="233"/>
      <c r="P290" s="233"/>
      <c r="Q290" s="233"/>
      <c r="R290" s="233"/>
      <c r="S290" s="233"/>
      <c r="T290" s="234"/>
      <c r="AT290" s="235" t="s">
        <v>140</v>
      </c>
      <c r="AU290" s="235" t="s">
        <v>85</v>
      </c>
      <c r="AV290" s="15" t="s">
        <v>136</v>
      </c>
      <c r="AW290" s="15" t="s">
        <v>35</v>
      </c>
      <c r="AX290" s="15" t="s">
        <v>83</v>
      </c>
      <c r="AY290" s="235" t="s">
        <v>128</v>
      </c>
    </row>
    <row r="291" spans="1:65" s="2" customFormat="1" ht="16.5" customHeight="1">
      <c r="A291" s="36"/>
      <c r="B291" s="37"/>
      <c r="C291" s="175" t="s">
        <v>468</v>
      </c>
      <c r="D291" s="175" t="s">
        <v>131</v>
      </c>
      <c r="E291" s="176" t="s">
        <v>469</v>
      </c>
      <c r="F291" s="177" t="s">
        <v>470</v>
      </c>
      <c r="G291" s="178" t="s">
        <v>208</v>
      </c>
      <c r="H291" s="179">
        <v>85.47</v>
      </c>
      <c r="I291" s="180"/>
      <c r="J291" s="181">
        <f>ROUND(I291*H291,2)</f>
        <v>0</v>
      </c>
      <c r="K291" s="177" t="s">
        <v>28</v>
      </c>
      <c r="L291" s="41"/>
      <c r="M291" s="182" t="s">
        <v>28</v>
      </c>
      <c r="N291" s="183" t="s">
        <v>46</v>
      </c>
      <c r="O291" s="66"/>
      <c r="P291" s="184">
        <f>O291*H291</f>
        <v>0</v>
      </c>
      <c r="Q291" s="184">
        <v>3E-05</v>
      </c>
      <c r="R291" s="184">
        <f>Q291*H291</f>
        <v>0.0025641</v>
      </c>
      <c r="S291" s="184">
        <v>0</v>
      </c>
      <c r="T291" s="185">
        <f>S291*H291</f>
        <v>0</v>
      </c>
      <c r="U291" s="36"/>
      <c r="V291" s="36"/>
      <c r="W291" s="36"/>
      <c r="X291" s="36"/>
      <c r="Y291" s="36"/>
      <c r="Z291" s="36"/>
      <c r="AA291" s="36"/>
      <c r="AB291" s="36"/>
      <c r="AC291" s="36"/>
      <c r="AD291" s="36"/>
      <c r="AE291" s="36"/>
      <c r="AR291" s="186" t="s">
        <v>230</v>
      </c>
      <c r="AT291" s="186" t="s">
        <v>131</v>
      </c>
      <c r="AU291" s="186" t="s">
        <v>85</v>
      </c>
      <c r="AY291" s="19" t="s">
        <v>128</v>
      </c>
      <c r="BE291" s="187">
        <f>IF(N291="základní",J291,0)</f>
        <v>0</v>
      </c>
      <c r="BF291" s="187">
        <f>IF(N291="snížená",J291,0)</f>
        <v>0</v>
      </c>
      <c r="BG291" s="187">
        <f>IF(N291="zákl. přenesená",J291,0)</f>
        <v>0</v>
      </c>
      <c r="BH291" s="187">
        <f>IF(N291="sníž. přenesená",J291,0)</f>
        <v>0</v>
      </c>
      <c r="BI291" s="187">
        <f>IF(N291="nulová",J291,0)</f>
        <v>0</v>
      </c>
      <c r="BJ291" s="19" t="s">
        <v>83</v>
      </c>
      <c r="BK291" s="187">
        <f>ROUND(I291*H291,2)</f>
        <v>0</v>
      </c>
      <c r="BL291" s="19" t="s">
        <v>230</v>
      </c>
      <c r="BM291" s="186" t="s">
        <v>471</v>
      </c>
    </row>
    <row r="292" spans="2:51" s="13" customFormat="1" ht="12">
      <c r="B292" s="193"/>
      <c r="C292" s="194"/>
      <c r="D292" s="195" t="s">
        <v>140</v>
      </c>
      <c r="E292" s="196" t="s">
        <v>28</v>
      </c>
      <c r="F292" s="197" t="s">
        <v>141</v>
      </c>
      <c r="G292" s="194"/>
      <c r="H292" s="196" t="s">
        <v>28</v>
      </c>
      <c r="I292" s="198"/>
      <c r="J292" s="194"/>
      <c r="K292" s="194"/>
      <c r="L292" s="199"/>
      <c r="M292" s="200"/>
      <c r="N292" s="201"/>
      <c r="O292" s="201"/>
      <c r="P292" s="201"/>
      <c r="Q292" s="201"/>
      <c r="R292" s="201"/>
      <c r="S292" s="201"/>
      <c r="T292" s="202"/>
      <c r="AT292" s="203" t="s">
        <v>140</v>
      </c>
      <c r="AU292" s="203" t="s">
        <v>85</v>
      </c>
      <c r="AV292" s="13" t="s">
        <v>83</v>
      </c>
      <c r="AW292" s="13" t="s">
        <v>35</v>
      </c>
      <c r="AX292" s="13" t="s">
        <v>75</v>
      </c>
      <c r="AY292" s="203" t="s">
        <v>128</v>
      </c>
    </row>
    <row r="293" spans="2:51" s="13" customFormat="1" ht="12">
      <c r="B293" s="193"/>
      <c r="C293" s="194"/>
      <c r="D293" s="195" t="s">
        <v>140</v>
      </c>
      <c r="E293" s="196" t="s">
        <v>28</v>
      </c>
      <c r="F293" s="197" t="s">
        <v>426</v>
      </c>
      <c r="G293" s="194"/>
      <c r="H293" s="196" t="s">
        <v>28</v>
      </c>
      <c r="I293" s="198"/>
      <c r="J293" s="194"/>
      <c r="K293" s="194"/>
      <c r="L293" s="199"/>
      <c r="M293" s="200"/>
      <c r="N293" s="201"/>
      <c r="O293" s="201"/>
      <c r="P293" s="201"/>
      <c r="Q293" s="201"/>
      <c r="R293" s="201"/>
      <c r="S293" s="201"/>
      <c r="T293" s="202"/>
      <c r="AT293" s="203" t="s">
        <v>140</v>
      </c>
      <c r="AU293" s="203" t="s">
        <v>85</v>
      </c>
      <c r="AV293" s="13" t="s">
        <v>83</v>
      </c>
      <c r="AW293" s="13" t="s">
        <v>35</v>
      </c>
      <c r="AX293" s="13" t="s">
        <v>75</v>
      </c>
      <c r="AY293" s="203" t="s">
        <v>128</v>
      </c>
    </row>
    <row r="294" spans="2:51" s="14" customFormat="1" ht="12">
      <c r="B294" s="204"/>
      <c r="C294" s="205"/>
      <c r="D294" s="195" t="s">
        <v>140</v>
      </c>
      <c r="E294" s="206" t="s">
        <v>28</v>
      </c>
      <c r="F294" s="207" t="s">
        <v>472</v>
      </c>
      <c r="G294" s="205"/>
      <c r="H294" s="208">
        <v>42.67</v>
      </c>
      <c r="I294" s="209"/>
      <c r="J294" s="205"/>
      <c r="K294" s="205"/>
      <c r="L294" s="210"/>
      <c r="M294" s="211"/>
      <c r="N294" s="212"/>
      <c r="O294" s="212"/>
      <c r="P294" s="212"/>
      <c r="Q294" s="212"/>
      <c r="R294" s="212"/>
      <c r="S294" s="212"/>
      <c r="T294" s="213"/>
      <c r="AT294" s="214" t="s">
        <v>140</v>
      </c>
      <c r="AU294" s="214" t="s">
        <v>85</v>
      </c>
      <c r="AV294" s="14" t="s">
        <v>85</v>
      </c>
      <c r="AW294" s="14" t="s">
        <v>35</v>
      </c>
      <c r="AX294" s="14" t="s">
        <v>75</v>
      </c>
      <c r="AY294" s="214" t="s">
        <v>128</v>
      </c>
    </row>
    <row r="295" spans="2:51" s="14" customFormat="1" ht="12">
      <c r="B295" s="204"/>
      <c r="C295" s="205"/>
      <c r="D295" s="195" t="s">
        <v>140</v>
      </c>
      <c r="E295" s="206" t="s">
        <v>28</v>
      </c>
      <c r="F295" s="207" t="s">
        <v>465</v>
      </c>
      <c r="G295" s="205"/>
      <c r="H295" s="208">
        <v>5.32</v>
      </c>
      <c r="I295" s="209"/>
      <c r="J295" s="205"/>
      <c r="K295" s="205"/>
      <c r="L295" s="210"/>
      <c r="M295" s="211"/>
      <c r="N295" s="212"/>
      <c r="O295" s="212"/>
      <c r="P295" s="212"/>
      <c r="Q295" s="212"/>
      <c r="R295" s="212"/>
      <c r="S295" s="212"/>
      <c r="T295" s="213"/>
      <c r="AT295" s="214" t="s">
        <v>140</v>
      </c>
      <c r="AU295" s="214" t="s">
        <v>85</v>
      </c>
      <c r="AV295" s="14" t="s">
        <v>85</v>
      </c>
      <c r="AW295" s="14" t="s">
        <v>35</v>
      </c>
      <c r="AX295" s="14" t="s">
        <v>75</v>
      </c>
      <c r="AY295" s="214" t="s">
        <v>128</v>
      </c>
    </row>
    <row r="296" spans="2:51" s="14" customFormat="1" ht="12">
      <c r="B296" s="204"/>
      <c r="C296" s="205"/>
      <c r="D296" s="195" t="s">
        <v>140</v>
      </c>
      <c r="E296" s="206" t="s">
        <v>28</v>
      </c>
      <c r="F296" s="207" t="s">
        <v>473</v>
      </c>
      <c r="G296" s="205"/>
      <c r="H296" s="208">
        <v>22.8</v>
      </c>
      <c r="I296" s="209"/>
      <c r="J296" s="205"/>
      <c r="K296" s="205"/>
      <c r="L296" s="210"/>
      <c r="M296" s="211"/>
      <c r="N296" s="212"/>
      <c r="O296" s="212"/>
      <c r="P296" s="212"/>
      <c r="Q296" s="212"/>
      <c r="R296" s="212"/>
      <c r="S296" s="212"/>
      <c r="T296" s="213"/>
      <c r="AT296" s="214" t="s">
        <v>140</v>
      </c>
      <c r="AU296" s="214" t="s">
        <v>85</v>
      </c>
      <c r="AV296" s="14" t="s">
        <v>85</v>
      </c>
      <c r="AW296" s="14" t="s">
        <v>35</v>
      </c>
      <c r="AX296" s="14" t="s">
        <v>75</v>
      </c>
      <c r="AY296" s="214" t="s">
        <v>128</v>
      </c>
    </row>
    <row r="297" spans="2:51" s="14" customFormat="1" ht="12">
      <c r="B297" s="204"/>
      <c r="C297" s="205"/>
      <c r="D297" s="195" t="s">
        <v>140</v>
      </c>
      <c r="E297" s="206" t="s">
        <v>28</v>
      </c>
      <c r="F297" s="207" t="s">
        <v>467</v>
      </c>
      <c r="G297" s="205"/>
      <c r="H297" s="208">
        <v>14.68</v>
      </c>
      <c r="I297" s="209"/>
      <c r="J297" s="205"/>
      <c r="K297" s="205"/>
      <c r="L297" s="210"/>
      <c r="M297" s="211"/>
      <c r="N297" s="212"/>
      <c r="O297" s="212"/>
      <c r="P297" s="212"/>
      <c r="Q297" s="212"/>
      <c r="R297" s="212"/>
      <c r="S297" s="212"/>
      <c r="T297" s="213"/>
      <c r="AT297" s="214" t="s">
        <v>140</v>
      </c>
      <c r="AU297" s="214" t="s">
        <v>85</v>
      </c>
      <c r="AV297" s="14" t="s">
        <v>85</v>
      </c>
      <c r="AW297" s="14" t="s">
        <v>35</v>
      </c>
      <c r="AX297" s="14" t="s">
        <v>75</v>
      </c>
      <c r="AY297" s="214" t="s">
        <v>128</v>
      </c>
    </row>
    <row r="298" spans="2:51" s="15" customFormat="1" ht="12">
      <c r="B298" s="225"/>
      <c r="C298" s="226"/>
      <c r="D298" s="195" t="s">
        <v>140</v>
      </c>
      <c r="E298" s="227" t="s">
        <v>28</v>
      </c>
      <c r="F298" s="228" t="s">
        <v>163</v>
      </c>
      <c r="G298" s="226"/>
      <c r="H298" s="229">
        <v>85.47</v>
      </c>
      <c r="I298" s="230"/>
      <c r="J298" s="226"/>
      <c r="K298" s="226"/>
      <c r="L298" s="231"/>
      <c r="M298" s="232"/>
      <c r="N298" s="233"/>
      <c r="O298" s="233"/>
      <c r="P298" s="233"/>
      <c r="Q298" s="233"/>
      <c r="R298" s="233"/>
      <c r="S298" s="233"/>
      <c r="T298" s="234"/>
      <c r="AT298" s="235" t="s">
        <v>140</v>
      </c>
      <c r="AU298" s="235" t="s">
        <v>85</v>
      </c>
      <c r="AV298" s="15" t="s">
        <v>136</v>
      </c>
      <c r="AW298" s="15" t="s">
        <v>35</v>
      </c>
      <c r="AX298" s="15" t="s">
        <v>83</v>
      </c>
      <c r="AY298" s="235" t="s">
        <v>128</v>
      </c>
    </row>
    <row r="299" spans="1:65" s="2" customFormat="1" ht="16.5" customHeight="1">
      <c r="A299" s="36"/>
      <c r="B299" s="37"/>
      <c r="C299" s="175" t="s">
        <v>474</v>
      </c>
      <c r="D299" s="175" t="s">
        <v>131</v>
      </c>
      <c r="E299" s="176" t="s">
        <v>475</v>
      </c>
      <c r="F299" s="177" t="s">
        <v>476</v>
      </c>
      <c r="G299" s="178" t="s">
        <v>134</v>
      </c>
      <c r="H299" s="179">
        <v>19</v>
      </c>
      <c r="I299" s="180"/>
      <c r="J299" s="181">
        <f>ROUND(I299*H299,2)</f>
        <v>0</v>
      </c>
      <c r="K299" s="177" t="s">
        <v>135</v>
      </c>
      <c r="L299" s="41"/>
      <c r="M299" s="182" t="s">
        <v>28</v>
      </c>
      <c r="N299" s="183" t="s">
        <v>46</v>
      </c>
      <c r="O299" s="66"/>
      <c r="P299" s="184">
        <f>O299*H299</f>
        <v>0</v>
      </c>
      <c r="Q299" s="184">
        <v>3E-05</v>
      </c>
      <c r="R299" s="184">
        <f>Q299*H299</f>
        <v>0.00057</v>
      </c>
      <c r="S299" s="184">
        <v>0</v>
      </c>
      <c r="T299" s="185">
        <f>S299*H299</f>
        <v>0</v>
      </c>
      <c r="U299" s="36"/>
      <c r="V299" s="36"/>
      <c r="W299" s="36"/>
      <c r="X299" s="36"/>
      <c r="Y299" s="36"/>
      <c r="Z299" s="36"/>
      <c r="AA299" s="36"/>
      <c r="AB299" s="36"/>
      <c r="AC299" s="36"/>
      <c r="AD299" s="36"/>
      <c r="AE299" s="36"/>
      <c r="AR299" s="186" t="s">
        <v>230</v>
      </c>
      <c r="AT299" s="186" t="s">
        <v>131</v>
      </c>
      <c r="AU299" s="186" t="s">
        <v>85</v>
      </c>
      <c r="AY299" s="19" t="s">
        <v>128</v>
      </c>
      <c r="BE299" s="187">
        <f>IF(N299="základní",J299,0)</f>
        <v>0</v>
      </c>
      <c r="BF299" s="187">
        <f>IF(N299="snížená",J299,0)</f>
        <v>0</v>
      </c>
      <c r="BG299" s="187">
        <f>IF(N299="zákl. přenesená",J299,0)</f>
        <v>0</v>
      </c>
      <c r="BH299" s="187">
        <f>IF(N299="sníž. přenesená",J299,0)</f>
        <v>0</v>
      </c>
      <c r="BI299" s="187">
        <f>IF(N299="nulová",J299,0)</f>
        <v>0</v>
      </c>
      <c r="BJ299" s="19" t="s">
        <v>83</v>
      </c>
      <c r="BK299" s="187">
        <f>ROUND(I299*H299,2)</f>
        <v>0</v>
      </c>
      <c r="BL299" s="19" t="s">
        <v>230</v>
      </c>
      <c r="BM299" s="186" t="s">
        <v>477</v>
      </c>
    </row>
    <row r="300" spans="1:47" s="2" customFormat="1" ht="12">
      <c r="A300" s="36"/>
      <c r="B300" s="37"/>
      <c r="C300" s="38"/>
      <c r="D300" s="188" t="s">
        <v>138</v>
      </c>
      <c r="E300" s="38"/>
      <c r="F300" s="189" t="s">
        <v>478</v>
      </c>
      <c r="G300" s="38"/>
      <c r="H300" s="38"/>
      <c r="I300" s="190"/>
      <c r="J300" s="38"/>
      <c r="K300" s="38"/>
      <c r="L300" s="41"/>
      <c r="M300" s="191"/>
      <c r="N300" s="192"/>
      <c r="O300" s="66"/>
      <c r="P300" s="66"/>
      <c r="Q300" s="66"/>
      <c r="R300" s="66"/>
      <c r="S300" s="66"/>
      <c r="T300" s="67"/>
      <c r="U300" s="36"/>
      <c r="V300" s="36"/>
      <c r="W300" s="36"/>
      <c r="X300" s="36"/>
      <c r="Y300" s="36"/>
      <c r="Z300" s="36"/>
      <c r="AA300" s="36"/>
      <c r="AB300" s="36"/>
      <c r="AC300" s="36"/>
      <c r="AD300" s="36"/>
      <c r="AE300" s="36"/>
      <c r="AT300" s="19" t="s">
        <v>138</v>
      </c>
      <c r="AU300" s="19" t="s">
        <v>85</v>
      </c>
    </row>
    <row r="301" spans="2:51" s="13" customFormat="1" ht="12">
      <c r="B301" s="193"/>
      <c r="C301" s="194"/>
      <c r="D301" s="195" t="s">
        <v>140</v>
      </c>
      <c r="E301" s="196" t="s">
        <v>28</v>
      </c>
      <c r="F301" s="197" t="s">
        <v>141</v>
      </c>
      <c r="G301" s="194"/>
      <c r="H301" s="196" t="s">
        <v>28</v>
      </c>
      <c r="I301" s="198"/>
      <c r="J301" s="194"/>
      <c r="K301" s="194"/>
      <c r="L301" s="199"/>
      <c r="M301" s="200"/>
      <c r="N301" s="201"/>
      <c r="O301" s="201"/>
      <c r="P301" s="201"/>
      <c r="Q301" s="201"/>
      <c r="R301" s="201"/>
      <c r="S301" s="201"/>
      <c r="T301" s="202"/>
      <c r="AT301" s="203" t="s">
        <v>140</v>
      </c>
      <c r="AU301" s="203" t="s">
        <v>85</v>
      </c>
      <c r="AV301" s="13" t="s">
        <v>83</v>
      </c>
      <c r="AW301" s="13" t="s">
        <v>35</v>
      </c>
      <c r="AX301" s="13" t="s">
        <v>75</v>
      </c>
      <c r="AY301" s="203" t="s">
        <v>128</v>
      </c>
    </row>
    <row r="302" spans="2:51" s="13" customFormat="1" ht="12">
      <c r="B302" s="193"/>
      <c r="C302" s="194"/>
      <c r="D302" s="195" t="s">
        <v>140</v>
      </c>
      <c r="E302" s="196" t="s">
        <v>28</v>
      </c>
      <c r="F302" s="197" t="s">
        <v>426</v>
      </c>
      <c r="G302" s="194"/>
      <c r="H302" s="196" t="s">
        <v>28</v>
      </c>
      <c r="I302" s="198"/>
      <c r="J302" s="194"/>
      <c r="K302" s="194"/>
      <c r="L302" s="199"/>
      <c r="M302" s="200"/>
      <c r="N302" s="201"/>
      <c r="O302" s="201"/>
      <c r="P302" s="201"/>
      <c r="Q302" s="201"/>
      <c r="R302" s="201"/>
      <c r="S302" s="201"/>
      <c r="T302" s="202"/>
      <c r="AT302" s="203" t="s">
        <v>140</v>
      </c>
      <c r="AU302" s="203" t="s">
        <v>85</v>
      </c>
      <c r="AV302" s="13" t="s">
        <v>83</v>
      </c>
      <c r="AW302" s="13" t="s">
        <v>35</v>
      </c>
      <c r="AX302" s="13" t="s">
        <v>75</v>
      </c>
      <c r="AY302" s="203" t="s">
        <v>128</v>
      </c>
    </row>
    <row r="303" spans="2:51" s="14" customFormat="1" ht="12">
      <c r="B303" s="204"/>
      <c r="C303" s="205"/>
      <c r="D303" s="195" t="s">
        <v>140</v>
      </c>
      <c r="E303" s="206" t="s">
        <v>28</v>
      </c>
      <c r="F303" s="207" t="s">
        <v>479</v>
      </c>
      <c r="G303" s="205"/>
      <c r="H303" s="208">
        <v>7</v>
      </c>
      <c r="I303" s="209"/>
      <c r="J303" s="205"/>
      <c r="K303" s="205"/>
      <c r="L303" s="210"/>
      <c r="M303" s="211"/>
      <c r="N303" s="212"/>
      <c r="O303" s="212"/>
      <c r="P303" s="212"/>
      <c r="Q303" s="212"/>
      <c r="R303" s="212"/>
      <c r="S303" s="212"/>
      <c r="T303" s="213"/>
      <c r="AT303" s="214" t="s">
        <v>140</v>
      </c>
      <c r="AU303" s="214" t="s">
        <v>85</v>
      </c>
      <c r="AV303" s="14" t="s">
        <v>85</v>
      </c>
      <c r="AW303" s="14" t="s">
        <v>35</v>
      </c>
      <c r="AX303" s="14" t="s">
        <v>75</v>
      </c>
      <c r="AY303" s="214" t="s">
        <v>128</v>
      </c>
    </row>
    <row r="304" spans="2:51" s="14" customFormat="1" ht="12">
      <c r="B304" s="204"/>
      <c r="C304" s="205"/>
      <c r="D304" s="195" t="s">
        <v>140</v>
      </c>
      <c r="E304" s="206" t="s">
        <v>28</v>
      </c>
      <c r="F304" s="207" t="s">
        <v>480</v>
      </c>
      <c r="G304" s="205"/>
      <c r="H304" s="208">
        <v>8</v>
      </c>
      <c r="I304" s="209"/>
      <c r="J304" s="205"/>
      <c r="K304" s="205"/>
      <c r="L304" s="210"/>
      <c r="M304" s="211"/>
      <c r="N304" s="212"/>
      <c r="O304" s="212"/>
      <c r="P304" s="212"/>
      <c r="Q304" s="212"/>
      <c r="R304" s="212"/>
      <c r="S304" s="212"/>
      <c r="T304" s="213"/>
      <c r="AT304" s="214" t="s">
        <v>140</v>
      </c>
      <c r="AU304" s="214" t="s">
        <v>85</v>
      </c>
      <c r="AV304" s="14" t="s">
        <v>85</v>
      </c>
      <c r="AW304" s="14" t="s">
        <v>35</v>
      </c>
      <c r="AX304" s="14" t="s">
        <v>75</v>
      </c>
      <c r="AY304" s="214" t="s">
        <v>128</v>
      </c>
    </row>
    <row r="305" spans="2:51" s="14" customFormat="1" ht="12">
      <c r="B305" s="204"/>
      <c r="C305" s="205"/>
      <c r="D305" s="195" t="s">
        <v>140</v>
      </c>
      <c r="E305" s="206" t="s">
        <v>28</v>
      </c>
      <c r="F305" s="207" t="s">
        <v>481</v>
      </c>
      <c r="G305" s="205"/>
      <c r="H305" s="208">
        <v>4</v>
      </c>
      <c r="I305" s="209"/>
      <c r="J305" s="205"/>
      <c r="K305" s="205"/>
      <c r="L305" s="210"/>
      <c r="M305" s="211"/>
      <c r="N305" s="212"/>
      <c r="O305" s="212"/>
      <c r="P305" s="212"/>
      <c r="Q305" s="212"/>
      <c r="R305" s="212"/>
      <c r="S305" s="212"/>
      <c r="T305" s="213"/>
      <c r="AT305" s="214" t="s">
        <v>140</v>
      </c>
      <c r="AU305" s="214" t="s">
        <v>85</v>
      </c>
      <c r="AV305" s="14" t="s">
        <v>85</v>
      </c>
      <c r="AW305" s="14" t="s">
        <v>35</v>
      </c>
      <c r="AX305" s="14" t="s">
        <v>75</v>
      </c>
      <c r="AY305" s="214" t="s">
        <v>128</v>
      </c>
    </row>
    <row r="306" spans="2:51" s="15" customFormat="1" ht="12">
      <c r="B306" s="225"/>
      <c r="C306" s="226"/>
      <c r="D306" s="195" t="s">
        <v>140</v>
      </c>
      <c r="E306" s="227" t="s">
        <v>28</v>
      </c>
      <c r="F306" s="228" t="s">
        <v>163</v>
      </c>
      <c r="G306" s="226"/>
      <c r="H306" s="229">
        <v>19</v>
      </c>
      <c r="I306" s="230"/>
      <c r="J306" s="226"/>
      <c r="K306" s="226"/>
      <c r="L306" s="231"/>
      <c r="M306" s="232"/>
      <c r="N306" s="233"/>
      <c r="O306" s="233"/>
      <c r="P306" s="233"/>
      <c r="Q306" s="233"/>
      <c r="R306" s="233"/>
      <c r="S306" s="233"/>
      <c r="T306" s="234"/>
      <c r="AT306" s="235" t="s">
        <v>140</v>
      </c>
      <c r="AU306" s="235" t="s">
        <v>85</v>
      </c>
      <c r="AV306" s="15" t="s">
        <v>136</v>
      </c>
      <c r="AW306" s="15" t="s">
        <v>35</v>
      </c>
      <c r="AX306" s="15" t="s">
        <v>83</v>
      </c>
      <c r="AY306" s="235" t="s">
        <v>128</v>
      </c>
    </row>
    <row r="307" spans="1:65" s="2" customFormat="1" ht="16.5" customHeight="1">
      <c r="A307" s="36"/>
      <c r="B307" s="37"/>
      <c r="C307" s="175" t="s">
        <v>482</v>
      </c>
      <c r="D307" s="175" t="s">
        <v>131</v>
      </c>
      <c r="E307" s="176" t="s">
        <v>483</v>
      </c>
      <c r="F307" s="177" t="s">
        <v>484</v>
      </c>
      <c r="G307" s="178" t="s">
        <v>134</v>
      </c>
      <c r="H307" s="179">
        <v>12</v>
      </c>
      <c r="I307" s="180"/>
      <c r="J307" s="181">
        <f>ROUND(I307*H307,2)</f>
        <v>0</v>
      </c>
      <c r="K307" s="177" t="s">
        <v>135</v>
      </c>
      <c r="L307" s="41"/>
      <c r="M307" s="182" t="s">
        <v>28</v>
      </c>
      <c r="N307" s="183" t="s">
        <v>46</v>
      </c>
      <c r="O307" s="66"/>
      <c r="P307" s="184">
        <f>O307*H307</f>
        <v>0</v>
      </c>
      <c r="Q307" s="184">
        <v>3E-05</v>
      </c>
      <c r="R307" s="184">
        <f>Q307*H307</f>
        <v>0.00036</v>
      </c>
      <c r="S307" s="184">
        <v>0</v>
      </c>
      <c r="T307" s="185">
        <f>S307*H307</f>
        <v>0</v>
      </c>
      <c r="U307" s="36"/>
      <c r="V307" s="36"/>
      <c r="W307" s="36"/>
      <c r="X307" s="36"/>
      <c r="Y307" s="36"/>
      <c r="Z307" s="36"/>
      <c r="AA307" s="36"/>
      <c r="AB307" s="36"/>
      <c r="AC307" s="36"/>
      <c r="AD307" s="36"/>
      <c r="AE307" s="36"/>
      <c r="AR307" s="186" t="s">
        <v>230</v>
      </c>
      <c r="AT307" s="186" t="s">
        <v>131</v>
      </c>
      <c r="AU307" s="186" t="s">
        <v>85</v>
      </c>
      <c r="AY307" s="19" t="s">
        <v>128</v>
      </c>
      <c r="BE307" s="187">
        <f>IF(N307="základní",J307,0)</f>
        <v>0</v>
      </c>
      <c r="BF307" s="187">
        <f>IF(N307="snížená",J307,0)</f>
        <v>0</v>
      </c>
      <c r="BG307" s="187">
        <f>IF(N307="zákl. přenesená",J307,0)</f>
        <v>0</v>
      </c>
      <c r="BH307" s="187">
        <f>IF(N307="sníž. přenesená",J307,0)</f>
        <v>0</v>
      </c>
      <c r="BI307" s="187">
        <f>IF(N307="nulová",J307,0)</f>
        <v>0</v>
      </c>
      <c r="BJ307" s="19" t="s">
        <v>83</v>
      </c>
      <c r="BK307" s="187">
        <f>ROUND(I307*H307,2)</f>
        <v>0</v>
      </c>
      <c r="BL307" s="19" t="s">
        <v>230</v>
      </c>
      <c r="BM307" s="186" t="s">
        <v>485</v>
      </c>
    </row>
    <row r="308" spans="1:47" s="2" customFormat="1" ht="12">
      <c r="A308" s="36"/>
      <c r="B308" s="37"/>
      <c r="C308" s="38"/>
      <c r="D308" s="188" t="s">
        <v>138</v>
      </c>
      <c r="E308" s="38"/>
      <c r="F308" s="189" t="s">
        <v>486</v>
      </c>
      <c r="G308" s="38"/>
      <c r="H308" s="38"/>
      <c r="I308" s="190"/>
      <c r="J308" s="38"/>
      <c r="K308" s="38"/>
      <c r="L308" s="41"/>
      <c r="M308" s="191"/>
      <c r="N308" s="192"/>
      <c r="O308" s="66"/>
      <c r="P308" s="66"/>
      <c r="Q308" s="66"/>
      <c r="R308" s="66"/>
      <c r="S308" s="66"/>
      <c r="T308" s="67"/>
      <c r="U308" s="36"/>
      <c r="V308" s="36"/>
      <c r="W308" s="36"/>
      <c r="X308" s="36"/>
      <c r="Y308" s="36"/>
      <c r="Z308" s="36"/>
      <c r="AA308" s="36"/>
      <c r="AB308" s="36"/>
      <c r="AC308" s="36"/>
      <c r="AD308" s="36"/>
      <c r="AE308" s="36"/>
      <c r="AT308" s="19" t="s">
        <v>138</v>
      </c>
      <c r="AU308" s="19" t="s">
        <v>85</v>
      </c>
    </row>
    <row r="309" spans="2:51" s="13" customFormat="1" ht="12">
      <c r="B309" s="193"/>
      <c r="C309" s="194"/>
      <c r="D309" s="195" t="s">
        <v>140</v>
      </c>
      <c r="E309" s="196" t="s">
        <v>28</v>
      </c>
      <c r="F309" s="197" t="s">
        <v>141</v>
      </c>
      <c r="G309" s="194"/>
      <c r="H309" s="196" t="s">
        <v>28</v>
      </c>
      <c r="I309" s="198"/>
      <c r="J309" s="194"/>
      <c r="K309" s="194"/>
      <c r="L309" s="199"/>
      <c r="M309" s="200"/>
      <c r="N309" s="201"/>
      <c r="O309" s="201"/>
      <c r="P309" s="201"/>
      <c r="Q309" s="201"/>
      <c r="R309" s="201"/>
      <c r="S309" s="201"/>
      <c r="T309" s="202"/>
      <c r="AT309" s="203" t="s">
        <v>140</v>
      </c>
      <c r="AU309" s="203" t="s">
        <v>85</v>
      </c>
      <c r="AV309" s="13" t="s">
        <v>83</v>
      </c>
      <c r="AW309" s="13" t="s">
        <v>35</v>
      </c>
      <c r="AX309" s="13" t="s">
        <v>75</v>
      </c>
      <c r="AY309" s="203" t="s">
        <v>128</v>
      </c>
    </row>
    <row r="310" spans="2:51" s="13" customFormat="1" ht="12">
      <c r="B310" s="193"/>
      <c r="C310" s="194"/>
      <c r="D310" s="195" t="s">
        <v>140</v>
      </c>
      <c r="E310" s="196" t="s">
        <v>28</v>
      </c>
      <c r="F310" s="197" t="s">
        <v>487</v>
      </c>
      <c r="G310" s="194"/>
      <c r="H310" s="196" t="s">
        <v>28</v>
      </c>
      <c r="I310" s="198"/>
      <c r="J310" s="194"/>
      <c r="K310" s="194"/>
      <c r="L310" s="199"/>
      <c r="M310" s="200"/>
      <c r="N310" s="201"/>
      <c r="O310" s="201"/>
      <c r="P310" s="201"/>
      <c r="Q310" s="201"/>
      <c r="R310" s="201"/>
      <c r="S310" s="201"/>
      <c r="T310" s="202"/>
      <c r="AT310" s="203" t="s">
        <v>140</v>
      </c>
      <c r="AU310" s="203" t="s">
        <v>85</v>
      </c>
      <c r="AV310" s="13" t="s">
        <v>83</v>
      </c>
      <c r="AW310" s="13" t="s">
        <v>35</v>
      </c>
      <c r="AX310" s="13" t="s">
        <v>75</v>
      </c>
      <c r="AY310" s="203" t="s">
        <v>128</v>
      </c>
    </row>
    <row r="311" spans="2:51" s="14" customFormat="1" ht="12">
      <c r="B311" s="204"/>
      <c r="C311" s="205"/>
      <c r="D311" s="195" t="s">
        <v>140</v>
      </c>
      <c r="E311" s="206" t="s">
        <v>28</v>
      </c>
      <c r="F311" s="207" t="s">
        <v>488</v>
      </c>
      <c r="G311" s="205"/>
      <c r="H311" s="208">
        <v>12</v>
      </c>
      <c r="I311" s="209"/>
      <c r="J311" s="205"/>
      <c r="K311" s="205"/>
      <c r="L311" s="210"/>
      <c r="M311" s="211"/>
      <c r="N311" s="212"/>
      <c r="O311" s="212"/>
      <c r="P311" s="212"/>
      <c r="Q311" s="212"/>
      <c r="R311" s="212"/>
      <c r="S311" s="212"/>
      <c r="T311" s="213"/>
      <c r="AT311" s="214" t="s">
        <v>140</v>
      </c>
      <c r="AU311" s="214" t="s">
        <v>85</v>
      </c>
      <c r="AV311" s="14" t="s">
        <v>85</v>
      </c>
      <c r="AW311" s="14" t="s">
        <v>35</v>
      </c>
      <c r="AX311" s="14" t="s">
        <v>83</v>
      </c>
      <c r="AY311" s="214" t="s">
        <v>128</v>
      </c>
    </row>
    <row r="312" spans="1:65" s="2" customFormat="1" ht="16.5" customHeight="1">
      <c r="A312" s="36"/>
      <c r="B312" s="37"/>
      <c r="C312" s="215" t="s">
        <v>489</v>
      </c>
      <c r="D312" s="215" t="s">
        <v>143</v>
      </c>
      <c r="E312" s="216" t="s">
        <v>449</v>
      </c>
      <c r="F312" s="217" t="s">
        <v>450</v>
      </c>
      <c r="G312" s="218" t="s">
        <v>179</v>
      </c>
      <c r="H312" s="219">
        <v>20.167</v>
      </c>
      <c r="I312" s="220"/>
      <c r="J312" s="221">
        <f>ROUND(I312*H312,2)</f>
        <v>0</v>
      </c>
      <c r="K312" s="217" t="s">
        <v>28</v>
      </c>
      <c r="L312" s="222"/>
      <c r="M312" s="223" t="s">
        <v>28</v>
      </c>
      <c r="N312" s="224" t="s">
        <v>46</v>
      </c>
      <c r="O312" s="66"/>
      <c r="P312" s="184">
        <f>O312*H312</f>
        <v>0</v>
      </c>
      <c r="Q312" s="184">
        <v>0.0029</v>
      </c>
      <c r="R312" s="184">
        <f>Q312*H312</f>
        <v>0.0584843</v>
      </c>
      <c r="S312" s="184">
        <v>0</v>
      </c>
      <c r="T312" s="185">
        <f>S312*H312</f>
        <v>0</v>
      </c>
      <c r="U312" s="36"/>
      <c r="V312" s="36"/>
      <c r="W312" s="36"/>
      <c r="X312" s="36"/>
      <c r="Y312" s="36"/>
      <c r="Z312" s="36"/>
      <c r="AA312" s="36"/>
      <c r="AB312" s="36"/>
      <c r="AC312" s="36"/>
      <c r="AD312" s="36"/>
      <c r="AE312" s="36"/>
      <c r="AR312" s="186" t="s">
        <v>313</v>
      </c>
      <c r="AT312" s="186" t="s">
        <v>143</v>
      </c>
      <c r="AU312" s="186" t="s">
        <v>85</v>
      </c>
      <c r="AY312" s="19" t="s">
        <v>128</v>
      </c>
      <c r="BE312" s="187">
        <f>IF(N312="základní",J312,0)</f>
        <v>0</v>
      </c>
      <c r="BF312" s="187">
        <f>IF(N312="snížená",J312,0)</f>
        <v>0</v>
      </c>
      <c r="BG312" s="187">
        <f>IF(N312="zákl. přenesená",J312,0)</f>
        <v>0</v>
      </c>
      <c r="BH312" s="187">
        <f>IF(N312="sníž. přenesená",J312,0)</f>
        <v>0</v>
      </c>
      <c r="BI312" s="187">
        <f>IF(N312="nulová",J312,0)</f>
        <v>0</v>
      </c>
      <c r="BJ312" s="19" t="s">
        <v>83</v>
      </c>
      <c r="BK312" s="187">
        <f>ROUND(I312*H312,2)</f>
        <v>0</v>
      </c>
      <c r="BL312" s="19" t="s">
        <v>230</v>
      </c>
      <c r="BM312" s="186" t="s">
        <v>490</v>
      </c>
    </row>
    <row r="313" spans="2:51" s="14" customFormat="1" ht="12">
      <c r="B313" s="204"/>
      <c r="C313" s="205"/>
      <c r="D313" s="195" t="s">
        <v>140</v>
      </c>
      <c r="E313" s="206" t="s">
        <v>28</v>
      </c>
      <c r="F313" s="207" t="s">
        <v>491</v>
      </c>
      <c r="G313" s="205"/>
      <c r="H313" s="208">
        <v>18.334</v>
      </c>
      <c r="I313" s="209"/>
      <c r="J313" s="205"/>
      <c r="K313" s="205"/>
      <c r="L313" s="210"/>
      <c r="M313" s="211"/>
      <c r="N313" s="212"/>
      <c r="O313" s="212"/>
      <c r="P313" s="212"/>
      <c r="Q313" s="212"/>
      <c r="R313" s="212"/>
      <c r="S313" s="212"/>
      <c r="T313" s="213"/>
      <c r="AT313" s="214" t="s">
        <v>140</v>
      </c>
      <c r="AU313" s="214" t="s">
        <v>85</v>
      </c>
      <c r="AV313" s="14" t="s">
        <v>85</v>
      </c>
      <c r="AW313" s="14" t="s">
        <v>35</v>
      </c>
      <c r="AX313" s="14" t="s">
        <v>83</v>
      </c>
      <c r="AY313" s="214" t="s">
        <v>128</v>
      </c>
    </row>
    <row r="314" spans="2:51" s="14" customFormat="1" ht="12">
      <c r="B314" s="204"/>
      <c r="C314" s="205"/>
      <c r="D314" s="195" t="s">
        <v>140</v>
      </c>
      <c r="E314" s="205"/>
      <c r="F314" s="207" t="s">
        <v>492</v>
      </c>
      <c r="G314" s="205"/>
      <c r="H314" s="208">
        <v>20.167</v>
      </c>
      <c r="I314" s="209"/>
      <c r="J314" s="205"/>
      <c r="K314" s="205"/>
      <c r="L314" s="210"/>
      <c r="M314" s="211"/>
      <c r="N314" s="212"/>
      <c r="O314" s="212"/>
      <c r="P314" s="212"/>
      <c r="Q314" s="212"/>
      <c r="R314" s="212"/>
      <c r="S314" s="212"/>
      <c r="T314" s="213"/>
      <c r="AT314" s="214" t="s">
        <v>140</v>
      </c>
      <c r="AU314" s="214" t="s">
        <v>85</v>
      </c>
      <c r="AV314" s="14" t="s">
        <v>85</v>
      </c>
      <c r="AW314" s="14" t="s">
        <v>4</v>
      </c>
      <c r="AX314" s="14" t="s">
        <v>83</v>
      </c>
      <c r="AY314" s="214" t="s">
        <v>128</v>
      </c>
    </row>
    <row r="315" spans="1:65" s="2" customFormat="1" ht="24.2" customHeight="1">
      <c r="A315" s="36"/>
      <c r="B315" s="37"/>
      <c r="C315" s="175" t="s">
        <v>493</v>
      </c>
      <c r="D315" s="175" t="s">
        <v>131</v>
      </c>
      <c r="E315" s="176" t="s">
        <v>494</v>
      </c>
      <c r="F315" s="177" t="s">
        <v>495</v>
      </c>
      <c r="G315" s="178" t="s">
        <v>267</v>
      </c>
      <c r="H315" s="236"/>
      <c r="I315" s="180"/>
      <c r="J315" s="181">
        <f>ROUND(I315*H315,2)</f>
        <v>0</v>
      </c>
      <c r="K315" s="177" t="s">
        <v>135</v>
      </c>
      <c r="L315" s="41"/>
      <c r="M315" s="182" t="s">
        <v>28</v>
      </c>
      <c r="N315" s="183" t="s">
        <v>46</v>
      </c>
      <c r="O315" s="66"/>
      <c r="P315" s="184">
        <f>O315*H315</f>
        <v>0</v>
      </c>
      <c r="Q315" s="184">
        <v>0</v>
      </c>
      <c r="R315" s="184">
        <f>Q315*H315</f>
        <v>0</v>
      </c>
      <c r="S315" s="184">
        <v>0</v>
      </c>
      <c r="T315" s="185">
        <f>S315*H315</f>
        <v>0</v>
      </c>
      <c r="U315" s="36"/>
      <c r="V315" s="36"/>
      <c r="W315" s="36"/>
      <c r="X315" s="36"/>
      <c r="Y315" s="36"/>
      <c r="Z315" s="36"/>
      <c r="AA315" s="36"/>
      <c r="AB315" s="36"/>
      <c r="AC315" s="36"/>
      <c r="AD315" s="36"/>
      <c r="AE315" s="36"/>
      <c r="AR315" s="186" t="s">
        <v>230</v>
      </c>
      <c r="AT315" s="186" t="s">
        <v>131</v>
      </c>
      <c r="AU315" s="186" t="s">
        <v>85</v>
      </c>
      <c r="AY315" s="19" t="s">
        <v>128</v>
      </c>
      <c r="BE315" s="187">
        <f>IF(N315="základní",J315,0)</f>
        <v>0</v>
      </c>
      <c r="BF315" s="187">
        <f>IF(N315="snížená",J315,0)</f>
        <v>0</v>
      </c>
      <c r="BG315" s="187">
        <f>IF(N315="zákl. přenesená",J315,0)</f>
        <v>0</v>
      </c>
      <c r="BH315" s="187">
        <f>IF(N315="sníž. přenesená",J315,0)</f>
        <v>0</v>
      </c>
      <c r="BI315" s="187">
        <f>IF(N315="nulová",J315,0)</f>
        <v>0</v>
      </c>
      <c r="BJ315" s="19" t="s">
        <v>83</v>
      </c>
      <c r="BK315" s="187">
        <f>ROUND(I315*H315,2)</f>
        <v>0</v>
      </c>
      <c r="BL315" s="19" t="s">
        <v>230</v>
      </c>
      <c r="BM315" s="186" t="s">
        <v>496</v>
      </c>
    </row>
    <row r="316" spans="1:47" s="2" customFormat="1" ht="12">
      <c r="A316" s="36"/>
      <c r="B316" s="37"/>
      <c r="C316" s="38"/>
      <c r="D316" s="188" t="s">
        <v>138</v>
      </c>
      <c r="E316" s="38"/>
      <c r="F316" s="189" t="s">
        <v>497</v>
      </c>
      <c r="G316" s="38"/>
      <c r="H316" s="38"/>
      <c r="I316" s="190"/>
      <c r="J316" s="38"/>
      <c r="K316" s="38"/>
      <c r="L316" s="41"/>
      <c r="M316" s="191"/>
      <c r="N316" s="192"/>
      <c r="O316" s="66"/>
      <c r="P316" s="66"/>
      <c r="Q316" s="66"/>
      <c r="R316" s="66"/>
      <c r="S316" s="66"/>
      <c r="T316" s="67"/>
      <c r="U316" s="36"/>
      <c r="V316" s="36"/>
      <c r="W316" s="36"/>
      <c r="X316" s="36"/>
      <c r="Y316" s="36"/>
      <c r="Z316" s="36"/>
      <c r="AA316" s="36"/>
      <c r="AB316" s="36"/>
      <c r="AC316" s="36"/>
      <c r="AD316" s="36"/>
      <c r="AE316" s="36"/>
      <c r="AT316" s="19" t="s">
        <v>138</v>
      </c>
      <c r="AU316" s="19" t="s">
        <v>85</v>
      </c>
    </row>
    <row r="317" spans="2:63" s="12" customFormat="1" ht="22.9" customHeight="1">
      <c r="B317" s="159"/>
      <c r="C317" s="160"/>
      <c r="D317" s="161" t="s">
        <v>74</v>
      </c>
      <c r="E317" s="173" t="s">
        <v>498</v>
      </c>
      <c r="F317" s="173" t="s">
        <v>499</v>
      </c>
      <c r="G317" s="160"/>
      <c r="H317" s="160"/>
      <c r="I317" s="163"/>
      <c r="J317" s="174">
        <f>BK317</f>
        <v>0</v>
      </c>
      <c r="K317" s="160"/>
      <c r="L317" s="165"/>
      <c r="M317" s="166"/>
      <c r="N317" s="167"/>
      <c r="O317" s="167"/>
      <c r="P317" s="168">
        <f>SUM(P318:P321)</f>
        <v>0</v>
      </c>
      <c r="Q317" s="167"/>
      <c r="R317" s="168">
        <f>SUM(R318:R321)</f>
        <v>0</v>
      </c>
      <c r="S317" s="167"/>
      <c r="T317" s="169">
        <f>SUM(T318:T321)</f>
        <v>0.090168</v>
      </c>
      <c r="AR317" s="170" t="s">
        <v>85</v>
      </c>
      <c r="AT317" s="171" t="s">
        <v>74</v>
      </c>
      <c r="AU317" s="171" t="s">
        <v>83</v>
      </c>
      <c r="AY317" s="170" t="s">
        <v>128</v>
      </c>
      <c r="BK317" s="172">
        <f>SUM(BK318:BK321)</f>
        <v>0</v>
      </c>
    </row>
    <row r="318" spans="1:65" s="2" customFormat="1" ht="16.5" customHeight="1">
      <c r="A318" s="36"/>
      <c r="B318" s="37"/>
      <c r="C318" s="175" t="s">
        <v>500</v>
      </c>
      <c r="D318" s="175" t="s">
        <v>131</v>
      </c>
      <c r="E318" s="176" t="s">
        <v>501</v>
      </c>
      <c r="F318" s="177" t="s">
        <v>502</v>
      </c>
      <c r="G318" s="178" t="s">
        <v>179</v>
      </c>
      <c r="H318" s="179">
        <v>3.315</v>
      </c>
      <c r="I318" s="180"/>
      <c r="J318" s="181">
        <f>ROUND(I318*H318,2)</f>
        <v>0</v>
      </c>
      <c r="K318" s="177" t="s">
        <v>135</v>
      </c>
      <c r="L318" s="41"/>
      <c r="M318" s="182" t="s">
        <v>28</v>
      </c>
      <c r="N318" s="183" t="s">
        <v>46</v>
      </c>
      <c r="O318" s="66"/>
      <c r="P318" s="184">
        <f>O318*H318</f>
        <v>0</v>
      </c>
      <c r="Q318" s="184">
        <v>0</v>
      </c>
      <c r="R318" s="184">
        <f>Q318*H318</f>
        <v>0</v>
      </c>
      <c r="S318" s="184">
        <v>0.0272</v>
      </c>
      <c r="T318" s="185">
        <f>S318*H318</f>
        <v>0.090168</v>
      </c>
      <c r="U318" s="36"/>
      <c r="V318" s="36"/>
      <c r="W318" s="36"/>
      <c r="X318" s="36"/>
      <c r="Y318" s="36"/>
      <c r="Z318" s="36"/>
      <c r="AA318" s="36"/>
      <c r="AB318" s="36"/>
      <c r="AC318" s="36"/>
      <c r="AD318" s="36"/>
      <c r="AE318" s="36"/>
      <c r="AR318" s="186" t="s">
        <v>230</v>
      </c>
      <c r="AT318" s="186" t="s">
        <v>131</v>
      </c>
      <c r="AU318" s="186" t="s">
        <v>85</v>
      </c>
      <c r="AY318" s="19" t="s">
        <v>128</v>
      </c>
      <c r="BE318" s="187">
        <f>IF(N318="základní",J318,0)</f>
        <v>0</v>
      </c>
      <c r="BF318" s="187">
        <f>IF(N318="snížená",J318,0)</f>
        <v>0</v>
      </c>
      <c r="BG318" s="187">
        <f>IF(N318="zákl. přenesená",J318,0)</f>
        <v>0</v>
      </c>
      <c r="BH318" s="187">
        <f>IF(N318="sníž. přenesená",J318,0)</f>
        <v>0</v>
      </c>
      <c r="BI318" s="187">
        <f>IF(N318="nulová",J318,0)</f>
        <v>0</v>
      </c>
      <c r="BJ318" s="19" t="s">
        <v>83</v>
      </c>
      <c r="BK318" s="187">
        <f>ROUND(I318*H318,2)</f>
        <v>0</v>
      </c>
      <c r="BL318" s="19" t="s">
        <v>230</v>
      </c>
      <c r="BM318" s="186" t="s">
        <v>503</v>
      </c>
    </row>
    <row r="319" spans="1:47" s="2" customFormat="1" ht="12">
      <c r="A319" s="36"/>
      <c r="B319" s="37"/>
      <c r="C319" s="38"/>
      <c r="D319" s="188" t="s">
        <v>138</v>
      </c>
      <c r="E319" s="38"/>
      <c r="F319" s="189" t="s">
        <v>504</v>
      </c>
      <c r="G319" s="38"/>
      <c r="H319" s="38"/>
      <c r="I319" s="190"/>
      <c r="J319" s="38"/>
      <c r="K319" s="38"/>
      <c r="L319" s="41"/>
      <c r="M319" s="191"/>
      <c r="N319" s="192"/>
      <c r="O319" s="66"/>
      <c r="P319" s="66"/>
      <c r="Q319" s="66"/>
      <c r="R319" s="66"/>
      <c r="S319" s="66"/>
      <c r="T319" s="67"/>
      <c r="U319" s="36"/>
      <c r="V319" s="36"/>
      <c r="W319" s="36"/>
      <c r="X319" s="36"/>
      <c r="Y319" s="36"/>
      <c r="Z319" s="36"/>
      <c r="AA319" s="36"/>
      <c r="AB319" s="36"/>
      <c r="AC319" s="36"/>
      <c r="AD319" s="36"/>
      <c r="AE319" s="36"/>
      <c r="AT319" s="19" t="s">
        <v>138</v>
      </c>
      <c r="AU319" s="19" t="s">
        <v>85</v>
      </c>
    </row>
    <row r="320" spans="2:51" s="13" customFormat="1" ht="12">
      <c r="B320" s="193"/>
      <c r="C320" s="194"/>
      <c r="D320" s="195" t="s">
        <v>140</v>
      </c>
      <c r="E320" s="196" t="s">
        <v>28</v>
      </c>
      <c r="F320" s="197" t="s">
        <v>141</v>
      </c>
      <c r="G320" s="194"/>
      <c r="H320" s="196" t="s">
        <v>28</v>
      </c>
      <c r="I320" s="198"/>
      <c r="J320" s="194"/>
      <c r="K320" s="194"/>
      <c r="L320" s="199"/>
      <c r="M320" s="200"/>
      <c r="N320" s="201"/>
      <c r="O320" s="201"/>
      <c r="P320" s="201"/>
      <c r="Q320" s="201"/>
      <c r="R320" s="201"/>
      <c r="S320" s="201"/>
      <c r="T320" s="202"/>
      <c r="AT320" s="203" t="s">
        <v>140</v>
      </c>
      <c r="AU320" s="203" t="s">
        <v>85</v>
      </c>
      <c r="AV320" s="13" t="s">
        <v>83</v>
      </c>
      <c r="AW320" s="13" t="s">
        <v>35</v>
      </c>
      <c r="AX320" s="13" t="s">
        <v>75</v>
      </c>
      <c r="AY320" s="203" t="s">
        <v>128</v>
      </c>
    </row>
    <row r="321" spans="2:51" s="14" customFormat="1" ht="12">
      <c r="B321" s="204"/>
      <c r="C321" s="205"/>
      <c r="D321" s="195" t="s">
        <v>140</v>
      </c>
      <c r="E321" s="206" t="s">
        <v>28</v>
      </c>
      <c r="F321" s="207" t="s">
        <v>505</v>
      </c>
      <c r="G321" s="205"/>
      <c r="H321" s="208">
        <v>3.315</v>
      </c>
      <c r="I321" s="209"/>
      <c r="J321" s="205"/>
      <c r="K321" s="205"/>
      <c r="L321" s="210"/>
      <c r="M321" s="211"/>
      <c r="N321" s="212"/>
      <c r="O321" s="212"/>
      <c r="P321" s="212"/>
      <c r="Q321" s="212"/>
      <c r="R321" s="212"/>
      <c r="S321" s="212"/>
      <c r="T321" s="213"/>
      <c r="AT321" s="214" t="s">
        <v>140</v>
      </c>
      <c r="AU321" s="214" t="s">
        <v>85</v>
      </c>
      <c r="AV321" s="14" t="s">
        <v>85</v>
      </c>
      <c r="AW321" s="14" t="s">
        <v>35</v>
      </c>
      <c r="AX321" s="14" t="s">
        <v>83</v>
      </c>
      <c r="AY321" s="214" t="s">
        <v>128</v>
      </c>
    </row>
    <row r="322" spans="2:63" s="12" customFormat="1" ht="22.9" customHeight="1">
      <c r="B322" s="159"/>
      <c r="C322" s="160"/>
      <c r="D322" s="161" t="s">
        <v>74</v>
      </c>
      <c r="E322" s="173" t="s">
        <v>506</v>
      </c>
      <c r="F322" s="173" t="s">
        <v>507</v>
      </c>
      <c r="G322" s="160"/>
      <c r="H322" s="160"/>
      <c r="I322" s="163"/>
      <c r="J322" s="174">
        <f>BK322</f>
        <v>0</v>
      </c>
      <c r="K322" s="160"/>
      <c r="L322" s="165"/>
      <c r="M322" s="166"/>
      <c r="N322" s="167"/>
      <c r="O322" s="167"/>
      <c r="P322" s="168">
        <f>SUM(P323:P378)</f>
        <v>0</v>
      </c>
      <c r="Q322" s="167"/>
      <c r="R322" s="168">
        <f>SUM(R323:R378)</f>
        <v>0.23758437999999998</v>
      </c>
      <c r="S322" s="167"/>
      <c r="T322" s="169">
        <f>SUM(T323:T378)</f>
        <v>0</v>
      </c>
      <c r="AR322" s="170" t="s">
        <v>85</v>
      </c>
      <c r="AT322" s="171" t="s">
        <v>74</v>
      </c>
      <c r="AU322" s="171" t="s">
        <v>83</v>
      </c>
      <c r="AY322" s="170" t="s">
        <v>128</v>
      </c>
      <c r="BK322" s="172">
        <f>SUM(BK323:BK378)</f>
        <v>0</v>
      </c>
    </row>
    <row r="323" spans="1:65" s="2" customFormat="1" ht="16.5" customHeight="1">
      <c r="A323" s="36"/>
      <c r="B323" s="37"/>
      <c r="C323" s="175" t="s">
        <v>508</v>
      </c>
      <c r="D323" s="175" t="s">
        <v>131</v>
      </c>
      <c r="E323" s="176" t="s">
        <v>509</v>
      </c>
      <c r="F323" s="177" t="s">
        <v>510</v>
      </c>
      <c r="G323" s="178" t="s">
        <v>179</v>
      </c>
      <c r="H323" s="179">
        <v>195.27</v>
      </c>
      <c r="I323" s="180"/>
      <c r="J323" s="181">
        <f>ROUND(I323*H323,2)</f>
        <v>0</v>
      </c>
      <c r="K323" s="177" t="s">
        <v>135</v>
      </c>
      <c r="L323" s="41"/>
      <c r="M323" s="182" t="s">
        <v>28</v>
      </c>
      <c r="N323" s="183" t="s">
        <v>46</v>
      </c>
      <c r="O323" s="66"/>
      <c r="P323" s="184">
        <f>O323*H323</f>
        <v>0</v>
      </c>
      <c r="Q323" s="184">
        <v>0</v>
      </c>
      <c r="R323" s="184">
        <f>Q323*H323</f>
        <v>0</v>
      </c>
      <c r="S323" s="184">
        <v>0</v>
      </c>
      <c r="T323" s="185">
        <f>S323*H323</f>
        <v>0</v>
      </c>
      <c r="U323" s="36"/>
      <c r="V323" s="36"/>
      <c r="W323" s="36"/>
      <c r="X323" s="36"/>
      <c r="Y323" s="36"/>
      <c r="Z323" s="36"/>
      <c r="AA323" s="36"/>
      <c r="AB323" s="36"/>
      <c r="AC323" s="36"/>
      <c r="AD323" s="36"/>
      <c r="AE323" s="36"/>
      <c r="AR323" s="186" t="s">
        <v>230</v>
      </c>
      <c r="AT323" s="186" t="s">
        <v>131</v>
      </c>
      <c r="AU323" s="186" t="s">
        <v>85</v>
      </c>
      <c r="AY323" s="19" t="s">
        <v>128</v>
      </c>
      <c r="BE323" s="187">
        <f>IF(N323="základní",J323,0)</f>
        <v>0</v>
      </c>
      <c r="BF323" s="187">
        <f>IF(N323="snížená",J323,0)</f>
        <v>0</v>
      </c>
      <c r="BG323" s="187">
        <f>IF(N323="zákl. přenesená",J323,0)</f>
        <v>0</v>
      </c>
      <c r="BH323" s="187">
        <f>IF(N323="sníž. přenesená",J323,0)</f>
        <v>0</v>
      </c>
      <c r="BI323" s="187">
        <f>IF(N323="nulová",J323,0)</f>
        <v>0</v>
      </c>
      <c r="BJ323" s="19" t="s">
        <v>83</v>
      </c>
      <c r="BK323" s="187">
        <f>ROUND(I323*H323,2)</f>
        <v>0</v>
      </c>
      <c r="BL323" s="19" t="s">
        <v>230</v>
      </c>
      <c r="BM323" s="186" t="s">
        <v>511</v>
      </c>
    </row>
    <row r="324" spans="1:47" s="2" customFormat="1" ht="12">
      <c r="A324" s="36"/>
      <c r="B324" s="37"/>
      <c r="C324" s="38"/>
      <c r="D324" s="188" t="s">
        <v>138</v>
      </c>
      <c r="E324" s="38"/>
      <c r="F324" s="189" t="s">
        <v>512</v>
      </c>
      <c r="G324" s="38"/>
      <c r="H324" s="38"/>
      <c r="I324" s="190"/>
      <c r="J324" s="38"/>
      <c r="K324" s="38"/>
      <c r="L324" s="41"/>
      <c r="M324" s="191"/>
      <c r="N324" s="192"/>
      <c r="O324" s="66"/>
      <c r="P324" s="66"/>
      <c r="Q324" s="66"/>
      <c r="R324" s="66"/>
      <c r="S324" s="66"/>
      <c r="T324" s="67"/>
      <c r="U324" s="36"/>
      <c r="V324" s="36"/>
      <c r="W324" s="36"/>
      <c r="X324" s="36"/>
      <c r="Y324" s="36"/>
      <c r="Z324" s="36"/>
      <c r="AA324" s="36"/>
      <c r="AB324" s="36"/>
      <c r="AC324" s="36"/>
      <c r="AD324" s="36"/>
      <c r="AE324" s="36"/>
      <c r="AT324" s="19" t="s">
        <v>138</v>
      </c>
      <c r="AU324" s="19" t="s">
        <v>85</v>
      </c>
    </row>
    <row r="325" spans="2:51" s="13" customFormat="1" ht="12">
      <c r="B325" s="193"/>
      <c r="C325" s="194"/>
      <c r="D325" s="195" t="s">
        <v>140</v>
      </c>
      <c r="E325" s="196" t="s">
        <v>28</v>
      </c>
      <c r="F325" s="197" t="s">
        <v>141</v>
      </c>
      <c r="G325" s="194"/>
      <c r="H325" s="196" t="s">
        <v>28</v>
      </c>
      <c r="I325" s="198"/>
      <c r="J325" s="194"/>
      <c r="K325" s="194"/>
      <c r="L325" s="199"/>
      <c r="M325" s="200"/>
      <c r="N325" s="201"/>
      <c r="O325" s="201"/>
      <c r="P325" s="201"/>
      <c r="Q325" s="201"/>
      <c r="R325" s="201"/>
      <c r="S325" s="201"/>
      <c r="T325" s="202"/>
      <c r="AT325" s="203" t="s">
        <v>140</v>
      </c>
      <c r="AU325" s="203" t="s">
        <v>85</v>
      </c>
      <c r="AV325" s="13" t="s">
        <v>83</v>
      </c>
      <c r="AW325" s="13" t="s">
        <v>35</v>
      </c>
      <c r="AX325" s="13" t="s">
        <v>75</v>
      </c>
      <c r="AY325" s="203" t="s">
        <v>128</v>
      </c>
    </row>
    <row r="326" spans="2:51" s="14" customFormat="1" ht="12">
      <c r="B326" s="204"/>
      <c r="C326" s="205"/>
      <c r="D326" s="195" t="s">
        <v>140</v>
      </c>
      <c r="E326" s="206" t="s">
        <v>28</v>
      </c>
      <c r="F326" s="207" t="s">
        <v>513</v>
      </c>
      <c r="G326" s="205"/>
      <c r="H326" s="208">
        <v>15</v>
      </c>
      <c r="I326" s="209"/>
      <c r="J326" s="205"/>
      <c r="K326" s="205"/>
      <c r="L326" s="210"/>
      <c r="M326" s="211"/>
      <c r="N326" s="212"/>
      <c r="O326" s="212"/>
      <c r="P326" s="212"/>
      <c r="Q326" s="212"/>
      <c r="R326" s="212"/>
      <c r="S326" s="212"/>
      <c r="T326" s="213"/>
      <c r="AT326" s="214" t="s">
        <v>140</v>
      </c>
      <c r="AU326" s="214" t="s">
        <v>85</v>
      </c>
      <c r="AV326" s="14" t="s">
        <v>85</v>
      </c>
      <c r="AW326" s="14" t="s">
        <v>35</v>
      </c>
      <c r="AX326" s="14" t="s">
        <v>75</v>
      </c>
      <c r="AY326" s="214" t="s">
        <v>128</v>
      </c>
    </row>
    <row r="327" spans="2:51" s="14" customFormat="1" ht="12">
      <c r="B327" s="204"/>
      <c r="C327" s="205"/>
      <c r="D327" s="195" t="s">
        <v>140</v>
      </c>
      <c r="E327" s="206" t="s">
        <v>28</v>
      </c>
      <c r="F327" s="207" t="s">
        <v>514</v>
      </c>
      <c r="G327" s="205"/>
      <c r="H327" s="208">
        <v>180.27</v>
      </c>
      <c r="I327" s="209"/>
      <c r="J327" s="205"/>
      <c r="K327" s="205"/>
      <c r="L327" s="210"/>
      <c r="M327" s="211"/>
      <c r="N327" s="212"/>
      <c r="O327" s="212"/>
      <c r="P327" s="212"/>
      <c r="Q327" s="212"/>
      <c r="R327" s="212"/>
      <c r="S327" s="212"/>
      <c r="T327" s="213"/>
      <c r="AT327" s="214" t="s">
        <v>140</v>
      </c>
      <c r="AU327" s="214" t="s">
        <v>85</v>
      </c>
      <c r="AV327" s="14" t="s">
        <v>85</v>
      </c>
      <c r="AW327" s="14" t="s">
        <v>35</v>
      </c>
      <c r="AX327" s="14" t="s">
        <v>75</v>
      </c>
      <c r="AY327" s="214" t="s">
        <v>128</v>
      </c>
    </row>
    <row r="328" spans="2:51" s="15" customFormat="1" ht="12">
      <c r="B328" s="225"/>
      <c r="C328" s="226"/>
      <c r="D328" s="195" t="s">
        <v>140</v>
      </c>
      <c r="E328" s="227" t="s">
        <v>28</v>
      </c>
      <c r="F328" s="228" t="s">
        <v>163</v>
      </c>
      <c r="G328" s="226"/>
      <c r="H328" s="229">
        <v>195.27</v>
      </c>
      <c r="I328" s="230"/>
      <c r="J328" s="226"/>
      <c r="K328" s="226"/>
      <c r="L328" s="231"/>
      <c r="M328" s="232"/>
      <c r="N328" s="233"/>
      <c r="O328" s="233"/>
      <c r="P328" s="233"/>
      <c r="Q328" s="233"/>
      <c r="R328" s="233"/>
      <c r="S328" s="233"/>
      <c r="T328" s="234"/>
      <c r="AT328" s="235" t="s">
        <v>140</v>
      </c>
      <c r="AU328" s="235" t="s">
        <v>85</v>
      </c>
      <c r="AV328" s="15" t="s">
        <v>136</v>
      </c>
      <c r="AW328" s="15" t="s">
        <v>35</v>
      </c>
      <c r="AX328" s="15" t="s">
        <v>83</v>
      </c>
      <c r="AY328" s="235" t="s">
        <v>128</v>
      </c>
    </row>
    <row r="329" spans="1:65" s="2" customFormat="1" ht="16.5" customHeight="1">
      <c r="A329" s="36"/>
      <c r="B329" s="37"/>
      <c r="C329" s="215" t="s">
        <v>515</v>
      </c>
      <c r="D329" s="215" t="s">
        <v>143</v>
      </c>
      <c r="E329" s="216" t="s">
        <v>516</v>
      </c>
      <c r="F329" s="217" t="s">
        <v>517</v>
      </c>
      <c r="G329" s="218" t="s">
        <v>179</v>
      </c>
      <c r="H329" s="219">
        <v>205.034</v>
      </c>
      <c r="I329" s="220"/>
      <c r="J329" s="221">
        <f>ROUND(I329*H329,2)</f>
        <v>0</v>
      </c>
      <c r="K329" s="217" t="s">
        <v>135</v>
      </c>
      <c r="L329" s="222"/>
      <c r="M329" s="223" t="s">
        <v>28</v>
      </c>
      <c r="N329" s="224" t="s">
        <v>46</v>
      </c>
      <c r="O329" s="66"/>
      <c r="P329" s="184">
        <f>O329*H329</f>
        <v>0</v>
      </c>
      <c r="Q329" s="184">
        <v>1E-05</v>
      </c>
      <c r="R329" s="184">
        <f>Q329*H329</f>
        <v>0.00205034</v>
      </c>
      <c r="S329" s="184">
        <v>0</v>
      </c>
      <c r="T329" s="185">
        <f>S329*H329</f>
        <v>0</v>
      </c>
      <c r="U329" s="36"/>
      <c r="V329" s="36"/>
      <c r="W329" s="36"/>
      <c r="X329" s="36"/>
      <c r="Y329" s="36"/>
      <c r="Z329" s="36"/>
      <c r="AA329" s="36"/>
      <c r="AB329" s="36"/>
      <c r="AC329" s="36"/>
      <c r="AD329" s="36"/>
      <c r="AE329" s="36"/>
      <c r="AR329" s="186" t="s">
        <v>313</v>
      </c>
      <c r="AT329" s="186" t="s">
        <v>143</v>
      </c>
      <c r="AU329" s="186" t="s">
        <v>85</v>
      </c>
      <c r="AY329" s="19" t="s">
        <v>128</v>
      </c>
      <c r="BE329" s="187">
        <f>IF(N329="základní",J329,0)</f>
        <v>0</v>
      </c>
      <c r="BF329" s="187">
        <f>IF(N329="snížená",J329,0)</f>
        <v>0</v>
      </c>
      <c r="BG329" s="187">
        <f>IF(N329="zákl. přenesená",J329,0)</f>
        <v>0</v>
      </c>
      <c r="BH329" s="187">
        <f>IF(N329="sníž. přenesená",J329,0)</f>
        <v>0</v>
      </c>
      <c r="BI329" s="187">
        <f>IF(N329="nulová",J329,0)</f>
        <v>0</v>
      </c>
      <c r="BJ329" s="19" t="s">
        <v>83</v>
      </c>
      <c r="BK329" s="187">
        <f>ROUND(I329*H329,2)</f>
        <v>0</v>
      </c>
      <c r="BL329" s="19" t="s">
        <v>230</v>
      </c>
      <c r="BM329" s="186" t="s">
        <v>518</v>
      </c>
    </row>
    <row r="330" spans="2:51" s="14" customFormat="1" ht="12">
      <c r="B330" s="204"/>
      <c r="C330" s="205"/>
      <c r="D330" s="195" t="s">
        <v>140</v>
      </c>
      <c r="E330" s="205"/>
      <c r="F330" s="207" t="s">
        <v>519</v>
      </c>
      <c r="G330" s="205"/>
      <c r="H330" s="208">
        <v>205.034</v>
      </c>
      <c r="I330" s="209"/>
      <c r="J330" s="205"/>
      <c r="K330" s="205"/>
      <c r="L330" s="210"/>
      <c r="M330" s="211"/>
      <c r="N330" s="212"/>
      <c r="O330" s="212"/>
      <c r="P330" s="212"/>
      <c r="Q330" s="212"/>
      <c r="R330" s="212"/>
      <c r="S330" s="212"/>
      <c r="T330" s="213"/>
      <c r="AT330" s="214" t="s">
        <v>140</v>
      </c>
      <c r="AU330" s="214" t="s">
        <v>85</v>
      </c>
      <c r="AV330" s="14" t="s">
        <v>85</v>
      </c>
      <c r="AW330" s="14" t="s">
        <v>4</v>
      </c>
      <c r="AX330" s="14" t="s">
        <v>83</v>
      </c>
      <c r="AY330" s="214" t="s">
        <v>128</v>
      </c>
    </row>
    <row r="331" spans="1:65" s="2" customFormat="1" ht="24.2" customHeight="1">
      <c r="A331" s="36"/>
      <c r="B331" s="37"/>
      <c r="C331" s="175" t="s">
        <v>520</v>
      </c>
      <c r="D331" s="175" t="s">
        <v>131</v>
      </c>
      <c r="E331" s="176" t="s">
        <v>521</v>
      </c>
      <c r="F331" s="177" t="s">
        <v>522</v>
      </c>
      <c r="G331" s="178" t="s">
        <v>179</v>
      </c>
      <c r="H331" s="179">
        <v>100</v>
      </c>
      <c r="I331" s="180"/>
      <c r="J331" s="181">
        <f>ROUND(I331*H331,2)</f>
        <v>0</v>
      </c>
      <c r="K331" s="177" t="s">
        <v>135</v>
      </c>
      <c r="L331" s="41"/>
      <c r="M331" s="182" t="s">
        <v>28</v>
      </c>
      <c r="N331" s="183" t="s">
        <v>46</v>
      </c>
      <c r="O331" s="66"/>
      <c r="P331" s="184">
        <f>O331*H331</f>
        <v>0</v>
      </c>
      <c r="Q331" s="184">
        <v>0</v>
      </c>
      <c r="R331" s="184">
        <f>Q331*H331</f>
        <v>0</v>
      </c>
      <c r="S331" s="184">
        <v>0</v>
      </c>
      <c r="T331" s="185">
        <f>S331*H331</f>
        <v>0</v>
      </c>
      <c r="U331" s="36"/>
      <c r="V331" s="36"/>
      <c r="W331" s="36"/>
      <c r="X331" s="36"/>
      <c r="Y331" s="36"/>
      <c r="Z331" s="36"/>
      <c r="AA331" s="36"/>
      <c r="AB331" s="36"/>
      <c r="AC331" s="36"/>
      <c r="AD331" s="36"/>
      <c r="AE331" s="36"/>
      <c r="AR331" s="186" t="s">
        <v>230</v>
      </c>
      <c r="AT331" s="186" t="s">
        <v>131</v>
      </c>
      <c r="AU331" s="186" t="s">
        <v>85</v>
      </c>
      <c r="AY331" s="19" t="s">
        <v>128</v>
      </c>
      <c r="BE331" s="187">
        <f>IF(N331="základní",J331,0)</f>
        <v>0</v>
      </c>
      <c r="BF331" s="187">
        <f>IF(N331="snížená",J331,0)</f>
        <v>0</v>
      </c>
      <c r="BG331" s="187">
        <f>IF(N331="zákl. přenesená",J331,0)</f>
        <v>0</v>
      </c>
      <c r="BH331" s="187">
        <f>IF(N331="sníž. přenesená",J331,0)</f>
        <v>0</v>
      </c>
      <c r="BI331" s="187">
        <f>IF(N331="nulová",J331,0)</f>
        <v>0</v>
      </c>
      <c r="BJ331" s="19" t="s">
        <v>83</v>
      </c>
      <c r="BK331" s="187">
        <f>ROUND(I331*H331,2)</f>
        <v>0</v>
      </c>
      <c r="BL331" s="19" t="s">
        <v>230</v>
      </c>
      <c r="BM331" s="186" t="s">
        <v>523</v>
      </c>
    </row>
    <row r="332" spans="1:47" s="2" customFormat="1" ht="12">
      <c r="A332" s="36"/>
      <c r="B332" s="37"/>
      <c r="C332" s="38"/>
      <c r="D332" s="188" t="s">
        <v>138</v>
      </c>
      <c r="E332" s="38"/>
      <c r="F332" s="189" t="s">
        <v>524</v>
      </c>
      <c r="G332" s="38"/>
      <c r="H332" s="38"/>
      <c r="I332" s="190"/>
      <c r="J332" s="38"/>
      <c r="K332" s="38"/>
      <c r="L332" s="41"/>
      <c r="M332" s="191"/>
      <c r="N332" s="192"/>
      <c r="O332" s="66"/>
      <c r="P332" s="66"/>
      <c r="Q332" s="66"/>
      <c r="R332" s="66"/>
      <c r="S332" s="66"/>
      <c r="T332" s="67"/>
      <c r="U332" s="36"/>
      <c r="V332" s="36"/>
      <c r="W332" s="36"/>
      <c r="X332" s="36"/>
      <c r="Y332" s="36"/>
      <c r="Z332" s="36"/>
      <c r="AA332" s="36"/>
      <c r="AB332" s="36"/>
      <c r="AC332" s="36"/>
      <c r="AD332" s="36"/>
      <c r="AE332" s="36"/>
      <c r="AT332" s="19" t="s">
        <v>138</v>
      </c>
      <c r="AU332" s="19" t="s">
        <v>85</v>
      </c>
    </row>
    <row r="333" spans="1:65" s="2" customFormat="1" ht="16.5" customHeight="1">
      <c r="A333" s="36"/>
      <c r="B333" s="37"/>
      <c r="C333" s="215" t="s">
        <v>525</v>
      </c>
      <c r="D333" s="215" t="s">
        <v>143</v>
      </c>
      <c r="E333" s="216" t="s">
        <v>516</v>
      </c>
      <c r="F333" s="217" t="s">
        <v>517</v>
      </c>
      <c r="G333" s="218" t="s">
        <v>179</v>
      </c>
      <c r="H333" s="219">
        <v>105</v>
      </c>
      <c r="I333" s="220"/>
      <c r="J333" s="221">
        <f>ROUND(I333*H333,2)</f>
        <v>0</v>
      </c>
      <c r="K333" s="217" t="s">
        <v>135</v>
      </c>
      <c r="L333" s="222"/>
      <c r="M333" s="223" t="s">
        <v>28</v>
      </c>
      <c r="N333" s="224" t="s">
        <v>46</v>
      </c>
      <c r="O333" s="66"/>
      <c r="P333" s="184">
        <f>O333*H333</f>
        <v>0</v>
      </c>
      <c r="Q333" s="184">
        <v>1E-05</v>
      </c>
      <c r="R333" s="184">
        <f>Q333*H333</f>
        <v>0.0010500000000000002</v>
      </c>
      <c r="S333" s="184">
        <v>0</v>
      </c>
      <c r="T333" s="185">
        <f>S333*H333</f>
        <v>0</v>
      </c>
      <c r="U333" s="36"/>
      <c r="V333" s="36"/>
      <c r="W333" s="36"/>
      <c r="X333" s="36"/>
      <c r="Y333" s="36"/>
      <c r="Z333" s="36"/>
      <c r="AA333" s="36"/>
      <c r="AB333" s="36"/>
      <c r="AC333" s="36"/>
      <c r="AD333" s="36"/>
      <c r="AE333" s="36"/>
      <c r="AR333" s="186" t="s">
        <v>313</v>
      </c>
      <c r="AT333" s="186" t="s">
        <v>143</v>
      </c>
      <c r="AU333" s="186" t="s">
        <v>85</v>
      </c>
      <c r="AY333" s="19" t="s">
        <v>128</v>
      </c>
      <c r="BE333" s="187">
        <f>IF(N333="základní",J333,0)</f>
        <v>0</v>
      </c>
      <c r="BF333" s="187">
        <f>IF(N333="snížená",J333,0)</f>
        <v>0</v>
      </c>
      <c r="BG333" s="187">
        <f>IF(N333="zákl. přenesená",J333,0)</f>
        <v>0</v>
      </c>
      <c r="BH333" s="187">
        <f>IF(N333="sníž. přenesená",J333,0)</f>
        <v>0</v>
      </c>
      <c r="BI333" s="187">
        <f>IF(N333="nulová",J333,0)</f>
        <v>0</v>
      </c>
      <c r="BJ333" s="19" t="s">
        <v>83</v>
      </c>
      <c r="BK333" s="187">
        <f>ROUND(I333*H333,2)</f>
        <v>0</v>
      </c>
      <c r="BL333" s="19" t="s">
        <v>230</v>
      </c>
      <c r="BM333" s="186" t="s">
        <v>526</v>
      </c>
    </row>
    <row r="334" spans="2:51" s="14" customFormat="1" ht="12">
      <c r="B334" s="204"/>
      <c r="C334" s="205"/>
      <c r="D334" s="195" t="s">
        <v>140</v>
      </c>
      <c r="E334" s="205"/>
      <c r="F334" s="207" t="s">
        <v>527</v>
      </c>
      <c r="G334" s="205"/>
      <c r="H334" s="208">
        <v>105</v>
      </c>
      <c r="I334" s="209"/>
      <c r="J334" s="205"/>
      <c r="K334" s="205"/>
      <c r="L334" s="210"/>
      <c r="M334" s="211"/>
      <c r="N334" s="212"/>
      <c r="O334" s="212"/>
      <c r="P334" s="212"/>
      <c r="Q334" s="212"/>
      <c r="R334" s="212"/>
      <c r="S334" s="212"/>
      <c r="T334" s="213"/>
      <c r="AT334" s="214" t="s">
        <v>140</v>
      </c>
      <c r="AU334" s="214" t="s">
        <v>85</v>
      </c>
      <c r="AV334" s="14" t="s">
        <v>85</v>
      </c>
      <c r="AW334" s="14" t="s">
        <v>4</v>
      </c>
      <c r="AX334" s="14" t="s">
        <v>83</v>
      </c>
      <c r="AY334" s="214" t="s">
        <v>128</v>
      </c>
    </row>
    <row r="335" spans="1:65" s="2" customFormat="1" ht="16.5" customHeight="1">
      <c r="A335" s="36"/>
      <c r="B335" s="37"/>
      <c r="C335" s="175" t="s">
        <v>528</v>
      </c>
      <c r="D335" s="175" t="s">
        <v>131</v>
      </c>
      <c r="E335" s="176" t="s">
        <v>529</v>
      </c>
      <c r="F335" s="177" t="s">
        <v>530</v>
      </c>
      <c r="G335" s="178" t="s">
        <v>179</v>
      </c>
      <c r="H335" s="179">
        <v>495.868</v>
      </c>
      <c r="I335" s="180"/>
      <c r="J335" s="181">
        <f>ROUND(I335*H335,2)</f>
        <v>0</v>
      </c>
      <c r="K335" s="177" t="s">
        <v>135</v>
      </c>
      <c r="L335" s="41"/>
      <c r="M335" s="182" t="s">
        <v>28</v>
      </c>
      <c r="N335" s="183" t="s">
        <v>46</v>
      </c>
      <c r="O335" s="66"/>
      <c r="P335" s="184">
        <f>O335*H335</f>
        <v>0</v>
      </c>
      <c r="Q335" s="184">
        <v>0.0002</v>
      </c>
      <c r="R335" s="184">
        <f>Q335*H335</f>
        <v>0.0991736</v>
      </c>
      <c r="S335" s="184">
        <v>0</v>
      </c>
      <c r="T335" s="185">
        <f>S335*H335</f>
        <v>0</v>
      </c>
      <c r="U335" s="36"/>
      <c r="V335" s="36"/>
      <c r="W335" s="36"/>
      <c r="X335" s="36"/>
      <c r="Y335" s="36"/>
      <c r="Z335" s="36"/>
      <c r="AA335" s="36"/>
      <c r="AB335" s="36"/>
      <c r="AC335" s="36"/>
      <c r="AD335" s="36"/>
      <c r="AE335" s="36"/>
      <c r="AR335" s="186" t="s">
        <v>230</v>
      </c>
      <c r="AT335" s="186" t="s">
        <v>131</v>
      </c>
      <c r="AU335" s="186" t="s">
        <v>85</v>
      </c>
      <c r="AY335" s="19" t="s">
        <v>128</v>
      </c>
      <c r="BE335" s="187">
        <f>IF(N335="základní",J335,0)</f>
        <v>0</v>
      </c>
      <c r="BF335" s="187">
        <f>IF(N335="snížená",J335,0)</f>
        <v>0</v>
      </c>
      <c r="BG335" s="187">
        <f>IF(N335="zákl. přenesená",J335,0)</f>
        <v>0</v>
      </c>
      <c r="BH335" s="187">
        <f>IF(N335="sníž. přenesená",J335,0)</f>
        <v>0</v>
      </c>
      <c r="BI335" s="187">
        <f>IF(N335="nulová",J335,0)</f>
        <v>0</v>
      </c>
      <c r="BJ335" s="19" t="s">
        <v>83</v>
      </c>
      <c r="BK335" s="187">
        <f>ROUND(I335*H335,2)</f>
        <v>0</v>
      </c>
      <c r="BL335" s="19" t="s">
        <v>230</v>
      </c>
      <c r="BM335" s="186" t="s">
        <v>531</v>
      </c>
    </row>
    <row r="336" spans="1:47" s="2" customFormat="1" ht="12">
      <c r="A336" s="36"/>
      <c r="B336" s="37"/>
      <c r="C336" s="38"/>
      <c r="D336" s="188" t="s">
        <v>138</v>
      </c>
      <c r="E336" s="38"/>
      <c r="F336" s="189" t="s">
        <v>532</v>
      </c>
      <c r="G336" s="38"/>
      <c r="H336" s="38"/>
      <c r="I336" s="190"/>
      <c r="J336" s="38"/>
      <c r="K336" s="38"/>
      <c r="L336" s="41"/>
      <c r="M336" s="191"/>
      <c r="N336" s="192"/>
      <c r="O336" s="66"/>
      <c r="P336" s="66"/>
      <c r="Q336" s="66"/>
      <c r="R336" s="66"/>
      <c r="S336" s="66"/>
      <c r="T336" s="67"/>
      <c r="U336" s="36"/>
      <c r="V336" s="36"/>
      <c r="W336" s="36"/>
      <c r="X336" s="36"/>
      <c r="Y336" s="36"/>
      <c r="Z336" s="36"/>
      <c r="AA336" s="36"/>
      <c r="AB336" s="36"/>
      <c r="AC336" s="36"/>
      <c r="AD336" s="36"/>
      <c r="AE336" s="36"/>
      <c r="AT336" s="19" t="s">
        <v>138</v>
      </c>
      <c r="AU336" s="19" t="s">
        <v>85</v>
      </c>
    </row>
    <row r="337" spans="2:51" s="13" customFormat="1" ht="12">
      <c r="B337" s="193"/>
      <c r="C337" s="194"/>
      <c r="D337" s="195" t="s">
        <v>140</v>
      </c>
      <c r="E337" s="196" t="s">
        <v>28</v>
      </c>
      <c r="F337" s="197" t="s">
        <v>141</v>
      </c>
      <c r="G337" s="194"/>
      <c r="H337" s="196" t="s">
        <v>28</v>
      </c>
      <c r="I337" s="198"/>
      <c r="J337" s="194"/>
      <c r="K337" s="194"/>
      <c r="L337" s="199"/>
      <c r="M337" s="200"/>
      <c r="N337" s="201"/>
      <c r="O337" s="201"/>
      <c r="P337" s="201"/>
      <c r="Q337" s="201"/>
      <c r="R337" s="201"/>
      <c r="S337" s="201"/>
      <c r="T337" s="202"/>
      <c r="AT337" s="203" t="s">
        <v>140</v>
      </c>
      <c r="AU337" s="203" t="s">
        <v>85</v>
      </c>
      <c r="AV337" s="13" t="s">
        <v>83</v>
      </c>
      <c r="AW337" s="13" t="s">
        <v>35</v>
      </c>
      <c r="AX337" s="13" t="s">
        <v>75</v>
      </c>
      <c r="AY337" s="203" t="s">
        <v>128</v>
      </c>
    </row>
    <row r="338" spans="2:51" s="13" customFormat="1" ht="12">
      <c r="B338" s="193"/>
      <c r="C338" s="194"/>
      <c r="D338" s="195" t="s">
        <v>140</v>
      </c>
      <c r="E338" s="196" t="s">
        <v>28</v>
      </c>
      <c r="F338" s="197" t="s">
        <v>533</v>
      </c>
      <c r="G338" s="194"/>
      <c r="H338" s="196" t="s">
        <v>28</v>
      </c>
      <c r="I338" s="198"/>
      <c r="J338" s="194"/>
      <c r="K338" s="194"/>
      <c r="L338" s="199"/>
      <c r="M338" s="200"/>
      <c r="N338" s="201"/>
      <c r="O338" s="201"/>
      <c r="P338" s="201"/>
      <c r="Q338" s="201"/>
      <c r="R338" s="201"/>
      <c r="S338" s="201"/>
      <c r="T338" s="202"/>
      <c r="AT338" s="203" t="s">
        <v>140</v>
      </c>
      <c r="AU338" s="203" t="s">
        <v>85</v>
      </c>
      <c r="AV338" s="13" t="s">
        <v>83</v>
      </c>
      <c r="AW338" s="13" t="s">
        <v>35</v>
      </c>
      <c r="AX338" s="13" t="s">
        <v>75</v>
      </c>
      <c r="AY338" s="203" t="s">
        <v>128</v>
      </c>
    </row>
    <row r="339" spans="2:51" s="13" customFormat="1" ht="12">
      <c r="B339" s="193"/>
      <c r="C339" s="194"/>
      <c r="D339" s="195" t="s">
        <v>140</v>
      </c>
      <c r="E339" s="196" t="s">
        <v>28</v>
      </c>
      <c r="F339" s="197" t="s">
        <v>330</v>
      </c>
      <c r="G339" s="194"/>
      <c r="H339" s="196" t="s">
        <v>28</v>
      </c>
      <c r="I339" s="198"/>
      <c r="J339" s="194"/>
      <c r="K339" s="194"/>
      <c r="L339" s="199"/>
      <c r="M339" s="200"/>
      <c r="N339" s="201"/>
      <c r="O339" s="201"/>
      <c r="P339" s="201"/>
      <c r="Q339" s="201"/>
      <c r="R339" s="201"/>
      <c r="S339" s="201"/>
      <c r="T339" s="202"/>
      <c r="AT339" s="203" t="s">
        <v>140</v>
      </c>
      <c r="AU339" s="203" t="s">
        <v>85</v>
      </c>
      <c r="AV339" s="13" t="s">
        <v>83</v>
      </c>
      <c r="AW339" s="13" t="s">
        <v>35</v>
      </c>
      <c r="AX339" s="13" t="s">
        <v>75</v>
      </c>
      <c r="AY339" s="203" t="s">
        <v>128</v>
      </c>
    </row>
    <row r="340" spans="2:51" s="14" customFormat="1" ht="12">
      <c r="B340" s="204"/>
      <c r="C340" s="205"/>
      <c r="D340" s="195" t="s">
        <v>140</v>
      </c>
      <c r="E340" s="206" t="s">
        <v>28</v>
      </c>
      <c r="F340" s="207" t="s">
        <v>534</v>
      </c>
      <c r="G340" s="205"/>
      <c r="H340" s="208">
        <v>156.21</v>
      </c>
      <c r="I340" s="209"/>
      <c r="J340" s="205"/>
      <c r="K340" s="205"/>
      <c r="L340" s="210"/>
      <c r="M340" s="211"/>
      <c r="N340" s="212"/>
      <c r="O340" s="212"/>
      <c r="P340" s="212"/>
      <c r="Q340" s="212"/>
      <c r="R340" s="212"/>
      <c r="S340" s="212"/>
      <c r="T340" s="213"/>
      <c r="AT340" s="214" t="s">
        <v>140</v>
      </c>
      <c r="AU340" s="214" t="s">
        <v>85</v>
      </c>
      <c r="AV340" s="14" t="s">
        <v>85</v>
      </c>
      <c r="AW340" s="14" t="s">
        <v>35</v>
      </c>
      <c r="AX340" s="14" t="s">
        <v>75</v>
      </c>
      <c r="AY340" s="214" t="s">
        <v>128</v>
      </c>
    </row>
    <row r="341" spans="2:51" s="14" customFormat="1" ht="12">
      <c r="B341" s="204"/>
      <c r="C341" s="205"/>
      <c r="D341" s="195" t="s">
        <v>140</v>
      </c>
      <c r="E341" s="206" t="s">
        <v>28</v>
      </c>
      <c r="F341" s="207" t="s">
        <v>535</v>
      </c>
      <c r="G341" s="205"/>
      <c r="H341" s="208">
        <v>15.96</v>
      </c>
      <c r="I341" s="209"/>
      <c r="J341" s="205"/>
      <c r="K341" s="205"/>
      <c r="L341" s="210"/>
      <c r="M341" s="211"/>
      <c r="N341" s="212"/>
      <c r="O341" s="212"/>
      <c r="P341" s="212"/>
      <c r="Q341" s="212"/>
      <c r="R341" s="212"/>
      <c r="S341" s="212"/>
      <c r="T341" s="213"/>
      <c r="AT341" s="214" t="s">
        <v>140</v>
      </c>
      <c r="AU341" s="214" t="s">
        <v>85</v>
      </c>
      <c r="AV341" s="14" t="s">
        <v>85</v>
      </c>
      <c r="AW341" s="14" t="s">
        <v>35</v>
      </c>
      <c r="AX341" s="14" t="s">
        <v>75</v>
      </c>
      <c r="AY341" s="214" t="s">
        <v>128</v>
      </c>
    </row>
    <row r="342" spans="2:51" s="14" customFormat="1" ht="12">
      <c r="B342" s="204"/>
      <c r="C342" s="205"/>
      <c r="D342" s="195" t="s">
        <v>140</v>
      </c>
      <c r="E342" s="206" t="s">
        <v>28</v>
      </c>
      <c r="F342" s="207" t="s">
        <v>536</v>
      </c>
      <c r="G342" s="205"/>
      <c r="H342" s="208">
        <v>-18.988</v>
      </c>
      <c r="I342" s="209"/>
      <c r="J342" s="205"/>
      <c r="K342" s="205"/>
      <c r="L342" s="210"/>
      <c r="M342" s="211"/>
      <c r="N342" s="212"/>
      <c r="O342" s="212"/>
      <c r="P342" s="212"/>
      <c r="Q342" s="212"/>
      <c r="R342" s="212"/>
      <c r="S342" s="212"/>
      <c r="T342" s="213"/>
      <c r="AT342" s="214" t="s">
        <v>140</v>
      </c>
      <c r="AU342" s="214" t="s">
        <v>85</v>
      </c>
      <c r="AV342" s="14" t="s">
        <v>85</v>
      </c>
      <c r="AW342" s="14" t="s">
        <v>35</v>
      </c>
      <c r="AX342" s="14" t="s">
        <v>75</v>
      </c>
      <c r="AY342" s="214" t="s">
        <v>128</v>
      </c>
    </row>
    <row r="343" spans="2:51" s="14" customFormat="1" ht="12">
      <c r="B343" s="204"/>
      <c r="C343" s="205"/>
      <c r="D343" s="195" t="s">
        <v>140</v>
      </c>
      <c r="E343" s="206" t="s">
        <v>28</v>
      </c>
      <c r="F343" s="207" t="s">
        <v>537</v>
      </c>
      <c r="G343" s="205"/>
      <c r="H343" s="208">
        <v>-30.042</v>
      </c>
      <c r="I343" s="209"/>
      <c r="J343" s="205"/>
      <c r="K343" s="205"/>
      <c r="L343" s="210"/>
      <c r="M343" s="211"/>
      <c r="N343" s="212"/>
      <c r="O343" s="212"/>
      <c r="P343" s="212"/>
      <c r="Q343" s="212"/>
      <c r="R343" s="212"/>
      <c r="S343" s="212"/>
      <c r="T343" s="213"/>
      <c r="AT343" s="214" t="s">
        <v>140</v>
      </c>
      <c r="AU343" s="214" t="s">
        <v>85</v>
      </c>
      <c r="AV343" s="14" t="s">
        <v>85</v>
      </c>
      <c r="AW343" s="14" t="s">
        <v>35</v>
      </c>
      <c r="AX343" s="14" t="s">
        <v>75</v>
      </c>
      <c r="AY343" s="214" t="s">
        <v>128</v>
      </c>
    </row>
    <row r="344" spans="2:51" s="14" customFormat="1" ht="12">
      <c r="B344" s="204"/>
      <c r="C344" s="205"/>
      <c r="D344" s="195" t="s">
        <v>140</v>
      </c>
      <c r="E344" s="206" t="s">
        <v>28</v>
      </c>
      <c r="F344" s="207" t="s">
        <v>538</v>
      </c>
      <c r="G344" s="205"/>
      <c r="H344" s="208">
        <v>9.098</v>
      </c>
      <c r="I344" s="209"/>
      <c r="J344" s="205"/>
      <c r="K344" s="205"/>
      <c r="L344" s="210"/>
      <c r="M344" s="211"/>
      <c r="N344" s="212"/>
      <c r="O344" s="212"/>
      <c r="P344" s="212"/>
      <c r="Q344" s="212"/>
      <c r="R344" s="212"/>
      <c r="S344" s="212"/>
      <c r="T344" s="213"/>
      <c r="AT344" s="214" t="s">
        <v>140</v>
      </c>
      <c r="AU344" s="214" t="s">
        <v>85</v>
      </c>
      <c r="AV344" s="14" t="s">
        <v>85</v>
      </c>
      <c r="AW344" s="14" t="s">
        <v>35</v>
      </c>
      <c r="AX344" s="14" t="s">
        <v>75</v>
      </c>
      <c r="AY344" s="214" t="s">
        <v>128</v>
      </c>
    </row>
    <row r="345" spans="2:51" s="13" customFormat="1" ht="12">
      <c r="B345" s="193"/>
      <c r="C345" s="194"/>
      <c r="D345" s="195" t="s">
        <v>140</v>
      </c>
      <c r="E345" s="196" t="s">
        <v>28</v>
      </c>
      <c r="F345" s="197" t="s">
        <v>539</v>
      </c>
      <c r="G345" s="194"/>
      <c r="H345" s="196" t="s">
        <v>28</v>
      </c>
      <c r="I345" s="198"/>
      <c r="J345" s="194"/>
      <c r="K345" s="194"/>
      <c r="L345" s="199"/>
      <c r="M345" s="200"/>
      <c r="N345" s="201"/>
      <c r="O345" s="201"/>
      <c r="P345" s="201"/>
      <c r="Q345" s="201"/>
      <c r="R345" s="201"/>
      <c r="S345" s="201"/>
      <c r="T345" s="202"/>
      <c r="AT345" s="203" t="s">
        <v>140</v>
      </c>
      <c r="AU345" s="203" t="s">
        <v>85</v>
      </c>
      <c r="AV345" s="13" t="s">
        <v>83</v>
      </c>
      <c r="AW345" s="13" t="s">
        <v>35</v>
      </c>
      <c r="AX345" s="13" t="s">
        <v>75</v>
      </c>
      <c r="AY345" s="203" t="s">
        <v>128</v>
      </c>
    </row>
    <row r="346" spans="2:51" s="14" customFormat="1" ht="12">
      <c r="B346" s="204"/>
      <c r="C346" s="205"/>
      <c r="D346" s="195" t="s">
        <v>140</v>
      </c>
      <c r="E346" s="206" t="s">
        <v>28</v>
      </c>
      <c r="F346" s="207" t="s">
        <v>540</v>
      </c>
      <c r="G346" s="205"/>
      <c r="H346" s="208">
        <v>42</v>
      </c>
      <c r="I346" s="209"/>
      <c r="J346" s="205"/>
      <c r="K346" s="205"/>
      <c r="L346" s="210"/>
      <c r="M346" s="211"/>
      <c r="N346" s="212"/>
      <c r="O346" s="212"/>
      <c r="P346" s="212"/>
      <c r="Q346" s="212"/>
      <c r="R346" s="212"/>
      <c r="S346" s="212"/>
      <c r="T346" s="213"/>
      <c r="AT346" s="214" t="s">
        <v>140</v>
      </c>
      <c r="AU346" s="214" t="s">
        <v>85</v>
      </c>
      <c r="AV346" s="14" t="s">
        <v>85</v>
      </c>
      <c r="AW346" s="14" t="s">
        <v>35</v>
      </c>
      <c r="AX346" s="14" t="s">
        <v>75</v>
      </c>
      <c r="AY346" s="214" t="s">
        <v>128</v>
      </c>
    </row>
    <row r="347" spans="2:51" s="14" customFormat="1" ht="12">
      <c r="B347" s="204"/>
      <c r="C347" s="205"/>
      <c r="D347" s="195" t="s">
        <v>140</v>
      </c>
      <c r="E347" s="206" t="s">
        <v>28</v>
      </c>
      <c r="F347" s="207" t="s">
        <v>541</v>
      </c>
      <c r="G347" s="205"/>
      <c r="H347" s="208">
        <v>-6.06</v>
      </c>
      <c r="I347" s="209"/>
      <c r="J347" s="205"/>
      <c r="K347" s="205"/>
      <c r="L347" s="210"/>
      <c r="M347" s="211"/>
      <c r="N347" s="212"/>
      <c r="O347" s="212"/>
      <c r="P347" s="212"/>
      <c r="Q347" s="212"/>
      <c r="R347" s="212"/>
      <c r="S347" s="212"/>
      <c r="T347" s="213"/>
      <c r="AT347" s="214" t="s">
        <v>140</v>
      </c>
      <c r="AU347" s="214" t="s">
        <v>85</v>
      </c>
      <c r="AV347" s="14" t="s">
        <v>85</v>
      </c>
      <c r="AW347" s="14" t="s">
        <v>35</v>
      </c>
      <c r="AX347" s="14" t="s">
        <v>75</v>
      </c>
      <c r="AY347" s="214" t="s">
        <v>128</v>
      </c>
    </row>
    <row r="348" spans="2:51" s="14" customFormat="1" ht="12">
      <c r="B348" s="204"/>
      <c r="C348" s="205"/>
      <c r="D348" s="195" t="s">
        <v>140</v>
      </c>
      <c r="E348" s="206" t="s">
        <v>28</v>
      </c>
      <c r="F348" s="207" t="s">
        <v>542</v>
      </c>
      <c r="G348" s="205"/>
      <c r="H348" s="208">
        <v>-2.574</v>
      </c>
      <c r="I348" s="209"/>
      <c r="J348" s="205"/>
      <c r="K348" s="205"/>
      <c r="L348" s="210"/>
      <c r="M348" s="211"/>
      <c r="N348" s="212"/>
      <c r="O348" s="212"/>
      <c r="P348" s="212"/>
      <c r="Q348" s="212"/>
      <c r="R348" s="212"/>
      <c r="S348" s="212"/>
      <c r="T348" s="213"/>
      <c r="AT348" s="214" t="s">
        <v>140</v>
      </c>
      <c r="AU348" s="214" t="s">
        <v>85</v>
      </c>
      <c r="AV348" s="14" t="s">
        <v>85</v>
      </c>
      <c r="AW348" s="14" t="s">
        <v>35</v>
      </c>
      <c r="AX348" s="14" t="s">
        <v>75</v>
      </c>
      <c r="AY348" s="214" t="s">
        <v>128</v>
      </c>
    </row>
    <row r="349" spans="2:51" s="14" customFormat="1" ht="12">
      <c r="B349" s="204"/>
      <c r="C349" s="205"/>
      <c r="D349" s="195" t="s">
        <v>140</v>
      </c>
      <c r="E349" s="206" t="s">
        <v>28</v>
      </c>
      <c r="F349" s="207" t="s">
        <v>543</v>
      </c>
      <c r="G349" s="205"/>
      <c r="H349" s="208">
        <v>1.006</v>
      </c>
      <c r="I349" s="209"/>
      <c r="J349" s="205"/>
      <c r="K349" s="205"/>
      <c r="L349" s="210"/>
      <c r="M349" s="211"/>
      <c r="N349" s="212"/>
      <c r="O349" s="212"/>
      <c r="P349" s="212"/>
      <c r="Q349" s="212"/>
      <c r="R349" s="212"/>
      <c r="S349" s="212"/>
      <c r="T349" s="213"/>
      <c r="AT349" s="214" t="s">
        <v>140</v>
      </c>
      <c r="AU349" s="214" t="s">
        <v>85</v>
      </c>
      <c r="AV349" s="14" t="s">
        <v>85</v>
      </c>
      <c r="AW349" s="14" t="s">
        <v>35</v>
      </c>
      <c r="AX349" s="14" t="s">
        <v>75</v>
      </c>
      <c r="AY349" s="214" t="s">
        <v>128</v>
      </c>
    </row>
    <row r="350" spans="2:51" s="13" customFormat="1" ht="12">
      <c r="B350" s="193"/>
      <c r="C350" s="194"/>
      <c r="D350" s="195" t="s">
        <v>140</v>
      </c>
      <c r="E350" s="196" t="s">
        <v>28</v>
      </c>
      <c r="F350" s="197" t="s">
        <v>544</v>
      </c>
      <c r="G350" s="194"/>
      <c r="H350" s="196" t="s">
        <v>28</v>
      </c>
      <c r="I350" s="198"/>
      <c r="J350" s="194"/>
      <c r="K350" s="194"/>
      <c r="L350" s="199"/>
      <c r="M350" s="200"/>
      <c r="N350" s="201"/>
      <c r="O350" s="201"/>
      <c r="P350" s="201"/>
      <c r="Q350" s="201"/>
      <c r="R350" s="201"/>
      <c r="S350" s="201"/>
      <c r="T350" s="202"/>
      <c r="AT350" s="203" t="s">
        <v>140</v>
      </c>
      <c r="AU350" s="203" t="s">
        <v>85</v>
      </c>
      <c r="AV350" s="13" t="s">
        <v>83</v>
      </c>
      <c r="AW350" s="13" t="s">
        <v>35</v>
      </c>
      <c r="AX350" s="13" t="s">
        <v>75</v>
      </c>
      <c r="AY350" s="203" t="s">
        <v>128</v>
      </c>
    </row>
    <row r="351" spans="2:51" s="14" customFormat="1" ht="12">
      <c r="B351" s="204"/>
      <c r="C351" s="205"/>
      <c r="D351" s="195" t="s">
        <v>140</v>
      </c>
      <c r="E351" s="206" t="s">
        <v>28</v>
      </c>
      <c r="F351" s="207" t="s">
        <v>545</v>
      </c>
      <c r="G351" s="205"/>
      <c r="H351" s="208">
        <v>47.04</v>
      </c>
      <c r="I351" s="209"/>
      <c r="J351" s="205"/>
      <c r="K351" s="205"/>
      <c r="L351" s="210"/>
      <c r="M351" s="211"/>
      <c r="N351" s="212"/>
      <c r="O351" s="212"/>
      <c r="P351" s="212"/>
      <c r="Q351" s="212"/>
      <c r="R351" s="212"/>
      <c r="S351" s="212"/>
      <c r="T351" s="213"/>
      <c r="AT351" s="214" t="s">
        <v>140</v>
      </c>
      <c r="AU351" s="214" t="s">
        <v>85</v>
      </c>
      <c r="AV351" s="14" t="s">
        <v>85</v>
      </c>
      <c r="AW351" s="14" t="s">
        <v>35</v>
      </c>
      <c r="AX351" s="14" t="s">
        <v>75</v>
      </c>
      <c r="AY351" s="214" t="s">
        <v>128</v>
      </c>
    </row>
    <row r="352" spans="2:51" s="14" customFormat="1" ht="12">
      <c r="B352" s="204"/>
      <c r="C352" s="205"/>
      <c r="D352" s="195" t="s">
        <v>140</v>
      </c>
      <c r="E352" s="206" t="s">
        <v>28</v>
      </c>
      <c r="F352" s="207" t="s">
        <v>546</v>
      </c>
      <c r="G352" s="205"/>
      <c r="H352" s="208">
        <v>-2.02</v>
      </c>
      <c r="I352" s="209"/>
      <c r="J352" s="205"/>
      <c r="K352" s="205"/>
      <c r="L352" s="210"/>
      <c r="M352" s="211"/>
      <c r="N352" s="212"/>
      <c r="O352" s="212"/>
      <c r="P352" s="212"/>
      <c r="Q352" s="212"/>
      <c r="R352" s="212"/>
      <c r="S352" s="212"/>
      <c r="T352" s="213"/>
      <c r="AT352" s="214" t="s">
        <v>140</v>
      </c>
      <c r="AU352" s="214" t="s">
        <v>85</v>
      </c>
      <c r="AV352" s="14" t="s">
        <v>85</v>
      </c>
      <c r="AW352" s="14" t="s">
        <v>35</v>
      </c>
      <c r="AX352" s="14" t="s">
        <v>75</v>
      </c>
      <c r="AY352" s="214" t="s">
        <v>128</v>
      </c>
    </row>
    <row r="353" spans="2:51" s="14" customFormat="1" ht="12">
      <c r="B353" s="204"/>
      <c r="C353" s="205"/>
      <c r="D353" s="195" t="s">
        <v>140</v>
      </c>
      <c r="E353" s="206" t="s">
        <v>28</v>
      </c>
      <c r="F353" s="207" t="s">
        <v>547</v>
      </c>
      <c r="G353" s="205"/>
      <c r="H353" s="208">
        <v>-3.924</v>
      </c>
      <c r="I353" s="209"/>
      <c r="J353" s="205"/>
      <c r="K353" s="205"/>
      <c r="L353" s="210"/>
      <c r="M353" s="211"/>
      <c r="N353" s="212"/>
      <c r="O353" s="212"/>
      <c r="P353" s="212"/>
      <c r="Q353" s="212"/>
      <c r="R353" s="212"/>
      <c r="S353" s="212"/>
      <c r="T353" s="213"/>
      <c r="AT353" s="214" t="s">
        <v>140</v>
      </c>
      <c r="AU353" s="214" t="s">
        <v>85</v>
      </c>
      <c r="AV353" s="14" t="s">
        <v>85</v>
      </c>
      <c r="AW353" s="14" t="s">
        <v>35</v>
      </c>
      <c r="AX353" s="14" t="s">
        <v>75</v>
      </c>
      <c r="AY353" s="214" t="s">
        <v>128</v>
      </c>
    </row>
    <row r="354" spans="2:51" s="14" customFormat="1" ht="12">
      <c r="B354" s="204"/>
      <c r="C354" s="205"/>
      <c r="D354" s="195" t="s">
        <v>140</v>
      </c>
      <c r="E354" s="206" t="s">
        <v>28</v>
      </c>
      <c r="F354" s="207" t="s">
        <v>548</v>
      </c>
      <c r="G354" s="205"/>
      <c r="H354" s="208">
        <v>1.156</v>
      </c>
      <c r="I354" s="209"/>
      <c r="J354" s="205"/>
      <c r="K354" s="205"/>
      <c r="L354" s="210"/>
      <c r="M354" s="211"/>
      <c r="N354" s="212"/>
      <c r="O354" s="212"/>
      <c r="P354" s="212"/>
      <c r="Q354" s="212"/>
      <c r="R354" s="212"/>
      <c r="S354" s="212"/>
      <c r="T354" s="213"/>
      <c r="AT354" s="214" t="s">
        <v>140</v>
      </c>
      <c r="AU354" s="214" t="s">
        <v>85</v>
      </c>
      <c r="AV354" s="14" t="s">
        <v>85</v>
      </c>
      <c r="AW354" s="14" t="s">
        <v>35</v>
      </c>
      <c r="AX354" s="14" t="s">
        <v>75</v>
      </c>
      <c r="AY354" s="214" t="s">
        <v>128</v>
      </c>
    </row>
    <row r="355" spans="2:51" s="13" customFormat="1" ht="12">
      <c r="B355" s="193"/>
      <c r="C355" s="194"/>
      <c r="D355" s="195" t="s">
        <v>140</v>
      </c>
      <c r="E355" s="196" t="s">
        <v>28</v>
      </c>
      <c r="F355" s="197" t="s">
        <v>549</v>
      </c>
      <c r="G355" s="194"/>
      <c r="H355" s="196" t="s">
        <v>28</v>
      </c>
      <c r="I355" s="198"/>
      <c r="J355" s="194"/>
      <c r="K355" s="194"/>
      <c r="L355" s="199"/>
      <c r="M355" s="200"/>
      <c r="N355" s="201"/>
      <c r="O355" s="201"/>
      <c r="P355" s="201"/>
      <c r="Q355" s="201"/>
      <c r="R355" s="201"/>
      <c r="S355" s="201"/>
      <c r="T355" s="202"/>
      <c r="AT355" s="203" t="s">
        <v>140</v>
      </c>
      <c r="AU355" s="203" t="s">
        <v>85</v>
      </c>
      <c r="AV355" s="13" t="s">
        <v>83</v>
      </c>
      <c r="AW355" s="13" t="s">
        <v>35</v>
      </c>
      <c r="AX355" s="13" t="s">
        <v>75</v>
      </c>
      <c r="AY355" s="203" t="s">
        <v>128</v>
      </c>
    </row>
    <row r="356" spans="2:51" s="14" customFormat="1" ht="12">
      <c r="B356" s="204"/>
      <c r="C356" s="205"/>
      <c r="D356" s="195" t="s">
        <v>140</v>
      </c>
      <c r="E356" s="206" t="s">
        <v>28</v>
      </c>
      <c r="F356" s="207" t="s">
        <v>550</v>
      </c>
      <c r="G356" s="205"/>
      <c r="H356" s="208">
        <v>45.93</v>
      </c>
      <c r="I356" s="209"/>
      <c r="J356" s="205"/>
      <c r="K356" s="205"/>
      <c r="L356" s="210"/>
      <c r="M356" s="211"/>
      <c r="N356" s="212"/>
      <c r="O356" s="212"/>
      <c r="P356" s="212"/>
      <c r="Q356" s="212"/>
      <c r="R356" s="212"/>
      <c r="S356" s="212"/>
      <c r="T356" s="213"/>
      <c r="AT356" s="214" t="s">
        <v>140</v>
      </c>
      <c r="AU356" s="214" t="s">
        <v>85</v>
      </c>
      <c r="AV356" s="14" t="s">
        <v>85</v>
      </c>
      <c r="AW356" s="14" t="s">
        <v>35</v>
      </c>
      <c r="AX356" s="14" t="s">
        <v>75</v>
      </c>
      <c r="AY356" s="214" t="s">
        <v>128</v>
      </c>
    </row>
    <row r="357" spans="2:51" s="14" customFormat="1" ht="12">
      <c r="B357" s="204"/>
      <c r="C357" s="205"/>
      <c r="D357" s="195" t="s">
        <v>140</v>
      </c>
      <c r="E357" s="206" t="s">
        <v>28</v>
      </c>
      <c r="F357" s="207" t="s">
        <v>551</v>
      </c>
      <c r="G357" s="205"/>
      <c r="H357" s="208">
        <v>-5.454</v>
      </c>
      <c r="I357" s="209"/>
      <c r="J357" s="205"/>
      <c r="K357" s="205"/>
      <c r="L357" s="210"/>
      <c r="M357" s="211"/>
      <c r="N357" s="212"/>
      <c r="O357" s="212"/>
      <c r="P357" s="212"/>
      <c r="Q357" s="212"/>
      <c r="R357" s="212"/>
      <c r="S357" s="212"/>
      <c r="T357" s="213"/>
      <c r="AT357" s="214" t="s">
        <v>140</v>
      </c>
      <c r="AU357" s="214" t="s">
        <v>85</v>
      </c>
      <c r="AV357" s="14" t="s">
        <v>85</v>
      </c>
      <c r="AW357" s="14" t="s">
        <v>35</v>
      </c>
      <c r="AX357" s="14" t="s">
        <v>75</v>
      </c>
      <c r="AY357" s="214" t="s">
        <v>128</v>
      </c>
    </row>
    <row r="358" spans="2:51" s="13" customFormat="1" ht="12">
      <c r="B358" s="193"/>
      <c r="C358" s="194"/>
      <c r="D358" s="195" t="s">
        <v>140</v>
      </c>
      <c r="E358" s="196" t="s">
        <v>28</v>
      </c>
      <c r="F358" s="197" t="s">
        <v>552</v>
      </c>
      <c r="G358" s="194"/>
      <c r="H358" s="196" t="s">
        <v>28</v>
      </c>
      <c r="I358" s="198"/>
      <c r="J358" s="194"/>
      <c r="K358" s="194"/>
      <c r="L358" s="199"/>
      <c r="M358" s="200"/>
      <c r="N358" s="201"/>
      <c r="O358" s="201"/>
      <c r="P358" s="201"/>
      <c r="Q358" s="201"/>
      <c r="R358" s="201"/>
      <c r="S358" s="201"/>
      <c r="T358" s="202"/>
      <c r="AT358" s="203" t="s">
        <v>140</v>
      </c>
      <c r="AU358" s="203" t="s">
        <v>85</v>
      </c>
      <c r="AV358" s="13" t="s">
        <v>83</v>
      </c>
      <c r="AW358" s="13" t="s">
        <v>35</v>
      </c>
      <c r="AX358" s="13" t="s">
        <v>75</v>
      </c>
      <c r="AY358" s="203" t="s">
        <v>128</v>
      </c>
    </row>
    <row r="359" spans="2:51" s="14" customFormat="1" ht="12">
      <c r="B359" s="204"/>
      <c r="C359" s="205"/>
      <c r="D359" s="195" t="s">
        <v>140</v>
      </c>
      <c r="E359" s="206" t="s">
        <v>28</v>
      </c>
      <c r="F359" s="207" t="s">
        <v>553</v>
      </c>
      <c r="G359" s="205"/>
      <c r="H359" s="208">
        <v>37.5</v>
      </c>
      <c r="I359" s="209"/>
      <c r="J359" s="205"/>
      <c r="K359" s="205"/>
      <c r="L359" s="210"/>
      <c r="M359" s="211"/>
      <c r="N359" s="212"/>
      <c r="O359" s="212"/>
      <c r="P359" s="212"/>
      <c r="Q359" s="212"/>
      <c r="R359" s="212"/>
      <c r="S359" s="212"/>
      <c r="T359" s="213"/>
      <c r="AT359" s="214" t="s">
        <v>140</v>
      </c>
      <c r="AU359" s="214" t="s">
        <v>85</v>
      </c>
      <c r="AV359" s="14" t="s">
        <v>85</v>
      </c>
      <c r="AW359" s="14" t="s">
        <v>35</v>
      </c>
      <c r="AX359" s="14" t="s">
        <v>75</v>
      </c>
      <c r="AY359" s="214" t="s">
        <v>128</v>
      </c>
    </row>
    <row r="360" spans="2:51" s="14" customFormat="1" ht="12">
      <c r="B360" s="204"/>
      <c r="C360" s="205"/>
      <c r="D360" s="195" t="s">
        <v>140</v>
      </c>
      <c r="E360" s="206" t="s">
        <v>28</v>
      </c>
      <c r="F360" s="207" t="s">
        <v>546</v>
      </c>
      <c r="G360" s="205"/>
      <c r="H360" s="208">
        <v>-2.02</v>
      </c>
      <c r="I360" s="209"/>
      <c r="J360" s="205"/>
      <c r="K360" s="205"/>
      <c r="L360" s="210"/>
      <c r="M360" s="211"/>
      <c r="N360" s="212"/>
      <c r="O360" s="212"/>
      <c r="P360" s="212"/>
      <c r="Q360" s="212"/>
      <c r="R360" s="212"/>
      <c r="S360" s="212"/>
      <c r="T360" s="213"/>
      <c r="AT360" s="214" t="s">
        <v>140</v>
      </c>
      <c r="AU360" s="214" t="s">
        <v>85</v>
      </c>
      <c r="AV360" s="14" t="s">
        <v>85</v>
      </c>
      <c r="AW360" s="14" t="s">
        <v>35</v>
      </c>
      <c r="AX360" s="14" t="s">
        <v>75</v>
      </c>
      <c r="AY360" s="214" t="s">
        <v>128</v>
      </c>
    </row>
    <row r="361" spans="2:51" s="14" customFormat="1" ht="12">
      <c r="B361" s="204"/>
      <c r="C361" s="205"/>
      <c r="D361" s="195" t="s">
        <v>140</v>
      </c>
      <c r="E361" s="206" t="s">
        <v>28</v>
      </c>
      <c r="F361" s="207" t="s">
        <v>554</v>
      </c>
      <c r="G361" s="205"/>
      <c r="H361" s="208">
        <v>-1.54</v>
      </c>
      <c r="I361" s="209"/>
      <c r="J361" s="205"/>
      <c r="K361" s="205"/>
      <c r="L361" s="210"/>
      <c r="M361" s="211"/>
      <c r="N361" s="212"/>
      <c r="O361" s="212"/>
      <c r="P361" s="212"/>
      <c r="Q361" s="212"/>
      <c r="R361" s="212"/>
      <c r="S361" s="212"/>
      <c r="T361" s="213"/>
      <c r="AT361" s="214" t="s">
        <v>140</v>
      </c>
      <c r="AU361" s="214" t="s">
        <v>85</v>
      </c>
      <c r="AV361" s="14" t="s">
        <v>85</v>
      </c>
      <c r="AW361" s="14" t="s">
        <v>35</v>
      </c>
      <c r="AX361" s="14" t="s">
        <v>75</v>
      </c>
      <c r="AY361" s="214" t="s">
        <v>128</v>
      </c>
    </row>
    <row r="362" spans="2:51" s="13" customFormat="1" ht="12">
      <c r="B362" s="193"/>
      <c r="C362" s="194"/>
      <c r="D362" s="195" t="s">
        <v>140</v>
      </c>
      <c r="E362" s="196" t="s">
        <v>28</v>
      </c>
      <c r="F362" s="197" t="s">
        <v>555</v>
      </c>
      <c r="G362" s="194"/>
      <c r="H362" s="196" t="s">
        <v>28</v>
      </c>
      <c r="I362" s="198"/>
      <c r="J362" s="194"/>
      <c r="K362" s="194"/>
      <c r="L362" s="199"/>
      <c r="M362" s="200"/>
      <c r="N362" s="201"/>
      <c r="O362" s="201"/>
      <c r="P362" s="201"/>
      <c r="Q362" s="201"/>
      <c r="R362" s="201"/>
      <c r="S362" s="201"/>
      <c r="T362" s="202"/>
      <c r="AT362" s="203" t="s">
        <v>140</v>
      </c>
      <c r="AU362" s="203" t="s">
        <v>85</v>
      </c>
      <c r="AV362" s="13" t="s">
        <v>83</v>
      </c>
      <c r="AW362" s="13" t="s">
        <v>35</v>
      </c>
      <c r="AX362" s="13" t="s">
        <v>75</v>
      </c>
      <c r="AY362" s="203" t="s">
        <v>128</v>
      </c>
    </row>
    <row r="363" spans="2:51" s="14" customFormat="1" ht="12">
      <c r="B363" s="204"/>
      <c r="C363" s="205"/>
      <c r="D363" s="195" t="s">
        <v>140</v>
      </c>
      <c r="E363" s="206" t="s">
        <v>28</v>
      </c>
      <c r="F363" s="207" t="s">
        <v>556</v>
      </c>
      <c r="G363" s="205"/>
      <c r="H363" s="208">
        <v>22.98</v>
      </c>
      <c r="I363" s="209"/>
      <c r="J363" s="205"/>
      <c r="K363" s="205"/>
      <c r="L363" s="210"/>
      <c r="M363" s="211"/>
      <c r="N363" s="212"/>
      <c r="O363" s="212"/>
      <c r="P363" s="212"/>
      <c r="Q363" s="212"/>
      <c r="R363" s="212"/>
      <c r="S363" s="212"/>
      <c r="T363" s="213"/>
      <c r="AT363" s="214" t="s">
        <v>140</v>
      </c>
      <c r="AU363" s="214" t="s">
        <v>85</v>
      </c>
      <c r="AV363" s="14" t="s">
        <v>85</v>
      </c>
      <c r="AW363" s="14" t="s">
        <v>35</v>
      </c>
      <c r="AX363" s="14" t="s">
        <v>75</v>
      </c>
      <c r="AY363" s="214" t="s">
        <v>128</v>
      </c>
    </row>
    <row r="364" spans="2:51" s="14" customFormat="1" ht="12">
      <c r="B364" s="204"/>
      <c r="C364" s="205"/>
      <c r="D364" s="195" t="s">
        <v>140</v>
      </c>
      <c r="E364" s="206" t="s">
        <v>28</v>
      </c>
      <c r="F364" s="207" t="s">
        <v>546</v>
      </c>
      <c r="G364" s="205"/>
      <c r="H364" s="208">
        <v>-2.02</v>
      </c>
      <c r="I364" s="209"/>
      <c r="J364" s="205"/>
      <c r="K364" s="205"/>
      <c r="L364" s="210"/>
      <c r="M364" s="211"/>
      <c r="N364" s="212"/>
      <c r="O364" s="212"/>
      <c r="P364" s="212"/>
      <c r="Q364" s="212"/>
      <c r="R364" s="212"/>
      <c r="S364" s="212"/>
      <c r="T364" s="213"/>
      <c r="AT364" s="214" t="s">
        <v>140</v>
      </c>
      <c r="AU364" s="214" t="s">
        <v>85</v>
      </c>
      <c r="AV364" s="14" t="s">
        <v>85</v>
      </c>
      <c r="AW364" s="14" t="s">
        <v>35</v>
      </c>
      <c r="AX364" s="14" t="s">
        <v>75</v>
      </c>
      <c r="AY364" s="214" t="s">
        <v>128</v>
      </c>
    </row>
    <row r="365" spans="2:51" s="13" customFormat="1" ht="12">
      <c r="B365" s="193"/>
      <c r="C365" s="194"/>
      <c r="D365" s="195" t="s">
        <v>140</v>
      </c>
      <c r="E365" s="196" t="s">
        <v>28</v>
      </c>
      <c r="F365" s="197" t="s">
        <v>557</v>
      </c>
      <c r="G365" s="194"/>
      <c r="H365" s="196" t="s">
        <v>28</v>
      </c>
      <c r="I365" s="198"/>
      <c r="J365" s="194"/>
      <c r="K365" s="194"/>
      <c r="L365" s="199"/>
      <c r="M365" s="200"/>
      <c r="N365" s="201"/>
      <c r="O365" s="201"/>
      <c r="P365" s="201"/>
      <c r="Q365" s="201"/>
      <c r="R365" s="201"/>
      <c r="S365" s="201"/>
      <c r="T365" s="202"/>
      <c r="AT365" s="203" t="s">
        <v>140</v>
      </c>
      <c r="AU365" s="203" t="s">
        <v>85</v>
      </c>
      <c r="AV365" s="13" t="s">
        <v>83</v>
      </c>
      <c r="AW365" s="13" t="s">
        <v>35</v>
      </c>
      <c r="AX365" s="13" t="s">
        <v>75</v>
      </c>
      <c r="AY365" s="203" t="s">
        <v>128</v>
      </c>
    </row>
    <row r="366" spans="2:51" s="14" customFormat="1" ht="12">
      <c r="B366" s="204"/>
      <c r="C366" s="205"/>
      <c r="D366" s="195" t="s">
        <v>140</v>
      </c>
      <c r="E366" s="206" t="s">
        <v>28</v>
      </c>
      <c r="F366" s="207" t="s">
        <v>558</v>
      </c>
      <c r="G366" s="205"/>
      <c r="H366" s="208">
        <v>10</v>
      </c>
      <c r="I366" s="209"/>
      <c r="J366" s="205"/>
      <c r="K366" s="205"/>
      <c r="L366" s="210"/>
      <c r="M366" s="211"/>
      <c r="N366" s="212"/>
      <c r="O366" s="212"/>
      <c r="P366" s="212"/>
      <c r="Q366" s="212"/>
      <c r="R366" s="212"/>
      <c r="S366" s="212"/>
      <c r="T366" s="213"/>
      <c r="AT366" s="214" t="s">
        <v>140</v>
      </c>
      <c r="AU366" s="214" t="s">
        <v>85</v>
      </c>
      <c r="AV366" s="14" t="s">
        <v>85</v>
      </c>
      <c r="AW366" s="14" t="s">
        <v>35</v>
      </c>
      <c r="AX366" s="14" t="s">
        <v>75</v>
      </c>
      <c r="AY366" s="214" t="s">
        <v>128</v>
      </c>
    </row>
    <row r="367" spans="2:51" s="13" customFormat="1" ht="12">
      <c r="B367" s="193"/>
      <c r="C367" s="194"/>
      <c r="D367" s="195" t="s">
        <v>140</v>
      </c>
      <c r="E367" s="196" t="s">
        <v>28</v>
      </c>
      <c r="F367" s="197" t="s">
        <v>559</v>
      </c>
      <c r="G367" s="194"/>
      <c r="H367" s="196" t="s">
        <v>28</v>
      </c>
      <c r="I367" s="198"/>
      <c r="J367" s="194"/>
      <c r="K367" s="194"/>
      <c r="L367" s="199"/>
      <c r="M367" s="200"/>
      <c r="N367" s="201"/>
      <c r="O367" s="201"/>
      <c r="P367" s="201"/>
      <c r="Q367" s="201"/>
      <c r="R367" s="201"/>
      <c r="S367" s="201"/>
      <c r="T367" s="202"/>
      <c r="AT367" s="203" t="s">
        <v>140</v>
      </c>
      <c r="AU367" s="203" t="s">
        <v>85</v>
      </c>
      <c r="AV367" s="13" t="s">
        <v>83</v>
      </c>
      <c r="AW367" s="13" t="s">
        <v>35</v>
      </c>
      <c r="AX367" s="13" t="s">
        <v>75</v>
      </c>
      <c r="AY367" s="203" t="s">
        <v>128</v>
      </c>
    </row>
    <row r="368" spans="2:51" s="14" customFormat="1" ht="12">
      <c r="B368" s="204"/>
      <c r="C368" s="205"/>
      <c r="D368" s="195" t="s">
        <v>140</v>
      </c>
      <c r="E368" s="206" t="s">
        <v>28</v>
      </c>
      <c r="F368" s="207" t="s">
        <v>560</v>
      </c>
      <c r="G368" s="205"/>
      <c r="H368" s="208">
        <v>5</v>
      </c>
      <c r="I368" s="209"/>
      <c r="J368" s="205"/>
      <c r="K368" s="205"/>
      <c r="L368" s="210"/>
      <c r="M368" s="211"/>
      <c r="N368" s="212"/>
      <c r="O368" s="212"/>
      <c r="P368" s="212"/>
      <c r="Q368" s="212"/>
      <c r="R368" s="212"/>
      <c r="S368" s="212"/>
      <c r="T368" s="213"/>
      <c r="AT368" s="214" t="s">
        <v>140</v>
      </c>
      <c r="AU368" s="214" t="s">
        <v>85</v>
      </c>
      <c r="AV368" s="14" t="s">
        <v>85</v>
      </c>
      <c r="AW368" s="14" t="s">
        <v>35</v>
      </c>
      <c r="AX368" s="14" t="s">
        <v>75</v>
      </c>
      <c r="AY368" s="214" t="s">
        <v>128</v>
      </c>
    </row>
    <row r="369" spans="2:51" s="16" customFormat="1" ht="12">
      <c r="B369" s="237"/>
      <c r="C369" s="238"/>
      <c r="D369" s="195" t="s">
        <v>140</v>
      </c>
      <c r="E369" s="239" t="s">
        <v>28</v>
      </c>
      <c r="F369" s="240" t="s">
        <v>561</v>
      </c>
      <c r="G369" s="238"/>
      <c r="H369" s="241">
        <v>319.238</v>
      </c>
      <c r="I369" s="242"/>
      <c r="J369" s="238"/>
      <c r="K369" s="238"/>
      <c r="L369" s="243"/>
      <c r="M369" s="244"/>
      <c r="N369" s="245"/>
      <c r="O369" s="245"/>
      <c r="P369" s="245"/>
      <c r="Q369" s="245"/>
      <c r="R369" s="245"/>
      <c r="S369" s="245"/>
      <c r="T369" s="246"/>
      <c r="AT369" s="247" t="s">
        <v>140</v>
      </c>
      <c r="AU369" s="247" t="s">
        <v>85</v>
      </c>
      <c r="AV369" s="16" t="s">
        <v>129</v>
      </c>
      <c r="AW369" s="16" t="s">
        <v>35</v>
      </c>
      <c r="AX369" s="16" t="s">
        <v>75</v>
      </c>
      <c r="AY369" s="247" t="s">
        <v>128</v>
      </c>
    </row>
    <row r="370" spans="2:51" s="13" customFormat="1" ht="12">
      <c r="B370" s="193"/>
      <c r="C370" s="194"/>
      <c r="D370" s="195" t="s">
        <v>140</v>
      </c>
      <c r="E370" s="196" t="s">
        <v>28</v>
      </c>
      <c r="F370" s="197" t="s">
        <v>562</v>
      </c>
      <c r="G370" s="194"/>
      <c r="H370" s="196" t="s">
        <v>28</v>
      </c>
      <c r="I370" s="198"/>
      <c r="J370" s="194"/>
      <c r="K370" s="194"/>
      <c r="L370" s="199"/>
      <c r="M370" s="200"/>
      <c r="N370" s="201"/>
      <c r="O370" s="201"/>
      <c r="P370" s="201"/>
      <c r="Q370" s="201"/>
      <c r="R370" s="201"/>
      <c r="S370" s="201"/>
      <c r="T370" s="202"/>
      <c r="AT370" s="203" t="s">
        <v>140</v>
      </c>
      <c r="AU370" s="203" t="s">
        <v>85</v>
      </c>
      <c r="AV370" s="13" t="s">
        <v>83</v>
      </c>
      <c r="AW370" s="13" t="s">
        <v>35</v>
      </c>
      <c r="AX370" s="13" t="s">
        <v>75</v>
      </c>
      <c r="AY370" s="203" t="s">
        <v>128</v>
      </c>
    </row>
    <row r="371" spans="2:51" s="14" customFormat="1" ht="12">
      <c r="B371" s="204"/>
      <c r="C371" s="205"/>
      <c r="D371" s="195" t="s">
        <v>140</v>
      </c>
      <c r="E371" s="206" t="s">
        <v>28</v>
      </c>
      <c r="F371" s="207" t="s">
        <v>563</v>
      </c>
      <c r="G371" s="205"/>
      <c r="H371" s="208">
        <v>176.63</v>
      </c>
      <c r="I371" s="209"/>
      <c r="J371" s="205"/>
      <c r="K371" s="205"/>
      <c r="L371" s="210"/>
      <c r="M371" s="211"/>
      <c r="N371" s="212"/>
      <c r="O371" s="212"/>
      <c r="P371" s="212"/>
      <c r="Q371" s="212"/>
      <c r="R371" s="212"/>
      <c r="S371" s="212"/>
      <c r="T371" s="213"/>
      <c r="AT371" s="214" t="s">
        <v>140</v>
      </c>
      <c r="AU371" s="214" t="s">
        <v>85</v>
      </c>
      <c r="AV371" s="14" t="s">
        <v>85</v>
      </c>
      <c r="AW371" s="14" t="s">
        <v>35</v>
      </c>
      <c r="AX371" s="14" t="s">
        <v>75</v>
      </c>
      <c r="AY371" s="214" t="s">
        <v>128</v>
      </c>
    </row>
    <row r="372" spans="2:51" s="15" customFormat="1" ht="12">
      <c r="B372" s="225"/>
      <c r="C372" s="226"/>
      <c r="D372" s="195" t="s">
        <v>140</v>
      </c>
      <c r="E372" s="227" t="s">
        <v>28</v>
      </c>
      <c r="F372" s="228" t="s">
        <v>163</v>
      </c>
      <c r="G372" s="226"/>
      <c r="H372" s="229">
        <v>495.868</v>
      </c>
      <c r="I372" s="230"/>
      <c r="J372" s="226"/>
      <c r="K372" s="226"/>
      <c r="L372" s="231"/>
      <c r="M372" s="232"/>
      <c r="N372" s="233"/>
      <c r="O372" s="233"/>
      <c r="P372" s="233"/>
      <c r="Q372" s="233"/>
      <c r="R372" s="233"/>
      <c r="S372" s="233"/>
      <c r="T372" s="234"/>
      <c r="AT372" s="235" t="s">
        <v>140</v>
      </c>
      <c r="AU372" s="235" t="s">
        <v>85</v>
      </c>
      <c r="AV372" s="15" t="s">
        <v>136</v>
      </c>
      <c r="AW372" s="15" t="s">
        <v>35</v>
      </c>
      <c r="AX372" s="15" t="s">
        <v>83</v>
      </c>
      <c r="AY372" s="235" t="s">
        <v>128</v>
      </c>
    </row>
    <row r="373" spans="1:65" s="2" customFormat="1" ht="24.2" customHeight="1">
      <c r="A373" s="36"/>
      <c r="B373" s="37"/>
      <c r="C373" s="175" t="s">
        <v>564</v>
      </c>
      <c r="D373" s="175" t="s">
        <v>131</v>
      </c>
      <c r="E373" s="176" t="s">
        <v>565</v>
      </c>
      <c r="F373" s="177" t="s">
        <v>566</v>
      </c>
      <c r="G373" s="178" t="s">
        <v>179</v>
      </c>
      <c r="H373" s="179">
        <v>495.868</v>
      </c>
      <c r="I373" s="180"/>
      <c r="J373" s="181">
        <f>ROUND(I373*H373,2)</f>
        <v>0</v>
      </c>
      <c r="K373" s="177" t="s">
        <v>135</v>
      </c>
      <c r="L373" s="41"/>
      <c r="M373" s="182" t="s">
        <v>28</v>
      </c>
      <c r="N373" s="183" t="s">
        <v>46</v>
      </c>
      <c r="O373" s="66"/>
      <c r="P373" s="184">
        <f>O373*H373</f>
        <v>0</v>
      </c>
      <c r="Q373" s="184">
        <v>0.00026</v>
      </c>
      <c r="R373" s="184">
        <f>Q373*H373</f>
        <v>0.12892568</v>
      </c>
      <c r="S373" s="184">
        <v>0</v>
      </c>
      <c r="T373" s="185">
        <f>S373*H373</f>
        <v>0</v>
      </c>
      <c r="U373" s="36"/>
      <c r="V373" s="36"/>
      <c r="W373" s="36"/>
      <c r="X373" s="36"/>
      <c r="Y373" s="36"/>
      <c r="Z373" s="36"/>
      <c r="AA373" s="36"/>
      <c r="AB373" s="36"/>
      <c r="AC373" s="36"/>
      <c r="AD373" s="36"/>
      <c r="AE373" s="36"/>
      <c r="AR373" s="186" t="s">
        <v>230</v>
      </c>
      <c r="AT373" s="186" t="s">
        <v>131</v>
      </c>
      <c r="AU373" s="186" t="s">
        <v>85</v>
      </c>
      <c r="AY373" s="19" t="s">
        <v>128</v>
      </c>
      <c r="BE373" s="187">
        <f>IF(N373="základní",J373,0)</f>
        <v>0</v>
      </c>
      <c r="BF373" s="187">
        <f>IF(N373="snížená",J373,0)</f>
        <v>0</v>
      </c>
      <c r="BG373" s="187">
        <f>IF(N373="zákl. přenesená",J373,0)</f>
        <v>0</v>
      </c>
      <c r="BH373" s="187">
        <f>IF(N373="sníž. přenesená",J373,0)</f>
        <v>0</v>
      </c>
      <c r="BI373" s="187">
        <f>IF(N373="nulová",J373,0)</f>
        <v>0</v>
      </c>
      <c r="BJ373" s="19" t="s">
        <v>83</v>
      </c>
      <c r="BK373" s="187">
        <f>ROUND(I373*H373,2)</f>
        <v>0</v>
      </c>
      <c r="BL373" s="19" t="s">
        <v>230</v>
      </c>
      <c r="BM373" s="186" t="s">
        <v>567</v>
      </c>
    </row>
    <row r="374" spans="1:47" s="2" customFormat="1" ht="12">
      <c r="A374" s="36"/>
      <c r="B374" s="37"/>
      <c r="C374" s="38"/>
      <c r="D374" s="188" t="s">
        <v>138</v>
      </c>
      <c r="E374" s="38"/>
      <c r="F374" s="189" t="s">
        <v>568</v>
      </c>
      <c r="G374" s="38"/>
      <c r="H374" s="38"/>
      <c r="I374" s="190"/>
      <c r="J374" s="38"/>
      <c r="K374" s="38"/>
      <c r="L374" s="41"/>
      <c r="M374" s="191"/>
      <c r="N374" s="192"/>
      <c r="O374" s="66"/>
      <c r="P374" s="66"/>
      <c r="Q374" s="66"/>
      <c r="R374" s="66"/>
      <c r="S374" s="66"/>
      <c r="T374" s="67"/>
      <c r="U374" s="36"/>
      <c r="V374" s="36"/>
      <c r="W374" s="36"/>
      <c r="X374" s="36"/>
      <c r="Y374" s="36"/>
      <c r="Z374" s="36"/>
      <c r="AA374" s="36"/>
      <c r="AB374" s="36"/>
      <c r="AC374" s="36"/>
      <c r="AD374" s="36"/>
      <c r="AE374" s="36"/>
      <c r="AT374" s="19" t="s">
        <v>138</v>
      </c>
      <c r="AU374" s="19" t="s">
        <v>85</v>
      </c>
    </row>
    <row r="375" spans="1:65" s="2" customFormat="1" ht="24.2" customHeight="1">
      <c r="A375" s="36"/>
      <c r="B375" s="37"/>
      <c r="C375" s="175" t="s">
        <v>569</v>
      </c>
      <c r="D375" s="175" t="s">
        <v>131</v>
      </c>
      <c r="E375" s="176" t="s">
        <v>570</v>
      </c>
      <c r="F375" s="177" t="s">
        <v>571</v>
      </c>
      <c r="G375" s="178" t="s">
        <v>179</v>
      </c>
      <c r="H375" s="179">
        <v>319.238</v>
      </c>
      <c r="I375" s="180"/>
      <c r="J375" s="181">
        <f>ROUND(I375*H375,2)</f>
        <v>0</v>
      </c>
      <c r="K375" s="177" t="s">
        <v>135</v>
      </c>
      <c r="L375" s="41"/>
      <c r="M375" s="182" t="s">
        <v>28</v>
      </c>
      <c r="N375" s="183" t="s">
        <v>46</v>
      </c>
      <c r="O375" s="66"/>
      <c r="P375" s="184">
        <f>O375*H375</f>
        <v>0</v>
      </c>
      <c r="Q375" s="184">
        <v>2E-05</v>
      </c>
      <c r="R375" s="184">
        <f>Q375*H375</f>
        <v>0.006384760000000001</v>
      </c>
      <c r="S375" s="184">
        <v>0</v>
      </c>
      <c r="T375" s="185">
        <f>S375*H375</f>
        <v>0</v>
      </c>
      <c r="U375" s="36"/>
      <c r="V375" s="36"/>
      <c r="W375" s="36"/>
      <c r="X375" s="36"/>
      <c r="Y375" s="36"/>
      <c r="Z375" s="36"/>
      <c r="AA375" s="36"/>
      <c r="AB375" s="36"/>
      <c r="AC375" s="36"/>
      <c r="AD375" s="36"/>
      <c r="AE375" s="36"/>
      <c r="AR375" s="186" t="s">
        <v>230</v>
      </c>
      <c r="AT375" s="186" t="s">
        <v>131</v>
      </c>
      <c r="AU375" s="186" t="s">
        <v>85</v>
      </c>
      <c r="AY375" s="19" t="s">
        <v>128</v>
      </c>
      <c r="BE375" s="187">
        <f>IF(N375="základní",J375,0)</f>
        <v>0</v>
      </c>
      <c r="BF375" s="187">
        <f>IF(N375="snížená",J375,0)</f>
        <v>0</v>
      </c>
      <c r="BG375" s="187">
        <f>IF(N375="zákl. přenesená",J375,0)</f>
        <v>0</v>
      </c>
      <c r="BH375" s="187">
        <f>IF(N375="sníž. přenesená",J375,0)</f>
        <v>0</v>
      </c>
      <c r="BI375" s="187">
        <f>IF(N375="nulová",J375,0)</f>
        <v>0</v>
      </c>
      <c r="BJ375" s="19" t="s">
        <v>83</v>
      </c>
      <c r="BK375" s="187">
        <f>ROUND(I375*H375,2)</f>
        <v>0</v>
      </c>
      <c r="BL375" s="19" t="s">
        <v>230</v>
      </c>
      <c r="BM375" s="186" t="s">
        <v>572</v>
      </c>
    </row>
    <row r="376" spans="1:47" s="2" customFormat="1" ht="12">
      <c r="A376" s="36"/>
      <c r="B376" s="37"/>
      <c r="C376" s="38"/>
      <c r="D376" s="188" t="s">
        <v>138</v>
      </c>
      <c r="E376" s="38"/>
      <c r="F376" s="189" t="s">
        <v>573</v>
      </c>
      <c r="G376" s="38"/>
      <c r="H376" s="38"/>
      <c r="I376" s="190"/>
      <c r="J376" s="38"/>
      <c r="K376" s="38"/>
      <c r="L376" s="41"/>
      <c r="M376" s="191"/>
      <c r="N376" s="192"/>
      <c r="O376" s="66"/>
      <c r="P376" s="66"/>
      <c r="Q376" s="66"/>
      <c r="R376" s="66"/>
      <c r="S376" s="66"/>
      <c r="T376" s="67"/>
      <c r="U376" s="36"/>
      <c r="V376" s="36"/>
      <c r="W376" s="36"/>
      <c r="X376" s="36"/>
      <c r="Y376" s="36"/>
      <c r="Z376" s="36"/>
      <c r="AA376" s="36"/>
      <c r="AB376" s="36"/>
      <c r="AC376" s="36"/>
      <c r="AD376" s="36"/>
      <c r="AE376" s="36"/>
      <c r="AT376" s="19" t="s">
        <v>138</v>
      </c>
      <c r="AU376" s="19" t="s">
        <v>85</v>
      </c>
    </row>
    <row r="377" spans="2:51" s="13" customFormat="1" ht="12">
      <c r="B377" s="193"/>
      <c r="C377" s="194"/>
      <c r="D377" s="195" t="s">
        <v>140</v>
      </c>
      <c r="E377" s="196" t="s">
        <v>28</v>
      </c>
      <c r="F377" s="197" t="s">
        <v>141</v>
      </c>
      <c r="G377" s="194"/>
      <c r="H377" s="196" t="s">
        <v>28</v>
      </c>
      <c r="I377" s="198"/>
      <c r="J377" s="194"/>
      <c r="K377" s="194"/>
      <c r="L377" s="199"/>
      <c r="M377" s="200"/>
      <c r="N377" s="201"/>
      <c r="O377" s="201"/>
      <c r="P377" s="201"/>
      <c r="Q377" s="201"/>
      <c r="R377" s="201"/>
      <c r="S377" s="201"/>
      <c r="T377" s="202"/>
      <c r="AT377" s="203" t="s">
        <v>140</v>
      </c>
      <c r="AU377" s="203" t="s">
        <v>85</v>
      </c>
      <c r="AV377" s="13" t="s">
        <v>83</v>
      </c>
      <c r="AW377" s="13" t="s">
        <v>35</v>
      </c>
      <c r="AX377" s="13" t="s">
        <v>75</v>
      </c>
      <c r="AY377" s="203" t="s">
        <v>128</v>
      </c>
    </row>
    <row r="378" spans="2:51" s="14" customFormat="1" ht="12">
      <c r="B378" s="204"/>
      <c r="C378" s="205"/>
      <c r="D378" s="195" t="s">
        <v>140</v>
      </c>
      <c r="E378" s="206" t="s">
        <v>28</v>
      </c>
      <c r="F378" s="207" t="s">
        <v>574</v>
      </c>
      <c r="G378" s="205"/>
      <c r="H378" s="208">
        <v>319.238</v>
      </c>
      <c r="I378" s="209"/>
      <c r="J378" s="205"/>
      <c r="K378" s="205"/>
      <c r="L378" s="210"/>
      <c r="M378" s="211"/>
      <c r="N378" s="212"/>
      <c r="O378" s="212"/>
      <c r="P378" s="212"/>
      <c r="Q378" s="212"/>
      <c r="R378" s="212"/>
      <c r="S378" s="212"/>
      <c r="T378" s="213"/>
      <c r="AT378" s="214" t="s">
        <v>140</v>
      </c>
      <c r="AU378" s="214" t="s">
        <v>85</v>
      </c>
      <c r="AV378" s="14" t="s">
        <v>85</v>
      </c>
      <c r="AW378" s="14" t="s">
        <v>35</v>
      </c>
      <c r="AX378" s="14" t="s">
        <v>83</v>
      </c>
      <c r="AY378" s="214" t="s">
        <v>128</v>
      </c>
    </row>
    <row r="379" spans="2:63" s="12" customFormat="1" ht="22.9" customHeight="1" hidden="1">
      <c r="B379" s="159"/>
      <c r="C379" s="160"/>
      <c r="D379" s="161" t="s">
        <v>74</v>
      </c>
      <c r="E379" s="173" t="s">
        <v>140</v>
      </c>
      <c r="F379" s="173" t="s">
        <v>575</v>
      </c>
      <c r="G379" s="160"/>
      <c r="H379" s="160"/>
      <c r="I379" s="163"/>
      <c r="J379" s="174">
        <f>BK379</f>
        <v>0</v>
      </c>
      <c r="K379" s="160"/>
      <c r="L379" s="165"/>
      <c r="M379" s="166"/>
      <c r="N379" s="167"/>
      <c r="O379" s="167"/>
      <c r="P379" s="168">
        <f>SUM(P380:P406)</f>
        <v>0</v>
      </c>
      <c r="Q379" s="167"/>
      <c r="R379" s="168">
        <f>SUM(R380:R406)</f>
        <v>0</v>
      </c>
      <c r="S379" s="167"/>
      <c r="T379" s="169">
        <f>SUM(T380:T406)</f>
        <v>0</v>
      </c>
      <c r="AR379" s="170" t="s">
        <v>85</v>
      </c>
      <c r="AT379" s="171" t="s">
        <v>74</v>
      </c>
      <c r="AU379" s="171" t="s">
        <v>83</v>
      </c>
      <c r="AY379" s="170" t="s">
        <v>128</v>
      </c>
      <c r="BK379" s="172">
        <f>SUM(BK380:BK406)</f>
        <v>0</v>
      </c>
    </row>
    <row r="380" spans="1:65" s="2" customFormat="1" ht="16.5" customHeight="1" hidden="1">
      <c r="A380" s="36"/>
      <c r="B380" s="37"/>
      <c r="C380" s="175" t="s">
        <v>576</v>
      </c>
      <c r="D380" s="175" t="s">
        <v>131</v>
      </c>
      <c r="E380" s="176" t="s">
        <v>577</v>
      </c>
      <c r="F380" s="177" t="s">
        <v>578</v>
      </c>
      <c r="G380" s="178" t="s">
        <v>134</v>
      </c>
      <c r="H380" s="179">
        <v>6</v>
      </c>
      <c r="I380" s="180"/>
      <c r="J380" s="181">
        <f>ROUND(I380*H380,2)</f>
        <v>0</v>
      </c>
      <c r="K380" s="177" t="s">
        <v>28</v>
      </c>
      <c r="L380" s="41"/>
      <c r="M380" s="182" t="s">
        <v>28</v>
      </c>
      <c r="N380" s="183" t="s">
        <v>46</v>
      </c>
      <c r="O380" s="66"/>
      <c r="P380" s="184">
        <f>O380*H380</f>
        <v>0</v>
      </c>
      <c r="Q380" s="184">
        <v>0</v>
      </c>
      <c r="R380" s="184">
        <f>Q380*H380</f>
        <v>0</v>
      </c>
      <c r="S380" s="184">
        <v>0</v>
      </c>
      <c r="T380" s="185">
        <f>S380*H380</f>
        <v>0</v>
      </c>
      <c r="U380" s="36"/>
      <c r="V380" s="36"/>
      <c r="W380" s="36"/>
      <c r="X380" s="36"/>
      <c r="Y380" s="36"/>
      <c r="Z380" s="36"/>
      <c r="AA380" s="36"/>
      <c r="AB380" s="36"/>
      <c r="AC380" s="36"/>
      <c r="AD380" s="36"/>
      <c r="AE380" s="36"/>
      <c r="AR380" s="186" t="s">
        <v>230</v>
      </c>
      <c r="AT380" s="186" t="s">
        <v>131</v>
      </c>
      <c r="AU380" s="186" t="s">
        <v>85</v>
      </c>
      <c r="AY380" s="19" t="s">
        <v>128</v>
      </c>
      <c r="BE380" s="187">
        <f>IF(N380="základní",J380,0)</f>
        <v>0</v>
      </c>
      <c r="BF380" s="187">
        <f>IF(N380="snížená",J380,0)</f>
        <v>0</v>
      </c>
      <c r="BG380" s="187">
        <f>IF(N380="zákl. přenesená",J380,0)</f>
        <v>0</v>
      </c>
      <c r="BH380" s="187">
        <f>IF(N380="sníž. přenesená",J380,0)</f>
        <v>0</v>
      </c>
      <c r="BI380" s="187">
        <f>IF(N380="nulová",J380,0)</f>
        <v>0</v>
      </c>
      <c r="BJ380" s="19" t="s">
        <v>83</v>
      </c>
      <c r="BK380" s="187">
        <f>ROUND(I380*H380,2)</f>
        <v>0</v>
      </c>
      <c r="BL380" s="19" t="s">
        <v>230</v>
      </c>
      <c r="BM380" s="186" t="s">
        <v>579</v>
      </c>
    </row>
    <row r="381" spans="2:51" s="13" customFormat="1" ht="12" hidden="1">
      <c r="B381" s="193"/>
      <c r="C381" s="194"/>
      <c r="D381" s="195" t="s">
        <v>140</v>
      </c>
      <c r="E381" s="196" t="s">
        <v>28</v>
      </c>
      <c r="F381" s="197" t="s">
        <v>284</v>
      </c>
      <c r="G381" s="194"/>
      <c r="H381" s="196" t="s">
        <v>28</v>
      </c>
      <c r="I381" s="198"/>
      <c r="J381" s="194"/>
      <c r="K381" s="194"/>
      <c r="L381" s="199"/>
      <c r="M381" s="200"/>
      <c r="N381" s="201"/>
      <c r="O381" s="201"/>
      <c r="P381" s="201"/>
      <c r="Q381" s="201"/>
      <c r="R381" s="201"/>
      <c r="S381" s="201"/>
      <c r="T381" s="202"/>
      <c r="AT381" s="203" t="s">
        <v>140</v>
      </c>
      <c r="AU381" s="203" t="s">
        <v>85</v>
      </c>
      <c r="AV381" s="13" t="s">
        <v>83</v>
      </c>
      <c r="AW381" s="13" t="s">
        <v>35</v>
      </c>
      <c r="AX381" s="13" t="s">
        <v>75</v>
      </c>
      <c r="AY381" s="203" t="s">
        <v>128</v>
      </c>
    </row>
    <row r="382" spans="2:51" s="14" customFormat="1" ht="12" hidden="1">
      <c r="B382" s="204"/>
      <c r="C382" s="205"/>
      <c r="D382" s="195" t="s">
        <v>140</v>
      </c>
      <c r="E382" s="206" t="s">
        <v>28</v>
      </c>
      <c r="F382" s="207" t="s">
        <v>148</v>
      </c>
      <c r="G382" s="205"/>
      <c r="H382" s="208">
        <v>6</v>
      </c>
      <c r="I382" s="209"/>
      <c r="J382" s="205"/>
      <c r="K382" s="205"/>
      <c r="L382" s="210"/>
      <c r="M382" s="211"/>
      <c r="N382" s="212"/>
      <c r="O382" s="212"/>
      <c r="P382" s="212"/>
      <c r="Q382" s="212"/>
      <c r="R382" s="212"/>
      <c r="S382" s="212"/>
      <c r="T382" s="213"/>
      <c r="AT382" s="214" t="s">
        <v>140</v>
      </c>
      <c r="AU382" s="214" t="s">
        <v>85</v>
      </c>
      <c r="AV382" s="14" t="s">
        <v>85</v>
      </c>
      <c r="AW382" s="14" t="s">
        <v>35</v>
      </c>
      <c r="AX382" s="14" t="s">
        <v>83</v>
      </c>
      <c r="AY382" s="214" t="s">
        <v>128</v>
      </c>
    </row>
    <row r="383" spans="1:65" s="2" customFormat="1" ht="16.5" customHeight="1" hidden="1">
      <c r="A383" s="36"/>
      <c r="B383" s="37"/>
      <c r="C383" s="175" t="s">
        <v>580</v>
      </c>
      <c r="D383" s="175" t="s">
        <v>131</v>
      </c>
      <c r="E383" s="176" t="s">
        <v>581</v>
      </c>
      <c r="F383" s="177" t="s">
        <v>582</v>
      </c>
      <c r="G383" s="178" t="s">
        <v>134</v>
      </c>
      <c r="H383" s="179">
        <v>3</v>
      </c>
      <c r="I383" s="180"/>
      <c r="J383" s="181">
        <f>ROUND(I383*H383,2)</f>
        <v>0</v>
      </c>
      <c r="K383" s="177" t="s">
        <v>28</v>
      </c>
      <c r="L383" s="41"/>
      <c r="M383" s="182" t="s">
        <v>28</v>
      </c>
      <c r="N383" s="183" t="s">
        <v>46</v>
      </c>
      <c r="O383" s="66"/>
      <c r="P383" s="184">
        <f>O383*H383</f>
        <v>0</v>
      </c>
      <c r="Q383" s="184">
        <v>0</v>
      </c>
      <c r="R383" s="184">
        <f>Q383*H383</f>
        <v>0</v>
      </c>
      <c r="S383" s="184">
        <v>0</v>
      </c>
      <c r="T383" s="185">
        <f>S383*H383</f>
        <v>0</v>
      </c>
      <c r="U383" s="36"/>
      <c r="V383" s="36"/>
      <c r="W383" s="36"/>
      <c r="X383" s="36"/>
      <c r="Y383" s="36"/>
      <c r="Z383" s="36"/>
      <c r="AA383" s="36"/>
      <c r="AB383" s="36"/>
      <c r="AC383" s="36"/>
      <c r="AD383" s="36"/>
      <c r="AE383" s="36"/>
      <c r="AR383" s="186" t="s">
        <v>230</v>
      </c>
      <c r="AT383" s="186" t="s">
        <v>131</v>
      </c>
      <c r="AU383" s="186" t="s">
        <v>85</v>
      </c>
      <c r="AY383" s="19" t="s">
        <v>128</v>
      </c>
      <c r="BE383" s="187">
        <f>IF(N383="základní",J383,0)</f>
        <v>0</v>
      </c>
      <c r="BF383" s="187">
        <f>IF(N383="snížená",J383,0)</f>
        <v>0</v>
      </c>
      <c r="BG383" s="187">
        <f>IF(N383="zákl. přenesená",J383,0)</f>
        <v>0</v>
      </c>
      <c r="BH383" s="187">
        <f>IF(N383="sníž. přenesená",J383,0)</f>
        <v>0</v>
      </c>
      <c r="BI383" s="187">
        <f>IF(N383="nulová",J383,0)</f>
        <v>0</v>
      </c>
      <c r="BJ383" s="19" t="s">
        <v>83</v>
      </c>
      <c r="BK383" s="187">
        <f>ROUND(I383*H383,2)</f>
        <v>0</v>
      </c>
      <c r="BL383" s="19" t="s">
        <v>230</v>
      </c>
      <c r="BM383" s="186" t="s">
        <v>583</v>
      </c>
    </row>
    <row r="384" spans="2:51" s="13" customFormat="1" ht="12" hidden="1">
      <c r="B384" s="193"/>
      <c r="C384" s="194"/>
      <c r="D384" s="195" t="s">
        <v>140</v>
      </c>
      <c r="E384" s="196" t="s">
        <v>28</v>
      </c>
      <c r="F384" s="197" t="s">
        <v>284</v>
      </c>
      <c r="G384" s="194"/>
      <c r="H384" s="196" t="s">
        <v>28</v>
      </c>
      <c r="I384" s="198"/>
      <c r="J384" s="194"/>
      <c r="K384" s="194"/>
      <c r="L384" s="199"/>
      <c r="M384" s="200"/>
      <c r="N384" s="201"/>
      <c r="O384" s="201"/>
      <c r="P384" s="201"/>
      <c r="Q384" s="201"/>
      <c r="R384" s="201"/>
      <c r="S384" s="201"/>
      <c r="T384" s="202"/>
      <c r="AT384" s="203" t="s">
        <v>140</v>
      </c>
      <c r="AU384" s="203" t="s">
        <v>85</v>
      </c>
      <c r="AV384" s="13" t="s">
        <v>83</v>
      </c>
      <c r="AW384" s="13" t="s">
        <v>35</v>
      </c>
      <c r="AX384" s="13" t="s">
        <v>75</v>
      </c>
      <c r="AY384" s="203" t="s">
        <v>128</v>
      </c>
    </row>
    <row r="385" spans="2:51" s="14" customFormat="1" ht="12" hidden="1">
      <c r="B385" s="204"/>
      <c r="C385" s="205"/>
      <c r="D385" s="195" t="s">
        <v>140</v>
      </c>
      <c r="E385" s="206" t="s">
        <v>28</v>
      </c>
      <c r="F385" s="207" t="s">
        <v>129</v>
      </c>
      <c r="G385" s="205"/>
      <c r="H385" s="208">
        <v>3</v>
      </c>
      <c r="I385" s="209"/>
      <c r="J385" s="205"/>
      <c r="K385" s="205"/>
      <c r="L385" s="210"/>
      <c r="M385" s="211"/>
      <c r="N385" s="212"/>
      <c r="O385" s="212"/>
      <c r="P385" s="212"/>
      <c r="Q385" s="212"/>
      <c r="R385" s="212"/>
      <c r="S385" s="212"/>
      <c r="T385" s="213"/>
      <c r="AT385" s="214" t="s">
        <v>140</v>
      </c>
      <c r="AU385" s="214" t="s">
        <v>85</v>
      </c>
      <c r="AV385" s="14" t="s">
        <v>85</v>
      </c>
      <c r="AW385" s="14" t="s">
        <v>35</v>
      </c>
      <c r="AX385" s="14" t="s">
        <v>83</v>
      </c>
      <c r="AY385" s="214" t="s">
        <v>128</v>
      </c>
    </row>
    <row r="386" spans="1:65" s="2" customFormat="1" ht="16.5" customHeight="1" hidden="1">
      <c r="A386" s="36"/>
      <c r="B386" s="37"/>
      <c r="C386" s="175" t="s">
        <v>584</v>
      </c>
      <c r="D386" s="175" t="s">
        <v>131</v>
      </c>
      <c r="E386" s="176" t="s">
        <v>585</v>
      </c>
      <c r="F386" s="177" t="s">
        <v>586</v>
      </c>
      <c r="G386" s="178" t="s">
        <v>134</v>
      </c>
      <c r="H386" s="179">
        <v>2</v>
      </c>
      <c r="I386" s="180"/>
      <c r="J386" s="181">
        <f>ROUND(I386*H386,2)</f>
        <v>0</v>
      </c>
      <c r="K386" s="177" t="s">
        <v>28</v>
      </c>
      <c r="L386" s="41"/>
      <c r="M386" s="182" t="s">
        <v>28</v>
      </c>
      <c r="N386" s="183" t="s">
        <v>46</v>
      </c>
      <c r="O386" s="66"/>
      <c r="P386" s="184">
        <f>O386*H386</f>
        <v>0</v>
      </c>
      <c r="Q386" s="184">
        <v>0</v>
      </c>
      <c r="R386" s="184">
        <f>Q386*H386</f>
        <v>0</v>
      </c>
      <c r="S386" s="184">
        <v>0</v>
      </c>
      <c r="T386" s="185">
        <f>S386*H386</f>
        <v>0</v>
      </c>
      <c r="U386" s="36"/>
      <c r="V386" s="36"/>
      <c r="W386" s="36"/>
      <c r="X386" s="36"/>
      <c r="Y386" s="36"/>
      <c r="Z386" s="36"/>
      <c r="AA386" s="36"/>
      <c r="AB386" s="36"/>
      <c r="AC386" s="36"/>
      <c r="AD386" s="36"/>
      <c r="AE386" s="36"/>
      <c r="AR386" s="186" t="s">
        <v>230</v>
      </c>
      <c r="AT386" s="186" t="s">
        <v>131</v>
      </c>
      <c r="AU386" s="186" t="s">
        <v>85</v>
      </c>
      <c r="AY386" s="19" t="s">
        <v>128</v>
      </c>
      <c r="BE386" s="187">
        <f>IF(N386="základní",J386,0)</f>
        <v>0</v>
      </c>
      <c r="BF386" s="187">
        <f>IF(N386="snížená",J386,0)</f>
        <v>0</v>
      </c>
      <c r="BG386" s="187">
        <f>IF(N386="zákl. přenesená",J386,0)</f>
        <v>0</v>
      </c>
      <c r="BH386" s="187">
        <f>IF(N386="sníž. přenesená",J386,0)</f>
        <v>0</v>
      </c>
      <c r="BI386" s="187">
        <f>IF(N386="nulová",J386,0)</f>
        <v>0</v>
      </c>
      <c r="BJ386" s="19" t="s">
        <v>83</v>
      </c>
      <c r="BK386" s="187">
        <f>ROUND(I386*H386,2)</f>
        <v>0</v>
      </c>
      <c r="BL386" s="19" t="s">
        <v>230</v>
      </c>
      <c r="BM386" s="186" t="s">
        <v>587</v>
      </c>
    </row>
    <row r="387" spans="2:51" s="13" customFormat="1" ht="12" hidden="1">
      <c r="B387" s="193"/>
      <c r="C387" s="194"/>
      <c r="D387" s="195" t="s">
        <v>140</v>
      </c>
      <c r="E387" s="196" t="s">
        <v>28</v>
      </c>
      <c r="F387" s="197" t="s">
        <v>284</v>
      </c>
      <c r="G387" s="194"/>
      <c r="H387" s="196" t="s">
        <v>28</v>
      </c>
      <c r="I387" s="198"/>
      <c r="J387" s="194"/>
      <c r="K387" s="194"/>
      <c r="L387" s="199"/>
      <c r="M387" s="200"/>
      <c r="N387" s="201"/>
      <c r="O387" s="201"/>
      <c r="P387" s="201"/>
      <c r="Q387" s="201"/>
      <c r="R387" s="201"/>
      <c r="S387" s="201"/>
      <c r="T387" s="202"/>
      <c r="AT387" s="203" t="s">
        <v>140</v>
      </c>
      <c r="AU387" s="203" t="s">
        <v>85</v>
      </c>
      <c r="AV387" s="13" t="s">
        <v>83</v>
      </c>
      <c r="AW387" s="13" t="s">
        <v>35</v>
      </c>
      <c r="AX387" s="13" t="s">
        <v>75</v>
      </c>
      <c r="AY387" s="203" t="s">
        <v>128</v>
      </c>
    </row>
    <row r="388" spans="2:51" s="14" customFormat="1" ht="12" hidden="1">
      <c r="B388" s="204"/>
      <c r="C388" s="205"/>
      <c r="D388" s="195" t="s">
        <v>140</v>
      </c>
      <c r="E388" s="206" t="s">
        <v>28</v>
      </c>
      <c r="F388" s="207" t="s">
        <v>85</v>
      </c>
      <c r="G388" s="205"/>
      <c r="H388" s="208">
        <v>2</v>
      </c>
      <c r="I388" s="209"/>
      <c r="J388" s="205"/>
      <c r="K388" s="205"/>
      <c r="L388" s="210"/>
      <c r="M388" s="211"/>
      <c r="N388" s="212"/>
      <c r="O388" s="212"/>
      <c r="P388" s="212"/>
      <c r="Q388" s="212"/>
      <c r="R388" s="212"/>
      <c r="S388" s="212"/>
      <c r="T388" s="213"/>
      <c r="AT388" s="214" t="s">
        <v>140</v>
      </c>
      <c r="AU388" s="214" t="s">
        <v>85</v>
      </c>
      <c r="AV388" s="14" t="s">
        <v>85</v>
      </c>
      <c r="AW388" s="14" t="s">
        <v>35</v>
      </c>
      <c r="AX388" s="14" t="s">
        <v>83</v>
      </c>
      <c r="AY388" s="214" t="s">
        <v>128</v>
      </c>
    </row>
    <row r="389" spans="1:65" s="2" customFormat="1" ht="16.5" customHeight="1" hidden="1">
      <c r="A389" s="36"/>
      <c r="B389" s="37"/>
      <c r="C389" s="175" t="s">
        <v>588</v>
      </c>
      <c r="D389" s="175" t="s">
        <v>131</v>
      </c>
      <c r="E389" s="176" t="s">
        <v>589</v>
      </c>
      <c r="F389" s="177" t="s">
        <v>590</v>
      </c>
      <c r="G389" s="178" t="s">
        <v>134</v>
      </c>
      <c r="H389" s="179">
        <v>1</v>
      </c>
      <c r="I389" s="180"/>
      <c r="J389" s="181">
        <f>ROUND(I389*H389,2)</f>
        <v>0</v>
      </c>
      <c r="K389" s="177" t="s">
        <v>28</v>
      </c>
      <c r="L389" s="41"/>
      <c r="M389" s="182" t="s">
        <v>28</v>
      </c>
      <c r="N389" s="183" t="s">
        <v>46</v>
      </c>
      <c r="O389" s="66"/>
      <c r="P389" s="184">
        <f>O389*H389</f>
        <v>0</v>
      </c>
      <c r="Q389" s="184">
        <v>0</v>
      </c>
      <c r="R389" s="184">
        <f>Q389*H389</f>
        <v>0</v>
      </c>
      <c r="S389" s="184">
        <v>0</v>
      </c>
      <c r="T389" s="185">
        <f>S389*H389</f>
        <v>0</v>
      </c>
      <c r="U389" s="36"/>
      <c r="V389" s="36"/>
      <c r="W389" s="36"/>
      <c r="X389" s="36"/>
      <c r="Y389" s="36"/>
      <c r="Z389" s="36"/>
      <c r="AA389" s="36"/>
      <c r="AB389" s="36"/>
      <c r="AC389" s="36"/>
      <c r="AD389" s="36"/>
      <c r="AE389" s="36"/>
      <c r="AR389" s="186" t="s">
        <v>230</v>
      </c>
      <c r="AT389" s="186" t="s">
        <v>131</v>
      </c>
      <c r="AU389" s="186" t="s">
        <v>85</v>
      </c>
      <c r="AY389" s="19" t="s">
        <v>128</v>
      </c>
      <c r="BE389" s="187">
        <f>IF(N389="základní",J389,0)</f>
        <v>0</v>
      </c>
      <c r="BF389" s="187">
        <f>IF(N389="snížená",J389,0)</f>
        <v>0</v>
      </c>
      <c r="BG389" s="187">
        <f>IF(N389="zákl. přenesená",J389,0)</f>
        <v>0</v>
      </c>
      <c r="BH389" s="187">
        <f>IF(N389="sníž. přenesená",J389,0)</f>
        <v>0</v>
      </c>
      <c r="BI389" s="187">
        <f>IF(N389="nulová",J389,0)</f>
        <v>0</v>
      </c>
      <c r="BJ389" s="19" t="s">
        <v>83</v>
      </c>
      <c r="BK389" s="187">
        <f>ROUND(I389*H389,2)</f>
        <v>0</v>
      </c>
      <c r="BL389" s="19" t="s">
        <v>230</v>
      </c>
      <c r="BM389" s="186" t="s">
        <v>591</v>
      </c>
    </row>
    <row r="390" spans="2:51" s="13" customFormat="1" ht="12" hidden="1">
      <c r="B390" s="193"/>
      <c r="C390" s="194"/>
      <c r="D390" s="195" t="s">
        <v>140</v>
      </c>
      <c r="E390" s="196" t="s">
        <v>28</v>
      </c>
      <c r="F390" s="197" t="s">
        <v>284</v>
      </c>
      <c r="G390" s="194"/>
      <c r="H390" s="196" t="s">
        <v>28</v>
      </c>
      <c r="I390" s="198"/>
      <c r="J390" s="194"/>
      <c r="K390" s="194"/>
      <c r="L390" s="199"/>
      <c r="M390" s="200"/>
      <c r="N390" s="201"/>
      <c r="O390" s="201"/>
      <c r="P390" s="201"/>
      <c r="Q390" s="201"/>
      <c r="R390" s="201"/>
      <c r="S390" s="201"/>
      <c r="T390" s="202"/>
      <c r="AT390" s="203" t="s">
        <v>140</v>
      </c>
      <c r="AU390" s="203" t="s">
        <v>85</v>
      </c>
      <c r="AV390" s="13" t="s">
        <v>83</v>
      </c>
      <c r="AW390" s="13" t="s">
        <v>35</v>
      </c>
      <c r="AX390" s="13" t="s">
        <v>75</v>
      </c>
      <c r="AY390" s="203" t="s">
        <v>128</v>
      </c>
    </row>
    <row r="391" spans="2:51" s="14" customFormat="1" ht="12" hidden="1">
      <c r="B391" s="204"/>
      <c r="C391" s="205"/>
      <c r="D391" s="195" t="s">
        <v>140</v>
      </c>
      <c r="E391" s="206" t="s">
        <v>28</v>
      </c>
      <c r="F391" s="207" t="s">
        <v>83</v>
      </c>
      <c r="G391" s="205"/>
      <c r="H391" s="208">
        <v>1</v>
      </c>
      <c r="I391" s="209"/>
      <c r="J391" s="205"/>
      <c r="K391" s="205"/>
      <c r="L391" s="210"/>
      <c r="M391" s="211"/>
      <c r="N391" s="212"/>
      <c r="O391" s="212"/>
      <c r="P391" s="212"/>
      <c r="Q391" s="212"/>
      <c r="R391" s="212"/>
      <c r="S391" s="212"/>
      <c r="T391" s="213"/>
      <c r="AT391" s="214" t="s">
        <v>140</v>
      </c>
      <c r="AU391" s="214" t="s">
        <v>85</v>
      </c>
      <c r="AV391" s="14" t="s">
        <v>85</v>
      </c>
      <c r="AW391" s="14" t="s">
        <v>35</v>
      </c>
      <c r="AX391" s="14" t="s">
        <v>83</v>
      </c>
      <c r="AY391" s="214" t="s">
        <v>128</v>
      </c>
    </row>
    <row r="392" spans="1:65" s="2" customFormat="1" ht="16.5" customHeight="1" hidden="1">
      <c r="A392" s="36"/>
      <c r="B392" s="37"/>
      <c r="C392" s="175" t="s">
        <v>592</v>
      </c>
      <c r="D392" s="175" t="s">
        <v>131</v>
      </c>
      <c r="E392" s="176" t="s">
        <v>593</v>
      </c>
      <c r="F392" s="177" t="s">
        <v>594</v>
      </c>
      <c r="G392" s="178" t="s">
        <v>134</v>
      </c>
      <c r="H392" s="179">
        <v>12</v>
      </c>
      <c r="I392" s="180"/>
      <c r="J392" s="181">
        <f>ROUND(I392*H392,2)</f>
        <v>0</v>
      </c>
      <c r="K392" s="177" t="s">
        <v>28</v>
      </c>
      <c r="L392" s="41"/>
      <c r="M392" s="182" t="s">
        <v>28</v>
      </c>
      <c r="N392" s="183" t="s">
        <v>46</v>
      </c>
      <c r="O392" s="66"/>
      <c r="P392" s="184">
        <f>O392*H392</f>
        <v>0</v>
      </c>
      <c r="Q392" s="184">
        <v>0</v>
      </c>
      <c r="R392" s="184">
        <f>Q392*H392</f>
        <v>0</v>
      </c>
      <c r="S392" s="184">
        <v>0</v>
      </c>
      <c r="T392" s="185">
        <f>S392*H392</f>
        <v>0</v>
      </c>
      <c r="U392" s="36"/>
      <c r="V392" s="36"/>
      <c r="W392" s="36"/>
      <c r="X392" s="36"/>
      <c r="Y392" s="36"/>
      <c r="Z392" s="36"/>
      <c r="AA392" s="36"/>
      <c r="AB392" s="36"/>
      <c r="AC392" s="36"/>
      <c r="AD392" s="36"/>
      <c r="AE392" s="36"/>
      <c r="AR392" s="186" t="s">
        <v>230</v>
      </c>
      <c r="AT392" s="186" t="s">
        <v>131</v>
      </c>
      <c r="AU392" s="186" t="s">
        <v>85</v>
      </c>
      <c r="AY392" s="19" t="s">
        <v>128</v>
      </c>
      <c r="BE392" s="187">
        <f>IF(N392="základní",J392,0)</f>
        <v>0</v>
      </c>
      <c r="BF392" s="187">
        <f>IF(N392="snížená",J392,0)</f>
        <v>0</v>
      </c>
      <c r="BG392" s="187">
        <f>IF(N392="zákl. přenesená",J392,0)</f>
        <v>0</v>
      </c>
      <c r="BH392" s="187">
        <f>IF(N392="sníž. přenesená",J392,0)</f>
        <v>0</v>
      </c>
      <c r="BI392" s="187">
        <f>IF(N392="nulová",J392,0)</f>
        <v>0</v>
      </c>
      <c r="BJ392" s="19" t="s">
        <v>83</v>
      </c>
      <c r="BK392" s="187">
        <f>ROUND(I392*H392,2)</f>
        <v>0</v>
      </c>
      <c r="BL392" s="19" t="s">
        <v>230</v>
      </c>
      <c r="BM392" s="186" t="s">
        <v>595</v>
      </c>
    </row>
    <row r="393" spans="2:51" s="13" customFormat="1" ht="12" hidden="1">
      <c r="B393" s="193"/>
      <c r="C393" s="194"/>
      <c r="D393" s="195" t="s">
        <v>140</v>
      </c>
      <c r="E393" s="196" t="s">
        <v>28</v>
      </c>
      <c r="F393" s="197" t="s">
        <v>284</v>
      </c>
      <c r="G393" s="194"/>
      <c r="H393" s="196" t="s">
        <v>28</v>
      </c>
      <c r="I393" s="198"/>
      <c r="J393" s="194"/>
      <c r="K393" s="194"/>
      <c r="L393" s="199"/>
      <c r="M393" s="200"/>
      <c r="N393" s="201"/>
      <c r="O393" s="201"/>
      <c r="P393" s="201"/>
      <c r="Q393" s="201"/>
      <c r="R393" s="201"/>
      <c r="S393" s="201"/>
      <c r="T393" s="202"/>
      <c r="AT393" s="203" t="s">
        <v>140</v>
      </c>
      <c r="AU393" s="203" t="s">
        <v>85</v>
      </c>
      <c r="AV393" s="13" t="s">
        <v>83</v>
      </c>
      <c r="AW393" s="13" t="s">
        <v>35</v>
      </c>
      <c r="AX393" s="13" t="s">
        <v>75</v>
      </c>
      <c r="AY393" s="203" t="s">
        <v>128</v>
      </c>
    </row>
    <row r="394" spans="2:51" s="14" customFormat="1" ht="12" hidden="1">
      <c r="B394" s="204"/>
      <c r="C394" s="205"/>
      <c r="D394" s="195" t="s">
        <v>140</v>
      </c>
      <c r="E394" s="206" t="s">
        <v>28</v>
      </c>
      <c r="F394" s="207" t="s">
        <v>205</v>
      </c>
      <c r="G394" s="205"/>
      <c r="H394" s="208">
        <v>12</v>
      </c>
      <c r="I394" s="209"/>
      <c r="J394" s="205"/>
      <c r="K394" s="205"/>
      <c r="L394" s="210"/>
      <c r="M394" s="211"/>
      <c r="N394" s="212"/>
      <c r="O394" s="212"/>
      <c r="P394" s="212"/>
      <c r="Q394" s="212"/>
      <c r="R394" s="212"/>
      <c r="S394" s="212"/>
      <c r="T394" s="213"/>
      <c r="AT394" s="214" t="s">
        <v>140</v>
      </c>
      <c r="AU394" s="214" t="s">
        <v>85</v>
      </c>
      <c r="AV394" s="14" t="s">
        <v>85</v>
      </c>
      <c r="AW394" s="14" t="s">
        <v>35</v>
      </c>
      <c r="AX394" s="14" t="s">
        <v>83</v>
      </c>
      <c r="AY394" s="214" t="s">
        <v>128</v>
      </c>
    </row>
    <row r="395" spans="1:65" s="2" customFormat="1" ht="16.5" customHeight="1" hidden="1">
      <c r="A395" s="36"/>
      <c r="B395" s="37"/>
      <c r="C395" s="175" t="s">
        <v>596</v>
      </c>
      <c r="D395" s="175" t="s">
        <v>131</v>
      </c>
      <c r="E395" s="176" t="s">
        <v>597</v>
      </c>
      <c r="F395" s="177" t="s">
        <v>598</v>
      </c>
      <c r="G395" s="178" t="s">
        <v>134</v>
      </c>
      <c r="H395" s="179">
        <v>1</v>
      </c>
      <c r="I395" s="180"/>
      <c r="J395" s="181">
        <f>ROUND(I395*H395,2)</f>
        <v>0</v>
      </c>
      <c r="K395" s="177" t="s">
        <v>28</v>
      </c>
      <c r="L395" s="41"/>
      <c r="M395" s="182" t="s">
        <v>28</v>
      </c>
      <c r="N395" s="183" t="s">
        <v>46</v>
      </c>
      <c r="O395" s="66"/>
      <c r="P395" s="184">
        <f>O395*H395</f>
        <v>0</v>
      </c>
      <c r="Q395" s="184">
        <v>0</v>
      </c>
      <c r="R395" s="184">
        <f>Q395*H395</f>
        <v>0</v>
      </c>
      <c r="S395" s="184">
        <v>0</v>
      </c>
      <c r="T395" s="185">
        <f>S395*H395</f>
        <v>0</v>
      </c>
      <c r="U395" s="36"/>
      <c r="V395" s="36"/>
      <c r="W395" s="36"/>
      <c r="X395" s="36"/>
      <c r="Y395" s="36"/>
      <c r="Z395" s="36"/>
      <c r="AA395" s="36"/>
      <c r="AB395" s="36"/>
      <c r="AC395" s="36"/>
      <c r="AD395" s="36"/>
      <c r="AE395" s="36"/>
      <c r="AR395" s="186" t="s">
        <v>230</v>
      </c>
      <c r="AT395" s="186" t="s">
        <v>131</v>
      </c>
      <c r="AU395" s="186" t="s">
        <v>85</v>
      </c>
      <c r="AY395" s="19" t="s">
        <v>128</v>
      </c>
      <c r="BE395" s="187">
        <f>IF(N395="základní",J395,0)</f>
        <v>0</v>
      </c>
      <c r="BF395" s="187">
        <f>IF(N395="snížená",J395,0)</f>
        <v>0</v>
      </c>
      <c r="BG395" s="187">
        <f>IF(N395="zákl. přenesená",J395,0)</f>
        <v>0</v>
      </c>
      <c r="BH395" s="187">
        <f>IF(N395="sníž. přenesená",J395,0)</f>
        <v>0</v>
      </c>
      <c r="BI395" s="187">
        <f>IF(N395="nulová",J395,0)</f>
        <v>0</v>
      </c>
      <c r="BJ395" s="19" t="s">
        <v>83</v>
      </c>
      <c r="BK395" s="187">
        <f>ROUND(I395*H395,2)</f>
        <v>0</v>
      </c>
      <c r="BL395" s="19" t="s">
        <v>230</v>
      </c>
      <c r="BM395" s="186" t="s">
        <v>599</v>
      </c>
    </row>
    <row r="396" spans="2:51" s="13" customFormat="1" ht="12" hidden="1">
      <c r="B396" s="193"/>
      <c r="C396" s="194"/>
      <c r="D396" s="195" t="s">
        <v>140</v>
      </c>
      <c r="E396" s="196" t="s">
        <v>28</v>
      </c>
      <c r="F396" s="197" t="s">
        <v>284</v>
      </c>
      <c r="G396" s="194"/>
      <c r="H396" s="196" t="s">
        <v>28</v>
      </c>
      <c r="I396" s="198"/>
      <c r="J396" s="194"/>
      <c r="K396" s="194"/>
      <c r="L396" s="199"/>
      <c r="M396" s="200"/>
      <c r="N396" s="201"/>
      <c r="O396" s="201"/>
      <c r="P396" s="201"/>
      <c r="Q396" s="201"/>
      <c r="R396" s="201"/>
      <c r="S396" s="201"/>
      <c r="T396" s="202"/>
      <c r="AT396" s="203" t="s">
        <v>140</v>
      </c>
      <c r="AU396" s="203" t="s">
        <v>85</v>
      </c>
      <c r="AV396" s="13" t="s">
        <v>83</v>
      </c>
      <c r="AW396" s="13" t="s">
        <v>35</v>
      </c>
      <c r="AX396" s="13" t="s">
        <v>75</v>
      </c>
      <c r="AY396" s="203" t="s">
        <v>128</v>
      </c>
    </row>
    <row r="397" spans="2:51" s="14" customFormat="1" ht="12" hidden="1">
      <c r="B397" s="204"/>
      <c r="C397" s="205"/>
      <c r="D397" s="195" t="s">
        <v>140</v>
      </c>
      <c r="E397" s="206" t="s">
        <v>28</v>
      </c>
      <c r="F397" s="207" t="s">
        <v>83</v>
      </c>
      <c r="G397" s="205"/>
      <c r="H397" s="208">
        <v>1</v>
      </c>
      <c r="I397" s="209"/>
      <c r="J397" s="205"/>
      <c r="K397" s="205"/>
      <c r="L397" s="210"/>
      <c r="M397" s="211"/>
      <c r="N397" s="212"/>
      <c r="O397" s="212"/>
      <c r="P397" s="212"/>
      <c r="Q397" s="212"/>
      <c r="R397" s="212"/>
      <c r="S397" s="212"/>
      <c r="T397" s="213"/>
      <c r="AT397" s="214" t="s">
        <v>140</v>
      </c>
      <c r="AU397" s="214" t="s">
        <v>85</v>
      </c>
      <c r="AV397" s="14" t="s">
        <v>85</v>
      </c>
      <c r="AW397" s="14" t="s">
        <v>35</v>
      </c>
      <c r="AX397" s="14" t="s">
        <v>83</v>
      </c>
      <c r="AY397" s="214" t="s">
        <v>128</v>
      </c>
    </row>
    <row r="398" spans="1:65" s="2" customFormat="1" ht="16.5" customHeight="1" hidden="1">
      <c r="A398" s="36"/>
      <c r="B398" s="37"/>
      <c r="C398" s="175" t="s">
        <v>600</v>
      </c>
      <c r="D398" s="175" t="s">
        <v>131</v>
      </c>
      <c r="E398" s="176" t="s">
        <v>601</v>
      </c>
      <c r="F398" s="177" t="s">
        <v>602</v>
      </c>
      <c r="G398" s="178" t="s">
        <v>134</v>
      </c>
      <c r="H398" s="179">
        <v>4</v>
      </c>
      <c r="I398" s="180"/>
      <c r="J398" s="181">
        <f>ROUND(I398*H398,2)</f>
        <v>0</v>
      </c>
      <c r="K398" s="177" t="s">
        <v>28</v>
      </c>
      <c r="L398" s="41"/>
      <c r="M398" s="182" t="s">
        <v>28</v>
      </c>
      <c r="N398" s="183" t="s">
        <v>46</v>
      </c>
      <c r="O398" s="66"/>
      <c r="P398" s="184">
        <f>O398*H398</f>
        <v>0</v>
      </c>
      <c r="Q398" s="184">
        <v>0</v>
      </c>
      <c r="R398" s="184">
        <f>Q398*H398</f>
        <v>0</v>
      </c>
      <c r="S398" s="184">
        <v>0</v>
      </c>
      <c r="T398" s="185">
        <f>S398*H398</f>
        <v>0</v>
      </c>
      <c r="U398" s="36"/>
      <c r="V398" s="36"/>
      <c r="W398" s="36"/>
      <c r="X398" s="36"/>
      <c r="Y398" s="36"/>
      <c r="Z398" s="36"/>
      <c r="AA398" s="36"/>
      <c r="AB398" s="36"/>
      <c r="AC398" s="36"/>
      <c r="AD398" s="36"/>
      <c r="AE398" s="36"/>
      <c r="AR398" s="186" t="s">
        <v>230</v>
      </c>
      <c r="AT398" s="186" t="s">
        <v>131</v>
      </c>
      <c r="AU398" s="186" t="s">
        <v>85</v>
      </c>
      <c r="AY398" s="19" t="s">
        <v>128</v>
      </c>
      <c r="BE398" s="187">
        <f>IF(N398="základní",J398,0)</f>
        <v>0</v>
      </c>
      <c r="BF398" s="187">
        <f>IF(N398="snížená",J398,0)</f>
        <v>0</v>
      </c>
      <c r="BG398" s="187">
        <f>IF(N398="zákl. přenesená",J398,0)</f>
        <v>0</v>
      </c>
      <c r="BH398" s="187">
        <f>IF(N398="sníž. přenesená",J398,0)</f>
        <v>0</v>
      </c>
      <c r="BI398" s="187">
        <f>IF(N398="nulová",J398,0)</f>
        <v>0</v>
      </c>
      <c r="BJ398" s="19" t="s">
        <v>83</v>
      </c>
      <c r="BK398" s="187">
        <f>ROUND(I398*H398,2)</f>
        <v>0</v>
      </c>
      <c r="BL398" s="19" t="s">
        <v>230</v>
      </c>
      <c r="BM398" s="186" t="s">
        <v>603</v>
      </c>
    </row>
    <row r="399" spans="2:51" s="13" customFormat="1" ht="12" hidden="1">
      <c r="B399" s="193"/>
      <c r="C399" s="194"/>
      <c r="D399" s="195" t="s">
        <v>140</v>
      </c>
      <c r="E399" s="196" t="s">
        <v>28</v>
      </c>
      <c r="F399" s="197" t="s">
        <v>284</v>
      </c>
      <c r="G399" s="194"/>
      <c r="H399" s="196" t="s">
        <v>28</v>
      </c>
      <c r="I399" s="198"/>
      <c r="J399" s="194"/>
      <c r="K399" s="194"/>
      <c r="L399" s="199"/>
      <c r="M399" s="200"/>
      <c r="N399" s="201"/>
      <c r="O399" s="201"/>
      <c r="P399" s="201"/>
      <c r="Q399" s="201"/>
      <c r="R399" s="201"/>
      <c r="S399" s="201"/>
      <c r="T399" s="202"/>
      <c r="AT399" s="203" t="s">
        <v>140</v>
      </c>
      <c r="AU399" s="203" t="s">
        <v>85</v>
      </c>
      <c r="AV399" s="13" t="s">
        <v>83</v>
      </c>
      <c r="AW399" s="13" t="s">
        <v>35</v>
      </c>
      <c r="AX399" s="13" t="s">
        <v>75</v>
      </c>
      <c r="AY399" s="203" t="s">
        <v>128</v>
      </c>
    </row>
    <row r="400" spans="2:51" s="14" customFormat="1" ht="12" hidden="1">
      <c r="B400" s="204"/>
      <c r="C400" s="205"/>
      <c r="D400" s="195" t="s">
        <v>140</v>
      </c>
      <c r="E400" s="206" t="s">
        <v>28</v>
      </c>
      <c r="F400" s="207" t="s">
        <v>136</v>
      </c>
      <c r="G400" s="205"/>
      <c r="H400" s="208">
        <v>4</v>
      </c>
      <c r="I400" s="209"/>
      <c r="J400" s="205"/>
      <c r="K400" s="205"/>
      <c r="L400" s="210"/>
      <c r="M400" s="211"/>
      <c r="N400" s="212"/>
      <c r="O400" s="212"/>
      <c r="P400" s="212"/>
      <c r="Q400" s="212"/>
      <c r="R400" s="212"/>
      <c r="S400" s="212"/>
      <c r="T400" s="213"/>
      <c r="AT400" s="214" t="s">
        <v>140</v>
      </c>
      <c r="AU400" s="214" t="s">
        <v>85</v>
      </c>
      <c r="AV400" s="14" t="s">
        <v>85</v>
      </c>
      <c r="AW400" s="14" t="s">
        <v>35</v>
      </c>
      <c r="AX400" s="14" t="s">
        <v>83</v>
      </c>
      <c r="AY400" s="214" t="s">
        <v>128</v>
      </c>
    </row>
    <row r="401" spans="1:65" s="2" customFormat="1" ht="16.5" customHeight="1" hidden="1">
      <c r="A401" s="36"/>
      <c r="B401" s="37"/>
      <c r="C401" s="175" t="s">
        <v>604</v>
      </c>
      <c r="D401" s="175" t="s">
        <v>131</v>
      </c>
      <c r="E401" s="176" t="s">
        <v>605</v>
      </c>
      <c r="F401" s="177" t="s">
        <v>606</v>
      </c>
      <c r="G401" s="178" t="s">
        <v>134</v>
      </c>
      <c r="H401" s="179">
        <v>1</v>
      </c>
      <c r="I401" s="180"/>
      <c r="J401" s="181">
        <f>ROUND(I401*H401,2)</f>
        <v>0</v>
      </c>
      <c r="K401" s="177" t="s">
        <v>28</v>
      </c>
      <c r="L401" s="41"/>
      <c r="M401" s="182" t="s">
        <v>28</v>
      </c>
      <c r="N401" s="183" t="s">
        <v>46</v>
      </c>
      <c r="O401" s="66"/>
      <c r="P401" s="184">
        <f>O401*H401</f>
        <v>0</v>
      </c>
      <c r="Q401" s="184">
        <v>0</v>
      </c>
      <c r="R401" s="184">
        <f>Q401*H401</f>
        <v>0</v>
      </c>
      <c r="S401" s="184">
        <v>0</v>
      </c>
      <c r="T401" s="185">
        <f>S401*H401</f>
        <v>0</v>
      </c>
      <c r="U401" s="36"/>
      <c r="V401" s="36"/>
      <c r="W401" s="36"/>
      <c r="X401" s="36"/>
      <c r="Y401" s="36"/>
      <c r="Z401" s="36"/>
      <c r="AA401" s="36"/>
      <c r="AB401" s="36"/>
      <c r="AC401" s="36"/>
      <c r="AD401" s="36"/>
      <c r="AE401" s="36"/>
      <c r="AR401" s="186" t="s">
        <v>230</v>
      </c>
      <c r="AT401" s="186" t="s">
        <v>131</v>
      </c>
      <c r="AU401" s="186" t="s">
        <v>85</v>
      </c>
      <c r="AY401" s="19" t="s">
        <v>128</v>
      </c>
      <c r="BE401" s="187">
        <f>IF(N401="základní",J401,0)</f>
        <v>0</v>
      </c>
      <c r="BF401" s="187">
        <f>IF(N401="snížená",J401,0)</f>
        <v>0</v>
      </c>
      <c r="BG401" s="187">
        <f>IF(N401="zákl. přenesená",J401,0)</f>
        <v>0</v>
      </c>
      <c r="BH401" s="187">
        <f>IF(N401="sníž. přenesená",J401,0)</f>
        <v>0</v>
      </c>
      <c r="BI401" s="187">
        <f>IF(N401="nulová",J401,0)</f>
        <v>0</v>
      </c>
      <c r="BJ401" s="19" t="s">
        <v>83</v>
      </c>
      <c r="BK401" s="187">
        <f>ROUND(I401*H401,2)</f>
        <v>0</v>
      </c>
      <c r="BL401" s="19" t="s">
        <v>230</v>
      </c>
      <c r="BM401" s="186" t="s">
        <v>607</v>
      </c>
    </row>
    <row r="402" spans="2:51" s="13" customFormat="1" ht="12" hidden="1">
      <c r="B402" s="193"/>
      <c r="C402" s="194"/>
      <c r="D402" s="195" t="s">
        <v>140</v>
      </c>
      <c r="E402" s="196" t="s">
        <v>28</v>
      </c>
      <c r="F402" s="197" t="s">
        <v>284</v>
      </c>
      <c r="G402" s="194"/>
      <c r="H402" s="196" t="s">
        <v>28</v>
      </c>
      <c r="I402" s="198"/>
      <c r="J402" s="194"/>
      <c r="K402" s="194"/>
      <c r="L402" s="199"/>
      <c r="M402" s="200"/>
      <c r="N402" s="201"/>
      <c r="O402" s="201"/>
      <c r="P402" s="201"/>
      <c r="Q402" s="201"/>
      <c r="R402" s="201"/>
      <c r="S402" s="201"/>
      <c r="T402" s="202"/>
      <c r="AT402" s="203" t="s">
        <v>140</v>
      </c>
      <c r="AU402" s="203" t="s">
        <v>85</v>
      </c>
      <c r="AV402" s="13" t="s">
        <v>83</v>
      </c>
      <c r="AW402" s="13" t="s">
        <v>35</v>
      </c>
      <c r="AX402" s="13" t="s">
        <v>75</v>
      </c>
      <c r="AY402" s="203" t="s">
        <v>128</v>
      </c>
    </row>
    <row r="403" spans="2:51" s="14" customFormat="1" ht="12" hidden="1">
      <c r="B403" s="204"/>
      <c r="C403" s="205"/>
      <c r="D403" s="195" t="s">
        <v>140</v>
      </c>
      <c r="E403" s="206" t="s">
        <v>28</v>
      </c>
      <c r="F403" s="207" t="s">
        <v>83</v>
      </c>
      <c r="G403" s="205"/>
      <c r="H403" s="208">
        <v>1</v>
      </c>
      <c r="I403" s="209"/>
      <c r="J403" s="205"/>
      <c r="K403" s="205"/>
      <c r="L403" s="210"/>
      <c r="M403" s="211"/>
      <c r="N403" s="212"/>
      <c r="O403" s="212"/>
      <c r="P403" s="212"/>
      <c r="Q403" s="212"/>
      <c r="R403" s="212"/>
      <c r="S403" s="212"/>
      <c r="T403" s="213"/>
      <c r="AT403" s="214" t="s">
        <v>140</v>
      </c>
      <c r="AU403" s="214" t="s">
        <v>85</v>
      </c>
      <c r="AV403" s="14" t="s">
        <v>85</v>
      </c>
      <c r="AW403" s="14" t="s">
        <v>35</v>
      </c>
      <c r="AX403" s="14" t="s">
        <v>83</v>
      </c>
      <c r="AY403" s="214" t="s">
        <v>128</v>
      </c>
    </row>
    <row r="404" spans="1:65" s="2" customFormat="1" ht="16.5" customHeight="1" hidden="1">
      <c r="A404" s="36"/>
      <c r="B404" s="37"/>
      <c r="C404" s="175" t="s">
        <v>608</v>
      </c>
      <c r="D404" s="175" t="s">
        <v>131</v>
      </c>
      <c r="E404" s="176" t="s">
        <v>609</v>
      </c>
      <c r="F404" s="177" t="s">
        <v>610</v>
      </c>
      <c r="G404" s="178" t="s">
        <v>134</v>
      </c>
      <c r="H404" s="179">
        <v>1</v>
      </c>
      <c r="I404" s="180"/>
      <c r="J404" s="181">
        <f>ROUND(I404*H404,2)</f>
        <v>0</v>
      </c>
      <c r="K404" s="177" t="s">
        <v>28</v>
      </c>
      <c r="L404" s="41"/>
      <c r="M404" s="182" t="s">
        <v>28</v>
      </c>
      <c r="N404" s="183" t="s">
        <v>46</v>
      </c>
      <c r="O404" s="66"/>
      <c r="P404" s="184">
        <f>O404*H404</f>
        <v>0</v>
      </c>
      <c r="Q404" s="184">
        <v>0</v>
      </c>
      <c r="R404" s="184">
        <f>Q404*H404</f>
        <v>0</v>
      </c>
      <c r="S404" s="184">
        <v>0</v>
      </c>
      <c r="T404" s="185">
        <f>S404*H404</f>
        <v>0</v>
      </c>
      <c r="U404" s="36"/>
      <c r="V404" s="36"/>
      <c r="W404" s="36"/>
      <c r="X404" s="36"/>
      <c r="Y404" s="36"/>
      <c r="Z404" s="36"/>
      <c r="AA404" s="36"/>
      <c r="AB404" s="36"/>
      <c r="AC404" s="36"/>
      <c r="AD404" s="36"/>
      <c r="AE404" s="36"/>
      <c r="AR404" s="186" t="s">
        <v>230</v>
      </c>
      <c r="AT404" s="186" t="s">
        <v>131</v>
      </c>
      <c r="AU404" s="186" t="s">
        <v>85</v>
      </c>
      <c r="AY404" s="19" t="s">
        <v>128</v>
      </c>
      <c r="BE404" s="187">
        <f>IF(N404="základní",J404,0)</f>
        <v>0</v>
      </c>
      <c r="BF404" s="187">
        <f>IF(N404="snížená",J404,0)</f>
        <v>0</v>
      </c>
      <c r="BG404" s="187">
        <f>IF(N404="zákl. přenesená",J404,0)</f>
        <v>0</v>
      </c>
      <c r="BH404" s="187">
        <f>IF(N404="sníž. přenesená",J404,0)</f>
        <v>0</v>
      </c>
      <c r="BI404" s="187">
        <f>IF(N404="nulová",J404,0)</f>
        <v>0</v>
      </c>
      <c r="BJ404" s="19" t="s">
        <v>83</v>
      </c>
      <c r="BK404" s="187">
        <f>ROUND(I404*H404,2)</f>
        <v>0</v>
      </c>
      <c r="BL404" s="19" t="s">
        <v>230</v>
      </c>
      <c r="BM404" s="186" t="s">
        <v>611</v>
      </c>
    </row>
    <row r="405" spans="2:51" s="13" customFormat="1" ht="12" hidden="1">
      <c r="B405" s="193"/>
      <c r="C405" s="194"/>
      <c r="D405" s="195" t="s">
        <v>140</v>
      </c>
      <c r="E405" s="196" t="s">
        <v>28</v>
      </c>
      <c r="F405" s="197" t="s">
        <v>284</v>
      </c>
      <c r="G405" s="194"/>
      <c r="H405" s="196" t="s">
        <v>28</v>
      </c>
      <c r="I405" s="198"/>
      <c r="J405" s="194"/>
      <c r="K405" s="194"/>
      <c r="L405" s="199"/>
      <c r="M405" s="200"/>
      <c r="N405" s="201"/>
      <c r="O405" s="201"/>
      <c r="P405" s="201"/>
      <c r="Q405" s="201"/>
      <c r="R405" s="201"/>
      <c r="S405" s="201"/>
      <c r="T405" s="202"/>
      <c r="AT405" s="203" t="s">
        <v>140</v>
      </c>
      <c r="AU405" s="203" t="s">
        <v>85</v>
      </c>
      <c r="AV405" s="13" t="s">
        <v>83</v>
      </c>
      <c r="AW405" s="13" t="s">
        <v>35</v>
      </c>
      <c r="AX405" s="13" t="s">
        <v>75</v>
      </c>
      <c r="AY405" s="203" t="s">
        <v>128</v>
      </c>
    </row>
    <row r="406" spans="2:51" s="14" customFormat="1" ht="12" hidden="1">
      <c r="B406" s="204"/>
      <c r="C406" s="205"/>
      <c r="D406" s="195" t="s">
        <v>140</v>
      </c>
      <c r="E406" s="206" t="s">
        <v>28</v>
      </c>
      <c r="F406" s="207" t="s">
        <v>83</v>
      </c>
      <c r="G406" s="205"/>
      <c r="H406" s="208">
        <v>1</v>
      </c>
      <c r="I406" s="209"/>
      <c r="J406" s="205"/>
      <c r="K406" s="205"/>
      <c r="L406" s="210"/>
      <c r="M406" s="248"/>
      <c r="N406" s="249"/>
      <c r="O406" s="249"/>
      <c r="P406" s="249"/>
      <c r="Q406" s="249"/>
      <c r="R406" s="249"/>
      <c r="S406" s="249"/>
      <c r="T406" s="250"/>
      <c r="AT406" s="214" t="s">
        <v>140</v>
      </c>
      <c r="AU406" s="214" t="s">
        <v>85</v>
      </c>
      <c r="AV406" s="14" t="s">
        <v>85</v>
      </c>
      <c r="AW406" s="14" t="s">
        <v>35</v>
      </c>
      <c r="AX406" s="14" t="s">
        <v>83</v>
      </c>
      <c r="AY406" s="214" t="s">
        <v>128</v>
      </c>
    </row>
    <row r="407" spans="1:31" s="2" customFormat="1" ht="6.95" customHeight="1">
      <c r="A407" s="36"/>
      <c r="B407" s="49"/>
      <c r="C407" s="50"/>
      <c r="D407" s="50"/>
      <c r="E407" s="50"/>
      <c r="F407" s="50"/>
      <c r="G407" s="50"/>
      <c r="H407" s="50"/>
      <c r="I407" s="50"/>
      <c r="J407" s="50"/>
      <c r="K407" s="50"/>
      <c r="L407" s="41"/>
      <c r="M407" s="36"/>
      <c r="O407" s="36"/>
      <c r="P407" s="36"/>
      <c r="Q407" s="36"/>
      <c r="R407" s="36"/>
      <c r="S407" s="36"/>
      <c r="T407" s="36"/>
      <c r="U407" s="36"/>
      <c r="V407" s="36"/>
      <c r="W407" s="36"/>
      <c r="X407" s="36"/>
      <c r="Y407" s="36"/>
      <c r="Z407" s="36"/>
      <c r="AA407" s="36"/>
      <c r="AB407" s="36"/>
      <c r="AC407" s="36"/>
      <c r="AD407" s="36"/>
      <c r="AE407" s="36"/>
    </row>
  </sheetData>
  <sheetProtection algorithmName="SHA-512" hashValue="2XdRtNDKanGuKNdt1H6sQ0OadGtPqBgzBujlDGVuefkptVUxzSiY8uiwJv21WEPMdasjk6RVvT5ZT85SxNN3hA==" saltValue="gzAOHlCfml8YzsUCqu357C/ncgFfGNKU9Ousn46aLQYLSrvLwguIGqq8gPIDfj8a1R7MeMD34Ok9i3wuE71QFQ==" spinCount="100000" sheet="1" objects="1" scenarios="1" formatColumns="0" formatRows="0" autoFilter="0"/>
  <autoFilter ref="C95:K406"/>
  <mergeCells count="9">
    <mergeCell ref="E50:H50"/>
    <mergeCell ref="E86:H86"/>
    <mergeCell ref="E88:H88"/>
    <mergeCell ref="L2:V2"/>
    <mergeCell ref="E7:H7"/>
    <mergeCell ref="E9:H9"/>
    <mergeCell ref="E18:H18"/>
    <mergeCell ref="E27:H27"/>
    <mergeCell ref="E48:H48"/>
  </mergeCells>
  <hyperlinks>
    <hyperlink ref="F100" r:id="rId1" display="https://podminky.urs.cz/item/CS_URS_2022_02/317121101"/>
    <hyperlink ref="F106" r:id="rId2" display="https://podminky.urs.cz/item/CS_URS_2022_02/612325223"/>
    <hyperlink ref="F110" r:id="rId3" display="https://podminky.urs.cz/item/CS_URS_2022_02/612325225"/>
    <hyperlink ref="F118" r:id="rId4" display="https://podminky.urs.cz/item/CS_URS_2022_02/642942611"/>
    <hyperlink ref="F126" r:id="rId5" display="https://podminky.urs.cz/item/CS_URS_2022_02/949101111"/>
    <hyperlink ref="F128" r:id="rId6" display="https://podminky.urs.cz/item/CS_URS_2022_02/952901111"/>
    <hyperlink ref="F132" r:id="rId7" display="https://podminky.urs.cz/item/CS_URS_2022_02/968072455"/>
    <hyperlink ref="F136" r:id="rId8" display="https://podminky.urs.cz/item/CS_URS_2022_02/971033531"/>
    <hyperlink ref="F140" r:id="rId9" display="https://podminky.urs.cz/item/CS_URS_2022_02/971042651"/>
    <hyperlink ref="F144" r:id="rId10" display="https://podminky.urs.cz/item/CS_URS_2022_02/974031664"/>
    <hyperlink ref="F148" r:id="rId11" display="https://podminky.urs.cz/item/CS_URS_2022_02/977211111"/>
    <hyperlink ref="F153" r:id="rId12" display="https://podminky.urs.cz/item/CS_URS_2022_02/997013111"/>
    <hyperlink ref="F155" r:id="rId13" display="https://podminky.urs.cz/item/CS_URS_2022_02/997013501"/>
    <hyperlink ref="F157" r:id="rId14" display="https://podminky.urs.cz/item/CS_URS_2022_02/997013509"/>
    <hyperlink ref="F160" r:id="rId15" display="https://podminky.urs.cz/item/CS_URS_2022_02/997013631"/>
    <hyperlink ref="F163" r:id="rId16" display="https://podminky.urs.cz/item/CS_URS_2022_02/998011001"/>
    <hyperlink ref="F170" r:id="rId17" display="https://podminky.urs.cz/item/CS_URS_2022_02/998721201"/>
    <hyperlink ref="F173" r:id="rId18" display="https://podminky.urs.cz/item/CS_URS_2022_02/725210821"/>
    <hyperlink ref="F177" r:id="rId19" display="https://podminky.urs.cz/item/CS_URS_2022_02/725211617"/>
    <hyperlink ref="F181" r:id="rId20" display="https://podminky.urs.cz/item/CS_URS_2022_02/725330820"/>
    <hyperlink ref="F185" r:id="rId21" display="https://podminky.urs.cz/item/CS_URS_2022_02/725339111"/>
    <hyperlink ref="F189" r:id="rId22" display="https://podminky.urs.cz/item/CS_URS_2022_02/725820802"/>
    <hyperlink ref="F195" r:id="rId23" display="https://podminky.urs.cz/item/CS_URS_2022_02/725822613"/>
    <hyperlink ref="F201" r:id="rId24" display="https://podminky.urs.cz/item/CS_URS_2022_02/725829111"/>
    <hyperlink ref="F205" r:id="rId25" display="https://podminky.urs.cz/item/CS_URS_2022_02/725860811"/>
    <hyperlink ref="F215" r:id="rId26" display="https://podminky.urs.cz/item/CS_URS_2022_02/998725201"/>
    <hyperlink ref="F222" r:id="rId27" display="https://podminky.urs.cz/item/CS_URS_2022_02/763111417"/>
    <hyperlink ref="F227" r:id="rId28" display="https://podminky.urs.cz/item/CS_URS_2022_02/763183112"/>
    <hyperlink ref="F233" r:id="rId29" display="https://podminky.urs.cz/item/CS_URS_2022_02/998763401"/>
    <hyperlink ref="F236" r:id="rId30" display="https://podminky.urs.cz/item/CS_URS_2022_02/766660002"/>
    <hyperlink ref="F244" r:id="rId31" display="https://podminky.urs.cz/item/CS_URS_2022_02/766660312"/>
    <hyperlink ref="F250" r:id="rId32" display="https://podminky.urs.cz/item/CS_URS_2022_02/766691914"/>
    <hyperlink ref="F258" r:id="rId33" display="https://podminky.urs.cz/item/CS_URS_2022_02/998766201"/>
    <hyperlink ref="F261" r:id="rId34" display="https://podminky.urs.cz/item/CS_URS_2022_02/776111116"/>
    <hyperlink ref="F266" r:id="rId35" display="https://podminky.urs.cz/item/CS_URS_2022_02/776111311"/>
    <hyperlink ref="F268" r:id="rId36" display="https://podminky.urs.cz/item/CS_URS_2022_02/776121112"/>
    <hyperlink ref="F270" r:id="rId37" display="https://podminky.urs.cz/item/CS_URS_2022_02/776201811"/>
    <hyperlink ref="F275" r:id="rId38" display="https://podminky.urs.cz/item/CS_URS_2022_02/776221121"/>
    <hyperlink ref="F279" r:id="rId39" display="https://podminky.urs.cz/item/CS_URS_2022_02/776223112"/>
    <hyperlink ref="F283" r:id="rId40" display="https://podminky.urs.cz/item/CS_URS_2022_02/776410811"/>
    <hyperlink ref="F300" r:id="rId41" display="https://podminky.urs.cz/item/CS_URS_2022_02/776411213"/>
    <hyperlink ref="F308" r:id="rId42" display="https://podminky.urs.cz/item/CS_URS_2022_02/776411214"/>
    <hyperlink ref="F316" r:id="rId43" display="https://podminky.urs.cz/item/CS_URS_2022_02/998776201"/>
    <hyperlink ref="F319" r:id="rId44" display="https://podminky.urs.cz/item/CS_URS_2022_02/781473810"/>
    <hyperlink ref="F324" r:id="rId45" display="https://podminky.urs.cz/item/CS_URS_2022_02/784171101"/>
    <hyperlink ref="F332" r:id="rId46" display="https://podminky.urs.cz/item/CS_URS_2022_02/784171111"/>
    <hyperlink ref="F336" r:id="rId47" display="https://podminky.urs.cz/item/CS_URS_2022_02/784181101"/>
    <hyperlink ref="F374" r:id="rId48" display="https://podminky.urs.cz/item/CS_URS_2022_02/784211101"/>
    <hyperlink ref="F376" r:id="rId49" display="https://podminky.urs.cz/item/CS_URS_2022_02/784211163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5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"/>
  <sheetData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30"/>
  <sheetViews>
    <sheetView showGridLines="0" workbookViewId="0" topLeftCell="A110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60"/>
      <c r="M2" s="360"/>
      <c r="N2" s="360"/>
      <c r="O2" s="360"/>
      <c r="P2" s="360"/>
      <c r="Q2" s="360"/>
      <c r="R2" s="360"/>
      <c r="S2" s="360"/>
      <c r="T2" s="360"/>
      <c r="U2" s="360"/>
      <c r="V2" s="360"/>
      <c r="AT2" s="19" t="s">
        <v>88</v>
      </c>
    </row>
    <row r="3" spans="2:46" s="1" customFormat="1" ht="6.95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22"/>
      <c r="AT3" s="19" t="s">
        <v>85</v>
      </c>
    </row>
    <row r="4" spans="2:46" s="1" customFormat="1" ht="24.95" customHeight="1">
      <c r="B4" s="22"/>
      <c r="D4" s="105" t="s">
        <v>89</v>
      </c>
      <c r="L4" s="22"/>
      <c r="M4" s="106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07" t="s">
        <v>16</v>
      </c>
      <c r="L6" s="22"/>
    </row>
    <row r="7" spans="2:12" s="1" customFormat="1" ht="16.5" customHeight="1">
      <c r="B7" s="22"/>
      <c r="E7" s="375" t="str">
        <f>'Rekapitulace stavby'!K6</f>
        <v>KREVNÍ CENTRUM, SDRUŽENÉ ZDRAVOTNICKÉ ZAŘÍZENÍ KRNOV</v>
      </c>
      <c r="F7" s="376"/>
      <c r="G7" s="376"/>
      <c r="H7" s="376"/>
      <c r="L7" s="22"/>
    </row>
    <row r="8" spans="1:31" s="2" customFormat="1" ht="12" customHeight="1">
      <c r="A8" s="36"/>
      <c r="B8" s="41"/>
      <c r="C8" s="36"/>
      <c r="D8" s="107" t="s">
        <v>90</v>
      </c>
      <c r="E8" s="36"/>
      <c r="F8" s="36"/>
      <c r="G8" s="36"/>
      <c r="H8" s="36"/>
      <c r="I8" s="36"/>
      <c r="J8" s="36"/>
      <c r="K8" s="36"/>
      <c r="L8" s="10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377" t="s">
        <v>612</v>
      </c>
      <c r="F9" s="378"/>
      <c r="G9" s="378"/>
      <c r="H9" s="378"/>
      <c r="I9" s="36"/>
      <c r="J9" s="36"/>
      <c r="K9" s="36"/>
      <c r="L9" s="10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07" t="s">
        <v>18</v>
      </c>
      <c r="E11" s="36"/>
      <c r="F11" s="109" t="s">
        <v>19</v>
      </c>
      <c r="G11" s="36"/>
      <c r="H11" s="36"/>
      <c r="I11" s="107" t="s">
        <v>20</v>
      </c>
      <c r="J11" s="109" t="s">
        <v>28</v>
      </c>
      <c r="K11" s="36"/>
      <c r="L11" s="10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07" t="s">
        <v>22</v>
      </c>
      <c r="E12" s="36"/>
      <c r="F12" s="109" t="s">
        <v>23</v>
      </c>
      <c r="G12" s="36"/>
      <c r="H12" s="36"/>
      <c r="I12" s="107" t="s">
        <v>24</v>
      </c>
      <c r="J12" s="110" t="str">
        <f>'Rekapitulace stavby'!AN8</f>
        <v>27. 9. 2022</v>
      </c>
      <c r="K12" s="36"/>
      <c r="L12" s="10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0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07" t="s">
        <v>26</v>
      </c>
      <c r="E14" s="36"/>
      <c r="F14" s="36"/>
      <c r="G14" s="36"/>
      <c r="H14" s="36"/>
      <c r="I14" s="107" t="s">
        <v>27</v>
      </c>
      <c r="J14" s="109" t="s">
        <v>28</v>
      </c>
      <c r="K14" s="36"/>
      <c r="L14" s="10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09" t="s">
        <v>29</v>
      </c>
      <c r="F15" s="36"/>
      <c r="G15" s="36"/>
      <c r="H15" s="36"/>
      <c r="I15" s="107" t="s">
        <v>30</v>
      </c>
      <c r="J15" s="109" t="s">
        <v>28</v>
      </c>
      <c r="K15" s="36"/>
      <c r="L15" s="10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7" t="s">
        <v>31</v>
      </c>
      <c r="E17" s="36"/>
      <c r="F17" s="36"/>
      <c r="G17" s="36"/>
      <c r="H17" s="36"/>
      <c r="I17" s="107" t="s">
        <v>27</v>
      </c>
      <c r="J17" s="32" t="str">
        <f>'Rekapitulace stavby'!AN13</f>
        <v>Vyplň údaj</v>
      </c>
      <c r="K17" s="36"/>
      <c r="L17" s="10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79" t="str">
        <f>'Rekapitulace stavby'!E14</f>
        <v>Vyplň údaj</v>
      </c>
      <c r="F18" s="380"/>
      <c r="G18" s="380"/>
      <c r="H18" s="380"/>
      <c r="I18" s="107" t="s">
        <v>30</v>
      </c>
      <c r="J18" s="32" t="str">
        <f>'Rekapitulace stavby'!AN14</f>
        <v>Vyplň údaj</v>
      </c>
      <c r="K18" s="36"/>
      <c r="L18" s="10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7" t="s">
        <v>33</v>
      </c>
      <c r="E20" s="36"/>
      <c r="F20" s="36"/>
      <c r="G20" s="36"/>
      <c r="H20" s="36"/>
      <c r="I20" s="107" t="s">
        <v>27</v>
      </c>
      <c r="J20" s="109" t="s">
        <v>28</v>
      </c>
      <c r="K20" s="36"/>
      <c r="L20" s="10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9" t="s">
        <v>34</v>
      </c>
      <c r="F21" s="36"/>
      <c r="G21" s="36"/>
      <c r="H21" s="36"/>
      <c r="I21" s="107" t="s">
        <v>30</v>
      </c>
      <c r="J21" s="109" t="s">
        <v>28</v>
      </c>
      <c r="K21" s="36"/>
      <c r="L21" s="10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7" t="s">
        <v>36</v>
      </c>
      <c r="E23" s="36"/>
      <c r="F23" s="36"/>
      <c r="G23" s="36"/>
      <c r="H23" s="36"/>
      <c r="I23" s="107" t="s">
        <v>27</v>
      </c>
      <c r="J23" s="109" t="s">
        <v>37</v>
      </c>
      <c r="K23" s="36"/>
      <c r="L23" s="10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9" t="s">
        <v>38</v>
      </c>
      <c r="F24" s="36"/>
      <c r="G24" s="36"/>
      <c r="H24" s="36"/>
      <c r="I24" s="107" t="s">
        <v>30</v>
      </c>
      <c r="J24" s="109" t="s">
        <v>28</v>
      </c>
      <c r="K24" s="36"/>
      <c r="L24" s="10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7" t="s">
        <v>39</v>
      </c>
      <c r="E26" s="36"/>
      <c r="F26" s="36"/>
      <c r="G26" s="36"/>
      <c r="H26" s="36"/>
      <c r="I26" s="36"/>
      <c r="J26" s="36"/>
      <c r="K26" s="36"/>
      <c r="L26" s="10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11"/>
      <c r="B27" s="112"/>
      <c r="C27" s="111"/>
      <c r="D27" s="111"/>
      <c r="E27" s="381" t="s">
        <v>28</v>
      </c>
      <c r="F27" s="381"/>
      <c r="G27" s="381"/>
      <c r="H27" s="381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14"/>
      <c r="E29" s="114"/>
      <c r="F29" s="114"/>
      <c r="G29" s="114"/>
      <c r="H29" s="114"/>
      <c r="I29" s="114"/>
      <c r="J29" s="114"/>
      <c r="K29" s="114"/>
      <c r="L29" s="10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15" t="s">
        <v>41</v>
      </c>
      <c r="E30" s="36"/>
      <c r="F30" s="36"/>
      <c r="G30" s="36"/>
      <c r="H30" s="36"/>
      <c r="I30" s="36"/>
      <c r="J30" s="116">
        <f>ROUND(J85,2)</f>
        <v>0</v>
      </c>
      <c r="K30" s="36"/>
      <c r="L30" s="10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14"/>
      <c r="E31" s="114"/>
      <c r="F31" s="114"/>
      <c r="G31" s="114"/>
      <c r="H31" s="114"/>
      <c r="I31" s="114"/>
      <c r="J31" s="114"/>
      <c r="K31" s="114"/>
      <c r="L31" s="10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17" t="s">
        <v>43</v>
      </c>
      <c r="G32" s="36"/>
      <c r="H32" s="36"/>
      <c r="I32" s="117" t="s">
        <v>42</v>
      </c>
      <c r="J32" s="117" t="s">
        <v>44</v>
      </c>
      <c r="K32" s="36"/>
      <c r="L32" s="10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18" t="s">
        <v>45</v>
      </c>
      <c r="E33" s="107" t="s">
        <v>46</v>
      </c>
      <c r="F33" s="119">
        <f>ROUND((SUM(BE85:BE129)),2)</f>
        <v>0</v>
      </c>
      <c r="G33" s="36"/>
      <c r="H33" s="36"/>
      <c r="I33" s="120">
        <v>0.21</v>
      </c>
      <c r="J33" s="119">
        <f>ROUND(((SUM(BE85:BE129))*I33),2)</f>
        <v>0</v>
      </c>
      <c r="K33" s="36"/>
      <c r="L33" s="10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07" t="s">
        <v>47</v>
      </c>
      <c r="F34" s="119">
        <f>ROUND((SUM(BF85:BF129)),2)</f>
        <v>0</v>
      </c>
      <c r="G34" s="36"/>
      <c r="H34" s="36"/>
      <c r="I34" s="120">
        <v>0.15</v>
      </c>
      <c r="J34" s="119">
        <f>ROUND(((SUM(BF85:BF129))*I34),2)</f>
        <v>0</v>
      </c>
      <c r="K34" s="36"/>
      <c r="L34" s="10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36"/>
      <c r="E35" s="107" t="s">
        <v>48</v>
      </c>
      <c r="F35" s="119">
        <f>ROUND((SUM(BG85:BG129)),2)</f>
        <v>0</v>
      </c>
      <c r="G35" s="36"/>
      <c r="H35" s="36"/>
      <c r="I35" s="120">
        <v>0.21</v>
      </c>
      <c r="J35" s="119">
        <f>0</f>
        <v>0</v>
      </c>
      <c r="K35" s="36"/>
      <c r="L35" s="10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07" t="s">
        <v>49</v>
      </c>
      <c r="F36" s="119">
        <f>ROUND((SUM(BH85:BH129)),2)</f>
        <v>0</v>
      </c>
      <c r="G36" s="36"/>
      <c r="H36" s="36"/>
      <c r="I36" s="120">
        <v>0.15</v>
      </c>
      <c r="J36" s="119">
        <f>0</f>
        <v>0</v>
      </c>
      <c r="K36" s="36"/>
      <c r="L36" s="10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07" t="s">
        <v>50</v>
      </c>
      <c r="F37" s="119">
        <f>ROUND((SUM(BI85:BI129)),2)</f>
        <v>0</v>
      </c>
      <c r="G37" s="36"/>
      <c r="H37" s="36"/>
      <c r="I37" s="120">
        <v>0</v>
      </c>
      <c r="J37" s="119">
        <f>0</f>
        <v>0</v>
      </c>
      <c r="K37" s="36"/>
      <c r="L37" s="10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1"/>
      <c r="D39" s="122" t="s">
        <v>51</v>
      </c>
      <c r="E39" s="123"/>
      <c r="F39" s="123"/>
      <c r="G39" s="124" t="s">
        <v>52</v>
      </c>
      <c r="H39" s="125" t="s">
        <v>53</v>
      </c>
      <c r="I39" s="123"/>
      <c r="J39" s="126">
        <f>SUM(J30:J37)</f>
        <v>0</v>
      </c>
      <c r="K39" s="127"/>
      <c r="L39" s="10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5" t="s">
        <v>92</v>
      </c>
      <c r="D45" s="38"/>
      <c r="E45" s="38"/>
      <c r="F45" s="38"/>
      <c r="G45" s="38"/>
      <c r="H45" s="38"/>
      <c r="I45" s="38"/>
      <c r="J45" s="38"/>
      <c r="K45" s="38"/>
      <c r="L45" s="10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0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73" t="str">
        <f>E7</f>
        <v>KREVNÍ CENTRUM, SDRUŽENÉ ZDRAVOTNICKÉ ZAŘÍZENÍ KRNOV</v>
      </c>
      <c r="F48" s="374"/>
      <c r="G48" s="374"/>
      <c r="H48" s="374"/>
      <c r="I48" s="38"/>
      <c r="J48" s="38"/>
      <c r="K48" s="38"/>
      <c r="L48" s="10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90</v>
      </c>
      <c r="D49" s="38"/>
      <c r="E49" s="38"/>
      <c r="F49" s="38"/>
      <c r="G49" s="38"/>
      <c r="H49" s="38"/>
      <c r="I49" s="38"/>
      <c r="J49" s="38"/>
      <c r="K49" s="38"/>
      <c r="L49" s="10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70" t="str">
        <f>E9</f>
        <v>02 - Vedlejší rozpočtové náklady</v>
      </c>
      <c r="F50" s="372"/>
      <c r="G50" s="372"/>
      <c r="H50" s="372"/>
      <c r="I50" s="38"/>
      <c r="J50" s="38"/>
      <c r="K50" s="38"/>
      <c r="L50" s="10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22</v>
      </c>
      <c r="D52" s="38"/>
      <c r="E52" s="38"/>
      <c r="F52" s="29" t="str">
        <f>F12</f>
        <v>Krnov</v>
      </c>
      <c r="G52" s="38"/>
      <c r="H52" s="38"/>
      <c r="I52" s="31" t="s">
        <v>24</v>
      </c>
      <c r="J52" s="61" t="str">
        <f>IF(J12="","",J12)</f>
        <v>27. 9. 2022</v>
      </c>
      <c r="K52" s="38"/>
      <c r="L52" s="10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5.2" customHeight="1">
      <c r="A54" s="36"/>
      <c r="B54" s="37"/>
      <c r="C54" s="31" t="s">
        <v>26</v>
      </c>
      <c r="D54" s="38"/>
      <c r="E54" s="38"/>
      <c r="F54" s="29" t="str">
        <f>E15</f>
        <v>Sdružené zdravotnické zařízení Krnov</v>
      </c>
      <c r="G54" s="38"/>
      <c r="H54" s="38"/>
      <c r="I54" s="31" t="s">
        <v>33</v>
      </c>
      <c r="J54" s="34" t="str">
        <f>E21</f>
        <v>Ing. Martin Lichvár</v>
      </c>
      <c r="K54" s="38"/>
      <c r="L54" s="10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25.7" customHeight="1">
      <c r="A55" s="36"/>
      <c r="B55" s="37"/>
      <c r="C55" s="31" t="s">
        <v>31</v>
      </c>
      <c r="D55" s="38"/>
      <c r="E55" s="38"/>
      <c r="F55" s="29" t="str">
        <f>IF(E18="","",E18)</f>
        <v>Vyplň údaj</v>
      </c>
      <c r="G55" s="38"/>
      <c r="H55" s="38"/>
      <c r="I55" s="31" t="s">
        <v>36</v>
      </c>
      <c r="J55" s="34" t="str">
        <f>E24</f>
        <v>Ing. Alena Chmelová, Opava</v>
      </c>
      <c r="K55" s="38"/>
      <c r="L55" s="10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32" t="s">
        <v>93</v>
      </c>
      <c r="D57" s="133"/>
      <c r="E57" s="133"/>
      <c r="F57" s="133"/>
      <c r="G57" s="133"/>
      <c r="H57" s="133"/>
      <c r="I57" s="133"/>
      <c r="J57" s="134" t="s">
        <v>94</v>
      </c>
      <c r="K57" s="133"/>
      <c r="L57" s="10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35" t="s">
        <v>73</v>
      </c>
      <c r="D59" s="38"/>
      <c r="E59" s="38"/>
      <c r="F59" s="38"/>
      <c r="G59" s="38"/>
      <c r="H59" s="38"/>
      <c r="I59" s="38"/>
      <c r="J59" s="79">
        <f>J85</f>
        <v>0</v>
      </c>
      <c r="K59" s="38"/>
      <c r="L59" s="10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95</v>
      </c>
    </row>
    <row r="60" spans="2:12" s="9" customFormat="1" ht="24.95" customHeight="1">
      <c r="B60" s="136"/>
      <c r="C60" s="137"/>
      <c r="D60" s="138" t="s">
        <v>613</v>
      </c>
      <c r="E60" s="139"/>
      <c r="F60" s="139"/>
      <c r="G60" s="139"/>
      <c r="H60" s="139"/>
      <c r="I60" s="139"/>
      <c r="J60" s="140">
        <f>J86</f>
        <v>0</v>
      </c>
      <c r="K60" s="137"/>
      <c r="L60" s="141"/>
    </row>
    <row r="61" spans="2:12" s="10" customFormat="1" ht="19.9" customHeight="1">
      <c r="B61" s="142"/>
      <c r="C61" s="143"/>
      <c r="D61" s="144" t="s">
        <v>614</v>
      </c>
      <c r="E61" s="145"/>
      <c r="F61" s="145"/>
      <c r="G61" s="145"/>
      <c r="H61" s="145"/>
      <c r="I61" s="145"/>
      <c r="J61" s="146">
        <f>J87</f>
        <v>0</v>
      </c>
      <c r="K61" s="143"/>
      <c r="L61" s="147"/>
    </row>
    <row r="62" spans="2:12" s="10" customFormat="1" ht="19.9" customHeight="1">
      <c r="B62" s="142"/>
      <c r="C62" s="143"/>
      <c r="D62" s="144" t="s">
        <v>615</v>
      </c>
      <c r="E62" s="145"/>
      <c r="F62" s="145"/>
      <c r="G62" s="145"/>
      <c r="H62" s="145"/>
      <c r="I62" s="145"/>
      <c r="J62" s="146">
        <f>J92</f>
        <v>0</v>
      </c>
      <c r="K62" s="143"/>
      <c r="L62" s="147"/>
    </row>
    <row r="63" spans="2:12" s="10" customFormat="1" ht="19.9" customHeight="1">
      <c r="B63" s="142"/>
      <c r="C63" s="143"/>
      <c r="D63" s="144" t="s">
        <v>616</v>
      </c>
      <c r="E63" s="145"/>
      <c r="F63" s="145"/>
      <c r="G63" s="145"/>
      <c r="H63" s="145"/>
      <c r="I63" s="145"/>
      <c r="J63" s="146">
        <f>J100</f>
        <v>0</v>
      </c>
      <c r="K63" s="143"/>
      <c r="L63" s="147"/>
    </row>
    <row r="64" spans="2:12" s="10" customFormat="1" ht="19.9" customHeight="1">
      <c r="B64" s="142"/>
      <c r="C64" s="143"/>
      <c r="D64" s="144" t="s">
        <v>617</v>
      </c>
      <c r="E64" s="145"/>
      <c r="F64" s="145"/>
      <c r="G64" s="145"/>
      <c r="H64" s="145"/>
      <c r="I64" s="145"/>
      <c r="J64" s="146">
        <f>J117</f>
        <v>0</v>
      </c>
      <c r="K64" s="143"/>
      <c r="L64" s="147"/>
    </row>
    <row r="65" spans="2:12" s="10" customFormat="1" ht="19.9" customHeight="1">
      <c r="B65" s="142"/>
      <c r="C65" s="143"/>
      <c r="D65" s="144" t="s">
        <v>618</v>
      </c>
      <c r="E65" s="145"/>
      <c r="F65" s="145"/>
      <c r="G65" s="145"/>
      <c r="H65" s="145"/>
      <c r="I65" s="145"/>
      <c r="J65" s="146">
        <f>J125</f>
        <v>0</v>
      </c>
      <c r="K65" s="143"/>
      <c r="L65" s="147"/>
    </row>
    <row r="66" spans="1:31" s="2" customFormat="1" ht="21.75" customHeight="1">
      <c r="A66" s="36"/>
      <c r="B66" s="37"/>
      <c r="C66" s="38"/>
      <c r="D66" s="38"/>
      <c r="E66" s="38"/>
      <c r="F66" s="38"/>
      <c r="G66" s="38"/>
      <c r="H66" s="38"/>
      <c r="I66" s="38"/>
      <c r="J66" s="38"/>
      <c r="K66" s="38"/>
      <c r="L66" s="108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</row>
    <row r="67" spans="1:31" s="2" customFormat="1" ht="6.95" customHeight="1">
      <c r="A67" s="36"/>
      <c r="B67" s="49"/>
      <c r="C67" s="50"/>
      <c r="D67" s="50"/>
      <c r="E67" s="50"/>
      <c r="F67" s="50"/>
      <c r="G67" s="50"/>
      <c r="H67" s="50"/>
      <c r="I67" s="50"/>
      <c r="J67" s="50"/>
      <c r="K67" s="50"/>
      <c r="L67" s="108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</row>
    <row r="71" spans="1:31" s="2" customFormat="1" ht="6.95" customHeight="1">
      <c r="A71" s="36"/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108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24.95" customHeight="1">
      <c r="A72" s="36"/>
      <c r="B72" s="37"/>
      <c r="C72" s="25" t="s">
        <v>113</v>
      </c>
      <c r="D72" s="38"/>
      <c r="E72" s="38"/>
      <c r="F72" s="38"/>
      <c r="G72" s="38"/>
      <c r="H72" s="38"/>
      <c r="I72" s="38"/>
      <c r="J72" s="38"/>
      <c r="K72" s="38"/>
      <c r="L72" s="108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6.95" customHeight="1">
      <c r="A73" s="36"/>
      <c r="B73" s="37"/>
      <c r="C73" s="38"/>
      <c r="D73" s="38"/>
      <c r="E73" s="38"/>
      <c r="F73" s="38"/>
      <c r="G73" s="38"/>
      <c r="H73" s="38"/>
      <c r="I73" s="38"/>
      <c r="J73" s="38"/>
      <c r="K73" s="38"/>
      <c r="L73" s="108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12" customHeight="1">
      <c r="A74" s="36"/>
      <c r="B74" s="37"/>
      <c r="C74" s="31" t="s">
        <v>16</v>
      </c>
      <c r="D74" s="38"/>
      <c r="E74" s="38"/>
      <c r="F74" s="38"/>
      <c r="G74" s="38"/>
      <c r="H74" s="38"/>
      <c r="I74" s="38"/>
      <c r="J74" s="38"/>
      <c r="K74" s="38"/>
      <c r="L74" s="108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6.5" customHeight="1">
      <c r="A75" s="36"/>
      <c r="B75" s="37"/>
      <c r="C75" s="38"/>
      <c r="D75" s="38"/>
      <c r="E75" s="373" t="str">
        <f>E7</f>
        <v>KREVNÍ CENTRUM, SDRUŽENÉ ZDRAVOTNICKÉ ZAŘÍZENÍ KRNOV</v>
      </c>
      <c r="F75" s="374"/>
      <c r="G75" s="374"/>
      <c r="H75" s="374"/>
      <c r="I75" s="38"/>
      <c r="J75" s="38"/>
      <c r="K75" s="38"/>
      <c r="L75" s="108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12" customHeight="1">
      <c r="A76" s="36"/>
      <c r="B76" s="37"/>
      <c r="C76" s="31" t="s">
        <v>90</v>
      </c>
      <c r="D76" s="38"/>
      <c r="E76" s="38"/>
      <c r="F76" s="38"/>
      <c r="G76" s="38"/>
      <c r="H76" s="38"/>
      <c r="I76" s="38"/>
      <c r="J76" s="38"/>
      <c r="K76" s="38"/>
      <c r="L76" s="108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6.5" customHeight="1">
      <c r="A77" s="36"/>
      <c r="B77" s="37"/>
      <c r="C77" s="38"/>
      <c r="D77" s="38"/>
      <c r="E77" s="370" t="str">
        <f>E9</f>
        <v>02 - Vedlejší rozpočtové náklady</v>
      </c>
      <c r="F77" s="372"/>
      <c r="G77" s="372"/>
      <c r="H77" s="372"/>
      <c r="I77" s="38"/>
      <c r="J77" s="38"/>
      <c r="K77" s="38"/>
      <c r="L77" s="108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6.95" customHeight="1">
      <c r="A78" s="36"/>
      <c r="B78" s="37"/>
      <c r="C78" s="38"/>
      <c r="D78" s="38"/>
      <c r="E78" s="38"/>
      <c r="F78" s="38"/>
      <c r="G78" s="38"/>
      <c r="H78" s="38"/>
      <c r="I78" s="38"/>
      <c r="J78" s="38"/>
      <c r="K78" s="38"/>
      <c r="L78" s="108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2" customHeight="1">
      <c r="A79" s="36"/>
      <c r="B79" s="37"/>
      <c r="C79" s="31" t="s">
        <v>22</v>
      </c>
      <c r="D79" s="38"/>
      <c r="E79" s="38"/>
      <c r="F79" s="29" t="str">
        <f>F12</f>
        <v>Krnov</v>
      </c>
      <c r="G79" s="38"/>
      <c r="H79" s="38"/>
      <c r="I79" s="31" t="s">
        <v>24</v>
      </c>
      <c r="J79" s="61" t="str">
        <f>IF(J12="","",J12)</f>
        <v>27. 9. 2022</v>
      </c>
      <c r="K79" s="38"/>
      <c r="L79" s="108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6.95" customHeight="1">
      <c r="A80" s="36"/>
      <c r="B80" s="37"/>
      <c r="C80" s="38"/>
      <c r="D80" s="38"/>
      <c r="E80" s="38"/>
      <c r="F80" s="38"/>
      <c r="G80" s="38"/>
      <c r="H80" s="38"/>
      <c r="I80" s="38"/>
      <c r="J80" s="38"/>
      <c r="K80" s="38"/>
      <c r="L80" s="108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15.2" customHeight="1">
      <c r="A81" s="36"/>
      <c r="B81" s="37"/>
      <c r="C81" s="31" t="s">
        <v>26</v>
      </c>
      <c r="D81" s="38"/>
      <c r="E81" s="38"/>
      <c r="F81" s="29" t="str">
        <f>E15</f>
        <v>Sdružené zdravotnické zařízení Krnov</v>
      </c>
      <c r="G81" s="38"/>
      <c r="H81" s="38"/>
      <c r="I81" s="31" t="s">
        <v>33</v>
      </c>
      <c r="J81" s="34" t="str">
        <f>E21</f>
        <v>Ing. Martin Lichvár</v>
      </c>
      <c r="K81" s="38"/>
      <c r="L81" s="108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5.7" customHeight="1">
      <c r="A82" s="36"/>
      <c r="B82" s="37"/>
      <c r="C82" s="31" t="s">
        <v>31</v>
      </c>
      <c r="D82" s="38"/>
      <c r="E82" s="38"/>
      <c r="F82" s="29" t="str">
        <f>IF(E18="","",E18)</f>
        <v>Vyplň údaj</v>
      </c>
      <c r="G82" s="38"/>
      <c r="H82" s="38"/>
      <c r="I82" s="31" t="s">
        <v>36</v>
      </c>
      <c r="J82" s="34" t="str">
        <f>E24</f>
        <v>Ing. Alena Chmelová, Opava</v>
      </c>
      <c r="K82" s="38"/>
      <c r="L82" s="108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10.3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108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11" customFormat="1" ht="29.25" customHeight="1">
      <c r="A84" s="148"/>
      <c r="B84" s="149"/>
      <c r="C84" s="150" t="s">
        <v>114</v>
      </c>
      <c r="D84" s="151" t="s">
        <v>60</v>
      </c>
      <c r="E84" s="151" t="s">
        <v>56</v>
      </c>
      <c r="F84" s="151" t="s">
        <v>57</v>
      </c>
      <c r="G84" s="151" t="s">
        <v>115</v>
      </c>
      <c r="H84" s="151" t="s">
        <v>116</v>
      </c>
      <c r="I84" s="151" t="s">
        <v>117</v>
      </c>
      <c r="J84" s="151" t="s">
        <v>94</v>
      </c>
      <c r="K84" s="152" t="s">
        <v>118</v>
      </c>
      <c r="L84" s="153"/>
      <c r="M84" s="70" t="s">
        <v>28</v>
      </c>
      <c r="N84" s="71" t="s">
        <v>45</v>
      </c>
      <c r="O84" s="71" t="s">
        <v>119</v>
      </c>
      <c r="P84" s="71" t="s">
        <v>120</v>
      </c>
      <c r="Q84" s="71" t="s">
        <v>121</v>
      </c>
      <c r="R84" s="71" t="s">
        <v>122</v>
      </c>
      <c r="S84" s="71" t="s">
        <v>123</v>
      </c>
      <c r="T84" s="72" t="s">
        <v>124</v>
      </c>
      <c r="U84" s="148"/>
      <c r="V84" s="148"/>
      <c r="W84" s="148"/>
      <c r="X84" s="148"/>
      <c r="Y84" s="148"/>
      <c r="Z84" s="148"/>
      <c r="AA84" s="148"/>
      <c r="AB84" s="148"/>
      <c r="AC84" s="148"/>
      <c r="AD84" s="148"/>
      <c r="AE84" s="148"/>
    </row>
    <row r="85" spans="1:63" s="2" customFormat="1" ht="22.9" customHeight="1">
      <c r="A85" s="36"/>
      <c r="B85" s="37"/>
      <c r="C85" s="77" t="s">
        <v>125</v>
      </c>
      <c r="D85" s="38"/>
      <c r="E85" s="38"/>
      <c r="F85" s="38"/>
      <c r="G85" s="38"/>
      <c r="H85" s="38"/>
      <c r="I85" s="38"/>
      <c r="J85" s="154">
        <f>BK85</f>
        <v>0</v>
      </c>
      <c r="K85" s="38"/>
      <c r="L85" s="41"/>
      <c r="M85" s="73"/>
      <c r="N85" s="155"/>
      <c r="O85" s="74"/>
      <c r="P85" s="156">
        <f>P86</f>
        <v>0</v>
      </c>
      <c r="Q85" s="74"/>
      <c r="R85" s="156">
        <f>R86</f>
        <v>0</v>
      </c>
      <c r="S85" s="74"/>
      <c r="T85" s="157">
        <f>T86</f>
        <v>0</v>
      </c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T85" s="19" t="s">
        <v>74</v>
      </c>
      <c r="AU85" s="19" t="s">
        <v>95</v>
      </c>
      <c r="BK85" s="158">
        <f>BK86</f>
        <v>0</v>
      </c>
    </row>
    <row r="86" spans="2:63" s="12" customFormat="1" ht="25.9" customHeight="1">
      <c r="B86" s="159"/>
      <c r="C86" s="160"/>
      <c r="D86" s="161" t="s">
        <v>74</v>
      </c>
      <c r="E86" s="162" t="s">
        <v>619</v>
      </c>
      <c r="F86" s="162" t="s">
        <v>87</v>
      </c>
      <c r="G86" s="160"/>
      <c r="H86" s="160"/>
      <c r="I86" s="163"/>
      <c r="J86" s="164">
        <f>BK86</f>
        <v>0</v>
      </c>
      <c r="K86" s="160"/>
      <c r="L86" s="165"/>
      <c r="M86" s="166"/>
      <c r="N86" s="167"/>
      <c r="O86" s="167"/>
      <c r="P86" s="168">
        <f>P87+P92+P100+P117+P125</f>
        <v>0</v>
      </c>
      <c r="Q86" s="167"/>
      <c r="R86" s="168">
        <f>R87+R92+R100+R117+R125</f>
        <v>0</v>
      </c>
      <c r="S86" s="167"/>
      <c r="T86" s="169">
        <f>T87+T92+T100+T117+T125</f>
        <v>0</v>
      </c>
      <c r="AR86" s="170" t="s">
        <v>164</v>
      </c>
      <c r="AT86" s="171" t="s">
        <v>74</v>
      </c>
      <c r="AU86" s="171" t="s">
        <v>75</v>
      </c>
      <c r="AY86" s="170" t="s">
        <v>128</v>
      </c>
      <c r="BK86" s="172">
        <f>BK87+BK92+BK100+BK117+BK125</f>
        <v>0</v>
      </c>
    </row>
    <row r="87" spans="2:63" s="12" customFormat="1" ht="22.9" customHeight="1">
      <c r="B87" s="159"/>
      <c r="C87" s="160"/>
      <c r="D87" s="161" t="s">
        <v>74</v>
      </c>
      <c r="E87" s="173" t="s">
        <v>620</v>
      </c>
      <c r="F87" s="173" t="s">
        <v>621</v>
      </c>
      <c r="G87" s="160"/>
      <c r="H87" s="160"/>
      <c r="I87" s="163"/>
      <c r="J87" s="174">
        <f>BK87</f>
        <v>0</v>
      </c>
      <c r="K87" s="160"/>
      <c r="L87" s="165"/>
      <c r="M87" s="166"/>
      <c r="N87" s="167"/>
      <c r="O87" s="167"/>
      <c r="P87" s="168">
        <f>SUM(P88:P91)</f>
        <v>0</v>
      </c>
      <c r="Q87" s="167"/>
      <c r="R87" s="168">
        <f>SUM(R88:R91)</f>
        <v>0</v>
      </c>
      <c r="S87" s="167"/>
      <c r="T87" s="169">
        <f>SUM(T88:T91)</f>
        <v>0</v>
      </c>
      <c r="AR87" s="170" t="s">
        <v>164</v>
      </c>
      <c r="AT87" s="171" t="s">
        <v>74</v>
      </c>
      <c r="AU87" s="171" t="s">
        <v>83</v>
      </c>
      <c r="AY87" s="170" t="s">
        <v>128</v>
      </c>
      <c r="BK87" s="172">
        <f>SUM(BK88:BK91)</f>
        <v>0</v>
      </c>
    </row>
    <row r="88" spans="1:65" s="2" customFormat="1" ht="16.5" customHeight="1">
      <c r="A88" s="36"/>
      <c r="B88" s="37"/>
      <c r="C88" s="175" t="s">
        <v>83</v>
      </c>
      <c r="D88" s="175" t="s">
        <v>131</v>
      </c>
      <c r="E88" s="176" t="s">
        <v>622</v>
      </c>
      <c r="F88" s="177" t="s">
        <v>623</v>
      </c>
      <c r="G88" s="178" t="s">
        <v>275</v>
      </c>
      <c r="H88" s="179">
        <v>1</v>
      </c>
      <c r="I88" s="180"/>
      <c r="J88" s="181">
        <f>ROUND(I88*H88,2)</f>
        <v>0</v>
      </c>
      <c r="K88" s="177" t="s">
        <v>135</v>
      </c>
      <c r="L88" s="41"/>
      <c r="M88" s="182" t="s">
        <v>28</v>
      </c>
      <c r="N88" s="183" t="s">
        <v>46</v>
      </c>
      <c r="O88" s="66"/>
      <c r="P88" s="184">
        <f>O88*H88</f>
        <v>0</v>
      </c>
      <c r="Q88" s="184">
        <v>0</v>
      </c>
      <c r="R88" s="184">
        <f>Q88*H88</f>
        <v>0</v>
      </c>
      <c r="S88" s="184">
        <v>0</v>
      </c>
      <c r="T88" s="185">
        <f>S88*H88</f>
        <v>0</v>
      </c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R88" s="186" t="s">
        <v>624</v>
      </c>
      <c r="AT88" s="186" t="s">
        <v>131</v>
      </c>
      <c r="AU88" s="186" t="s">
        <v>85</v>
      </c>
      <c r="AY88" s="19" t="s">
        <v>128</v>
      </c>
      <c r="BE88" s="187">
        <f>IF(N88="základní",J88,0)</f>
        <v>0</v>
      </c>
      <c r="BF88" s="187">
        <f>IF(N88="snížená",J88,0)</f>
        <v>0</v>
      </c>
      <c r="BG88" s="187">
        <f>IF(N88="zákl. přenesená",J88,0)</f>
        <v>0</v>
      </c>
      <c r="BH88" s="187">
        <f>IF(N88="sníž. přenesená",J88,0)</f>
        <v>0</v>
      </c>
      <c r="BI88" s="187">
        <f>IF(N88="nulová",J88,0)</f>
        <v>0</v>
      </c>
      <c r="BJ88" s="19" t="s">
        <v>83</v>
      </c>
      <c r="BK88" s="187">
        <f>ROUND(I88*H88,2)</f>
        <v>0</v>
      </c>
      <c r="BL88" s="19" t="s">
        <v>624</v>
      </c>
      <c r="BM88" s="186" t="s">
        <v>625</v>
      </c>
    </row>
    <row r="89" spans="1:47" s="2" customFormat="1" ht="12">
      <c r="A89" s="36"/>
      <c r="B89" s="37"/>
      <c r="C89" s="38"/>
      <c r="D89" s="188" t="s">
        <v>138</v>
      </c>
      <c r="E89" s="38"/>
      <c r="F89" s="189" t="s">
        <v>626</v>
      </c>
      <c r="G89" s="38"/>
      <c r="H89" s="38"/>
      <c r="I89" s="190"/>
      <c r="J89" s="38"/>
      <c r="K89" s="38"/>
      <c r="L89" s="41"/>
      <c r="M89" s="191"/>
      <c r="N89" s="192"/>
      <c r="O89" s="66"/>
      <c r="P89" s="66"/>
      <c r="Q89" s="66"/>
      <c r="R89" s="66"/>
      <c r="S89" s="66"/>
      <c r="T89" s="67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T89" s="19" t="s">
        <v>138</v>
      </c>
      <c r="AU89" s="19" t="s">
        <v>85</v>
      </c>
    </row>
    <row r="90" spans="2:51" s="13" customFormat="1" ht="12">
      <c r="B90" s="193"/>
      <c r="C90" s="194"/>
      <c r="D90" s="195" t="s">
        <v>140</v>
      </c>
      <c r="E90" s="196" t="s">
        <v>28</v>
      </c>
      <c r="F90" s="197" t="s">
        <v>627</v>
      </c>
      <c r="G90" s="194"/>
      <c r="H90" s="196" t="s">
        <v>28</v>
      </c>
      <c r="I90" s="198"/>
      <c r="J90" s="194"/>
      <c r="K90" s="194"/>
      <c r="L90" s="199"/>
      <c r="M90" s="200"/>
      <c r="N90" s="201"/>
      <c r="O90" s="201"/>
      <c r="P90" s="201"/>
      <c r="Q90" s="201"/>
      <c r="R90" s="201"/>
      <c r="S90" s="201"/>
      <c r="T90" s="202"/>
      <c r="AT90" s="203" t="s">
        <v>140</v>
      </c>
      <c r="AU90" s="203" t="s">
        <v>85</v>
      </c>
      <c r="AV90" s="13" t="s">
        <v>83</v>
      </c>
      <c r="AW90" s="13" t="s">
        <v>35</v>
      </c>
      <c r="AX90" s="13" t="s">
        <v>75</v>
      </c>
      <c r="AY90" s="203" t="s">
        <v>128</v>
      </c>
    </row>
    <row r="91" spans="2:51" s="14" customFormat="1" ht="12">
      <c r="B91" s="204"/>
      <c r="C91" s="205"/>
      <c r="D91" s="195" t="s">
        <v>140</v>
      </c>
      <c r="E91" s="206" t="s">
        <v>28</v>
      </c>
      <c r="F91" s="207" t="s">
        <v>83</v>
      </c>
      <c r="G91" s="205"/>
      <c r="H91" s="208">
        <v>1</v>
      </c>
      <c r="I91" s="209"/>
      <c r="J91" s="205"/>
      <c r="K91" s="205"/>
      <c r="L91" s="210"/>
      <c r="M91" s="211"/>
      <c r="N91" s="212"/>
      <c r="O91" s="212"/>
      <c r="P91" s="212"/>
      <c r="Q91" s="212"/>
      <c r="R91" s="212"/>
      <c r="S91" s="212"/>
      <c r="T91" s="213"/>
      <c r="AT91" s="214" t="s">
        <v>140</v>
      </c>
      <c r="AU91" s="214" t="s">
        <v>85</v>
      </c>
      <c r="AV91" s="14" t="s">
        <v>85</v>
      </c>
      <c r="AW91" s="14" t="s">
        <v>35</v>
      </c>
      <c r="AX91" s="14" t="s">
        <v>83</v>
      </c>
      <c r="AY91" s="214" t="s">
        <v>128</v>
      </c>
    </row>
    <row r="92" spans="2:63" s="12" customFormat="1" ht="22.9" customHeight="1">
      <c r="B92" s="159"/>
      <c r="C92" s="160"/>
      <c r="D92" s="161" t="s">
        <v>74</v>
      </c>
      <c r="E92" s="173" t="s">
        <v>628</v>
      </c>
      <c r="F92" s="173" t="s">
        <v>629</v>
      </c>
      <c r="G92" s="160"/>
      <c r="H92" s="160"/>
      <c r="I92" s="163"/>
      <c r="J92" s="174">
        <f>BK92</f>
        <v>0</v>
      </c>
      <c r="K92" s="160"/>
      <c r="L92" s="165"/>
      <c r="M92" s="166"/>
      <c r="N92" s="167"/>
      <c r="O92" s="167"/>
      <c r="P92" s="168">
        <f>SUM(P93:P99)</f>
        <v>0</v>
      </c>
      <c r="Q92" s="167"/>
      <c r="R92" s="168">
        <f>SUM(R93:R99)</f>
        <v>0</v>
      </c>
      <c r="S92" s="167"/>
      <c r="T92" s="169">
        <f>SUM(T93:T99)</f>
        <v>0</v>
      </c>
      <c r="AR92" s="170" t="s">
        <v>164</v>
      </c>
      <c r="AT92" s="171" t="s">
        <v>74</v>
      </c>
      <c r="AU92" s="171" t="s">
        <v>83</v>
      </c>
      <c r="AY92" s="170" t="s">
        <v>128</v>
      </c>
      <c r="BK92" s="172">
        <f>SUM(BK93:BK99)</f>
        <v>0</v>
      </c>
    </row>
    <row r="93" spans="1:65" s="2" customFormat="1" ht="16.5" customHeight="1">
      <c r="A93" s="36"/>
      <c r="B93" s="37"/>
      <c r="C93" s="175" t="s">
        <v>85</v>
      </c>
      <c r="D93" s="175" t="s">
        <v>131</v>
      </c>
      <c r="E93" s="176" t="s">
        <v>630</v>
      </c>
      <c r="F93" s="177" t="s">
        <v>629</v>
      </c>
      <c r="G93" s="178" t="s">
        <v>275</v>
      </c>
      <c r="H93" s="179">
        <v>1</v>
      </c>
      <c r="I93" s="180"/>
      <c r="J93" s="181">
        <f>ROUND(I93*H93,2)</f>
        <v>0</v>
      </c>
      <c r="K93" s="177" t="s">
        <v>135</v>
      </c>
      <c r="L93" s="41"/>
      <c r="M93" s="182" t="s">
        <v>28</v>
      </c>
      <c r="N93" s="183" t="s">
        <v>46</v>
      </c>
      <c r="O93" s="66"/>
      <c r="P93" s="184">
        <f>O93*H93</f>
        <v>0</v>
      </c>
      <c r="Q93" s="184">
        <v>0</v>
      </c>
      <c r="R93" s="184">
        <f>Q93*H93</f>
        <v>0</v>
      </c>
      <c r="S93" s="184">
        <v>0</v>
      </c>
      <c r="T93" s="185">
        <f>S93*H93</f>
        <v>0</v>
      </c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R93" s="186" t="s">
        <v>624</v>
      </c>
      <c r="AT93" s="186" t="s">
        <v>131</v>
      </c>
      <c r="AU93" s="186" t="s">
        <v>85</v>
      </c>
      <c r="AY93" s="19" t="s">
        <v>128</v>
      </c>
      <c r="BE93" s="187">
        <f>IF(N93="základní",J93,0)</f>
        <v>0</v>
      </c>
      <c r="BF93" s="187">
        <f>IF(N93="snížená",J93,0)</f>
        <v>0</v>
      </c>
      <c r="BG93" s="187">
        <f>IF(N93="zákl. přenesená",J93,0)</f>
        <v>0</v>
      </c>
      <c r="BH93" s="187">
        <f>IF(N93="sníž. přenesená",J93,0)</f>
        <v>0</v>
      </c>
      <c r="BI93" s="187">
        <f>IF(N93="nulová",J93,0)</f>
        <v>0</v>
      </c>
      <c r="BJ93" s="19" t="s">
        <v>83</v>
      </c>
      <c r="BK93" s="187">
        <f>ROUND(I93*H93,2)</f>
        <v>0</v>
      </c>
      <c r="BL93" s="19" t="s">
        <v>624</v>
      </c>
      <c r="BM93" s="186" t="s">
        <v>631</v>
      </c>
    </row>
    <row r="94" spans="1:47" s="2" customFormat="1" ht="12">
      <c r="A94" s="36"/>
      <c r="B94" s="37"/>
      <c r="C94" s="38"/>
      <c r="D94" s="188" t="s">
        <v>138</v>
      </c>
      <c r="E94" s="38"/>
      <c r="F94" s="189" t="s">
        <v>632</v>
      </c>
      <c r="G94" s="38"/>
      <c r="H94" s="38"/>
      <c r="I94" s="190"/>
      <c r="J94" s="38"/>
      <c r="K94" s="38"/>
      <c r="L94" s="41"/>
      <c r="M94" s="191"/>
      <c r="N94" s="192"/>
      <c r="O94" s="66"/>
      <c r="P94" s="66"/>
      <c r="Q94" s="66"/>
      <c r="R94" s="66"/>
      <c r="S94" s="66"/>
      <c r="T94" s="67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T94" s="19" t="s">
        <v>138</v>
      </c>
      <c r="AU94" s="19" t="s">
        <v>85</v>
      </c>
    </row>
    <row r="95" spans="2:51" s="13" customFormat="1" ht="22.5">
      <c r="B95" s="193"/>
      <c r="C95" s="194"/>
      <c r="D95" s="195" t="s">
        <v>140</v>
      </c>
      <c r="E95" s="196" t="s">
        <v>28</v>
      </c>
      <c r="F95" s="197" t="s">
        <v>633</v>
      </c>
      <c r="G95" s="194"/>
      <c r="H95" s="196" t="s">
        <v>28</v>
      </c>
      <c r="I95" s="198"/>
      <c r="J95" s="194"/>
      <c r="K95" s="194"/>
      <c r="L95" s="199"/>
      <c r="M95" s="200"/>
      <c r="N95" s="201"/>
      <c r="O95" s="201"/>
      <c r="P95" s="201"/>
      <c r="Q95" s="201"/>
      <c r="R95" s="201"/>
      <c r="S95" s="201"/>
      <c r="T95" s="202"/>
      <c r="AT95" s="203" t="s">
        <v>140</v>
      </c>
      <c r="AU95" s="203" t="s">
        <v>85</v>
      </c>
      <c r="AV95" s="13" t="s">
        <v>83</v>
      </c>
      <c r="AW95" s="13" t="s">
        <v>35</v>
      </c>
      <c r="AX95" s="13" t="s">
        <v>75</v>
      </c>
      <c r="AY95" s="203" t="s">
        <v>128</v>
      </c>
    </row>
    <row r="96" spans="2:51" s="13" customFormat="1" ht="12">
      <c r="B96" s="193"/>
      <c r="C96" s="194"/>
      <c r="D96" s="195" t="s">
        <v>140</v>
      </c>
      <c r="E96" s="196" t="s">
        <v>28</v>
      </c>
      <c r="F96" s="197" t="s">
        <v>634</v>
      </c>
      <c r="G96" s="194"/>
      <c r="H96" s="196" t="s">
        <v>28</v>
      </c>
      <c r="I96" s="198"/>
      <c r="J96" s="194"/>
      <c r="K96" s="194"/>
      <c r="L96" s="199"/>
      <c r="M96" s="200"/>
      <c r="N96" s="201"/>
      <c r="O96" s="201"/>
      <c r="P96" s="201"/>
      <c r="Q96" s="201"/>
      <c r="R96" s="201"/>
      <c r="S96" s="201"/>
      <c r="T96" s="202"/>
      <c r="AT96" s="203" t="s">
        <v>140</v>
      </c>
      <c r="AU96" s="203" t="s">
        <v>85</v>
      </c>
      <c r="AV96" s="13" t="s">
        <v>83</v>
      </c>
      <c r="AW96" s="13" t="s">
        <v>35</v>
      </c>
      <c r="AX96" s="13" t="s">
        <v>75</v>
      </c>
      <c r="AY96" s="203" t="s">
        <v>128</v>
      </c>
    </row>
    <row r="97" spans="2:51" s="13" customFormat="1" ht="12">
      <c r="B97" s="193"/>
      <c r="C97" s="194"/>
      <c r="D97" s="195" t="s">
        <v>140</v>
      </c>
      <c r="E97" s="196" t="s">
        <v>28</v>
      </c>
      <c r="F97" s="197" t="s">
        <v>635</v>
      </c>
      <c r="G97" s="194"/>
      <c r="H97" s="196" t="s">
        <v>28</v>
      </c>
      <c r="I97" s="198"/>
      <c r="J97" s="194"/>
      <c r="K97" s="194"/>
      <c r="L97" s="199"/>
      <c r="M97" s="200"/>
      <c r="N97" s="201"/>
      <c r="O97" s="201"/>
      <c r="P97" s="201"/>
      <c r="Q97" s="201"/>
      <c r="R97" s="201"/>
      <c r="S97" s="201"/>
      <c r="T97" s="202"/>
      <c r="AT97" s="203" t="s">
        <v>140</v>
      </c>
      <c r="AU97" s="203" t="s">
        <v>85</v>
      </c>
      <c r="AV97" s="13" t="s">
        <v>83</v>
      </c>
      <c r="AW97" s="13" t="s">
        <v>35</v>
      </c>
      <c r="AX97" s="13" t="s">
        <v>75</v>
      </c>
      <c r="AY97" s="203" t="s">
        <v>128</v>
      </c>
    </row>
    <row r="98" spans="2:51" s="13" customFormat="1" ht="12">
      <c r="B98" s="193"/>
      <c r="C98" s="194"/>
      <c r="D98" s="195" t="s">
        <v>140</v>
      </c>
      <c r="E98" s="196" t="s">
        <v>28</v>
      </c>
      <c r="F98" s="197" t="s">
        <v>636</v>
      </c>
      <c r="G98" s="194"/>
      <c r="H98" s="196" t="s">
        <v>28</v>
      </c>
      <c r="I98" s="198"/>
      <c r="J98" s="194"/>
      <c r="K98" s="194"/>
      <c r="L98" s="199"/>
      <c r="M98" s="200"/>
      <c r="N98" s="201"/>
      <c r="O98" s="201"/>
      <c r="P98" s="201"/>
      <c r="Q98" s="201"/>
      <c r="R98" s="201"/>
      <c r="S98" s="201"/>
      <c r="T98" s="202"/>
      <c r="AT98" s="203" t="s">
        <v>140</v>
      </c>
      <c r="AU98" s="203" t="s">
        <v>85</v>
      </c>
      <c r="AV98" s="13" t="s">
        <v>83</v>
      </c>
      <c r="AW98" s="13" t="s">
        <v>35</v>
      </c>
      <c r="AX98" s="13" t="s">
        <v>75</v>
      </c>
      <c r="AY98" s="203" t="s">
        <v>128</v>
      </c>
    </row>
    <row r="99" spans="2:51" s="14" customFormat="1" ht="12">
      <c r="B99" s="204"/>
      <c r="C99" s="205"/>
      <c r="D99" s="195" t="s">
        <v>140</v>
      </c>
      <c r="E99" s="206" t="s">
        <v>28</v>
      </c>
      <c r="F99" s="207" t="s">
        <v>83</v>
      </c>
      <c r="G99" s="205"/>
      <c r="H99" s="208">
        <v>1</v>
      </c>
      <c r="I99" s="209"/>
      <c r="J99" s="205"/>
      <c r="K99" s="205"/>
      <c r="L99" s="210"/>
      <c r="M99" s="211"/>
      <c r="N99" s="212"/>
      <c r="O99" s="212"/>
      <c r="P99" s="212"/>
      <c r="Q99" s="212"/>
      <c r="R99" s="212"/>
      <c r="S99" s="212"/>
      <c r="T99" s="213"/>
      <c r="AT99" s="214" t="s">
        <v>140</v>
      </c>
      <c r="AU99" s="214" t="s">
        <v>85</v>
      </c>
      <c r="AV99" s="14" t="s">
        <v>85</v>
      </c>
      <c r="AW99" s="14" t="s">
        <v>35</v>
      </c>
      <c r="AX99" s="14" t="s">
        <v>83</v>
      </c>
      <c r="AY99" s="214" t="s">
        <v>128</v>
      </c>
    </row>
    <row r="100" spans="2:63" s="12" customFormat="1" ht="22.9" customHeight="1">
      <c r="B100" s="159"/>
      <c r="C100" s="160"/>
      <c r="D100" s="161" t="s">
        <v>74</v>
      </c>
      <c r="E100" s="173" t="s">
        <v>637</v>
      </c>
      <c r="F100" s="173" t="s">
        <v>638</v>
      </c>
      <c r="G100" s="160"/>
      <c r="H100" s="160"/>
      <c r="I100" s="163"/>
      <c r="J100" s="174">
        <f>BK100</f>
        <v>0</v>
      </c>
      <c r="K100" s="160"/>
      <c r="L100" s="165"/>
      <c r="M100" s="166"/>
      <c r="N100" s="167"/>
      <c r="O100" s="167"/>
      <c r="P100" s="168">
        <f>SUM(P101:P116)</f>
        <v>0</v>
      </c>
      <c r="Q100" s="167"/>
      <c r="R100" s="168">
        <f>SUM(R101:R116)</f>
        <v>0</v>
      </c>
      <c r="S100" s="167"/>
      <c r="T100" s="169">
        <f>SUM(T101:T116)</f>
        <v>0</v>
      </c>
      <c r="AR100" s="170" t="s">
        <v>164</v>
      </c>
      <c r="AT100" s="171" t="s">
        <v>74</v>
      </c>
      <c r="AU100" s="171" t="s">
        <v>83</v>
      </c>
      <c r="AY100" s="170" t="s">
        <v>128</v>
      </c>
      <c r="BK100" s="172">
        <f>SUM(BK101:BK116)</f>
        <v>0</v>
      </c>
    </row>
    <row r="101" spans="1:65" s="2" customFormat="1" ht="16.5" customHeight="1">
      <c r="A101" s="36"/>
      <c r="B101" s="37"/>
      <c r="C101" s="175" t="s">
        <v>129</v>
      </c>
      <c r="D101" s="175" t="s">
        <v>131</v>
      </c>
      <c r="E101" s="176" t="s">
        <v>639</v>
      </c>
      <c r="F101" s="177" t="s">
        <v>638</v>
      </c>
      <c r="G101" s="178" t="s">
        <v>275</v>
      </c>
      <c r="H101" s="179">
        <v>1</v>
      </c>
      <c r="I101" s="180"/>
      <c r="J101" s="181">
        <f>ROUND(I101*H101,2)</f>
        <v>0</v>
      </c>
      <c r="K101" s="177" t="s">
        <v>135</v>
      </c>
      <c r="L101" s="41"/>
      <c r="M101" s="182" t="s">
        <v>28</v>
      </c>
      <c r="N101" s="183" t="s">
        <v>46</v>
      </c>
      <c r="O101" s="66"/>
      <c r="P101" s="184">
        <f>O101*H101</f>
        <v>0</v>
      </c>
      <c r="Q101" s="184">
        <v>0</v>
      </c>
      <c r="R101" s="184">
        <f>Q101*H101</f>
        <v>0</v>
      </c>
      <c r="S101" s="184">
        <v>0</v>
      </c>
      <c r="T101" s="185">
        <f>S101*H101</f>
        <v>0</v>
      </c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R101" s="186" t="s">
        <v>624</v>
      </c>
      <c r="AT101" s="186" t="s">
        <v>131</v>
      </c>
      <c r="AU101" s="186" t="s">
        <v>85</v>
      </c>
      <c r="AY101" s="19" t="s">
        <v>128</v>
      </c>
      <c r="BE101" s="187">
        <f>IF(N101="základní",J101,0)</f>
        <v>0</v>
      </c>
      <c r="BF101" s="187">
        <f>IF(N101="snížená",J101,0)</f>
        <v>0</v>
      </c>
      <c r="BG101" s="187">
        <f>IF(N101="zákl. přenesená",J101,0)</f>
        <v>0</v>
      </c>
      <c r="BH101" s="187">
        <f>IF(N101="sníž. přenesená",J101,0)</f>
        <v>0</v>
      </c>
      <c r="BI101" s="187">
        <f>IF(N101="nulová",J101,0)</f>
        <v>0</v>
      </c>
      <c r="BJ101" s="19" t="s">
        <v>83</v>
      </c>
      <c r="BK101" s="187">
        <f>ROUND(I101*H101,2)</f>
        <v>0</v>
      </c>
      <c r="BL101" s="19" t="s">
        <v>624</v>
      </c>
      <c r="BM101" s="186" t="s">
        <v>640</v>
      </c>
    </row>
    <row r="102" spans="1:47" s="2" customFormat="1" ht="12">
      <c r="A102" s="36"/>
      <c r="B102" s="37"/>
      <c r="C102" s="38"/>
      <c r="D102" s="188" t="s">
        <v>138</v>
      </c>
      <c r="E102" s="38"/>
      <c r="F102" s="189" t="s">
        <v>641</v>
      </c>
      <c r="G102" s="38"/>
      <c r="H102" s="38"/>
      <c r="I102" s="190"/>
      <c r="J102" s="38"/>
      <c r="K102" s="38"/>
      <c r="L102" s="41"/>
      <c r="M102" s="191"/>
      <c r="N102" s="192"/>
      <c r="O102" s="66"/>
      <c r="P102" s="66"/>
      <c r="Q102" s="66"/>
      <c r="R102" s="66"/>
      <c r="S102" s="66"/>
      <c r="T102" s="67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T102" s="19" t="s">
        <v>138</v>
      </c>
      <c r="AU102" s="19" t="s">
        <v>85</v>
      </c>
    </row>
    <row r="103" spans="2:51" s="13" customFormat="1" ht="12">
      <c r="B103" s="193"/>
      <c r="C103" s="194"/>
      <c r="D103" s="195" t="s">
        <v>140</v>
      </c>
      <c r="E103" s="196" t="s">
        <v>28</v>
      </c>
      <c r="F103" s="197" t="s">
        <v>642</v>
      </c>
      <c r="G103" s="194"/>
      <c r="H103" s="196" t="s">
        <v>28</v>
      </c>
      <c r="I103" s="198"/>
      <c r="J103" s="194"/>
      <c r="K103" s="194"/>
      <c r="L103" s="199"/>
      <c r="M103" s="200"/>
      <c r="N103" s="201"/>
      <c r="O103" s="201"/>
      <c r="P103" s="201"/>
      <c r="Q103" s="201"/>
      <c r="R103" s="201"/>
      <c r="S103" s="201"/>
      <c r="T103" s="202"/>
      <c r="AT103" s="203" t="s">
        <v>140</v>
      </c>
      <c r="AU103" s="203" t="s">
        <v>85</v>
      </c>
      <c r="AV103" s="13" t="s">
        <v>83</v>
      </c>
      <c r="AW103" s="13" t="s">
        <v>35</v>
      </c>
      <c r="AX103" s="13" t="s">
        <v>75</v>
      </c>
      <c r="AY103" s="203" t="s">
        <v>128</v>
      </c>
    </row>
    <row r="104" spans="2:51" s="13" customFormat="1" ht="12">
      <c r="B104" s="193"/>
      <c r="C104" s="194"/>
      <c r="D104" s="195" t="s">
        <v>140</v>
      </c>
      <c r="E104" s="196" t="s">
        <v>28</v>
      </c>
      <c r="F104" s="197" t="s">
        <v>643</v>
      </c>
      <c r="G104" s="194"/>
      <c r="H104" s="196" t="s">
        <v>28</v>
      </c>
      <c r="I104" s="198"/>
      <c r="J104" s="194"/>
      <c r="K104" s="194"/>
      <c r="L104" s="199"/>
      <c r="M104" s="200"/>
      <c r="N104" s="201"/>
      <c r="O104" s="201"/>
      <c r="P104" s="201"/>
      <c r="Q104" s="201"/>
      <c r="R104" s="201"/>
      <c r="S104" s="201"/>
      <c r="T104" s="202"/>
      <c r="AT104" s="203" t="s">
        <v>140</v>
      </c>
      <c r="AU104" s="203" t="s">
        <v>85</v>
      </c>
      <c r="AV104" s="13" t="s">
        <v>83</v>
      </c>
      <c r="AW104" s="13" t="s">
        <v>35</v>
      </c>
      <c r="AX104" s="13" t="s">
        <v>75</v>
      </c>
      <c r="AY104" s="203" t="s">
        <v>128</v>
      </c>
    </row>
    <row r="105" spans="2:51" s="13" customFormat="1" ht="12">
      <c r="B105" s="193"/>
      <c r="C105" s="194"/>
      <c r="D105" s="195" t="s">
        <v>140</v>
      </c>
      <c r="E105" s="196" t="s">
        <v>28</v>
      </c>
      <c r="F105" s="197" t="s">
        <v>644</v>
      </c>
      <c r="G105" s="194"/>
      <c r="H105" s="196" t="s">
        <v>28</v>
      </c>
      <c r="I105" s="198"/>
      <c r="J105" s="194"/>
      <c r="K105" s="194"/>
      <c r="L105" s="199"/>
      <c r="M105" s="200"/>
      <c r="N105" s="201"/>
      <c r="O105" s="201"/>
      <c r="P105" s="201"/>
      <c r="Q105" s="201"/>
      <c r="R105" s="201"/>
      <c r="S105" s="201"/>
      <c r="T105" s="202"/>
      <c r="AT105" s="203" t="s">
        <v>140</v>
      </c>
      <c r="AU105" s="203" t="s">
        <v>85</v>
      </c>
      <c r="AV105" s="13" t="s">
        <v>83</v>
      </c>
      <c r="AW105" s="13" t="s">
        <v>35</v>
      </c>
      <c r="AX105" s="13" t="s">
        <v>75</v>
      </c>
      <c r="AY105" s="203" t="s">
        <v>128</v>
      </c>
    </row>
    <row r="106" spans="2:51" s="13" customFormat="1" ht="22.5">
      <c r="B106" s="193"/>
      <c r="C106" s="194"/>
      <c r="D106" s="195" t="s">
        <v>140</v>
      </c>
      <c r="E106" s="196" t="s">
        <v>28</v>
      </c>
      <c r="F106" s="197" t="s">
        <v>645</v>
      </c>
      <c r="G106" s="194"/>
      <c r="H106" s="196" t="s">
        <v>28</v>
      </c>
      <c r="I106" s="198"/>
      <c r="J106" s="194"/>
      <c r="K106" s="194"/>
      <c r="L106" s="199"/>
      <c r="M106" s="200"/>
      <c r="N106" s="201"/>
      <c r="O106" s="201"/>
      <c r="P106" s="201"/>
      <c r="Q106" s="201"/>
      <c r="R106" s="201"/>
      <c r="S106" s="201"/>
      <c r="T106" s="202"/>
      <c r="AT106" s="203" t="s">
        <v>140</v>
      </c>
      <c r="AU106" s="203" t="s">
        <v>85</v>
      </c>
      <c r="AV106" s="13" t="s">
        <v>83</v>
      </c>
      <c r="AW106" s="13" t="s">
        <v>35</v>
      </c>
      <c r="AX106" s="13" t="s">
        <v>75</v>
      </c>
      <c r="AY106" s="203" t="s">
        <v>128</v>
      </c>
    </row>
    <row r="107" spans="2:51" s="14" customFormat="1" ht="12">
      <c r="B107" s="204"/>
      <c r="C107" s="205"/>
      <c r="D107" s="195" t="s">
        <v>140</v>
      </c>
      <c r="E107" s="206" t="s">
        <v>28</v>
      </c>
      <c r="F107" s="207" t="s">
        <v>83</v>
      </c>
      <c r="G107" s="205"/>
      <c r="H107" s="208">
        <v>1</v>
      </c>
      <c r="I107" s="209"/>
      <c r="J107" s="205"/>
      <c r="K107" s="205"/>
      <c r="L107" s="210"/>
      <c r="M107" s="211"/>
      <c r="N107" s="212"/>
      <c r="O107" s="212"/>
      <c r="P107" s="212"/>
      <c r="Q107" s="212"/>
      <c r="R107" s="212"/>
      <c r="S107" s="212"/>
      <c r="T107" s="213"/>
      <c r="AT107" s="214" t="s">
        <v>140</v>
      </c>
      <c r="AU107" s="214" t="s">
        <v>85</v>
      </c>
      <c r="AV107" s="14" t="s">
        <v>85</v>
      </c>
      <c r="AW107" s="14" t="s">
        <v>35</v>
      </c>
      <c r="AX107" s="14" t="s">
        <v>83</v>
      </c>
      <c r="AY107" s="214" t="s">
        <v>128</v>
      </c>
    </row>
    <row r="108" spans="1:65" s="2" customFormat="1" ht="16.5" customHeight="1">
      <c r="A108" s="36"/>
      <c r="B108" s="37"/>
      <c r="C108" s="175" t="s">
        <v>136</v>
      </c>
      <c r="D108" s="175" t="s">
        <v>131</v>
      </c>
      <c r="E108" s="176" t="s">
        <v>646</v>
      </c>
      <c r="F108" s="177" t="s">
        <v>647</v>
      </c>
      <c r="G108" s="178" t="s">
        <v>275</v>
      </c>
      <c r="H108" s="179">
        <v>1</v>
      </c>
      <c r="I108" s="180"/>
      <c r="J108" s="181">
        <f>ROUND(I108*H108,2)</f>
        <v>0</v>
      </c>
      <c r="K108" s="177" t="s">
        <v>135</v>
      </c>
      <c r="L108" s="41"/>
      <c r="M108" s="182" t="s">
        <v>28</v>
      </c>
      <c r="N108" s="183" t="s">
        <v>46</v>
      </c>
      <c r="O108" s="66"/>
      <c r="P108" s="184">
        <f>O108*H108</f>
        <v>0</v>
      </c>
      <c r="Q108" s="184">
        <v>0</v>
      </c>
      <c r="R108" s="184">
        <f>Q108*H108</f>
        <v>0</v>
      </c>
      <c r="S108" s="184">
        <v>0</v>
      </c>
      <c r="T108" s="185">
        <f>S108*H108</f>
        <v>0</v>
      </c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R108" s="186" t="s">
        <v>624</v>
      </c>
      <c r="AT108" s="186" t="s">
        <v>131</v>
      </c>
      <c r="AU108" s="186" t="s">
        <v>85</v>
      </c>
      <c r="AY108" s="19" t="s">
        <v>128</v>
      </c>
      <c r="BE108" s="187">
        <f>IF(N108="základní",J108,0)</f>
        <v>0</v>
      </c>
      <c r="BF108" s="187">
        <f>IF(N108="snížená",J108,0)</f>
        <v>0</v>
      </c>
      <c r="BG108" s="187">
        <f>IF(N108="zákl. přenesená",J108,0)</f>
        <v>0</v>
      </c>
      <c r="BH108" s="187">
        <f>IF(N108="sníž. přenesená",J108,0)</f>
        <v>0</v>
      </c>
      <c r="BI108" s="187">
        <f>IF(N108="nulová",J108,0)</f>
        <v>0</v>
      </c>
      <c r="BJ108" s="19" t="s">
        <v>83</v>
      </c>
      <c r="BK108" s="187">
        <f>ROUND(I108*H108,2)</f>
        <v>0</v>
      </c>
      <c r="BL108" s="19" t="s">
        <v>624</v>
      </c>
      <c r="BM108" s="186" t="s">
        <v>648</v>
      </c>
    </row>
    <row r="109" spans="1:47" s="2" customFormat="1" ht="12">
      <c r="A109" s="36"/>
      <c r="B109" s="37"/>
      <c r="C109" s="38"/>
      <c r="D109" s="188" t="s">
        <v>138</v>
      </c>
      <c r="E109" s="38"/>
      <c r="F109" s="189" t="s">
        <v>649</v>
      </c>
      <c r="G109" s="38"/>
      <c r="H109" s="38"/>
      <c r="I109" s="190"/>
      <c r="J109" s="38"/>
      <c r="K109" s="38"/>
      <c r="L109" s="41"/>
      <c r="M109" s="191"/>
      <c r="N109" s="192"/>
      <c r="O109" s="66"/>
      <c r="P109" s="66"/>
      <c r="Q109" s="66"/>
      <c r="R109" s="66"/>
      <c r="S109" s="66"/>
      <c r="T109" s="67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T109" s="19" t="s">
        <v>138</v>
      </c>
      <c r="AU109" s="19" t="s">
        <v>85</v>
      </c>
    </row>
    <row r="110" spans="2:51" s="13" customFormat="1" ht="12">
      <c r="B110" s="193"/>
      <c r="C110" s="194"/>
      <c r="D110" s="195" t="s">
        <v>140</v>
      </c>
      <c r="E110" s="196" t="s">
        <v>28</v>
      </c>
      <c r="F110" s="197" t="s">
        <v>650</v>
      </c>
      <c r="G110" s="194"/>
      <c r="H110" s="196" t="s">
        <v>28</v>
      </c>
      <c r="I110" s="198"/>
      <c r="J110" s="194"/>
      <c r="K110" s="194"/>
      <c r="L110" s="199"/>
      <c r="M110" s="200"/>
      <c r="N110" s="201"/>
      <c r="O110" s="201"/>
      <c r="P110" s="201"/>
      <c r="Q110" s="201"/>
      <c r="R110" s="201"/>
      <c r="S110" s="201"/>
      <c r="T110" s="202"/>
      <c r="AT110" s="203" t="s">
        <v>140</v>
      </c>
      <c r="AU110" s="203" t="s">
        <v>85</v>
      </c>
      <c r="AV110" s="13" t="s">
        <v>83</v>
      </c>
      <c r="AW110" s="13" t="s">
        <v>35</v>
      </c>
      <c r="AX110" s="13" t="s">
        <v>75</v>
      </c>
      <c r="AY110" s="203" t="s">
        <v>128</v>
      </c>
    </row>
    <row r="111" spans="2:51" s="14" customFormat="1" ht="12">
      <c r="B111" s="204"/>
      <c r="C111" s="205"/>
      <c r="D111" s="195" t="s">
        <v>140</v>
      </c>
      <c r="E111" s="206" t="s">
        <v>28</v>
      </c>
      <c r="F111" s="207" t="s">
        <v>83</v>
      </c>
      <c r="G111" s="205"/>
      <c r="H111" s="208">
        <v>1</v>
      </c>
      <c r="I111" s="209"/>
      <c r="J111" s="205"/>
      <c r="K111" s="205"/>
      <c r="L111" s="210"/>
      <c r="M111" s="211"/>
      <c r="N111" s="212"/>
      <c r="O111" s="212"/>
      <c r="P111" s="212"/>
      <c r="Q111" s="212"/>
      <c r="R111" s="212"/>
      <c r="S111" s="212"/>
      <c r="T111" s="213"/>
      <c r="AT111" s="214" t="s">
        <v>140</v>
      </c>
      <c r="AU111" s="214" t="s">
        <v>85</v>
      </c>
      <c r="AV111" s="14" t="s">
        <v>85</v>
      </c>
      <c r="AW111" s="14" t="s">
        <v>35</v>
      </c>
      <c r="AX111" s="14" t="s">
        <v>83</v>
      </c>
      <c r="AY111" s="214" t="s">
        <v>128</v>
      </c>
    </row>
    <row r="112" spans="1:65" s="2" customFormat="1" ht="16.5" customHeight="1">
      <c r="A112" s="36"/>
      <c r="B112" s="37"/>
      <c r="C112" s="175" t="s">
        <v>164</v>
      </c>
      <c r="D112" s="175" t="s">
        <v>131</v>
      </c>
      <c r="E112" s="176" t="s">
        <v>651</v>
      </c>
      <c r="F112" s="177" t="s">
        <v>652</v>
      </c>
      <c r="G112" s="178" t="s">
        <v>275</v>
      </c>
      <c r="H112" s="179">
        <v>1</v>
      </c>
      <c r="I112" s="180"/>
      <c r="J112" s="181">
        <f>ROUND(I112*H112,2)</f>
        <v>0</v>
      </c>
      <c r="K112" s="177" t="s">
        <v>135</v>
      </c>
      <c r="L112" s="41"/>
      <c r="M112" s="182" t="s">
        <v>28</v>
      </c>
      <c r="N112" s="183" t="s">
        <v>46</v>
      </c>
      <c r="O112" s="66"/>
      <c r="P112" s="184">
        <f>O112*H112</f>
        <v>0</v>
      </c>
      <c r="Q112" s="184">
        <v>0</v>
      </c>
      <c r="R112" s="184">
        <f>Q112*H112</f>
        <v>0</v>
      </c>
      <c r="S112" s="184">
        <v>0</v>
      </c>
      <c r="T112" s="185">
        <f>S112*H112</f>
        <v>0</v>
      </c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R112" s="186" t="s">
        <v>624</v>
      </c>
      <c r="AT112" s="186" t="s">
        <v>131</v>
      </c>
      <c r="AU112" s="186" t="s">
        <v>85</v>
      </c>
      <c r="AY112" s="19" t="s">
        <v>128</v>
      </c>
      <c r="BE112" s="187">
        <f>IF(N112="základní",J112,0)</f>
        <v>0</v>
      </c>
      <c r="BF112" s="187">
        <f>IF(N112="snížená",J112,0)</f>
        <v>0</v>
      </c>
      <c r="BG112" s="187">
        <f>IF(N112="zákl. přenesená",J112,0)</f>
        <v>0</v>
      </c>
      <c r="BH112" s="187">
        <f>IF(N112="sníž. přenesená",J112,0)</f>
        <v>0</v>
      </c>
      <c r="BI112" s="187">
        <f>IF(N112="nulová",J112,0)</f>
        <v>0</v>
      </c>
      <c r="BJ112" s="19" t="s">
        <v>83</v>
      </c>
      <c r="BK112" s="187">
        <f>ROUND(I112*H112,2)</f>
        <v>0</v>
      </c>
      <c r="BL112" s="19" t="s">
        <v>624</v>
      </c>
      <c r="BM112" s="186" t="s">
        <v>653</v>
      </c>
    </row>
    <row r="113" spans="1:47" s="2" customFormat="1" ht="12">
      <c r="A113" s="36"/>
      <c r="B113" s="37"/>
      <c r="C113" s="38"/>
      <c r="D113" s="188" t="s">
        <v>138</v>
      </c>
      <c r="E113" s="38"/>
      <c r="F113" s="189" t="s">
        <v>654</v>
      </c>
      <c r="G113" s="38"/>
      <c r="H113" s="38"/>
      <c r="I113" s="190"/>
      <c r="J113" s="38"/>
      <c r="K113" s="38"/>
      <c r="L113" s="41"/>
      <c r="M113" s="191"/>
      <c r="N113" s="192"/>
      <c r="O113" s="66"/>
      <c r="P113" s="66"/>
      <c r="Q113" s="66"/>
      <c r="R113" s="66"/>
      <c r="S113" s="66"/>
      <c r="T113" s="67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T113" s="19" t="s">
        <v>138</v>
      </c>
      <c r="AU113" s="19" t="s">
        <v>85</v>
      </c>
    </row>
    <row r="114" spans="2:51" s="13" customFormat="1" ht="12">
      <c r="B114" s="193"/>
      <c r="C114" s="194"/>
      <c r="D114" s="195" t="s">
        <v>140</v>
      </c>
      <c r="E114" s="196" t="s">
        <v>28</v>
      </c>
      <c r="F114" s="197" t="s">
        <v>655</v>
      </c>
      <c r="G114" s="194"/>
      <c r="H114" s="196" t="s">
        <v>28</v>
      </c>
      <c r="I114" s="198"/>
      <c r="J114" s="194"/>
      <c r="K114" s="194"/>
      <c r="L114" s="199"/>
      <c r="M114" s="200"/>
      <c r="N114" s="201"/>
      <c r="O114" s="201"/>
      <c r="P114" s="201"/>
      <c r="Q114" s="201"/>
      <c r="R114" s="201"/>
      <c r="S114" s="201"/>
      <c r="T114" s="202"/>
      <c r="AT114" s="203" t="s">
        <v>140</v>
      </c>
      <c r="AU114" s="203" t="s">
        <v>85</v>
      </c>
      <c r="AV114" s="13" t="s">
        <v>83</v>
      </c>
      <c r="AW114" s="13" t="s">
        <v>35</v>
      </c>
      <c r="AX114" s="13" t="s">
        <v>75</v>
      </c>
      <c r="AY114" s="203" t="s">
        <v>128</v>
      </c>
    </row>
    <row r="115" spans="2:51" s="13" customFormat="1" ht="12">
      <c r="B115" s="193"/>
      <c r="C115" s="194"/>
      <c r="D115" s="195" t="s">
        <v>140</v>
      </c>
      <c r="E115" s="196" t="s">
        <v>28</v>
      </c>
      <c r="F115" s="197" t="s">
        <v>656</v>
      </c>
      <c r="G115" s="194"/>
      <c r="H115" s="196" t="s">
        <v>28</v>
      </c>
      <c r="I115" s="198"/>
      <c r="J115" s="194"/>
      <c r="K115" s="194"/>
      <c r="L115" s="199"/>
      <c r="M115" s="200"/>
      <c r="N115" s="201"/>
      <c r="O115" s="201"/>
      <c r="P115" s="201"/>
      <c r="Q115" s="201"/>
      <c r="R115" s="201"/>
      <c r="S115" s="201"/>
      <c r="T115" s="202"/>
      <c r="AT115" s="203" t="s">
        <v>140</v>
      </c>
      <c r="AU115" s="203" t="s">
        <v>85</v>
      </c>
      <c r="AV115" s="13" t="s">
        <v>83</v>
      </c>
      <c r="AW115" s="13" t="s">
        <v>35</v>
      </c>
      <c r="AX115" s="13" t="s">
        <v>75</v>
      </c>
      <c r="AY115" s="203" t="s">
        <v>128</v>
      </c>
    </row>
    <row r="116" spans="2:51" s="14" customFormat="1" ht="12">
      <c r="B116" s="204"/>
      <c r="C116" s="205"/>
      <c r="D116" s="195" t="s">
        <v>140</v>
      </c>
      <c r="E116" s="206" t="s">
        <v>28</v>
      </c>
      <c r="F116" s="207" t="s">
        <v>83</v>
      </c>
      <c r="G116" s="205"/>
      <c r="H116" s="208">
        <v>1</v>
      </c>
      <c r="I116" s="209"/>
      <c r="J116" s="205"/>
      <c r="K116" s="205"/>
      <c r="L116" s="210"/>
      <c r="M116" s="211"/>
      <c r="N116" s="212"/>
      <c r="O116" s="212"/>
      <c r="P116" s="212"/>
      <c r="Q116" s="212"/>
      <c r="R116" s="212"/>
      <c r="S116" s="212"/>
      <c r="T116" s="213"/>
      <c r="AT116" s="214" t="s">
        <v>140</v>
      </c>
      <c r="AU116" s="214" t="s">
        <v>85</v>
      </c>
      <c r="AV116" s="14" t="s">
        <v>85</v>
      </c>
      <c r="AW116" s="14" t="s">
        <v>35</v>
      </c>
      <c r="AX116" s="14" t="s">
        <v>83</v>
      </c>
      <c r="AY116" s="214" t="s">
        <v>128</v>
      </c>
    </row>
    <row r="117" spans="2:63" s="12" customFormat="1" ht="22.9" customHeight="1">
      <c r="B117" s="159"/>
      <c r="C117" s="160"/>
      <c r="D117" s="161" t="s">
        <v>74</v>
      </c>
      <c r="E117" s="173" t="s">
        <v>657</v>
      </c>
      <c r="F117" s="173" t="s">
        <v>658</v>
      </c>
      <c r="G117" s="160"/>
      <c r="H117" s="160"/>
      <c r="I117" s="163"/>
      <c r="J117" s="174">
        <f>BK117</f>
        <v>0</v>
      </c>
      <c r="K117" s="160"/>
      <c r="L117" s="165"/>
      <c r="M117" s="166"/>
      <c r="N117" s="167"/>
      <c r="O117" s="167"/>
      <c r="P117" s="168">
        <f>SUM(P118:P124)</f>
        <v>0</v>
      </c>
      <c r="Q117" s="167"/>
      <c r="R117" s="168">
        <f>SUM(R118:R124)</f>
        <v>0</v>
      </c>
      <c r="S117" s="167"/>
      <c r="T117" s="169">
        <f>SUM(T118:T124)</f>
        <v>0</v>
      </c>
      <c r="AR117" s="170" t="s">
        <v>164</v>
      </c>
      <c r="AT117" s="171" t="s">
        <v>74</v>
      </c>
      <c r="AU117" s="171" t="s">
        <v>83</v>
      </c>
      <c r="AY117" s="170" t="s">
        <v>128</v>
      </c>
      <c r="BK117" s="172">
        <f>SUM(BK118:BK124)</f>
        <v>0</v>
      </c>
    </row>
    <row r="118" spans="1:65" s="2" customFormat="1" ht="16.5" customHeight="1">
      <c r="A118" s="36"/>
      <c r="B118" s="37"/>
      <c r="C118" s="175" t="s">
        <v>148</v>
      </c>
      <c r="D118" s="175" t="s">
        <v>131</v>
      </c>
      <c r="E118" s="176" t="s">
        <v>659</v>
      </c>
      <c r="F118" s="177" t="s">
        <v>660</v>
      </c>
      <c r="G118" s="178" t="s">
        <v>275</v>
      </c>
      <c r="H118" s="179">
        <v>1</v>
      </c>
      <c r="I118" s="180"/>
      <c r="J118" s="181">
        <f>ROUND(I118*H118,2)</f>
        <v>0</v>
      </c>
      <c r="K118" s="177" t="s">
        <v>135</v>
      </c>
      <c r="L118" s="41"/>
      <c r="M118" s="182" t="s">
        <v>28</v>
      </c>
      <c r="N118" s="183" t="s">
        <v>46</v>
      </c>
      <c r="O118" s="66"/>
      <c r="P118" s="184">
        <f>O118*H118</f>
        <v>0</v>
      </c>
      <c r="Q118" s="184">
        <v>0</v>
      </c>
      <c r="R118" s="184">
        <f>Q118*H118</f>
        <v>0</v>
      </c>
      <c r="S118" s="184">
        <v>0</v>
      </c>
      <c r="T118" s="185">
        <f>S118*H118</f>
        <v>0</v>
      </c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R118" s="186" t="s">
        <v>624</v>
      </c>
      <c r="AT118" s="186" t="s">
        <v>131</v>
      </c>
      <c r="AU118" s="186" t="s">
        <v>85</v>
      </c>
      <c r="AY118" s="19" t="s">
        <v>128</v>
      </c>
      <c r="BE118" s="187">
        <f>IF(N118="základní",J118,0)</f>
        <v>0</v>
      </c>
      <c r="BF118" s="187">
        <f>IF(N118="snížená",J118,0)</f>
        <v>0</v>
      </c>
      <c r="BG118" s="187">
        <f>IF(N118="zákl. přenesená",J118,0)</f>
        <v>0</v>
      </c>
      <c r="BH118" s="187">
        <f>IF(N118="sníž. přenesená",J118,0)</f>
        <v>0</v>
      </c>
      <c r="BI118" s="187">
        <f>IF(N118="nulová",J118,0)</f>
        <v>0</v>
      </c>
      <c r="BJ118" s="19" t="s">
        <v>83</v>
      </c>
      <c r="BK118" s="187">
        <f>ROUND(I118*H118,2)</f>
        <v>0</v>
      </c>
      <c r="BL118" s="19" t="s">
        <v>624</v>
      </c>
      <c r="BM118" s="186" t="s">
        <v>661</v>
      </c>
    </row>
    <row r="119" spans="1:47" s="2" customFormat="1" ht="12">
      <c r="A119" s="36"/>
      <c r="B119" s="37"/>
      <c r="C119" s="38"/>
      <c r="D119" s="188" t="s">
        <v>138</v>
      </c>
      <c r="E119" s="38"/>
      <c r="F119" s="189" t="s">
        <v>662</v>
      </c>
      <c r="G119" s="38"/>
      <c r="H119" s="38"/>
      <c r="I119" s="190"/>
      <c r="J119" s="38"/>
      <c r="K119" s="38"/>
      <c r="L119" s="41"/>
      <c r="M119" s="191"/>
      <c r="N119" s="192"/>
      <c r="O119" s="66"/>
      <c r="P119" s="66"/>
      <c r="Q119" s="66"/>
      <c r="R119" s="66"/>
      <c r="S119" s="66"/>
      <c r="T119" s="67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T119" s="19" t="s">
        <v>138</v>
      </c>
      <c r="AU119" s="19" t="s">
        <v>85</v>
      </c>
    </row>
    <row r="120" spans="2:51" s="13" customFormat="1" ht="12">
      <c r="B120" s="193"/>
      <c r="C120" s="194"/>
      <c r="D120" s="195" t="s">
        <v>140</v>
      </c>
      <c r="E120" s="196" t="s">
        <v>28</v>
      </c>
      <c r="F120" s="197" t="s">
        <v>663</v>
      </c>
      <c r="G120" s="194"/>
      <c r="H120" s="196" t="s">
        <v>28</v>
      </c>
      <c r="I120" s="198"/>
      <c r="J120" s="194"/>
      <c r="K120" s="194"/>
      <c r="L120" s="199"/>
      <c r="M120" s="200"/>
      <c r="N120" s="201"/>
      <c r="O120" s="201"/>
      <c r="P120" s="201"/>
      <c r="Q120" s="201"/>
      <c r="R120" s="201"/>
      <c r="S120" s="201"/>
      <c r="T120" s="202"/>
      <c r="AT120" s="203" t="s">
        <v>140</v>
      </c>
      <c r="AU120" s="203" t="s">
        <v>85</v>
      </c>
      <c r="AV120" s="13" t="s">
        <v>83</v>
      </c>
      <c r="AW120" s="13" t="s">
        <v>35</v>
      </c>
      <c r="AX120" s="13" t="s">
        <v>75</v>
      </c>
      <c r="AY120" s="203" t="s">
        <v>128</v>
      </c>
    </row>
    <row r="121" spans="2:51" s="13" customFormat="1" ht="22.5">
      <c r="B121" s="193"/>
      <c r="C121" s="194"/>
      <c r="D121" s="195" t="s">
        <v>140</v>
      </c>
      <c r="E121" s="196" t="s">
        <v>28</v>
      </c>
      <c r="F121" s="197" t="s">
        <v>664</v>
      </c>
      <c r="G121" s="194"/>
      <c r="H121" s="196" t="s">
        <v>28</v>
      </c>
      <c r="I121" s="198"/>
      <c r="J121" s="194"/>
      <c r="K121" s="194"/>
      <c r="L121" s="199"/>
      <c r="M121" s="200"/>
      <c r="N121" s="201"/>
      <c r="O121" s="201"/>
      <c r="P121" s="201"/>
      <c r="Q121" s="201"/>
      <c r="R121" s="201"/>
      <c r="S121" s="201"/>
      <c r="T121" s="202"/>
      <c r="AT121" s="203" t="s">
        <v>140</v>
      </c>
      <c r="AU121" s="203" t="s">
        <v>85</v>
      </c>
      <c r="AV121" s="13" t="s">
        <v>83</v>
      </c>
      <c r="AW121" s="13" t="s">
        <v>35</v>
      </c>
      <c r="AX121" s="13" t="s">
        <v>75</v>
      </c>
      <c r="AY121" s="203" t="s">
        <v>128</v>
      </c>
    </row>
    <row r="122" spans="2:51" s="13" customFormat="1" ht="22.5">
      <c r="B122" s="193"/>
      <c r="C122" s="194"/>
      <c r="D122" s="195" t="s">
        <v>140</v>
      </c>
      <c r="E122" s="196" t="s">
        <v>28</v>
      </c>
      <c r="F122" s="197" t="s">
        <v>665</v>
      </c>
      <c r="G122" s="194"/>
      <c r="H122" s="196" t="s">
        <v>28</v>
      </c>
      <c r="I122" s="198"/>
      <c r="J122" s="194"/>
      <c r="K122" s="194"/>
      <c r="L122" s="199"/>
      <c r="M122" s="200"/>
      <c r="N122" s="201"/>
      <c r="O122" s="201"/>
      <c r="P122" s="201"/>
      <c r="Q122" s="201"/>
      <c r="R122" s="201"/>
      <c r="S122" s="201"/>
      <c r="T122" s="202"/>
      <c r="AT122" s="203" t="s">
        <v>140</v>
      </c>
      <c r="AU122" s="203" t="s">
        <v>85</v>
      </c>
      <c r="AV122" s="13" t="s">
        <v>83</v>
      </c>
      <c r="AW122" s="13" t="s">
        <v>35</v>
      </c>
      <c r="AX122" s="13" t="s">
        <v>75</v>
      </c>
      <c r="AY122" s="203" t="s">
        <v>128</v>
      </c>
    </row>
    <row r="123" spans="2:51" s="13" customFormat="1" ht="12">
      <c r="B123" s="193"/>
      <c r="C123" s="194"/>
      <c r="D123" s="195" t="s">
        <v>140</v>
      </c>
      <c r="E123" s="196" t="s">
        <v>28</v>
      </c>
      <c r="F123" s="197" t="s">
        <v>666</v>
      </c>
      <c r="G123" s="194"/>
      <c r="H123" s="196" t="s">
        <v>28</v>
      </c>
      <c r="I123" s="198"/>
      <c r="J123" s="194"/>
      <c r="K123" s="194"/>
      <c r="L123" s="199"/>
      <c r="M123" s="200"/>
      <c r="N123" s="201"/>
      <c r="O123" s="201"/>
      <c r="P123" s="201"/>
      <c r="Q123" s="201"/>
      <c r="R123" s="201"/>
      <c r="S123" s="201"/>
      <c r="T123" s="202"/>
      <c r="AT123" s="203" t="s">
        <v>140</v>
      </c>
      <c r="AU123" s="203" t="s">
        <v>85</v>
      </c>
      <c r="AV123" s="13" t="s">
        <v>83</v>
      </c>
      <c r="AW123" s="13" t="s">
        <v>35</v>
      </c>
      <c r="AX123" s="13" t="s">
        <v>75</v>
      </c>
      <c r="AY123" s="203" t="s">
        <v>128</v>
      </c>
    </row>
    <row r="124" spans="2:51" s="14" customFormat="1" ht="12">
      <c r="B124" s="204"/>
      <c r="C124" s="205"/>
      <c r="D124" s="195" t="s">
        <v>140</v>
      </c>
      <c r="E124" s="206" t="s">
        <v>28</v>
      </c>
      <c r="F124" s="207" t="s">
        <v>83</v>
      </c>
      <c r="G124" s="205"/>
      <c r="H124" s="208">
        <v>1</v>
      </c>
      <c r="I124" s="209"/>
      <c r="J124" s="205"/>
      <c r="K124" s="205"/>
      <c r="L124" s="210"/>
      <c r="M124" s="211"/>
      <c r="N124" s="212"/>
      <c r="O124" s="212"/>
      <c r="P124" s="212"/>
      <c r="Q124" s="212"/>
      <c r="R124" s="212"/>
      <c r="S124" s="212"/>
      <c r="T124" s="213"/>
      <c r="AT124" s="214" t="s">
        <v>140</v>
      </c>
      <c r="AU124" s="214" t="s">
        <v>85</v>
      </c>
      <c r="AV124" s="14" t="s">
        <v>85</v>
      </c>
      <c r="AW124" s="14" t="s">
        <v>35</v>
      </c>
      <c r="AX124" s="14" t="s">
        <v>83</v>
      </c>
      <c r="AY124" s="214" t="s">
        <v>128</v>
      </c>
    </row>
    <row r="125" spans="2:63" s="12" customFormat="1" ht="22.9" customHeight="1">
      <c r="B125" s="159"/>
      <c r="C125" s="160"/>
      <c r="D125" s="161" t="s">
        <v>74</v>
      </c>
      <c r="E125" s="173" t="s">
        <v>667</v>
      </c>
      <c r="F125" s="173" t="s">
        <v>668</v>
      </c>
      <c r="G125" s="160"/>
      <c r="H125" s="160"/>
      <c r="I125" s="163"/>
      <c r="J125" s="174">
        <f>BK125</f>
        <v>0</v>
      </c>
      <c r="K125" s="160"/>
      <c r="L125" s="165"/>
      <c r="M125" s="166"/>
      <c r="N125" s="167"/>
      <c r="O125" s="167"/>
      <c r="P125" s="168">
        <f>SUM(P126:P129)</f>
        <v>0</v>
      </c>
      <c r="Q125" s="167"/>
      <c r="R125" s="168">
        <f>SUM(R126:R129)</f>
        <v>0</v>
      </c>
      <c r="S125" s="167"/>
      <c r="T125" s="169">
        <f>SUM(T126:T129)</f>
        <v>0</v>
      </c>
      <c r="AR125" s="170" t="s">
        <v>164</v>
      </c>
      <c r="AT125" s="171" t="s">
        <v>74</v>
      </c>
      <c r="AU125" s="171" t="s">
        <v>83</v>
      </c>
      <c r="AY125" s="170" t="s">
        <v>128</v>
      </c>
      <c r="BK125" s="172">
        <f>SUM(BK126:BK129)</f>
        <v>0</v>
      </c>
    </row>
    <row r="126" spans="1:65" s="2" customFormat="1" ht="16.5" customHeight="1">
      <c r="A126" s="36"/>
      <c r="B126" s="37"/>
      <c r="C126" s="175" t="s">
        <v>176</v>
      </c>
      <c r="D126" s="175" t="s">
        <v>131</v>
      </c>
      <c r="E126" s="176" t="s">
        <v>669</v>
      </c>
      <c r="F126" s="177" t="s">
        <v>670</v>
      </c>
      <c r="G126" s="178" t="s">
        <v>275</v>
      </c>
      <c r="H126" s="179">
        <v>1</v>
      </c>
      <c r="I126" s="180"/>
      <c r="J126" s="181">
        <f>ROUND(I126*H126,2)</f>
        <v>0</v>
      </c>
      <c r="K126" s="177" t="s">
        <v>135</v>
      </c>
      <c r="L126" s="41"/>
      <c r="M126" s="182" t="s">
        <v>28</v>
      </c>
      <c r="N126" s="183" t="s">
        <v>46</v>
      </c>
      <c r="O126" s="66"/>
      <c r="P126" s="184">
        <f>O126*H126</f>
        <v>0</v>
      </c>
      <c r="Q126" s="184">
        <v>0</v>
      </c>
      <c r="R126" s="184">
        <f>Q126*H126</f>
        <v>0</v>
      </c>
      <c r="S126" s="184">
        <v>0</v>
      </c>
      <c r="T126" s="185">
        <f>S126*H126</f>
        <v>0</v>
      </c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R126" s="186" t="s">
        <v>624</v>
      </c>
      <c r="AT126" s="186" t="s">
        <v>131</v>
      </c>
      <c r="AU126" s="186" t="s">
        <v>85</v>
      </c>
      <c r="AY126" s="19" t="s">
        <v>128</v>
      </c>
      <c r="BE126" s="187">
        <f>IF(N126="základní",J126,0)</f>
        <v>0</v>
      </c>
      <c r="BF126" s="187">
        <f>IF(N126="snížená",J126,0)</f>
        <v>0</v>
      </c>
      <c r="BG126" s="187">
        <f>IF(N126="zákl. přenesená",J126,0)</f>
        <v>0</v>
      </c>
      <c r="BH126" s="187">
        <f>IF(N126="sníž. přenesená",J126,0)</f>
        <v>0</v>
      </c>
      <c r="BI126" s="187">
        <f>IF(N126="nulová",J126,0)</f>
        <v>0</v>
      </c>
      <c r="BJ126" s="19" t="s">
        <v>83</v>
      </c>
      <c r="BK126" s="187">
        <f>ROUND(I126*H126,2)</f>
        <v>0</v>
      </c>
      <c r="BL126" s="19" t="s">
        <v>624</v>
      </c>
      <c r="BM126" s="186" t="s">
        <v>671</v>
      </c>
    </row>
    <row r="127" spans="1:47" s="2" customFormat="1" ht="12">
      <c r="A127" s="36"/>
      <c r="B127" s="37"/>
      <c r="C127" s="38"/>
      <c r="D127" s="188" t="s">
        <v>138</v>
      </c>
      <c r="E127" s="38"/>
      <c r="F127" s="189" t="s">
        <v>672</v>
      </c>
      <c r="G127" s="38"/>
      <c r="H127" s="38"/>
      <c r="I127" s="190"/>
      <c r="J127" s="38"/>
      <c r="K127" s="38"/>
      <c r="L127" s="41"/>
      <c r="M127" s="191"/>
      <c r="N127" s="192"/>
      <c r="O127" s="66"/>
      <c r="P127" s="66"/>
      <c r="Q127" s="66"/>
      <c r="R127" s="66"/>
      <c r="S127" s="66"/>
      <c r="T127" s="67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T127" s="19" t="s">
        <v>138</v>
      </c>
      <c r="AU127" s="19" t="s">
        <v>85</v>
      </c>
    </row>
    <row r="128" spans="2:51" s="13" customFormat="1" ht="12">
      <c r="B128" s="193"/>
      <c r="C128" s="194"/>
      <c r="D128" s="195" t="s">
        <v>140</v>
      </c>
      <c r="E128" s="196" t="s">
        <v>28</v>
      </c>
      <c r="F128" s="197" t="s">
        <v>673</v>
      </c>
      <c r="G128" s="194"/>
      <c r="H128" s="196" t="s">
        <v>28</v>
      </c>
      <c r="I128" s="198"/>
      <c r="J128" s="194"/>
      <c r="K128" s="194"/>
      <c r="L128" s="199"/>
      <c r="M128" s="200"/>
      <c r="N128" s="201"/>
      <c r="O128" s="201"/>
      <c r="P128" s="201"/>
      <c r="Q128" s="201"/>
      <c r="R128" s="201"/>
      <c r="S128" s="201"/>
      <c r="T128" s="202"/>
      <c r="AT128" s="203" t="s">
        <v>140</v>
      </c>
      <c r="AU128" s="203" t="s">
        <v>85</v>
      </c>
      <c r="AV128" s="13" t="s">
        <v>83</v>
      </c>
      <c r="AW128" s="13" t="s">
        <v>35</v>
      </c>
      <c r="AX128" s="13" t="s">
        <v>75</v>
      </c>
      <c r="AY128" s="203" t="s">
        <v>128</v>
      </c>
    </row>
    <row r="129" spans="2:51" s="14" customFormat="1" ht="12">
      <c r="B129" s="204"/>
      <c r="C129" s="205"/>
      <c r="D129" s="195" t="s">
        <v>140</v>
      </c>
      <c r="E129" s="206" t="s">
        <v>28</v>
      </c>
      <c r="F129" s="207" t="s">
        <v>83</v>
      </c>
      <c r="G129" s="205"/>
      <c r="H129" s="208">
        <v>1</v>
      </c>
      <c r="I129" s="209"/>
      <c r="J129" s="205"/>
      <c r="K129" s="205"/>
      <c r="L129" s="210"/>
      <c r="M129" s="248"/>
      <c r="N129" s="249"/>
      <c r="O129" s="249"/>
      <c r="P129" s="249"/>
      <c r="Q129" s="249"/>
      <c r="R129" s="249"/>
      <c r="S129" s="249"/>
      <c r="T129" s="250"/>
      <c r="AT129" s="214" t="s">
        <v>140</v>
      </c>
      <c r="AU129" s="214" t="s">
        <v>85</v>
      </c>
      <c r="AV129" s="14" t="s">
        <v>85</v>
      </c>
      <c r="AW129" s="14" t="s">
        <v>35</v>
      </c>
      <c r="AX129" s="14" t="s">
        <v>83</v>
      </c>
      <c r="AY129" s="214" t="s">
        <v>128</v>
      </c>
    </row>
    <row r="130" spans="1:31" s="2" customFormat="1" ht="6.95" customHeight="1">
      <c r="A130" s="36"/>
      <c r="B130" s="49"/>
      <c r="C130" s="50"/>
      <c r="D130" s="50"/>
      <c r="E130" s="50"/>
      <c r="F130" s="50"/>
      <c r="G130" s="50"/>
      <c r="H130" s="50"/>
      <c r="I130" s="50"/>
      <c r="J130" s="50"/>
      <c r="K130" s="50"/>
      <c r="L130" s="41"/>
      <c r="M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</row>
  </sheetData>
  <sheetProtection algorithmName="SHA-512" hashValue="U8AtlNQj/JG8/Fa1jwAtXGidEkx/MhrpvRjXRZd8Ob4yjWe6mqM0HcBgk9zNrtM2ra5cizVStz78a0eTO1gdyg==" saltValue="+GR5vpBalL18pSq62Xn4czgNEfsc2h+wx/OHDwK74U3HT1/rhOlyCEcbskrkItB7fFlti+gnYzNEZ2Fo0MgBvQ==" spinCount="100000" sheet="1" objects="1" scenarios="1" formatColumns="0" formatRows="0" autoFilter="0"/>
  <autoFilter ref="C84:K129"/>
  <mergeCells count="9">
    <mergeCell ref="E50:H50"/>
    <mergeCell ref="E75:H75"/>
    <mergeCell ref="E77:H77"/>
    <mergeCell ref="L2:V2"/>
    <mergeCell ref="E7:H7"/>
    <mergeCell ref="E9:H9"/>
    <mergeCell ref="E18:H18"/>
    <mergeCell ref="E27:H27"/>
    <mergeCell ref="E48:H48"/>
  </mergeCells>
  <hyperlinks>
    <hyperlink ref="F89" r:id="rId1" display="https://podminky.urs.cz/item/CS_URS_2022_02/013254000"/>
    <hyperlink ref="F94" r:id="rId2" display="https://podminky.urs.cz/item/CS_URS_2022_02/020001000"/>
    <hyperlink ref="F102" r:id="rId3" display="https://podminky.urs.cz/item/CS_URS_2022_02/030001000"/>
    <hyperlink ref="F109" r:id="rId4" display="https://podminky.urs.cz/item/CS_URS_2022_02/035103001"/>
    <hyperlink ref="F113" r:id="rId5" display="https://podminky.urs.cz/item/CS_URS_2022_02/039002000"/>
    <hyperlink ref="F119" r:id="rId6" display="https://podminky.urs.cz/item/CS_URS_2022_02/045002000"/>
    <hyperlink ref="F127" r:id="rId7" display="https://podminky.urs.cz/item/CS_URS_2022_02/07100200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8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51" customWidth="1"/>
    <col min="2" max="2" width="1.7109375" style="251" customWidth="1"/>
    <col min="3" max="4" width="5.00390625" style="251" customWidth="1"/>
    <col min="5" max="5" width="11.7109375" style="251" customWidth="1"/>
    <col min="6" max="6" width="9.140625" style="251" customWidth="1"/>
    <col min="7" max="7" width="5.00390625" style="251" customWidth="1"/>
    <col min="8" max="8" width="77.8515625" style="251" customWidth="1"/>
    <col min="9" max="10" width="20.00390625" style="251" customWidth="1"/>
    <col min="11" max="11" width="1.7109375" style="251" customWidth="1"/>
  </cols>
  <sheetData>
    <row r="1" s="1" customFormat="1" ht="37.5" customHeight="1"/>
    <row r="2" spans="2:11" s="1" customFormat="1" ht="7.5" customHeight="1">
      <c r="B2" s="252"/>
      <c r="C2" s="253"/>
      <c r="D2" s="253"/>
      <c r="E2" s="253"/>
      <c r="F2" s="253"/>
      <c r="G2" s="253"/>
      <c r="H2" s="253"/>
      <c r="I2" s="253"/>
      <c r="J2" s="253"/>
      <c r="K2" s="254"/>
    </row>
    <row r="3" spans="2:11" s="17" customFormat="1" ht="45" customHeight="1">
      <c r="B3" s="255"/>
      <c r="C3" s="383" t="s">
        <v>674</v>
      </c>
      <c r="D3" s="383"/>
      <c r="E3" s="383"/>
      <c r="F3" s="383"/>
      <c r="G3" s="383"/>
      <c r="H3" s="383"/>
      <c r="I3" s="383"/>
      <c r="J3" s="383"/>
      <c r="K3" s="256"/>
    </row>
    <row r="4" spans="2:11" s="1" customFormat="1" ht="25.5" customHeight="1">
      <c r="B4" s="257"/>
      <c r="C4" s="388" t="s">
        <v>675</v>
      </c>
      <c r="D4" s="388"/>
      <c r="E4" s="388"/>
      <c r="F4" s="388"/>
      <c r="G4" s="388"/>
      <c r="H4" s="388"/>
      <c r="I4" s="388"/>
      <c r="J4" s="388"/>
      <c r="K4" s="258"/>
    </row>
    <row r="5" spans="2:11" s="1" customFormat="1" ht="5.25" customHeight="1">
      <c r="B5" s="257"/>
      <c r="C5" s="259"/>
      <c r="D5" s="259"/>
      <c r="E5" s="259"/>
      <c r="F5" s="259"/>
      <c r="G5" s="259"/>
      <c r="H5" s="259"/>
      <c r="I5" s="259"/>
      <c r="J5" s="259"/>
      <c r="K5" s="258"/>
    </row>
    <row r="6" spans="2:11" s="1" customFormat="1" ht="15" customHeight="1">
      <c r="B6" s="257"/>
      <c r="C6" s="387" t="s">
        <v>676</v>
      </c>
      <c r="D6" s="387"/>
      <c r="E6" s="387"/>
      <c r="F6" s="387"/>
      <c r="G6" s="387"/>
      <c r="H6" s="387"/>
      <c r="I6" s="387"/>
      <c r="J6" s="387"/>
      <c r="K6" s="258"/>
    </row>
    <row r="7" spans="2:11" s="1" customFormat="1" ht="15" customHeight="1">
      <c r="B7" s="261"/>
      <c r="C7" s="387" t="s">
        <v>677</v>
      </c>
      <c r="D7" s="387"/>
      <c r="E7" s="387"/>
      <c r="F7" s="387"/>
      <c r="G7" s="387"/>
      <c r="H7" s="387"/>
      <c r="I7" s="387"/>
      <c r="J7" s="387"/>
      <c r="K7" s="258"/>
    </row>
    <row r="8" spans="2:11" s="1" customFormat="1" ht="12.75" customHeight="1">
      <c r="B8" s="261"/>
      <c r="C8" s="260"/>
      <c r="D8" s="260"/>
      <c r="E8" s="260"/>
      <c r="F8" s="260"/>
      <c r="G8" s="260"/>
      <c r="H8" s="260"/>
      <c r="I8" s="260"/>
      <c r="J8" s="260"/>
      <c r="K8" s="258"/>
    </row>
    <row r="9" spans="2:11" s="1" customFormat="1" ht="15" customHeight="1">
      <c r="B9" s="261"/>
      <c r="C9" s="387" t="s">
        <v>678</v>
      </c>
      <c r="D9" s="387"/>
      <c r="E9" s="387"/>
      <c r="F9" s="387"/>
      <c r="G9" s="387"/>
      <c r="H9" s="387"/>
      <c r="I9" s="387"/>
      <c r="J9" s="387"/>
      <c r="K9" s="258"/>
    </row>
    <row r="10" spans="2:11" s="1" customFormat="1" ht="15" customHeight="1">
      <c r="B10" s="261"/>
      <c r="C10" s="260"/>
      <c r="D10" s="387" t="s">
        <v>679</v>
      </c>
      <c r="E10" s="387"/>
      <c r="F10" s="387"/>
      <c r="G10" s="387"/>
      <c r="H10" s="387"/>
      <c r="I10" s="387"/>
      <c r="J10" s="387"/>
      <c r="K10" s="258"/>
    </row>
    <row r="11" spans="2:11" s="1" customFormat="1" ht="15" customHeight="1">
      <c r="B11" s="261"/>
      <c r="C11" s="262"/>
      <c r="D11" s="387" t="s">
        <v>680</v>
      </c>
      <c r="E11" s="387"/>
      <c r="F11" s="387"/>
      <c r="G11" s="387"/>
      <c r="H11" s="387"/>
      <c r="I11" s="387"/>
      <c r="J11" s="387"/>
      <c r="K11" s="258"/>
    </row>
    <row r="12" spans="2:11" s="1" customFormat="1" ht="15" customHeight="1">
      <c r="B12" s="261"/>
      <c r="C12" s="262"/>
      <c r="D12" s="260"/>
      <c r="E12" s="260"/>
      <c r="F12" s="260"/>
      <c r="G12" s="260"/>
      <c r="H12" s="260"/>
      <c r="I12" s="260"/>
      <c r="J12" s="260"/>
      <c r="K12" s="258"/>
    </row>
    <row r="13" spans="2:11" s="1" customFormat="1" ht="15" customHeight="1">
      <c r="B13" s="261"/>
      <c r="C13" s="262"/>
      <c r="D13" s="263" t="s">
        <v>681</v>
      </c>
      <c r="E13" s="260"/>
      <c r="F13" s="260"/>
      <c r="G13" s="260"/>
      <c r="H13" s="260"/>
      <c r="I13" s="260"/>
      <c r="J13" s="260"/>
      <c r="K13" s="258"/>
    </row>
    <row r="14" spans="2:11" s="1" customFormat="1" ht="12.75" customHeight="1">
      <c r="B14" s="261"/>
      <c r="C14" s="262"/>
      <c r="D14" s="262"/>
      <c r="E14" s="262"/>
      <c r="F14" s="262"/>
      <c r="G14" s="262"/>
      <c r="H14" s="262"/>
      <c r="I14" s="262"/>
      <c r="J14" s="262"/>
      <c r="K14" s="258"/>
    </row>
    <row r="15" spans="2:11" s="1" customFormat="1" ht="15" customHeight="1">
      <c r="B15" s="261"/>
      <c r="C15" s="262"/>
      <c r="D15" s="387" t="s">
        <v>682</v>
      </c>
      <c r="E15" s="387"/>
      <c r="F15" s="387"/>
      <c r="G15" s="387"/>
      <c r="H15" s="387"/>
      <c r="I15" s="387"/>
      <c r="J15" s="387"/>
      <c r="K15" s="258"/>
    </row>
    <row r="16" spans="2:11" s="1" customFormat="1" ht="15" customHeight="1">
      <c r="B16" s="261"/>
      <c r="C16" s="262"/>
      <c r="D16" s="387" t="s">
        <v>683</v>
      </c>
      <c r="E16" s="387"/>
      <c r="F16" s="387"/>
      <c r="G16" s="387"/>
      <c r="H16" s="387"/>
      <c r="I16" s="387"/>
      <c r="J16" s="387"/>
      <c r="K16" s="258"/>
    </row>
    <row r="17" spans="2:11" s="1" customFormat="1" ht="15" customHeight="1">
      <c r="B17" s="261"/>
      <c r="C17" s="262"/>
      <c r="D17" s="387" t="s">
        <v>684</v>
      </c>
      <c r="E17" s="387"/>
      <c r="F17" s="387"/>
      <c r="G17" s="387"/>
      <c r="H17" s="387"/>
      <c r="I17" s="387"/>
      <c r="J17" s="387"/>
      <c r="K17" s="258"/>
    </row>
    <row r="18" spans="2:11" s="1" customFormat="1" ht="15" customHeight="1">
      <c r="B18" s="261"/>
      <c r="C18" s="262"/>
      <c r="D18" s="262"/>
      <c r="E18" s="264" t="s">
        <v>82</v>
      </c>
      <c r="F18" s="387" t="s">
        <v>685</v>
      </c>
      <c r="G18" s="387"/>
      <c r="H18" s="387"/>
      <c r="I18" s="387"/>
      <c r="J18" s="387"/>
      <c r="K18" s="258"/>
    </row>
    <row r="19" spans="2:11" s="1" customFormat="1" ht="15" customHeight="1">
      <c r="B19" s="261"/>
      <c r="C19" s="262"/>
      <c r="D19" s="262"/>
      <c r="E19" s="264" t="s">
        <v>686</v>
      </c>
      <c r="F19" s="387" t="s">
        <v>687</v>
      </c>
      <c r="G19" s="387"/>
      <c r="H19" s="387"/>
      <c r="I19" s="387"/>
      <c r="J19" s="387"/>
      <c r="K19" s="258"/>
    </row>
    <row r="20" spans="2:11" s="1" customFormat="1" ht="15" customHeight="1">
      <c r="B20" s="261"/>
      <c r="C20" s="262"/>
      <c r="D20" s="262"/>
      <c r="E20" s="264" t="s">
        <v>688</v>
      </c>
      <c r="F20" s="387" t="s">
        <v>689</v>
      </c>
      <c r="G20" s="387"/>
      <c r="H20" s="387"/>
      <c r="I20" s="387"/>
      <c r="J20" s="387"/>
      <c r="K20" s="258"/>
    </row>
    <row r="21" spans="2:11" s="1" customFormat="1" ht="15" customHeight="1">
      <c r="B21" s="261"/>
      <c r="C21" s="262"/>
      <c r="D21" s="262"/>
      <c r="E21" s="264" t="s">
        <v>690</v>
      </c>
      <c r="F21" s="387" t="s">
        <v>691</v>
      </c>
      <c r="G21" s="387"/>
      <c r="H21" s="387"/>
      <c r="I21" s="387"/>
      <c r="J21" s="387"/>
      <c r="K21" s="258"/>
    </row>
    <row r="22" spans="2:11" s="1" customFormat="1" ht="15" customHeight="1">
      <c r="B22" s="261"/>
      <c r="C22" s="262"/>
      <c r="D22" s="262"/>
      <c r="E22" s="264" t="s">
        <v>692</v>
      </c>
      <c r="F22" s="387" t="s">
        <v>693</v>
      </c>
      <c r="G22" s="387"/>
      <c r="H22" s="387"/>
      <c r="I22" s="387"/>
      <c r="J22" s="387"/>
      <c r="K22" s="258"/>
    </row>
    <row r="23" spans="2:11" s="1" customFormat="1" ht="15" customHeight="1">
      <c r="B23" s="261"/>
      <c r="C23" s="262"/>
      <c r="D23" s="262"/>
      <c r="E23" s="264" t="s">
        <v>694</v>
      </c>
      <c r="F23" s="387" t="s">
        <v>695</v>
      </c>
      <c r="G23" s="387"/>
      <c r="H23" s="387"/>
      <c r="I23" s="387"/>
      <c r="J23" s="387"/>
      <c r="K23" s="258"/>
    </row>
    <row r="24" spans="2:11" s="1" customFormat="1" ht="12.75" customHeight="1">
      <c r="B24" s="261"/>
      <c r="C24" s="262"/>
      <c r="D24" s="262"/>
      <c r="E24" s="262"/>
      <c r="F24" s="262"/>
      <c r="G24" s="262"/>
      <c r="H24" s="262"/>
      <c r="I24" s="262"/>
      <c r="J24" s="262"/>
      <c r="K24" s="258"/>
    </row>
    <row r="25" spans="2:11" s="1" customFormat="1" ht="15" customHeight="1">
      <c r="B25" s="261"/>
      <c r="C25" s="387" t="s">
        <v>696</v>
      </c>
      <c r="D25" s="387"/>
      <c r="E25" s="387"/>
      <c r="F25" s="387"/>
      <c r="G25" s="387"/>
      <c r="H25" s="387"/>
      <c r="I25" s="387"/>
      <c r="J25" s="387"/>
      <c r="K25" s="258"/>
    </row>
    <row r="26" spans="2:11" s="1" customFormat="1" ht="15" customHeight="1">
      <c r="B26" s="261"/>
      <c r="C26" s="387" t="s">
        <v>697</v>
      </c>
      <c r="D26" s="387"/>
      <c r="E26" s="387"/>
      <c r="F26" s="387"/>
      <c r="G26" s="387"/>
      <c r="H26" s="387"/>
      <c r="I26" s="387"/>
      <c r="J26" s="387"/>
      <c r="K26" s="258"/>
    </row>
    <row r="27" spans="2:11" s="1" customFormat="1" ht="15" customHeight="1">
      <c r="B27" s="261"/>
      <c r="C27" s="260"/>
      <c r="D27" s="387" t="s">
        <v>698</v>
      </c>
      <c r="E27" s="387"/>
      <c r="F27" s="387"/>
      <c r="G27" s="387"/>
      <c r="H27" s="387"/>
      <c r="I27" s="387"/>
      <c r="J27" s="387"/>
      <c r="K27" s="258"/>
    </row>
    <row r="28" spans="2:11" s="1" customFormat="1" ht="15" customHeight="1">
      <c r="B28" s="261"/>
      <c r="C28" s="262"/>
      <c r="D28" s="387" t="s">
        <v>699</v>
      </c>
      <c r="E28" s="387"/>
      <c r="F28" s="387"/>
      <c r="G28" s="387"/>
      <c r="H28" s="387"/>
      <c r="I28" s="387"/>
      <c r="J28" s="387"/>
      <c r="K28" s="258"/>
    </row>
    <row r="29" spans="2:11" s="1" customFormat="1" ht="12.75" customHeight="1">
      <c r="B29" s="261"/>
      <c r="C29" s="262"/>
      <c r="D29" s="262"/>
      <c r="E29" s="262"/>
      <c r="F29" s="262"/>
      <c r="G29" s="262"/>
      <c r="H29" s="262"/>
      <c r="I29" s="262"/>
      <c r="J29" s="262"/>
      <c r="K29" s="258"/>
    </row>
    <row r="30" spans="2:11" s="1" customFormat="1" ht="15" customHeight="1">
      <c r="B30" s="261"/>
      <c r="C30" s="262"/>
      <c r="D30" s="387" t="s">
        <v>700</v>
      </c>
      <c r="E30" s="387"/>
      <c r="F30" s="387"/>
      <c r="G30" s="387"/>
      <c r="H30" s="387"/>
      <c r="I30" s="387"/>
      <c r="J30" s="387"/>
      <c r="K30" s="258"/>
    </row>
    <row r="31" spans="2:11" s="1" customFormat="1" ht="15" customHeight="1">
      <c r="B31" s="261"/>
      <c r="C31" s="262"/>
      <c r="D31" s="387" t="s">
        <v>701</v>
      </c>
      <c r="E31" s="387"/>
      <c r="F31" s="387"/>
      <c r="G31" s="387"/>
      <c r="H31" s="387"/>
      <c r="I31" s="387"/>
      <c r="J31" s="387"/>
      <c r="K31" s="258"/>
    </row>
    <row r="32" spans="2:11" s="1" customFormat="1" ht="12.75" customHeight="1">
      <c r="B32" s="261"/>
      <c r="C32" s="262"/>
      <c r="D32" s="262"/>
      <c r="E32" s="262"/>
      <c r="F32" s="262"/>
      <c r="G32" s="262"/>
      <c r="H32" s="262"/>
      <c r="I32" s="262"/>
      <c r="J32" s="262"/>
      <c r="K32" s="258"/>
    </row>
    <row r="33" spans="2:11" s="1" customFormat="1" ht="15" customHeight="1">
      <c r="B33" s="261"/>
      <c r="C33" s="262"/>
      <c r="D33" s="387" t="s">
        <v>702</v>
      </c>
      <c r="E33" s="387"/>
      <c r="F33" s="387"/>
      <c r="G33" s="387"/>
      <c r="H33" s="387"/>
      <c r="I33" s="387"/>
      <c r="J33" s="387"/>
      <c r="K33" s="258"/>
    </row>
    <row r="34" spans="2:11" s="1" customFormat="1" ht="15" customHeight="1">
      <c r="B34" s="261"/>
      <c r="C34" s="262"/>
      <c r="D34" s="387" t="s">
        <v>703</v>
      </c>
      <c r="E34" s="387"/>
      <c r="F34" s="387"/>
      <c r="G34" s="387"/>
      <c r="H34" s="387"/>
      <c r="I34" s="387"/>
      <c r="J34" s="387"/>
      <c r="K34" s="258"/>
    </row>
    <row r="35" spans="2:11" s="1" customFormat="1" ht="15" customHeight="1">
      <c r="B35" s="261"/>
      <c r="C35" s="262"/>
      <c r="D35" s="387" t="s">
        <v>704</v>
      </c>
      <c r="E35" s="387"/>
      <c r="F35" s="387"/>
      <c r="G35" s="387"/>
      <c r="H35" s="387"/>
      <c r="I35" s="387"/>
      <c r="J35" s="387"/>
      <c r="K35" s="258"/>
    </row>
    <row r="36" spans="2:11" s="1" customFormat="1" ht="15" customHeight="1">
      <c r="B36" s="261"/>
      <c r="C36" s="262"/>
      <c r="D36" s="260"/>
      <c r="E36" s="263" t="s">
        <v>114</v>
      </c>
      <c r="F36" s="260"/>
      <c r="G36" s="387" t="s">
        <v>705</v>
      </c>
      <c r="H36" s="387"/>
      <c r="I36" s="387"/>
      <c r="J36" s="387"/>
      <c r="K36" s="258"/>
    </row>
    <row r="37" spans="2:11" s="1" customFormat="1" ht="30.75" customHeight="1">
      <c r="B37" s="261"/>
      <c r="C37" s="262"/>
      <c r="D37" s="260"/>
      <c r="E37" s="263" t="s">
        <v>706</v>
      </c>
      <c r="F37" s="260"/>
      <c r="G37" s="387" t="s">
        <v>707</v>
      </c>
      <c r="H37" s="387"/>
      <c r="I37" s="387"/>
      <c r="J37" s="387"/>
      <c r="K37" s="258"/>
    </row>
    <row r="38" spans="2:11" s="1" customFormat="1" ht="15" customHeight="1">
      <c r="B38" s="261"/>
      <c r="C38" s="262"/>
      <c r="D38" s="260"/>
      <c r="E38" s="263" t="s">
        <v>56</v>
      </c>
      <c r="F38" s="260"/>
      <c r="G38" s="387" t="s">
        <v>708</v>
      </c>
      <c r="H38" s="387"/>
      <c r="I38" s="387"/>
      <c r="J38" s="387"/>
      <c r="K38" s="258"/>
    </row>
    <row r="39" spans="2:11" s="1" customFormat="1" ht="15" customHeight="1">
      <c r="B39" s="261"/>
      <c r="C39" s="262"/>
      <c r="D39" s="260"/>
      <c r="E39" s="263" t="s">
        <v>57</v>
      </c>
      <c r="F39" s="260"/>
      <c r="G39" s="387" t="s">
        <v>709</v>
      </c>
      <c r="H39" s="387"/>
      <c r="I39" s="387"/>
      <c r="J39" s="387"/>
      <c r="K39" s="258"/>
    </row>
    <row r="40" spans="2:11" s="1" customFormat="1" ht="15" customHeight="1">
      <c r="B40" s="261"/>
      <c r="C40" s="262"/>
      <c r="D40" s="260"/>
      <c r="E40" s="263" t="s">
        <v>115</v>
      </c>
      <c r="F40" s="260"/>
      <c r="G40" s="387" t="s">
        <v>710</v>
      </c>
      <c r="H40" s="387"/>
      <c r="I40" s="387"/>
      <c r="J40" s="387"/>
      <c r="K40" s="258"/>
    </row>
    <row r="41" spans="2:11" s="1" customFormat="1" ht="15" customHeight="1">
      <c r="B41" s="261"/>
      <c r="C41" s="262"/>
      <c r="D41" s="260"/>
      <c r="E41" s="263" t="s">
        <v>116</v>
      </c>
      <c r="F41" s="260"/>
      <c r="G41" s="387" t="s">
        <v>711</v>
      </c>
      <c r="H41" s="387"/>
      <c r="I41" s="387"/>
      <c r="J41" s="387"/>
      <c r="K41" s="258"/>
    </row>
    <row r="42" spans="2:11" s="1" customFormat="1" ht="15" customHeight="1">
      <c r="B42" s="261"/>
      <c r="C42" s="262"/>
      <c r="D42" s="260"/>
      <c r="E42" s="263" t="s">
        <v>712</v>
      </c>
      <c r="F42" s="260"/>
      <c r="G42" s="387" t="s">
        <v>713</v>
      </c>
      <c r="H42" s="387"/>
      <c r="I42" s="387"/>
      <c r="J42" s="387"/>
      <c r="K42" s="258"/>
    </row>
    <row r="43" spans="2:11" s="1" customFormat="1" ht="15" customHeight="1">
      <c r="B43" s="261"/>
      <c r="C43" s="262"/>
      <c r="D43" s="260"/>
      <c r="E43" s="263"/>
      <c r="F43" s="260"/>
      <c r="G43" s="387" t="s">
        <v>714</v>
      </c>
      <c r="H43" s="387"/>
      <c r="I43" s="387"/>
      <c r="J43" s="387"/>
      <c r="K43" s="258"/>
    </row>
    <row r="44" spans="2:11" s="1" customFormat="1" ht="15" customHeight="1">
      <c r="B44" s="261"/>
      <c r="C44" s="262"/>
      <c r="D44" s="260"/>
      <c r="E44" s="263" t="s">
        <v>715</v>
      </c>
      <c r="F44" s="260"/>
      <c r="G44" s="387" t="s">
        <v>716</v>
      </c>
      <c r="H44" s="387"/>
      <c r="I44" s="387"/>
      <c r="J44" s="387"/>
      <c r="K44" s="258"/>
    </row>
    <row r="45" spans="2:11" s="1" customFormat="1" ht="15" customHeight="1">
      <c r="B45" s="261"/>
      <c r="C45" s="262"/>
      <c r="D45" s="260"/>
      <c r="E45" s="263" t="s">
        <v>118</v>
      </c>
      <c r="F45" s="260"/>
      <c r="G45" s="387" t="s">
        <v>717</v>
      </c>
      <c r="H45" s="387"/>
      <c r="I45" s="387"/>
      <c r="J45" s="387"/>
      <c r="K45" s="258"/>
    </row>
    <row r="46" spans="2:11" s="1" customFormat="1" ht="12.75" customHeight="1">
      <c r="B46" s="261"/>
      <c r="C46" s="262"/>
      <c r="D46" s="260"/>
      <c r="E46" s="260"/>
      <c r="F46" s="260"/>
      <c r="G46" s="260"/>
      <c r="H46" s="260"/>
      <c r="I46" s="260"/>
      <c r="J46" s="260"/>
      <c r="K46" s="258"/>
    </row>
    <row r="47" spans="2:11" s="1" customFormat="1" ht="15" customHeight="1">
      <c r="B47" s="261"/>
      <c r="C47" s="262"/>
      <c r="D47" s="387" t="s">
        <v>718</v>
      </c>
      <c r="E47" s="387"/>
      <c r="F47" s="387"/>
      <c r="G47" s="387"/>
      <c r="H47" s="387"/>
      <c r="I47" s="387"/>
      <c r="J47" s="387"/>
      <c r="K47" s="258"/>
    </row>
    <row r="48" spans="2:11" s="1" customFormat="1" ht="15" customHeight="1">
      <c r="B48" s="261"/>
      <c r="C48" s="262"/>
      <c r="D48" s="262"/>
      <c r="E48" s="387" t="s">
        <v>719</v>
      </c>
      <c r="F48" s="387"/>
      <c r="G48" s="387"/>
      <c r="H48" s="387"/>
      <c r="I48" s="387"/>
      <c r="J48" s="387"/>
      <c r="K48" s="258"/>
    </row>
    <row r="49" spans="2:11" s="1" customFormat="1" ht="15" customHeight="1">
      <c r="B49" s="261"/>
      <c r="C49" s="262"/>
      <c r="D49" s="262"/>
      <c r="E49" s="387" t="s">
        <v>720</v>
      </c>
      <c r="F49" s="387"/>
      <c r="G49" s="387"/>
      <c r="H49" s="387"/>
      <c r="I49" s="387"/>
      <c r="J49" s="387"/>
      <c r="K49" s="258"/>
    </row>
    <row r="50" spans="2:11" s="1" customFormat="1" ht="15" customHeight="1">
      <c r="B50" s="261"/>
      <c r="C50" s="262"/>
      <c r="D50" s="262"/>
      <c r="E50" s="387" t="s">
        <v>721</v>
      </c>
      <c r="F50" s="387"/>
      <c r="G50" s="387"/>
      <c r="H50" s="387"/>
      <c r="I50" s="387"/>
      <c r="J50" s="387"/>
      <c r="K50" s="258"/>
    </row>
    <row r="51" spans="2:11" s="1" customFormat="1" ht="15" customHeight="1">
      <c r="B51" s="261"/>
      <c r="C51" s="262"/>
      <c r="D51" s="387" t="s">
        <v>722</v>
      </c>
      <c r="E51" s="387"/>
      <c r="F51" s="387"/>
      <c r="G51" s="387"/>
      <c r="H51" s="387"/>
      <c r="I51" s="387"/>
      <c r="J51" s="387"/>
      <c r="K51" s="258"/>
    </row>
    <row r="52" spans="2:11" s="1" customFormat="1" ht="25.5" customHeight="1">
      <c r="B52" s="257"/>
      <c r="C52" s="388" t="s">
        <v>723</v>
      </c>
      <c r="D52" s="388"/>
      <c r="E52" s="388"/>
      <c r="F52" s="388"/>
      <c r="G52" s="388"/>
      <c r="H52" s="388"/>
      <c r="I52" s="388"/>
      <c r="J52" s="388"/>
      <c r="K52" s="258"/>
    </row>
    <row r="53" spans="2:11" s="1" customFormat="1" ht="5.25" customHeight="1">
      <c r="B53" s="257"/>
      <c r="C53" s="259"/>
      <c r="D53" s="259"/>
      <c r="E53" s="259"/>
      <c r="F53" s="259"/>
      <c r="G53" s="259"/>
      <c r="H53" s="259"/>
      <c r="I53" s="259"/>
      <c r="J53" s="259"/>
      <c r="K53" s="258"/>
    </row>
    <row r="54" spans="2:11" s="1" customFormat="1" ht="15" customHeight="1">
      <c r="B54" s="257"/>
      <c r="C54" s="387" t="s">
        <v>724</v>
      </c>
      <c r="D54" s="387"/>
      <c r="E54" s="387"/>
      <c r="F54" s="387"/>
      <c r="G54" s="387"/>
      <c r="H54" s="387"/>
      <c r="I54" s="387"/>
      <c r="J54" s="387"/>
      <c r="K54" s="258"/>
    </row>
    <row r="55" spans="2:11" s="1" customFormat="1" ht="15" customHeight="1">
      <c r="B55" s="257"/>
      <c r="C55" s="387" t="s">
        <v>725</v>
      </c>
      <c r="D55" s="387"/>
      <c r="E55" s="387"/>
      <c r="F55" s="387"/>
      <c r="G55" s="387"/>
      <c r="H55" s="387"/>
      <c r="I55" s="387"/>
      <c r="J55" s="387"/>
      <c r="K55" s="258"/>
    </row>
    <row r="56" spans="2:11" s="1" customFormat="1" ht="12.75" customHeight="1">
      <c r="B56" s="257"/>
      <c r="C56" s="260"/>
      <c r="D56" s="260"/>
      <c r="E56" s="260"/>
      <c r="F56" s="260"/>
      <c r="G56" s="260"/>
      <c r="H56" s="260"/>
      <c r="I56" s="260"/>
      <c r="J56" s="260"/>
      <c r="K56" s="258"/>
    </row>
    <row r="57" spans="2:11" s="1" customFormat="1" ht="15" customHeight="1">
      <c r="B57" s="257"/>
      <c r="C57" s="387" t="s">
        <v>726</v>
      </c>
      <c r="D57" s="387"/>
      <c r="E57" s="387"/>
      <c r="F57" s="387"/>
      <c r="G57" s="387"/>
      <c r="H57" s="387"/>
      <c r="I57" s="387"/>
      <c r="J57" s="387"/>
      <c r="K57" s="258"/>
    </row>
    <row r="58" spans="2:11" s="1" customFormat="1" ht="15" customHeight="1">
      <c r="B58" s="257"/>
      <c r="C58" s="262"/>
      <c r="D58" s="387" t="s">
        <v>727</v>
      </c>
      <c r="E58" s="387"/>
      <c r="F58" s="387"/>
      <c r="G58" s="387"/>
      <c r="H58" s="387"/>
      <c r="I58" s="387"/>
      <c r="J58" s="387"/>
      <c r="K58" s="258"/>
    </row>
    <row r="59" spans="2:11" s="1" customFormat="1" ht="15" customHeight="1">
      <c r="B59" s="257"/>
      <c r="C59" s="262"/>
      <c r="D59" s="387" t="s">
        <v>728</v>
      </c>
      <c r="E59" s="387"/>
      <c r="F59" s="387"/>
      <c r="G59" s="387"/>
      <c r="H59" s="387"/>
      <c r="I59" s="387"/>
      <c r="J59" s="387"/>
      <c r="K59" s="258"/>
    </row>
    <row r="60" spans="2:11" s="1" customFormat="1" ht="15" customHeight="1">
      <c r="B60" s="257"/>
      <c r="C60" s="262"/>
      <c r="D60" s="387" t="s">
        <v>729</v>
      </c>
      <c r="E60" s="387"/>
      <c r="F60" s="387"/>
      <c r="G60" s="387"/>
      <c r="H60" s="387"/>
      <c r="I60" s="387"/>
      <c r="J60" s="387"/>
      <c r="K60" s="258"/>
    </row>
    <row r="61" spans="2:11" s="1" customFormat="1" ht="15" customHeight="1">
      <c r="B61" s="257"/>
      <c r="C61" s="262"/>
      <c r="D61" s="387" t="s">
        <v>730</v>
      </c>
      <c r="E61" s="387"/>
      <c r="F61" s="387"/>
      <c r="G61" s="387"/>
      <c r="H61" s="387"/>
      <c r="I61" s="387"/>
      <c r="J61" s="387"/>
      <c r="K61" s="258"/>
    </row>
    <row r="62" spans="2:11" s="1" customFormat="1" ht="15" customHeight="1">
      <c r="B62" s="257"/>
      <c r="C62" s="262"/>
      <c r="D62" s="389" t="s">
        <v>731</v>
      </c>
      <c r="E62" s="389"/>
      <c r="F62" s="389"/>
      <c r="G62" s="389"/>
      <c r="H62" s="389"/>
      <c r="I62" s="389"/>
      <c r="J62" s="389"/>
      <c r="K62" s="258"/>
    </row>
    <row r="63" spans="2:11" s="1" customFormat="1" ht="15" customHeight="1">
      <c r="B63" s="257"/>
      <c r="C63" s="262"/>
      <c r="D63" s="387" t="s">
        <v>732</v>
      </c>
      <c r="E63" s="387"/>
      <c r="F63" s="387"/>
      <c r="G63" s="387"/>
      <c r="H63" s="387"/>
      <c r="I63" s="387"/>
      <c r="J63" s="387"/>
      <c r="K63" s="258"/>
    </row>
    <row r="64" spans="2:11" s="1" customFormat="1" ht="12.75" customHeight="1">
      <c r="B64" s="257"/>
      <c r="C64" s="262"/>
      <c r="D64" s="262"/>
      <c r="E64" s="265"/>
      <c r="F64" s="262"/>
      <c r="G64" s="262"/>
      <c r="H64" s="262"/>
      <c r="I64" s="262"/>
      <c r="J64" s="262"/>
      <c r="K64" s="258"/>
    </row>
    <row r="65" spans="2:11" s="1" customFormat="1" ht="15" customHeight="1">
      <c r="B65" s="257"/>
      <c r="C65" s="262"/>
      <c r="D65" s="387" t="s">
        <v>733</v>
      </c>
      <c r="E65" s="387"/>
      <c r="F65" s="387"/>
      <c r="G65" s="387"/>
      <c r="H65" s="387"/>
      <c r="I65" s="387"/>
      <c r="J65" s="387"/>
      <c r="K65" s="258"/>
    </row>
    <row r="66" spans="2:11" s="1" customFormat="1" ht="15" customHeight="1">
      <c r="B66" s="257"/>
      <c r="C66" s="262"/>
      <c r="D66" s="389" t="s">
        <v>734</v>
      </c>
      <c r="E66" s="389"/>
      <c r="F66" s="389"/>
      <c r="G66" s="389"/>
      <c r="H66" s="389"/>
      <c r="I66" s="389"/>
      <c r="J66" s="389"/>
      <c r="K66" s="258"/>
    </row>
    <row r="67" spans="2:11" s="1" customFormat="1" ht="15" customHeight="1">
      <c r="B67" s="257"/>
      <c r="C67" s="262"/>
      <c r="D67" s="387" t="s">
        <v>735</v>
      </c>
      <c r="E67" s="387"/>
      <c r="F67" s="387"/>
      <c r="G67" s="387"/>
      <c r="H67" s="387"/>
      <c r="I67" s="387"/>
      <c r="J67" s="387"/>
      <c r="K67" s="258"/>
    </row>
    <row r="68" spans="2:11" s="1" customFormat="1" ht="15" customHeight="1">
      <c r="B68" s="257"/>
      <c r="C68" s="262"/>
      <c r="D68" s="387" t="s">
        <v>736</v>
      </c>
      <c r="E68" s="387"/>
      <c r="F68" s="387"/>
      <c r="G68" s="387"/>
      <c r="H68" s="387"/>
      <c r="I68" s="387"/>
      <c r="J68" s="387"/>
      <c r="K68" s="258"/>
    </row>
    <row r="69" spans="2:11" s="1" customFormat="1" ht="15" customHeight="1">
      <c r="B69" s="257"/>
      <c r="C69" s="262"/>
      <c r="D69" s="387" t="s">
        <v>737</v>
      </c>
      <c r="E69" s="387"/>
      <c r="F69" s="387"/>
      <c r="G69" s="387"/>
      <c r="H69" s="387"/>
      <c r="I69" s="387"/>
      <c r="J69" s="387"/>
      <c r="K69" s="258"/>
    </row>
    <row r="70" spans="2:11" s="1" customFormat="1" ht="15" customHeight="1">
      <c r="B70" s="257"/>
      <c r="C70" s="262"/>
      <c r="D70" s="387" t="s">
        <v>738</v>
      </c>
      <c r="E70" s="387"/>
      <c r="F70" s="387"/>
      <c r="G70" s="387"/>
      <c r="H70" s="387"/>
      <c r="I70" s="387"/>
      <c r="J70" s="387"/>
      <c r="K70" s="258"/>
    </row>
    <row r="71" spans="2:11" s="1" customFormat="1" ht="12.75" customHeight="1">
      <c r="B71" s="266"/>
      <c r="C71" s="267"/>
      <c r="D71" s="267"/>
      <c r="E71" s="267"/>
      <c r="F71" s="267"/>
      <c r="G71" s="267"/>
      <c r="H71" s="267"/>
      <c r="I71" s="267"/>
      <c r="J71" s="267"/>
      <c r="K71" s="268"/>
    </row>
    <row r="72" spans="2:11" s="1" customFormat="1" ht="18.75" customHeight="1">
      <c r="B72" s="269"/>
      <c r="C72" s="269"/>
      <c r="D72" s="269"/>
      <c r="E72" s="269"/>
      <c r="F72" s="269"/>
      <c r="G72" s="269"/>
      <c r="H72" s="269"/>
      <c r="I72" s="269"/>
      <c r="J72" s="269"/>
      <c r="K72" s="270"/>
    </row>
    <row r="73" spans="2:11" s="1" customFormat="1" ht="18.75" customHeight="1">
      <c r="B73" s="270"/>
      <c r="C73" s="270"/>
      <c r="D73" s="270"/>
      <c r="E73" s="270"/>
      <c r="F73" s="270"/>
      <c r="G73" s="270"/>
      <c r="H73" s="270"/>
      <c r="I73" s="270"/>
      <c r="J73" s="270"/>
      <c r="K73" s="270"/>
    </row>
    <row r="74" spans="2:11" s="1" customFormat="1" ht="7.5" customHeight="1">
      <c r="B74" s="271"/>
      <c r="C74" s="272"/>
      <c r="D74" s="272"/>
      <c r="E74" s="272"/>
      <c r="F74" s="272"/>
      <c r="G74" s="272"/>
      <c r="H74" s="272"/>
      <c r="I74" s="272"/>
      <c r="J74" s="272"/>
      <c r="K74" s="273"/>
    </row>
    <row r="75" spans="2:11" s="1" customFormat="1" ht="45" customHeight="1">
      <c r="B75" s="274"/>
      <c r="C75" s="382" t="s">
        <v>739</v>
      </c>
      <c r="D75" s="382"/>
      <c r="E75" s="382"/>
      <c r="F75" s="382"/>
      <c r="G75" s="382"/>
      <c r="H75" s="382"/>
      <c r="I75" s="382"/>
      <c r="J75" s="382"/>
      <c r="K75" s="275"/>
    </row>
    <row r="76" spans="2:11" s="1" customFormat="1" ht="17.25" customHeight="1">
      <c r="B76" s="274"/>
      <c r="C76" s="276" t="s">
        <v>740</v>
      </c>
      <c r="D76" s="276"/>
      <c r="E76" s="276"/>
      <c r="F76" s="276" t="s">
        <v>741</v>
      </c>
      <c r="G76" s="277"/>
      <c r="H76" s="276" t="s">
        <v>57</v>
      </c>
      <c r="I76" s="276" t="s">
        <v>60</v>
      </c>
      <c r="J76" s="276" t="s">
        <v>742</v>
      </c>
      <c r="K76" s="275"/>
    </row>
    <row r="77" spans="2:11" s="1" customFormat="1" ht="17.25" customHeight="1">
      <c r="B77" s="274"/>
      <c r="C77" s="278" t="s">
        <v>743</v>
      </c>
      <c r="D77" s="278"/>
      <c r="E77" s="278"/>
      <c r="F77" s="279" t="s">
        <v>744</v>
      </c>
      <c r="G77" s="280"/>
      <c r="H77" s="278"/>
      <c r="I77" s="278"/>
      <c r="J77" s="278" t="s">
        <v>745</v>
      </c>
      <c r="K77" s="275"/>
    </row>
    <row r="78" spans="2:11" s="1" customFormat="1" ht="5.25" customHeight="1">
      <c r="B78" s="274"/>
      <c r="C78" s="281"/>
      <c r="D78" s="281"/>
      <c r="E78" s="281"/>
      <c r="F78" s="281"/>
      <c r="G78" s="282"/>
      <c r="H78" s="281"/>
      <c r="I78" s="281"/>
      <c r="J78" s="281"/>
      <c r="K78" s="275"/>
    </row>
    <row r="79" spans="2:11" s="1" customFormat="1" ht="15" customHeight="1">
      <c r="B79" s="274"/>
      <c r="C79" s="263" t="s">
        <v>56</v>
      </c>
      <c r="D79" s="283"/>
      <c r="E79" s="283"/>
      <c r="F79" s="284" t="s">
        <v>746</v>
      </c>
      <c r="G79" s="285"/>
      <c r="H79" s="263" t="s">
        <v>747</v>
      </c>
      <c r="I79" s="263" t="s">
        <v>748</v>
      </c>
      <c r="J79" s="263">
        <v>20</v>
      </c>
      <c r="K79" s="275"/>
    </row>
    <row r="80" spans="2:11" s="1" customFormat="1" ht="15" customHeight="1">
      <c r="B80" s="274"/>
      <c r="C80" s="263" t="s">
        <v>749</v>
      </c>
      <c r="D80" s="263"/>
      <c r="E80" s="263"/>
      <c r="F80" s="284" t="s">
        <v>746</v>
      </c>
      <c r="G80" s="285"/>
      <c r="H80" s="263" t="s">
        <v>750</v>
      </c>
      <c r="I80" s="263" t="s">
        <v>748</v>
      </c>
      <c r="J80" s="263">
        <v>120</v>
      </c>
      <c r="K80" s="275"/>
    </row>
    <row r="81" spans="2:11" s="1" customFormat="1" ht="15" customHeight="1">
      <c r="B81" s="286"/>
      <c r="C81" s="263" t="s">
        <v>751</v>
      </c>
      <c r="D81" s="263"/>
      <c r="E81" s="263"/>
      <c r="F81" s="284" t="s">
        <v>752</v>
      </c>
      <c r="G81" s="285"/>
      <c r="H81" s="263" t="s">
        <v>753</v>
      </c>
      <c r="I81" s="263" t="s">
        <v>748</v>
      </c>
      <c r="J81" s="263">
        <v>50</v>
      </c>
      <c r="K81" s="275"/>
    </row>
    <row r="82" spans="2:11" s="1" customFormat="1" ht="15" customHeight="1">
      <c r="B82" s="286"/>
      <c r="C82" s="263" t="s">
        <v>754</v>
      </c>
      <c r="D82" s="263"/>
      <c r="E82" s="263"/>
      <c r="F82" s="284" t="s">
        <v>746</v>
      </c>
      <c r="G82" s="285"/>
      <c r="H82" s="263" t="s">
        <v>755</v>
      </c>
      <c r="I82" s="263" t="s">
        <v>756</v>
      </c>
      <c r="J82" s="263"/>
      <c r="K82" s="275"/>
    </row>
    <row r="83" spans="2:11" s="1" customFormat="1" ht="15" customHeight="1">
      <c r="B83" s="286"/>
      <c r="C83" s="287" t="s">
        <v>757</v>
      </c>
      <c r="D83" s="287"/>
      <c r="E83" s="287"/>
      <c r="F83" s="288" t="s">
        <v>752</v>
      </c>
      <c r="G83" s="287"/>
      <c r="H83" s="287" t="s">
        <v>758</v>
      </c>
      <c r="I83" s="287" t="s">
        <v>748</v>
      </c>
      <c r="J83" s="287">
        <v>15</v>
      </c>
      <c r="K83" s="275"/>
    </row>
    <row r="84" spans="2:11" s="1" customFormat="1" ht="15" customHeight="1">
      <c r="B84" s="286"/>
      <c r="C84" s="287" t="s">
        <v>759</v>
      </c>
      <c r="D84" s="287"/>
      <c r="E84" s="287"/>
      <c r="F84" s="288" t="s">
        <v>752</v>
      </c>
      <c r="G84" s="287"/>
      <c r="H84" s="287" t="s">
        <v>760</v>
      </c>
      <c r="I84" s="287" t="s">
        <v>748</v>
      </c>
      <c r="J84" s="287">
        <v>15</v>
      </c>
      <c r="K84" s="275"/>
    </row>
    <row r="85" spans="2:11" s="1" customFormat="1" ht="15" customHeight="1">
      <c r="B85" s="286"/>
      <c r="C85" s="287" t="s">
        <v>761</v>
      </c>
      <c r="D85" s="287"/>
      <c r="E85" s="287"/>
      <c r="F85" s="288" t="s">
        <v>752</v>
      </c>
      <c r="G85" s="287"/>
      <c r="H85" s="287" t="s">
        <v>762</v>
      </c>
      <c r="I85" s="287" t="s">
        <v>748</v>
      </c>
      <c r="J85" s="287">
        <v>20</v>
      </c>
      <c r="K85" s="275"/>
    </row>
    <row r="86" spans="2:11" s="1" customFormat="1" ht="15" customHeight="1">
      <c r="B86" s="286"/>
      <c r="C86" s="287" t="s">
        <v>763</v>
      </c>
      <c r="D86" s="287"/>
      <c r="E86" s="287"/>
      <c r="F86" s="288" t="s">
        <v>752</v>
      </c>
      <c r="G86" s="287"/>
      <c r="H86" s="287" t="s">
        <v>764</v>
      </c>
      <c r="I86" s="287" t="s">
        <v>748</v>
      </c>
      <c r="J86" s="287">
        <v>20</v>
      </c>
      <c r="K86" s="275"/>
    </row>
    <row r="87" spans="2:11" s="1" customFormat="1" ht="15" customHeight="1">
      <c r="B87" s="286"/>
      <c r="C87" s="263" t="s">
        <v>765</v>
      </c>
      <c r="D87" s="263"/>
      <c r="E87" s="263"/>
      <c r="F87" s="284" t="s">
        <v>752</v>
      </c>
      <c r="G87" s="285"/>
      <c r="H87" s="263" t="s">
        <v>766</v>
      </c>
      <c r="I87" s="263" t="s">
        <v>748</v>
      </c>
      <c r="J87" s="263">
        <v>50</v>
      </c>
      <c r="K87" s="275"/>
    </row>
    <row r="88" spans="2:11" s="1" customFormat="1" ht="15" customHeight="1">
      <c r="B88" s="286"/>
      <c r="C88" s="263" t="s">
        <v>767</v>
      </c>
      <c r="D88" s="263"/>
      <c r="E88" s="263"/>
      <c r="F88" s="284" t="s">
        <v>752</v>
      </c>
      <c r="G88" s="285"/>
      <c r="H88" s="263" t="s">
        <v>768</v>
      </c>
      <c r="I88" s="263" t="s">
        <v>748</v>
      </c>
      <c r="J88" s="263">
        <v>20</v>
      </c>
      <c r="K88" s="275"/>
    </row>
    <row r="89" spans="2:11" s="1" customFormat="1" ht="15" customHeight="1">
      <c r="B89" s="286"/>
      <c r="C89" s="263" t="s">
        <v>769</v>
      </c>
      <c r="D89" s="263"/>
      <c r="E89" s="263"/>
      <c r="F89" s="284" t="s">
        <v>752</v>
      </c>
      <c r="G89" s="285"/>
      <c r="H89" s="263" t="s">
        <v>770</v>
      </c>
      <c r="I89" s="263" t="s">
        <v>748</v>
      </c>
      <c r="J89" s="263">
        <v>20</v>
      </c>
      <c r="K89" s="275"/>
    </row>
    <row r="90" spans="2:11" s="1" customFormat="1" ht="15" customHeight="1">
      <c r="B90" s="286"/>
      <c r="C90" s="263" t="s">
        <v>771</v>
      </c>
      <c r="D90" s="263"/>
      <c r="E90" s="263"/>
      <c r="F90" s="284" t="s">
        <v>752</v>
      </c>
      <c r="G90" s="285"/>
      <c r="H90" s="263" t="s">
        <v>772</v>
      </c>
      <c r="I90" s="263" t="s">
        <v>748</v>
      </c>
      <c r="J90" s="263">
        <v>50</v>
      </c>
      <c r="K90" s="275"/>
    </row>
    <row r="91" spans="2:11" s="1" customFormat="1" ht="15" customHeight="1">
      <c r="B91" s="286"/>
      <c r="C91" s="263" t="s">
        <v>773</v>
      </c>
      <c r="D91" s="263"/>
      <c r="E91" s="263"/>
      <c r="F91" s="284" t="s">
        <v>752</v>
      </c>
      <c r="G91" s="285"/>
      <c r="H91" s="263" t="s">
        <v>773</v>
      </c>
      <c r="I91" s="263" t="s">
        <v>748</v>
      </c>
      <c r="J91" s="263">
        <v>50</v>
      </c>
      <c r="K91" s="275"/>
    </row>
    <row r="92" spans="2:11" s="1" customFormat="1" ht="15" customHeight="1">
      <c r="B92" s="286"/>
      <c r="C92" s="263" t="s">
        <v>774</v>
      </c>
      <c r="D92" s="263"/>
      <c r="E92" s="263"/>
      <c r="F92" s="284" t="s">
        <v>752</v>
      </c>
      <c r="G92" s="285"/>
      <c r="H92" s="263" t="s">
        <v>775</v>
      </c>
      <c r="I92" s="263" t="s">
        <v>748</v>
      </c>
      <c r="J92" s="263">
        <v>255</v>
      </c>
      <c r="K92" s="275"/>
    </row>
    <row r="93" spans="2:11" s="1" customFormat="1" ht="15" customHeight="1">
      <c r="B93" s="286"/>
      <c r="C93" s="263" t="s">
        <v>776</v>
      </c>
      <c r="D93" s="263"/>
      <c r="E93" s="263"/>
      <c r="F93" s="284" t="s">
        <v>746</v>
      </c>
      <c r="G93" s="285"/>
      <c r="H93" s="263" t="s">
        <v>777</v>
      </c>
      <c r="I93" s="263" t="s">
        <v>778</v>
      </c>
      <c r="J93" s="263"/>
      <c r="K93" s="275"/>
    </row>
    <row r="94" spans="2:11" s="1" customFormat="1" ht="15" customHeight="1">
      <c r="B94" s="286"/>
      <c r="C94" s="263" t="s">
        <v>779</v>
      </c>
      <c r="D94" s="263"/>
      <c r="E94" s="263"/>
      <c r="F94" s="284" t="s">
        <v>746</v>
      </c>
      <c r="G94" s="285"/>
      <c r="H94" s="263" t="s">
        <v>780</v>
      </c>
      <c r="I94" s="263" t="s">
        <v>781</v>
      </c>
      <c r="J94" s="263"/>
      <c r="K94" s="275"/>
    </row>
    <row r="95" spans="2:11" s="1" customFormat="1" ht="15" customHeight="1">
      <c r="B95" s="286"/>
      <c r="C95" s="263" t="s">
        <v>782</v>
      </c>
      <c r="D95" s="263"/>
      <c r="E95" s="263"/>
      <c r="F95" s="284" t="s">
        <v>746</v>
      </c>
      <c r="G95" s="285"/>
      <c r="H95" s="263" t="s">
        <v>782</v>
      </c>
      <c r="I95" s="263" t="s">
        <v>781</v>
      </c>
      <c r="J95" s="263"/>
      <c r="K95" s="275"/>
    </row>
    <row r="96" spans="2:11" s="1" customFormat="1" ht="15" customHeight="1">
      <c r="B96" s="286"/>
      <c r="C96" s="263" t="s">
        <v>41</v>
      </c>
      <c r="D96" s="263"/>
      <c r="E96" s="263"/>
      <c r="F96" s="284" t="s">
        <v>746</v>
      </c>
      <c r="G96" s="285"/>
      <c r="H96" s="263" t="s">
        <v>783</v>
      </c>
      <c r="I96" s="263" t="s">
        <v>781</v>
      </c>
      <c r="J96" s="263"/>
      <c r="K96" s="275"/>
    </row>
    <row r="97" spans="2:11" s="1" customFormat="1" ht="15" customHeight="1">
      <c r="B97" s="286"/>
      <c r="C97" s="263" t="s">
        <v>51</v>
      </c>
      <c r="D97" s="263"/>
      <c r="E97" s="263"/>
      <c r="F97" s="284" t="s">
        <v>746</v>
      </c>
      <c r="G97" s="285"/>
      <c r="H97" s="263" t="s">
        <v>784</v>
      </c>
      <c r="I97" s="263" t="s">
        <v>781</v>
      </c>
      <c r="J97" s="263"/>
      <c r="K97" s="275"/>
    </row>
    <row r="98" spans="2:11" s="1" customFormat="1" ht="15" customHeight="1">
      <c r="B98" s="289"/>
      <c r="C98" s="290"/>
      <c r="D98" s="290"/>
      <c r="E98" s="290"/>
      <c r="F98" s="290"/>
      <c r="G98" s="290"/>
      <c r="H98" s="290"/>
      <c r="I98" s="290"/>
      <c r="J98" s="290"/>
      <c r="K98" s="291"/>
    </row>
    <row r="99" spans="2:11" s="1" customFormat="1" ht="18.75" customHeight="1">
      <c r="B99" s="292"/>
      <c r="C99" s="293"/>
      <c r="D99" s="293"/>
      <c r="E99" s="293"/>
      <c r="F99" s="293"/>
      <c r="G99" s="293"/>
      <c r="H99" s="293"/>
      <c r="I99" s="293"/>
      <c r="J99" s="293"/>
      <c r="K99" s="292"/>
    </row>
    <row r="100" spans="2:11" s="1" customFormat="1" ht="18.75" customHeight="1">
      <c r="B100" s="270"/>
      <c r="C100" s="270"/>
      <c r="D100" s="270"/>
      <c r="E100" s="270"/>
      <c r="F100" s="270"/>
      <c r="G100" s="270"/>
      <c r="H100" s="270"/>
      <c r="I100" s="270"/>
      <c r="J100" s="270"/>
      <c r="K100" s="270"/>
    </row>
    <row r="101" spans="2:11" s="1" customFormat="1" ht="7.5" customHeight="1">
      <c r="B101" s="271"/>
      <c r="C101" s="272"/>
      <c r="D101" s="272"/>
      <c r="E101" s="272"/>
      <c r="F101" s="272"/>
      <c r="G101" s="272"/>
      <c r="H101" s="272"/>
      <c r="I101" s="272"/>
      <c r="J101" s="272"/>
      <c r="K101" s="273"/>
    </row>
    <row r="102" spans="2:11" s="1" customFormat="1" ht="45" customHeight="1">
      <c r="B102" s="274"/>
      <c r="C102" s="382" t="s">
        <v>785</v>
      </c>
      <c r="D102" s="382"/>
      <c r="E102" s="382"/>
      <c r="F102" s="382"/>
      <c r="G102" s="382"/>
      <c r="H102" s="382"/>
      <c r="I102" s="382"/>
      <c r="J102" s="382"/>
      <c r="K102" s="275"/>
    </row>
    <row r="103" spans="2:11" s="1" customFormat="1" ht="17.25" customHeight="1">
      <c r="B103" s="274"/>
      <c r="C103" s="276" t="s">
        <v>740</v>
      </c>
      <c r="D103" s="276"/>
      <c r="E103" s="276"/>
      <c r="F103" s="276" t="s">
        <v>741</v>
      </c>
      <c r="G103" s="277"/>
      <c r="H103" s="276" t="s">
        <v>57</v>
      </c>
      <c r="I103" s="276" t="s">
        <v>60</v>
      </c>
      <c r="J103" s="276" t="s">
        <v>742</v>
      </c>
      <c r="K103" s="275"/>
    </row>
    <row r="104" spans="2:11" s="1" customFormat="1" ht="17.25" customHeight="1">
      <c r="B104" s="274"/>
      <c r="C104" s="278" t="s">
        <v>743</v>
      </c>
      <c r="D104" s="278"/>
      <c r="E104" s="278"/>
      <c r="F104" s="279" t="s">
        <v>744</v>
      </c>
      <c r="G104" s="280"/>
      <c r="H104" s="278"/>
      <c r="I104" s="278"/>
      <c r="J104" s="278" t="s">
        <v>745</v>
      </c>
      <c r="K104" s="275"/>
    </row>
    <row r="105" spans="2:11" s="1" customFormat="1" ht="5.25" customHeight="1">
      <c r="B105" s="274"/>
      <c r="C105" s="276"/>
      <c r="D105" s="276"/>
      <c r="E105" s="276"/>
      <c r="F105" s="276"/>
      <c r="G105" s="294"/>
      <c r="H105" s="276"/>
      <c r="I105" s="276"/>
      <c r="J105" s="276"/>
      <c r="K105" s="275"/>
    </row>
    <row r="106" spans="2:11" s="1" customFormat="1" ht="15" customHeight="1">
      <c r="B106" s="274"/>
      <c r="C106" s="263" t="s">
        <v>56</v>
      </c>
      <c r="D106" s="283"/>
      <c r="E106" s="283"/>
      <c r="F106" s="284" t="s">
        <v>746</v>
      </c>
      <c r="G106" s="263"/>
      <c r="H106" s="263" t="s">
        <v>786</v>
      </c>
      <c r="I106" s="263" t="s">
        <v>748</v>
      </c>
      <c r="J106" s="263">
        <v>20</v>
      </c>
      <c r="K106" s="275"/>
    </row>
    <row r="107" spans="2:11" s="1" customFormat="1" ht="15" customHeight="1">
      <c r="B107" s="274"/>
      <c r="C107" s="263" t="s">
        <v>749</v>
      </c>
      <c r="D107" s="263"/>
      <c r="E107" s="263"/>
      <c r="F107" s="284" t="s">
        <v>746</v>
      </c>
      <c r="G107" s="263"/>
      <c r="H107" s="263" t="s">
        <v>786</v>
      </c>
      <c r="I107" s="263" t="s">
        <v>748</v>
      </c>
      <c r="J107" s="263">
        <v>120</v>
      </c>
      <c r="K107" s="275"/>
    </row>
    <row r="108" spans="2:11" s="1" customFormat="1" ht="15" customHeight="1">
      <c r="B108" s="286"/>
      <c r="C108" s="263" t="s">
        <v>751</v>
      </c>
      <c r="D108" s="263"/>
      <c r="E108" s="263"/>
      <c r="F108" s="284" t="s">
        <v>752</v>
      </c>
      <c r="G108" s="263"/>
      <c r="H108" s="263" t="s">
        <v>786</v>
      </c>
      <c r="I108" s="263" t="s">
        <v>748</v>
      </c>
      <c r="J108" s="263">
        <v>50</v>
      </c>
      <c r="K108" s="275"/>
    </row>
    <row r="109" spans="2:11" s="1" customFormat="1" ht="15" customHeight="1">
      <c r="B109" s="286"/>
      <c r="C109" s="263" t="s">
        <v>754</v>
      </c>
      <c r="D109" s="263"/>
      <c r="E109" s="263"/>
      <c r="F109" s="284" t="s">
        <v>746</v>
      </c>
      <c r="G109" s="263"/>
      <c r="H109" s="263" t="s">
        <v>786</v>
      </c>
      <c r="I109" s="263" t="s">
        <v>756</v>
      </c>
      <c r="J109" s="263"/>
      <c r="K109" s="275"/>
    </row>
    <row r="110" spans="2:11" s="1" customFormat="1" ht="15" customHeight="1">
      <c r="B110" s="286"/>
      <c r="C110" s="263" t="s">
        <v>765</v>
      </c>
      <c r="D110" s="263"/>
      <c r="E110" s="263"/>
      <c r="F110" s="284" t="s">
        <v>752</v>
      </c>
      <c r="G110" s="263"/>
      <c r="H110" s="263" t="s">
        <v>786</v>
      </c>
      <c r="I110" s="263" t="s">
        <v>748</v>
      </c>
      <c r="J110" s="263">
        <v>50</v>
      </c>
      <c r="K110" s="275"/>
    </row>
    <row r="111" spans="2:11" s="1" customFormat="1" ht="15" customHeight="1">
      <c r="B111" s="286"/>
      <c r="C111" s="263" t="s">
        <v>773</v>
      </c>
      <c r="D111" s="263"/>
      <c r="E111" s="263"/>
      <c r="F111" s="284" t="s">
        <v>752</v>
      </c>
      <c r="G111" s="263"/>
      <c r="H111" s="263" t="s">
        <v>786</v>
      </c>
      <c r="I111" s="263" t="s">
        <v>748</v>
      </c>
      <c r="J111" s="263">
        <v>50</v>
      </c>
      <c r="K111" s="275"/>
    </row>
    <row r="112" spans="2:11" s="1" customFormat="1" ht="15" customHeight="1">
      <c r="B112" s="286"/>
      <c r="C112" s="263" t="s">
        <v>771</v>
      </c>
      <c r="D112" s="263"/>
      <c r="E112" s="263"/>
      <c r="F112" s="284" t="s">
        <v>752</v>
      </c>
      <c r="G112" s="263"/>
      <c r="H112" s="263" t="s">
        <v>786</v>
      </c>
      <c r="I112" s="263" t="s">
        <v>748</v>
      </c>
      <c r="J112" s="263">
        <v>50</v>
      </c>
      <c r="K112" s="275"/>
    </row>
    <row r="113" spans="2:11" s="1" customFormat="1" ht="15" customHeight="1">
      <c r="B113" s="286"/>
      <c r="C113" s="263" t="s">
        <v>56</v>
      </c>
      <c r="D113" s="263"/>
      <c r="E113" s="263"/>
      <c r="F113" s="284" t="s">
        <v>746</v>
      </c>
      <c r="G113" s="263"/>
      <c r="H113" s="263" t="s">
        <v>787</v>
      </c>
      <c r="I113" s="263" t="s">
        <v>748</v>
      </c>
      <c r="J113" s="263">
        <v>20</v>
      </c>
      <c r="K113" s="275"/>
    </row>
    <row r="114" spans="2:11" s="1" customFormat="1" ht="15" customHeight="1">
      <c r="B114" s="286"/>
      <c r="C114" s="263" t="s">
        <v>788</v>
      </c>
      <c r="D114" s="263"/>
      <c r="E114" s="263"/>
      <c r="F114" s="284" t="s">
        <v>746</v>
      </c>
      <c r="G114" s="263"/>
      <c r="H114" s="263" t="s">
        <v>789</v>
      </c>
      <c r="I114" s="263" t="s">
        <v>748</v>
      </c>
      <c r="J114" s="263">
        <v>120</v>
      </c>
      <c r="K114" s="275"/>
    </row>
    <row r="115" spans="2:11" s="1" customFormat="1" ht="15" customHeight="1">
      <c r="B115" s="286"/>
      <c r="C115" s="263" t="s">
        <v>41</v>
      </c>
      <c r="D115" s="263"/>
      <c r="E115" s="263"/>
      <c r="F115" s="284" t="s">
        <v>746</v>
      </c>
      <c r="G115" s="263"/>
      <c r="H115" s="263" t="s">
        <v>790</v>
      </c>
      <c r="I115" s="263" t="s">
        <v>781</v>
      </c>
      <c r="J115" s="263"/>
      <c r="K115" s="275"/>
    </row>
    <row r="116" spans="2:11" s="1" customFormat="1" ht="15" customHeight="1">
      <c r="B116" s="286"/>
      <c r="C116" s="263" t="s">
        <v>51</v>
      </c>
      <c r="D116" s="263"/>
      <c r="E116" s="263"/>
      <c r="F116" s="284" t="s">
        <v>746</v>
      </c>
      <c r="G116" s="263"/>
      <c r="H116" s="263" t="s">
        <v>791</v>
      </c>
      <c r="I116" s="263" t="s">
        <v>781</v>
      </c>
      <c r="J116" s="263"/>
      <c r="K116" s="275"/>
    </row>
    <row r="117" spans="2:11" s="1" customFormat="1" ht="15" customHeight="1">
      <c r="B117" s="286"/>
      <c r="C117" s="263" t="s">
        <v>60</v>
      </c>
      <c r="D117" s="263"/>
      <c r="E117" s="263"/>
      <c r="F117" s="284" t="s">
        <v>746</v>
      </c>
      <c r="G117" s="263"/>
      <c r="H117" s="263" t="s">
        <v>792</v>
      </c>
      <c r="I117" s="263" t="s">
        <v>793</v>
      </c>
      <c r="J117" s="263"/>
      <c r="K117" s="275"/>
    </row>
    <row r="118" spans="2:11" s="1" customFormat="1" ht="15" customHeight="1">
      <c r="B118" s="289"/>
      <c r="C118" s="295"/>
      <c r="D118" s="295"/>
      <c r="E118" s="295"/>
      <c r="F118" s="295"/>
      <c r="G118" s="295"/>
      <c r="H118" s="295"/>
      <c r="I118" s="295"/>
      <c r="J118" s="295"/>
      <c r="K118" s="291"/>
    </row>
    <row r="119" spans="2:11" s="1" customFormat="1" ht="18.75" customHeight="1">
      <c r="B119" s="296"/>
      <c r="C119" s="297"/>
      <c r="D119" s="297"/>
      <c r="E119" s="297"/>
      <c r="F119" s="298"/>
      <c r="G119" s="297"/>
      <c r="H119" s="297"/>
      <c r="I119" s="297"/>
      <c r="J119" s="297"/>
      <c r="K119" s="296"/>
    </row>
    <row r="120" spans="2:11" s="1" customFormat="1" ht="18.75" customHeight="1">
      <c r="B120" s="270"/>
      <c r="C120" s="270"/>
      <c r="D120" s="270"/>
      <c r="E120" s="270"/>
      <c r="F120" s="270"/>
      <c r="G120" s="270"/>
      <c r="H120" s="270"/>
      <c r="I120" s="270"/>
      <c r="J120" s="270"/>
      <c r="K120" s="270"/>
    </row>
    <row r="121" spans="2:11" s="1" customFormat="1" ht="7.5" customHeight="1">
      <c r="B121" s="299"/>
      <c r="C121" s="300"/>
      <c r="D121" s="300"/>
      <c r="E121" s="300"/>
      <c r="F121" s="300"/>
      <c r="G121" s="300"/>
      <c r="H121" s="300"/>
      <c r="I121" s="300"/>
      <c r="J121" s="300"/>
      <c r="K121" s="301"/>
    </row>
    <row r="122" spans="2:11" s="1" customFormat="1" ht="45" customHeight="1">
      <c r="B122" s="302"/>
      <c r="C122" s="383" t="s">
        <v>794</v>
      </c>
      <c r="D122" s="383"/>
      <c r="E122" s="383"/>
      <c r="F122" s="383"/>
      <c r="G122" s="383"/>
      <c r="H122" s="383"/>
      <c r="I122" s="383"/>
      <c r="J122" s="383"/>
      <c r="K122" s="303"/>
    </row>
    <row r="123" spans="2:11" s="1" customFormat="1" ht="17.25" customHeight="1">
      <c r="B123" s="304"/>
      <c r="C123" s="276" t="s">
        <v>740</v>
      </c>
      <c r="D123" s="276"/>
      <c r="E123" s="276"/>
      <c r="F123" s="276" t="s">
        <v>741</v>
      </c>
      <c r="G123" s="277"/>
      <c r="H123" s="276" t="s">
        <v>57</v>
      </c>
      <c r="I123" s="276" t="s">
        <v>60</v>
      </c>
      <c r="J123" s="276" t="s">
        <v>742</v>
      </c>
      <c r="K123" s="305"/>
    </row>
    <row r="124" spans="2:11" s="1" customFormat="1" ht="17.25" customHeight="1">
      <c r="B124" s="304"/>
      <c r="C124" s="278" t="s">
        <v>743</v>
      </c>
      <c r="D124" s="278"/>
      <c r="E124" s="278"/>
      <c r="F124" s="279" t="s">
        <v>744</v>
      </c>
      <c r="G124" s="280"/>
      <c r="H124" s="278"/>
      <c r="I124" s="278"/>
      <c r="J124" s="278" t="s">
        <v>745</v>
      </c>
      <c r="K124" s="305"/>
    </row>
    <row r="125" spans="2:11" s="1" customFormat="1" ht="5.25" customHeight="1">
      <c r="B125" s="306"/>
      <c r="C125" s="281"/>
      <c r="D125" s="281"/>
      <c r="E125" s="281"/>
      <c r="F125" s="281"/>
      <c r="G125" s="307"/>
      <c r="H125" s="281"/>
      <c r="I125" s="281"/>
      <c r="J125" s="281"/>
      <c r="K125" s="308"/>
    </row>
    <row r="126" spans="2:11" s="1" customFormat="1" ht="15" customHeight="1">
      <c r="B126" s="306"/>
      <c r="C126" s="263" t="s">
        <v>749</v>
      </c>
      <c r="D126" s="283"/>
      <c r="E126" s="283"/>
      <c r="F126" s="284" t="s">
        <v>746</v>
      </c>
      <c r="G126" s="263"/>
      <c r="H126" s="263" t="s">
        <v>786</v>
      </c>
      <c r="I126" s="263" t="s">
        <v>748</v>
      </c>
      <c r="J126" s="263">
        <v>120</v>
      </c>
      <c r="K126" s="309"/>
    </row>
    <row r="127" spans="2:11" s="1" customFormat="1" ht="15" customHeight="1">
      <c r="B127" s="306"/>
      <c r="C127" s="263" t="s">
        <v>795</v>
      </c>
      <c r="D127" s="263"/>
      <c r="E127" s="263"/>
      <c r="F127" s="284" t="s">
        <v>746</v>
      </c>
      <c r="G127" s="263"/>
      <c r="H127" s="263" t="s">
        <v>796</v>
      </c>
      <c r="I127" s="263" t="s">
        <v>748</v>
      </c>
      <c r="J127" s="263" t="s">
        <v>797</v>
      </c>
      <c r="K127" s="309"/>
    </row>
    <row r="128" spans="2:11" s="1" customFormat="1" ht="15" customHeight="1">
      <c r="B128" s="306"/>
      <c r="C128" s="263" t="s">
        <v>694</v>
      </c>
      <c r="D128" s="263"/>
      <c r="E128" s="263"/>
      <c r="F128" s="284" t="s">
        <v>746</v>
      </c>
      <c r="G128" s="263"/>
      <c r="H128" s="263" t="s">
        <v>798</v>
      </c>
      <c r="I128" s="263" t="s">
        <v>748</v>
      </c>
      <c r="J128" s="263" t="s">
        <v>797</v>
      </c>
      <c r="K128" s="309"/>
    </row>
    <row r="129" spans="2:11" s="1" customFormat="1" ht="15" customHeight="1">
      <c r="B129" s="306"/>
      <c r="C129" s="263" t="s">
        <v>757</v>
      </c>
      <c r="D129" s="263"/>
      <c r="E129" s="263"/>
      <c r="F129" s="284" t="s">
        <v>752</v>
      </c>
      <c r="G129" s="263"/>
      <c r="H129" s="263" t="s">
        <v>758</v>
      </c>
      <c r="I129" s="263" t="s">
        <v>748</v>
      </c>
      <c r="J129" s="263">
        <v>15</v>
      </c>
      <c r="K129" s="309"/>
    </row>
    <row r="130" spans="2:11" s="1" customFormat="1" ht="15" customHeight="1">
      <c r="B130" s="306"/>
      <c r="C130" s="287" t="s">
        <v>759</v>
      </c>
      <c r="D130" s="287"/>
      <c r="E130" s="287"/>
      <c r="F130" s="288" t="s">
        <v>752</v>
      </c>
      <c r="G130" s="287"/>
      <c r="H130" s="287" t="s">
        <v>760</v>
      </c>
      <c r="I130" s="287" t="s">
        <v>748</v>
      </c>
      <c r="J130" s="287">
        <v>15</v>
      </c>
      <c r="K130" s="309"/>
    </row>
    <row r="131" spans="2:11" s="1" customFormat="1" ht="15" customHeight="1">
      <c r="B131" s="306"/>
      <c r="C131" s="287" t="s">
        <v>761</v>
      </c>
      <c r="D131" s="287"/>
      <c r="E131" s="287"/>
      <c r="F131" s="288" t="s">
        <v>752</v>
      </c>
      <c r="G131" s="287"/>
      <c r="H131" s="287" t="s">
        <v>762</v>
      </c>
      <c r="I131" s="287" t="s">
        <v>748</v>
      </c>
      <c r="J131" s="287">
        <v>20</v>
      </c>
      <c r="K131" s="309"/>
    </row>
    <row r="132" spans="2:11" s="1" customFormat="1" ht="15" customHeight="1">
      <c r="B132" s="306"/>
      <c r="C132" s="287" t="s">
        <v>763</v>
      </c>
      <c r="D132" s="287"/>
      <c r="E132" s="287"/>
      <c r="F132" s="288" t="s">
        <v>752</v>
      </c>
      <c r="G132" s="287"/>
      <c r="H132" s="287" t="s">
        <v>764</v>
      </c>
      <c r="I132" s="287" t="s">
        <v>748</v>
      </c>
      <c r="J132" s="287">
        <v>20</v>
      </c>
      <c r="K132" s="309"/>
    </row>
    <row r="133" spans="2:11" s="1" customFormat="1" ht="15" customHeight="1">
      <c r="B133" s="306"/>
      <c r="C133" s="263" t="s">
        <v>751</v>
      </c>
      <c r="D133" s="263"/>
      <c r="E133" s="263"/>
      <c r="F133" s="284" t="s">
        <v>752</v>
      </c>
      <c r="G133" s="263"/>
      <c r="H133" s="263" t="s">
        <v>786</v>
      </c>
      <c r="I133" s="263" t="s">
        <v>748</v>
      </c>
      <c r="J133" s="263">
        <v>50</v>
      </c>
      <c r="K133" s="309"/>
    </row>
    <row r="134" spans="2:11" s="1" customFormat="1" ht="15" customHeight="1">
      <c r="B134" s="306"/>
      <c r="C134" s="263" t="s">
        <v>765</v>
      </c>
      <c r="D134" s="263"/>
      <c r="E134" s="263"/>
      <c r="F134" s="284" t="s">
        <v>752</v>
      </c>
      <c r="G134" s="263"/>
      <c r="H134" s="263" t="s">
        <v>786</v>
      </c>
      <c r="I134" s="263" t="s">
        <v>748</v>
      </c>
      <c r="J134" s="263">
        <v>50</v>
      </c>
      <c r="K134" s="309"/>
    </row>
    <row r="135" spans="2:11" s="1" customFormat="1" ht="15" customHeight="1">
      <c r="B135" s="306"/>
      <c r="C135" s="263" t="s">
        <v>771</v>
      </c>
      <c r="D135" s="263"/>
      <c r="E135" s="263"/>
      <c r="F135" s="284" t="s">
        <v>752</v>
      </c>
      <c r="G135" s="263"/>
      <c r="H135" s="263" t="s">
        <v>786</v>
      </c>
      <c r="I135" s="263" t="s">
        <v>748</v>
      </c>
      <c r="J135" s="263">
        <v>50</v>
      </c>
      <c r="K135" s="309"/>
    </row>
    <row r="136" spans="2:11" s="1" customFormat="1" ht="15" customHeight="1">
      <c r="B136" s="306"/>
      <c r="C136" s="263" t="s">
        <v>773</v>
      </c>
      <c r="D136" s="263"/>
      <c r="E136" s="263"/>
      <c r="F136" s="284" t="s">
        <v>752</v>
      </c>
      <c r="G136" s="263"/>
      <c r="H136" s="263" t="s">
        <v>786</v>
      </c>
      <c r="I136" s="263" t="s">
        <v>748</v>
      </c>
      <c r="J136" s="263">
        <v>50</v>
      </c>
      <c r="K136" s="309"/>
    </row>
    <row r="137" spans="2:11" s="1" customFormat="1" ht="15" customHeight="1">
      <c r="B137" s="306"/>
      <c r="C137" s="263" t="s">
        <v>774</v>
      </c>
      <c r="D137" s="263"/>
      <c r="E137" s="263"/>
      <c r="F137" s="284" t="s">
        <v>752</v>
      </c>
      <c r="G137" s="263"/>
      <c r="H137" s="263" t="s">
        <v>799</v>
      </c>
      <c r="I137" s="263" t="s">
        <v>748</v>
      </c>
      <c r="J137" s="263">
        <v>255</v>
      </c>
      <c r="K137" s="309"/>
    </row>
    <row r="138" spans="2:11" s="1" customFormat="1" ht="15" customHeight="1">
      <c r="B138" s="306"/>
      <c r="C138" s="263" t="s">
        <v>776</v>
      </c>
      <c r="D138" s="263"/>
      <c r="E138" s="263"/>
      <c r="F138" s="284" t="s">
        <v>746</v>
      </c>
      <c r="G138" s="263"/>
      <c r="H138" s="263" t="s">
        <v>800</v>
      </c>
      <c r="I138" s="263" t="s">
        <v>778</v>
      </c>
      <c r="J138" s="263"/>
      <c r="K138" s="309"/>
    </row>
    <row r="139" spans="2:11" s="1" customFormat="1" ht="15" customHeight="1">
      <c r="B139" s="306"/>
      <c r="C139" s="263" t="s">
        <v>779</v>
      </c>
      <c r="D139" s="263"/>
      <c r="E139" s="263"/>
      <c r="F139" s="284" t="s">
        <v>746</v>
      </c>
      <c r="G139" s="263"/>
      <c r="H139" s="263" t="s">
        <v>801</v>
      </c>
      <c r="I139" s="263" t="s">
        <v>781</v>
      </c>
      <c r="J139" s="263"/>
      <c r="K139" s="309"/>
    </row>
    <row r="140" spans="2:11" s="1" customFormat="1" ht="15" customHeight="1">
      <c r="B140" s="306"/>
      <c r="C140" s="263" t="s">
        <v>782</v>
      </c>
      <c r="D140" s="263"/>
      <c r="E140" s="263"/>
      <c r="F140" s="284" t="s">
        <v>746</v>
      </c>
      <c r="G140" s="263"/>
      <c r="H140" s="263" t="s">
        <v>782</v>
      </c>
      <c r="I140" s="263" t="s">
        <v>781</v>
      </c>
      <c r="J140" s="263"/>
      <c r="K140" s="309"/>
    </row>
    <row r="141" spans="2:11" s="1" customFormat="1" ht="15" customHeight="1">
      <c r="B141" s="306"/>
      <c r="C141" s="263" t="s">
        <v>41</v>
      </c>
      <c r="D141" s="263"/>
      <c r="E141" s="263"/>
      <c r="F141" s="284" t="s">
        <v>746</v>
      </c>
      <c r="G141" s="263"/>
      <c r="H141" s="263" t="s">
        <v>802</v>
      </c>
      <c r="I141" s="263" t="s">
        <v>781</v>
      </c>
      <c r="J141" s="263"/>
      <c r="K141" s="309"/>
    </row>
    <row r="142" spans="2:11" s="1" customFormat="1" ht="15" customHeight="1">
      <c r="B142" s="306"/>
      <c r="C142" s="263" t="s">
        <v>803</v>
      </c>
      <c r="D142" s="263"/>
      <c r="E142" s="263"/>
      <c r="F142" s="284" t="s">
        <v>746</v>
      </c>
      <c r="G142" s="263"/>
      <c r="H142" s="263" t="s">
        <v>804</v>
      </c>
      <c r="I142" s="263" t="s">
        <v>781</v>
      </c>
      <c r="J142" s="263"/>
      <c r="K142" s="309"/>
    </row>
    <row r="143" spans="2:11" s="1" customFormat="1" ht="15" customHeight="1">
      <c r="B143" s="310"/>
      <c r="C143" s="311"/>
      <c r="D143" s="311"/>
      <c r="E143" s="311"/>
      <c r="F143" s="311"/>
      <c r="G143" s="311"/>
      <c r="H143" s="311"/>
      <c r="I143" s="311"/>
      <c r="J143" s="311"/>
      <c r="K143" s="312"/>
    </row>
    <row r="144" spans="2:11" s="1" customFormat="1" ht="18.75" customHeight="1">
      <c r="B144" s="297"/>
      <c r="C144" s="297"/>
      <c r="D144" s="297"/>
      <c r="E144" s="297"/>
      <c r="F144" s="298"/>
      <c r="G144" s="297"/>
      <c r="H144" s="297"/>
      <c r="I144" s="297"/>
      <c r="J144" s="297"/>
      <c r="K144" s="297"/>
    </row>
    <row r="145" spans="2:11" s="1" customFormat="1" ht="18.75" customHeight="1">
      <c r="B145" s="270"/>
      <c r="C145" s="270"/>
      <c r="D145" s="270"/>
      <c r="E145" s="270"/>
      <c r="F145" s="270"/>
      <c r="G145" s="270"/>
      <c r="H145" s="270"/>
      <c r="I145" s="270"/>
      <c r="J145" s="270"/>
      <c r="K145" s="270"/>
    </row>
    <row r="146" spans="2:11" s="1" customFormat="1" ht="7.5" customHeight="1">
      <c r="B146" s="271"/>
      <c r="C146" s="272"/>
      <c r="D146" s="272"/>
      <c r="E146" s="272"/>
      <c r="F146" s="272"/>
      <c r="G146" s="272"/>
      <c r="H146" s="272"/>
      <c r="I146" s="272"/>
      <c r="J146" s="272"/>
      <c r="K146" s="273"/>
    </row>
    <row r="147" spans="2:11" s="1" customFormat="1" ht="45" customHeight="1">
      <c r="B147" s="274"/>
      <c r="C147" s="382" t="s">
        <v>805</v>
      </c>
      <c r="D147" s="382"/>
      <c r="E147" s="382"/>
      <c r="F147" s="382"/>
      <c r="G147" s="382"/>
      <c r="H147" s="382"/>
      <c r="I147" s="382"/>
      <c r="J147" s="382"/>
      <c r="K147" s="275"/>
    </row>
    <row r="148" spans="2:11" s="1" customFormat="1" ht="17.25" customHeight="1">
      <c r="B148" s="274"/>
      <c r="C148" s="276" t="s">
        <v>740</v>
      </c>
      <c r="D148" s="276"/>
      <c r="E148" s="276"/>
      <c r="F148" s="276" t="s">
        <v>741</v>
      </c>
      <c r="G148" s="277"/>
      <c r="H148" s="276" t="s">
        <v>57</v>
      </c>
      <c r="I148" s="276" t="s">
        <v>60</v>
      </c>
      <c r="J148" s="276" t="s">
        <v>742</v>
      </c>
      <c r="K148" s="275"/>
    </row>
    <row r="149" spans="2:11" s="1" customFormat="1" ht="17.25" customHeight="1">
      <c r="B149" s="274"/>
      <c r="C149" s="278" t="s">
        <v>743</v>
      </c>
      <c r="D149" s="278"/>
      <c r="E149" s="278"/>
      <c r="F149" s="279" t="s">
        <v>744</v>
      </c>
      <c r="G149" s="280"/>
      <c r="H149" s="278"/>
      <c r="I149" s="278"/>
      <c r="J149" s="278" t="s">
        <v>745</v>
      </c>
      <c r="K149" s="275"/>
    </row>
    <row r="150" spans="2:11" s="1" customFormat="1" ht="5.25" customHeight="1">
      <c r="B150" s="286"/>
      <c r="C150" s="281"/>
      <c r="D150" s="281"/>
      <c r="E150" s="281"/>
      <c r="F150" s="281"/>
      <c r="G150" s="282"/>
      <c r="H150" s="281"/>
      <c r="I150" s="281"/>
      <c r="J150" s="281"/>
      <c r="K150" s="309"/>
    </row>
    <row r="151" spans="2:11" s="1" customFormat="1" ht="15" customHeight="1">
      <c r="B151" s="286"/>
      <c r="C151" s="313" t="s">
        <v>749</v>
      </c>
      <c r="D151" s="263"/>
      <c r="E151" s="263"/>
      <c r="F151" s="314" t="s">
        <v>746</v>
      </c>
      <c r="G151" s="263"/>
      <c r="H151" s="313" t="s">
        <v>786</v>
      </c>
      <c r="I151" s="313" t="s">
        <v>748</v>
      </c>
      <c r="J151" s="313">
        <v>120</v>
      </c>
      <c r="K151" s="309"/>
    </row>
    <row r="152" spans="2:11" s="1" customFormat="1" ht="15" customHeight="1">
      <c r="B152" s="286"/>
      <c r="C152" s="313" t="s">
        <v>795</v>
      </c>
      <c r="D152" s="263"/>
      <c r="E152" s="263"/>
      <c r="F152" s="314" t="s">
        <v>746</v>
      </c>
      <c r="G152" s="263"/>
      <c r="H152" s="313" t="s">
        <v>806</v>
      </c>
      <c r="I152" s="313" t="s">
        <v>748</v>
      </c>
      <c r="J152" s="313" t="s">
        <v>797</v>
      </c>
      <c r="K152" s="309"/>
    </row>
    <row r="153" spans="2:11" s="1" customFormat="1" ht="15" customHeight="1">
      <c r="B153" s="286"/>
      <c r="C153" s="313" t="s">
        <v>694</v>
      </c>
      <c r="D153" s="263"/>
      <c r="E153" s="263"/>
      <c r="F153" s="314" t="s">
        <v>746</v>
      </c>
      <c r="G153" s="263"/>
      <c r="H153" s="313" t="s">
        <v>807</v>
      </c>
      <c r="I153" s="313" t="s">
        <v>748</v>
      </c>
      <c r="J153" s="313" t="s">
        <v>797</v>
      </c>
      <c r="K153" s="309"/>
    </row>
    <row r="154" spans="2:11" s="1" customFormat="1" ht="15" customHeight="1">
      <c r="B154" s="286"/>
      <c r="C154" s="313" t="s">
        <v>751</v>
      </c>
      <c r="D154" s="263"/>
      <c r="E154" s="263"/>
      <c r="F154" s="314" t="s">
        <v>752</v>
      </c>
      <c r="G154" s="263"/>
      <c r="H154" s="313" t="s">
        <v>786</v>
      </c>
      <c r="I154" s="313" t="s">
        <v>748</v>
      </c>
      <c r="J154" s="313">
        <v>50</v>
      </c>
      <c r="K154" s="309"/>
    </row>
    <row r="155" spans="2:11" s="1" customFormat="1" ht="15" customHeight="1">
      <c r="B155" s="286"/>
      <c r="C155" s="313" t="s">
        <v>754</v>
      </c>
      <c r="D155" s="263"/>
      <c r="E155" s="263"/>
      <c r="F155" s="314" t="s">
        <v>746</v>
      </c>
      <c r="G155" s="263"/>
      <c r="H155" s="313" t="s">
        <v>786</v>
      </c>
      <c r="I155" s="313" t="s">
        <v>756</v>
      </c>
      <c r="J155" s="313"/>
      <c r="K155" s="309"/>
    </row>
    <row r="156" spans="2:11" s="1" customFormat="1" ht="15" customHeight="1">
      <c r="B156" s="286"/>
      <c r="C156" s="313" t="s">
        <v>765</v>
      </c>
      <c r="D156" s="263"/>
      <c r="E156" s="263"/>
      <c r="F156" s="314" t="s">
        <v>752</v>
      </c>
      <c r="G156" s="263"/>
      <c r="H156" s="313" t="s">
        <v>786</v>
      </c>
      <c r="I156" s="313" t="s">
        <v>748</v>
      </c>
      <c r="J156" s="313">
        <v>50</v>
      </c>
      <c r="K156" s="309"/>
    </row>
    <row r="157" spans="2:11" s="1" customFormat="1" ht="15" customHeight="1">
      <c r="B157" s="286"/>
      <c r="C157" s="313" t="s">
        <v>773</v>
      </c>
      <c r="D157" s="263"/>
      <c r="E157" s="263"/>
      <c r="F157" s="314" t="s">
        <v>752</v>
      </c>
      <c r="G157" s="263"/>
      <c r="H157" s="313" t="s">
        <v>786</v>
      </c>
      <c r="I157" s="313" t="s">
        <v>748</v>
      </c>
      <c r="J157" s="313">
        <v>50</v>
      </c>
      <c r="K157" s="309"/>
    </row>
    <row r="158" spans="2:11" s="1" customFormat="1" ht="15" customHeight="1">
      <c r="B158" s="286"/>
      <c r="C158" s="313" t="s">
        <v>771</v>
      </c>
      <c r="D158" s="263"/>
      <c r="E158" s="263"/>
      <c r="F158" s="314" t="s">
        <v>752</v>
      </c>
      <c r="G158" s="263"/>
      <c r="H158" s="313" t="s">
        <v>786</v>
      </c>
      <c r="I158" s="313" t="s">
        <v>748</v>
      </c>
      <c r="J158" s="313">
        <v>50</v>
      </c>
      <c r="K158" s="309"/>
    </row>
    <row r="159" spans="2:11" s="1" customFormat="1" ht="15" customHeight="1">
      <c r="B159" s="286"/>
      <c r="C159" s="313" t="s">
        <v>93</v>
      </c>
      <c r="D159" s="263"/>
      <c r="E159" s="263"/>
      <c r="F159" s="314" t="s">
        <v>746</v>
      </c>
      <c r="G159" s="263"/>
      <c r="H159" s="313" t="s">
        <v>808</v>
      </c>
      <c r="I159" s="313" t="s">
        <v>748</v>
      </c>
      <c r="J159" s="313" t="s">
        <v>809</v>
      </c>
      <c r="K159" s="309"/>
    </row>
    <row r="160" spans="2:11" s="1" customFormat="1" ht="15" customHeight="1">
      <c r="B160" s="286"/>
      <c r="C160" s="313" t="s">
        <v>810</v>
      </c>
      <c r="D160" s="263"/>
      <c r="E160" s="263"/>
      <c r="F160" s="314" t="s">
        <v>746</v>
      </c>
      <c r="G160" s="263"/>
      <c r="H160" s="313" t="s">
        <v>811</v>
      </c>
      <c r="I160" s="313" t="s">
        <v>781</v>
      </c>
      <c r="J160" s="313"/>
      <c r="K160" s="309"/>
    </row>
    <row r="161" spans="2:11" s="1" customFormat="1" ht="15" customHeight="1">
      <c r="B161" s="315"/>
      <c r="C161" s="295"/>
      <c r="D161" s="295"/>
      <c r="E161" s="295"/>
      <c r="F161" s="295"/>
      <c r="G161" s="295"/>
      <c r="H161" s="295"/>
      <c r="I161" s="295"/>
      <c r="J161" s="295"/>
      <c r="K161" s="316"/>
    </row>
    <row r="162" spans="2:11" s="1" customFormat="1" ht="18.75" customHeight="1">
      <c r="B162" s="297"/>
      <c r="C162" s="307"/>
      <c r="D162" s="307"/>
      <c r="E162" s="307"/>
      <c r="F162" s="317"/>
      <c r="G162" s="307"/>
      <c r="H162" s="307"/>
      <c r="I162" s="307"/>
      <c r="J162" s="307"/>
      <c r="K162" s="297"/>
    </row>
    <row r="163" spans="2:11" s="1" customFormat="1" ht="18.75" customHeight="1">
      <c r="B163" s="270"/>
      <c r="C163" s="270"/>
      <c r="D163" s="270"/>
      <c r="E163" s="270"/>
      <c r="F163" s="270"/>
      <c r="G163" s="270"/>
      <c r="H163" s="270"/>
      <c r="I163" s="270"/>
      <c r="J163" s="270"/>
      <c r="K163" s="270"/>
    </row>
    <row r="164" spans="2:11" s="1" customFormat="1" ht="7.5" customHeight="1">
      <c r="B164" s="252"/>
      <c r="C164" s="253"/>
      <c r="D164" s="253"/>
      <c r="E164" s="253"/>
      <c r="F164" s="253"/>
      <c r="G164" s="253"/>
      <c r="H164" s="253"/>
      <c r="I164" s="253"/>
      <c r="J164" s="253"/>
      <c r="K164" s="254"/>
    </row>
    <row r="165" spans="2:11" s="1" customFormat="1" ht="45" customHeight="1">
      <c r="B165" s="255"/>
      <c r="C165" s="383" t="s">
        <v>812</v>
      </c>
      <c r="D165" s="383"/>
      <c r="E165" s="383"/>
      <c r="F165" s="383"/>
      <c r="G165" s="383"/>
      <c r="H165" s="383"/>
      <c r="I165" s="383"/>
      <c r="J165" s="383"/>
      <c r="K165" s="256"/>
    </row>
    <row r="166" spans="2:11" s="1" customFormat="1" ht="17.25" customHeight="1">
      <c r="B166" s="255"/>
      <c r="C166" s="276" t="s">
        <v>740</v>
      </c>
      <c r="D166" s="276"/>
      <c r="E166" s="276"/>
      <c r="F166" s="276" t="s">
        <v>741</v>
      </c>
      <c r="G166" s="318"/>
      <c r="H166" s="319" t="s">
        <v>57</v>
      </c>
      <c r="I166" s="319" t="s">
        <v>60</v>
      </c>
      <c r="J166" s="276" t="s">
        <v>742</v>
      </c>
      <c r="K166" s="256"/>
    </row>
    <row r="167" spans="2:11" s="1" customFormat="1" ht="17.25" customHeight="1">
      <c r="B167" s="257"/>
      <c r="C167" s="278" t="s">
        <v>743</v>
      </c>
      <c r="D167" s="278"/>
      <c r="E167" s="278"/>
      <c r="F167" s="279" t="s">
        <v>744</v>
      </c>
      <c r="G167" s="320"/>
      <c r="H167" s="321"/>
      <c r="I167" s="321"/>
      <c r="J167" s="278" t="s">
        <v>745</v>
      </c>
      <c r="K167" s="258"/>
    </row>
    <row r="168" spans="2:11" s="1" customFormat="1" ht="5.25" customHeight="1">
      <c r="B168" s="286"/>
      <c r="C168" s="281"/>
      <c r="D168" s="281"/>
      <c r="E168" s="281"/>
      <c r="F168" s="281"/>
      <c r="G168" s="282"/>
      <c r="H168" s="281"/>
      <c r="I168" s="281"/>
      <c r="J168" s="281"/>
      <c r="K168" s="309"/>
    </row>
    <row r="169" spans="2:11" s="1" customFormat="1" ht="15" customHeight="1">
      <c r="B169" s="286"/>
      <c r="C169" s="263" t="s">
        <v>749</v>
      </c>
      <c r="D169" s="263"/>
      <c r="E169" s="263"/>
      <c r="F169" s="284" t="s">
        <v>746</v>
      </c>
      <c r="G169" s="263"/>
      <c r="H169" s="263" t="s">
        <v>786</v>
      </c>
      <c r="I169" s="263" t="s">
        <v>748</v>
      </c>
      <c r="J169" s="263">
        <v>120</v>
      </c>
      <c r="K169" s="309"/>
    </row>
    <row r="170" spans="2:11" s="1" customFormat="1" ht="15" customHeight="1">
      <c r="B170" s="286"/>
      <c r="C170" s="263" t="s">
        <v>795</v>
      </c>
      <c r="D170" s="263"/>
      <c r="E170" s="263"/>
      <c r="F170" s="284" t="s">
        <v>746</v>
      </c>
      <c r="G170" s="263"/>
      <c r="H170" s="263" t="s">
        <v>796</v>
      </c>
      <c r="I170" s="263" t="s">
        <v>748</v>
      </c>
      <c r="J170" s="263" t="s">
        <v>797</v>
      </c>
      <c r="K170" s="309"/>
    </row>
    <row r="171" spans="2:11" s="1" customFormat="1" ht="15" customHeight="1">
      <c r="B171" s="286"/>
      <c r="C171" s="263" t="s">
        <v>694</v>
      </c>
      <c r="D171" s="263"/>
      <c r="E171" s="263"/>
      <c r="F171" s="284" t="s">
        <v>746</v>
      </c>
      <c r="G171" s="263"/>
      <c r="H171" s="263" t="s">
        <v>813</v>
      </c>
      <c r="I171" s="263" t="s">
        <v>748</v>
      </c>
      <c r="J171" s="263" t="s">
        <v>797</v>
      </c>
      <c r="K171" s="309"/>
    </row>
    <row r="172" spans="2:11" s="1" customFormat="1" ht="15" customHeight="1">
      <c r="B172" s="286"/>
      <c r="C172" s="263" t="s">
        <v>751</v>
      </c>
      <c r="D172" s="263"/>
      <c r="E172" s="263"/>
      <c r="F172" s="284" t="s">
        <v>752</v>
      </c>
      <c r="G172" s="263"/>
      <c r="H172" s="263" t="s">
        <v>813</v>
      </c>
      <c r="I172" s="263" t="s">
        <v>748</v>
      </c>
      <c r="J172" s="263">
        <v>50</v>
      </c>
      <c r="K172" s="309"/>
    </row>
    <row r="173" spans="2:11" s="1" customFormat="1" ht="15" customHeight="1">
      <c r="B173" s="286"/>
      <c r="C173" s="263" t="s">
        <v>754</v>
      </c>
      <c r="D173" s="263"/>
      <c r="E173" s="263"/>
      <c r="F173" s="284" t="s">
        <v>746</v>
      </c>
      <c r="G173" s="263"/>
      <c r="H173" s="263" t="s">
        <v>813</v>
      </c>
      <c r="I173" s="263" t="s">
        <v>756</v>
      </c>
      <c r="J173" s="263"/>
      <c r="K173" s="309"/>
    </row>
    <row r="174" spans="2:11" s="1" customFormat="1" ht="15" customHeight="1">
      <c r="B174" s="286"/>
      <c r="C174" s="263" t="s">
        <v>765</v>
      </c>
      <c r="D174" s="263"/>
      <c r="E174" s="263"/>
      <c r="F174" s="284" t="s">
        <v>752</v>
      </c>
      <c r="G174" s="263"/>
      <c r="H174" s="263" t="s">
        <v>813</v>
      </c>
      <c r="I174" s="263" t="s">
        <v>748</v>
      </c>
      <c r="J174" s="263">
        <v>50</v>
      </c>
      <c r="K174" s="309"/>
    </row>
    <row r="175" spans="2:11" s="1" customFormat="1" ht="15" customHeight="1">
      <c r="B175" s="286"/>
      <c r="C175" s="263" t="s">
        <v>773</v>
      </c>
      <c r="D175" s="263"/>
      <c r="E175" s="263"/>
      <c r="F175" s="284" t="s">
        <v>752</v>
      </c>
      <c r="G175" s="263"/>
      <c r="H175" s="263" t="s">
        <v>813</v>
      </c>
      <c r="I175" s="263" t="s">
        <v>748</v>
      </c>
      <c r="J175" s="263">
        <v>50</v>
      </c>
      <c r="K175" s="309"/>
    </row>
    <row r="176" spans="2:11" s="1" customFormat="1" ht="15" customHeight="1">
      <c r="B176" s="286"/>
      <c r="C176" s="263" t="s">
        <v>771</v>
      </c>
      <c r="D176" s="263"/>
      <c r="E176" s="263"/>
      <c r="F176" s="284" t="s">
        <v>752</v>
      </c>
      <c r="G176" s="263"/>
      <c r="H176" s="263" t="s">
        <v>813</v>
      </c>
      <c r="I176" s="263" t="s">
        <v>748</v>
      </c>
      <c r="J176" s="263">
        <v>50</v>
      </c>
      <c r="K176" s="309"/>
    </row>
    <row r="177" spans="2:11" s="1" customFormat="1" ht="15" customHeight="1">
      <c r="B177" s="286"/>
      <c r="C177" s="263" t="s">
        <v>114</v>
      </c>
      <c r="D177" s="263"/>
      <c r="E177" s="263"/>
      <c r="F177" s="284" t="s">
        <v>746</v>
      </c>
      <c r="G177" s="263"/>
      <c r="H177" s="263" t="s">
        <v>814</v>
      </c>
      <c r="I177" s="263" t="s">
        <v>815</v>
      </c>
      <c r="J177" s="263"/>
      <c r="K177" s="309"/>
    </row>
    <row r="178" spans="2:11" s="1" customFormat="1" ht="15" customHeight="1">
      <c r="B178" s="286"/>
      <c r="C178" s="263" t="s">
        <v>60</v>
      </c>
      <c r="D178" s="263"/>
      <c r="E178" s="263"/>
      <c r="F178" s="284" t="s">
        <v>746</v>
      </c>
      <c r="G178" s="263"/>
      <c r="H178" s="263" t="s">
        <v>816</v>
      </c>
      <c r="I178" s="263" t="s">
        <v>817</v>
      </c>
      <c r="J178" s="263">
        <v>1</v>
      </c>
      <c r="K178" s="309"/>
    </row>
    <row r="179" spans="2:11" s="1" customFormat="1" ht="15" customHeight="1">
      <c r="B179" s="286"/>
      <c r="C179" s="263" t="s">
        <v>56</v>
      </c>
      <c r="D179" s="263"/>
      <c r="E179" s="263"/>
      <c r="F179" s="284" t="s">
        <v>746</v>
      </c>
      <c r="G179" s="263"/>
      <c r="H179" s="263" t="s">
        <v>818</v>
      </c>
      <c r="I179" s="263" t="s">
        <v>748</v>
      </c>
      <c r="J179" s="263">
        <v>20</v>
      </c>
      <c r="K179" s="309"/>
    </row>
    <row r="180" spans="2:11" s="1" customFormat="1" ht="15" customHeight="1">
      <c r="B180" s="286"/>
      <c r="C180" s="263" t="s">
        <v>57</v>
      </c>
      <c r="D180" s="263"/>
      <c r="E180" s="263"/>
      <c r="F180" s="284" t="s">
        <v>746</v>
      </c>
      <c r="G180" s="263"/>
      <c r="H180" s="263" t="s">
        <v>819</v>
      </c>
      <c r="I180" s="263" t="s">
        <v>748</v>
      </c>
      <c r="J180" s="263">
        <v>255</v>
      </c>
      <c r="K180" s="309"/>
    </row>
    <row r="181" spans="2:11" s="1" customFormat="1" ht="15" customHeight="1">
      <c r="B181" s="286"/>
      <c r="C181" s="263" t="s">
        <v>115</v>
      </c>
      <c r="D181" s="263"/>
      <c r="E181" s="263"/>
      <c r="F181" s="284" t="s">
        <v>746</v>
      </c>
      <c r="G181" s="263"/>
      <c r="H181" s="263" t="s">
        <v>710</v>
      </c>
      <c r="I181" s="263" t="s">
        <v>748</v>
      </c>
      <c r="J181" s="263">
        <v>10</v>
      </c>
      <c r="K181" s="309"/>
    </row>
    <row r="182" spans="2:11" s="1" customFormat="1" ht="15" customHeight="1">
      <c r="B182" s="286"/>
      <c r="C182" s="263" t="s">
        <v>116</v>
      </c>
      <c r="D182" s="263"/>
      <c r="E182" s="263"/>
      <c r="F182" s="284" t="s">
        <v>746</v>
      </c>
      <c r="G182" s="263"/>
      <c r="H182" s="263" t="s">
        <v>820</v>
      </c>
      <c r="I182" s="263" t="s">
        <v>781</v>
      </c>
      <c r="J182" s="263"/>
      <c r="K182" s="309"/>
    </row>
    <row r="183" spans="2:11" s="1" customFormat="1" ht="15" customHeight="1">
      <c r="B183" s="286"/>
      <c r="C183" s="263" t="s">
        <v>821</v>
      </c>
      <c r="D183" s="263"/>
      <c r="E183" s="263"/>
      <c r="F183" s="284" t="s">
        <v>746</v>
      </c>
      <c r="G183" s="263"/>
      <c r="H183" s="263" t="s">
        <v>822</v>
      </c>
      <c r="I183" s="263" t="s">
        <v>781</v>
      </c>
      <c r="J183" s="263"/>
      <c r="K183" s="309"/>
    </row>
    <row r="184" spans="2:11" s="1" customFormat="1" ht="15" customHeight="1">
      <c r="B184" s="286"/>
      <c r="C184" s="263" t="s">
        <v>810</v>
      </c>
      <c r="D184" s="263"/>
      <c r="E184" s="263"/>
      <c r="F184" s="284" t="s">
        <v>746</v>
      </c>
      <c r="G184" s="263"/>
      <c r="H184" s="263" t="s">
        <v>823</v>
      </c>
      <c r="I184" s="263" t="s">
        <v>781</v>
      </c>
      <c r="J184" s="263"/>
      <c r="K184" s="309"/>
    </row>
    <row r="185" spans="2:11" s="1" customFormat="1" ht="15" customHeight="1">
      <c r="B185" s="286"/>
      <c r="C185" s="263" t="s">
        <v>118</v>
      </c>
      <c r="D185" s="263"/>
      <c r="E185" s="263"/>
      <c r="F185" s="284" t="s">
        <v>752</v>
      </c>
      <c r="G185" s="263"/>
      <c r="H185" s="263" t="s">
        <v>824</v>
      </c>
      <c r="I185" s="263" t="s">
        <v>748</v>
      </c>
      <c r="J185" s="263">
        <v>50</v>
      </c>
      <c r="K185" s="309"/>
    </row>
    <row r="186" spans="2:11" s="1" customFormat="1" ht="15" customHeight="1">
      <c r="B186" s="286"/>
      <c r="C186" s="263" t="s">
        <v>825</v>
      </c>
      <c r="D186" s="263"/>
      <c r="E186" s="263"/>
      <c r="F186" s="284" t="s">
        <v>752</v>
      </c>
      <c r="G186" s="263"/>
      <c r="H186" s="263" t="s">
        <v>826</v>
      </c>
      <c r="I186" s="263" t="s">
        <v>827</v>
      </c>
      <c r="J186" s="263"/>
      <c r="K186" s="309"/>
    </row>
    <row r="187" spans="2:11" s="1" customFormat="1" ht="15" customHeight="1">
      <c r="B187" s="286"/>
      <c r="C187" s="263" t="s">
        <v>828</v>
      </c>
      <c r="D187" s="263"/>
      <c r="E187" s="263"/>
      <c r="F187" s="284" t="s">
        <v>752</v>
      </c>
      <c r="G187" s="263"/>
      <c r="H187" s="263" t="s">
        <v>829</v>
      </c>
      <c r="I187" s="263" t="s">
        <v>827</v>
      </c>
      <c r="J187" s="263"/>
      <c r="K187" s="309"/>
    </row>
    <row r="188" spans="2:11" s="1" customFormat="1" ht="15" customHeight="1">
      <c r="B188" s="286"/>
      <c r="C188" s="263" t="s">
        <v>830</v>
      </c>
      <c r="D188" s="263"/>
      <c r="E188" s="263"/>
      <c r="F188" s="284" t="s">
        <v>752</v>
      </c>
      <c r="G188" s="263"/>
      <c r="H188" s="263" t="s">
        <v>831</v>
      </c>
      <c r="I188" s="263" t="s">
        <v>827</v>
      </c>
      <c r="J188" s="263"/>
      <c r="K188" s="309"/>
    </row>
    <row r="189" spans="2:11" s="1" customFormat="1" ht="15" customHeight="1">
      <c r="B189" s="286"/>
      <c r="C189" s="322" t="s">
        <v>832</v>
      </c>
      <c r="D189" s="263"/>
      <c r="E189" s="263"/>
      <c r="F189" s="284" t="s">
        <v>752</v>
      </c>
      <c r="G189" s="263"/>
      <c r="H189" s="263" t="s">
        <v>833</v>
      </c>
      <c r="I189" s="263" t="s">
        <v>834</v>
      </c>
      <c r="J189" s="323" t="s">
        <v>835</v>
      </c>
      <c r="K189" s="309"/>
    </row>
    <row r="190" spans="2:11" s="1" customFormat="1" ht="15" customHeight="1">
      <c r="B190" s="286"/>
      <c r="C190" s="322" t="s">
        <v>45</v>
      </c>
      <c r="D190" s="263"/>
      <c r="E190" s="263"/>
      <c r="F190" s="284" t="s">
        <v>746</v>
      </c>
      <c r="G190" s="263"/>
      <c r="H190" s="260" t="s">
        <v>836</v>
      </c>
      <c r="I190" s="263" t="s">
        <v>837</v>
      </c>
      <c r="J190" s="263"/>
      <c r="K190" s="309"/>
    </row>
    <row r="191" spans="2:11" s="1" customFormat="1" ht="15" customHeight="1">
      <c r="B191" s="286"/>
      <c r="C191" s="322" t="s">
        <v>838</v>
      </c>
      <c r="D191" s="263"/>
      <c r="E191" s="263"/>
      <c r="F191" s="284" t="s">
        <v>746</v>
      </c>
      <c r="G191" s="263"/>
      <c r="H191" s="263" t="s">
        <v>839</v>
      </c>
      <c r="I191" s="263" t="s">
        <v>781</v>
      </c>
      <c r="J191" s="263"/>
      <c r="K191" s="309"/>
    </row>
    <row r="192" spans="2:11" s="1" customFormat="1" ht="15" customHeight="1">
      <c r="B192" s="286"/>
      <c r="C192" s="322" t="s">
        <v>840</v>
      </c>
      <c r="D192" s="263"/>
      <c r="E192" s="263"/>
      <c r="F192" s="284" t="s">
        <v>746</v>
      </c>
      <c r="G192" s="263"/>
      <c r="H192" s="263" t="s">
        <v>841</v>
      </c>
      <c r="I192" s="263" t="s">
        <v>781</v>
      </c>
      <c r="J192" s="263"/>
      <c r="K192" s="309"/>
    </row>
    <row r="193" spans="2:11" s="1" customFormat="1" ht="15" customHeight="1">
      <c r="B193" s="286"/>
      <c r="C193" s="322" t="s">
        <v>842</v>
      </c>
      <c r="D193" s="263"/>
      <c r="E193" s="263"/>
      <c r="F193" s="284" t="s">
        <v>752</v>
      </c>
      <c r="G193" s="263"/>
      <c r="H193" s="263" t="s">
        <v>843</v>
      </c>
      <c r="I193" s="263" t="s">
        <v>781</v>
      </c>
      <c r="J193" s="263"/>
      <c r="K193" s="309"/>
    </row>
    <row r="194" spans="2:11" s="1" customFormat="1" ht="15" customHeight="1">
      <c r="B194" s="315"/>
      <c r="C194" s="324"/>
      <c r="D194" s="295"/>
      <c r="E194" s="295"/>
      <c r="F194" s="295"/>
      <c r="G194" s="295"/>
      <c r="H194" s="295"/>
      <c r="I194" s="295"/>
      <c r="J194" s="295"/>
      <c r="K194" s="316"/>
    </row>
    <row r="195" spans="2:11" s="1" customFormat="1" ht="18.75" customHeight="1">
      <c r="B195" s="297"/>
      <c r="C195" s="307"/>
      <c r="D195" s="307"/>
      <c r="E195" s="307"/>
      <c r="F195" s="317"/>
      <c r="G195" s="307"/>
      <c r="H195" s="307"/>
      <c r="I195" s="307"/>
      <c r="J195" s="307"/>
      <c r="K195" s="297"/>
    </row>
    <row r="196" spans="2:11" s="1" customFormat="1" ht="18.75" customHeight="1">
      <c r="B196" s="297"/>
      <c r="C196" s="307"/>
      <c r="D196" s="307"/>
      <c r="E196" s="307"/>
      <c r="F196" s="317"/>
      <c r="G196" s="307"/>
      <c r="H196" s="307"/>
      <c r="I196" s="307"/>
      <c r="J196" s="307"/>
      <c r="K196" s="297"/>
    </row>
    <row r="197" spans="2:11" s="1" customFormat="1" ht="18.75" customHeight="1">
      <c r="B197" s="270"/>
      <c r="C197" s="270"/>
      <c r="D197" s="270"/>
      <c r="E197" s="270"/>
      <c r="F197" s="270"/>
      <c r="G197" s="270"/>
      <c r="H197" s="270"/>
      <c r="I197" s="270"/>
      <c r="J197" s="270"/>
      <c r="K197" s="270"/>
    </row>
    <row r="198" spans="2:11" s="1" customFormat="1" ht="13.5">
      <c r="B198" s="252"/>
      <c r="C198" s="253"/>
      <c r="D198" s="253"/>
      <c r="E198" s="253"/>
      <c r="F198" s="253"/>
      <c r="G198" s="253"/>
      <c r="H198" s="253"/>
      <c r="I198" s="253"/>
      <c r="J198" s="253"/>
      <c r="K198" s="254"/>
    </row>
    <row r="199" spans="2:11" s="1" customFormat="1" ht="21">
      <c r="B199" s="255"/>
      <c r="C199" s="383" t="s">
        <v>844</v>
      </c>
      <c r="D199" s="383"/>
      <c r="E199" s="383"/>
      <c r="F199" s="383"/>
      <c r="G199" s="383"/>
      <c r="H199" s="383"/>
      <c r="I199" s="383"/>
      <c r="J199" s="383"/>
      <c r="K199" s="256"/>
    </row>
    <row r="200" spans="2:11" s="1" customFormat="1" ht="25.5" customHeight="1">
      <c r="B200" s="255"/>
      <c r="C200" s="325" t="s">
        <v>845</v>
      </c>
      <c r="D200" s="325"/>
      <c r="E200" s="325"/>
      <c r="F200" s="325" t="s">
        <v>846</v>
      </c>
      <c r="G200" s="326"/>
      <c r="H200" s="384" t="s">
        <v>847</v>
      </c>
      <c r="I200" s="384"/>
      <c r="J200" s="384"/>
      <c r="K200" s="256"/>
    </row>
    <row r="201" spans="2:11" s="1" customFormat="1" ht="5.25" customHeight="1">
      <c r="B201" s="286"/>
      <c r="C201" s="281"/>
      <c r="D201" s="281"/>
      <c r="E201" s="281"/>
      <c r="F201" s="281"/>
      <c r="G201" s="307"/>
      <c r="H201" s="281"/>
      <c r="I201" s="281"/>
      <c r="J201" s="281"/>
      <c r="K201" s="309"/>
    </row>
    <row r="202" spans="2:11" s="1" customFormat="1" ht="15" customHeight="1">
      <c r="B202" s="286"/>
      <c r="C202" s="263" t="s">
        <v>837</v>
      </c>
      <c r="D202" s="263"/>
      <c r="E202" s="263"/>
      <c r="F202" s="284" t="s">
        <v>46</v>
      </c>
      <c r="G202" s="263"/>
      <c r="H202" s="385" t="s">
        <v>848</v>
      </c>
      <c r="I202" s="385"/>
      <c r="J202" s="385"/>
      <c r="K202" s="309"/>
    </row>
    <row r="203" spans="2:11" s="1" customFormat="1" ht="15" customHeight="1">
      <c r="B203" s="286"/>
      <c r="C203" s="263"/>
      <c r="D203" s="263"/>
      <c r="E203" s="263"/>
      <c r="F203" s="284" t="s">
        <v>47</v>
      </c>
      <c r="G203" s="263"/>
      <c r="H203" s="385" t="s">
        <v>849</v>
      </c>
      <c r="I203" s="385"/>
      <c r="J203" s="385"/>
      <c r="K203" s="309"/>
    </row>
    <row r="204" spans="2:11" s="1" customFormat="1" ht="15" customHeight="1">
      <c r="B204" s="286"/>
      <c r="C204" s="263"/>
      <c r="D204" s="263"/>
      <c r="E204" s="263"/>
      <c r="F204" s="284" t="s">
        <v>50</v>
      </c>
      <c r="G204" s="263"/>
      <c r="H204" s="385" t="s">
        <v>850</v>
      </c>
      <c r="I204" s="385"/>
      <c r="J204" s="385"/>
      <c r="K204" s="309"/>
    </row>
    <row r="205" spans="2:11" s="1" customFormat="1" ht="15" customHeight="1">
      <c r="B205" s="286"/>
      <c r="C205" s="263"/>
      <c r="D205" s="263"/>
      <c r="E205" s="263"/>
      <c r="F205" s="284" t="s">
        <v>48</v>
      </c>
      <c r="G205" s="263"/>
      <c r="H205" s="385" t="s">
        <v>851</v>
      </c>
      <c r="I205" s="385"/>
      <c r="J205" s="385"/>
      <c r="K205" s="309"/>
    </row>
    <row r="206" spans="2:11" s="1" customFormat="1" ht="15" customHeight="1">
      <c r="B206" s="286"/>
      <c r="C206" s="263"/>
      <c r="D206" s="263"/>
      <c r="E206" s="263"/>
      <c r="F206" s="284" t="s">
        <v>49</v>
      </c>
      <c r="G206" s="263"/>
      <c r="H206" s="385" t="s">
        <v>852</v>
      </c>
      <c r="I206" s="385"/>
      <c r="J206" s="385"/>
      <c r="K206" s="309"/>
    </row>
    <row r="207" spans="2:11" s="1" customFormat="1" ht="15" customHeight="1">
      <c r="B207" s="286"/>
      <c r="C207" s="263"/>
      <c r="D207" s="263"/>
      <c r="E207" s="263"/>
      <c r="F207" s="284"/>
      <c r="G207" s="263"/>
      <c r="H207" s="263"/>
      <c r="I207" s="263"/>
      <c r="J207" s="263"/>
      <c r="K207" s="309"/>
    </row>
    <row r="208" spans="2:11" s="1" customFormat="1" ht="15" customHeight="1">
      <c r="B208" s="286"/>
      <c r="C208" s="263" t="s">
        <v>793</v>
      </c>
      <c r="D208" s="263"/>
      <c r="E208" s="263"/>
      <c r="F208" s="284" t="s">
        <v>82</v>
      </c>
      <c r="G208" s="263"/>
      <c r="H208" s="385" t="s">
        <v>853</v>
      </c>
      <c r="I208" s="385"/>
      <c r="J208" s="385"/>
      <c r="K208" s="309"/>
    </row>
    <row r="209" spans="2:11" s="1" customFormat="1" ht="15" customHeight="1">
      <c r="B209" s="286"/>
      <c r="C209" s="263"/>
      <c r="D209" s="263"/>
      <c r="E209" s="263"/>
      <c r="F209" s="284" t="s">
        <v>688</v>
      </c>
      <c r="G209" s="263"/>
      <c r="H209" s="385" t="s">
        <v>689</v>
      </c>
      <c r="I209" s="385"/>
      <c r="J209" s="385"/>
      <c r="K209" s="309"/>
    </row>
    <row r="210" spans="2:11" s="1" customFormat="1" ht="15" customHeight="1">
      <c r="B210" s="286"/>
      <c r="C210" s="263"/>
      <c r="D210" s="263"/>
      <c r="E210" s="263"/>
      <c r="F210" s="284" t="s">
        <v>686</v>
      </c>
      <c r="G210" s="263"/>
      <c r="H210" s="385" t="s">
        <v>854</v>
      </c>
      <c r="I210" s="385"/>
      <c r="J210" s="385"/>
      <c r="K210" s="309"/>
    </row>
    <row r="211" spans="2:11" s="1" customFormat="1" ht="15" customHeight="1">
      <c r="B211" s="327"/>
      <c r="C211" s="263"/>
      <c r="D211" s="263"/>
      <c r="E211" s="263"/>
      <c r="F211" s="284" t="s">
        <v>690</v>
      </c>
      <c r="G211" s="322"/>
      <c r="H211" s="386" t="s">
        <v>691</v>
      </c>
      <c r="I211" s="386"/>
      <c r="J211" s="386"/>
      <c r="K211" s="328"/>
    </row>
    <row r="212" spans="2:11" s="1" customFormat="1" ht="15" customHeight="1">
      <c r="B212" s="327"/>
      <c r="C212" s="263"/>
      <c r="D212" s="263"/>
      <c r="E212" s="263"/>
      <c r="F212" s="284" t="s">
        <v>692</v>
      </c>
      <c r="G212" s="322"/>
      <c r="H212" s="386" t="s">
        <v>855</v>
      </c>
      <c r="I212" s="386"/>
      <c r="J212" s="386"/>
      <c r="K212" s="328"/>
    </row>
    <row r="213" spans="2:11" s="1" customFormat="1" ht="15" customHeight="1">
      <c r="B213" s="327"/>
      <c r="C213" s="263"/>
      <c r="D213" s="263"/>
      <c r="E213" s="263"/>
      <c r="F213" s="284"/>
      <c r="G213" s="322"/>
      <c r="H213" s="313"/>
      <c r="I213" s="313"/>
      <c r="J213" s="313"/>
      <c r="K213" s="328"/>
    </row>
    <row r="214" spans="2:11" s="1" customFormat="1" ht="15" customHeight="1">
      <c r="B214" s="327"/>
      <c r="C214" s="263" t="s">
        <v>817</v>
      </c>
      <c r="D214" s="263"/>
      <c r="E214" s="263"/>
      <c r="F214" s="284">
        <v>1</v>
      </c>
      <c r="G214" s="322"/>
      <c r="H214" s="386" t="s">
        <v>856</v>
      </c>
      <c r="I214" s="386"/>
      <c r="J214" s="386"/>
      <c r="K214" s="328"/>
    </row>
    <row r="215" spans="2:11" s="1" customFormat="1" ht="15" customHeight="1">
      <c r="B215" s="327"/>
      <c r="C215" s="263"/>
      <c r="D215" s="263"/>
      <c r="E215" s="263"/>
      <c r="F215" s="284">
        <v>2</v>
      </c>
      <c r="G215" s="322"/>
      <c r="H215" s="386" t="s">
        <v>857</v>
      </c>
      <c r="I215" s="386"/>
      <c r="J215" s="386"/>
      <c r="K215" s="328"/>
    </row>
    <row r="216" spans="2:11" s="1" customFormat="1" ht="15" customHeight="1">
      <c r="B216" s="327"/>
      <c r="C216" s="263"/>
      <c r="D216" s="263"/>
      <c r="E216" s="263"/>
      <c r="F216" s="284">
        <v>3</v>
      </c>
      <c r="G216" s="322"/>
      <c r="H216" s="386" t="s">
        <v>858</v>
      </c>
      <c r="I216" s="386"/>
      <c r="J216" s="386"/>
      <c r="K216" s="328"/>
    </row>
    <row r="217" spans="2:11" s="1" customFormat="1" ht="15" customHeight="1">
      <c r="B217" s="327"/>
      <c r="C217" s="263"/>
      <c r="D217" s="263"/>
      <c r="E217" s="263"/>
      <c r="F217" s="284">
        <v>4</v>
      </c>
      <c r="G217" s="322"/>
      <c r="H217" s="386" t="s">
        <v>859</v>
      </c>
      <c r="I217" s="386"/>
      <c r="J217" s="386"/>
      <c r="K217" s="328"/>
    </row>
    <row r="218" spans="2:11" s="1" customFormat="1" ht="12.75" customHeight="1">
      <c r="B218" s="329"/>
      <c r="C218" s="330"/>
      <c r="D218" s="330"/>
      <c r="E218" s="330"/>
      <c r="F218" s="330"/>
      <c r="G218" s="330"/>
      <c r="H218" s="330"/>
      <c r="I218" s="330"/>
      <c r="J218" s="330"/>
      <c r="K218" s="331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Otrubová Roxana</cp:lastModifiedBy>
  <dcterms:created xsi:type="dcterms:W3CDTF">2022-10-04T08:16:27Z</dcterms:created>
  <dcterms:modified xsi:type="dcterms:W3CDTF">2022-11-15T07:46:27Z</dcterms:modified>
  <cp:category/>
  <cp:version/>
  <cp:contentType/>
  <cp:contentStatus/>
</cp:coreProperties>
</file>