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Janda Nemocnice FM Statv 160922\"/>
    </mc:Choice>
  </mc:AlternateContent>
  <bookViews>
    <workbookView xWindow="0" yWindow="0" windowWidth="0" windowHeight="0"/>
  </bookViews>
  <sheets>
    <sheet name="Rekapitulace stavby" sheetId="1" r:id="rId1"/>
    <sheet name="01 - Architektonicko - st..." sheetId="2" r:id="rId2"/>
    <sheet name="02 - Elektroinstalace" sheetId="3" r:id="rId3"/>
    <sheet name="03 - Zdravotechnické inst..." sheetId="4" r:id="rId4"/>
    <sheet name="04 - Vzduchotechnika chla..." sheetId="5" r:id="rId5"/>
    <sheet name="05 - Mediciální plyny" sheetId="6" r:id="rId6"/>
    <sheet name="06 - RTG stativ a lékařsk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Architektonicko - st...'!$C$95:$K$783</definedName>
    <definedName name="_xlnm.Print_Area" localSheetId="1">'01 - Architektonicko - st...'!$C$4:$J$39,'01 - Architektonicko - st...'!$C$45:$J$77,'01 - Architektonicko - st...'!$C$83:$K$783</definedName>
    <definedName name="_xlnm.Print_Titles" localSheetId="1">'01 - Architektonicko - st...'!$95:$95</definedName>
    <definedName name="_xlnm._FilterDatabase" localSheetId="2" hidden="1">'02 - Elektroinstalace'!$C$80:$K$125</definedName>
    <definedName name="_xlnm.Print_Area" localSheetId="2">'02 - Elektroinstalace'!$C$4:$J$39,'02 - Elektroinstalace'!$C$45:$J$62,'02 - Elektroinstalace'!$C$68:$K$125</definedName>
    <definedName name="_xlnm.Print_Titles" localSheetId="2">'02 - Elektroinstalace'!$80:$80</definedName>
    <definedName name="_xlnm._FilterDatabase" localSheetId="3" hidden="1">'03 - Zdravotechnické inst...'!$C$86:$K$187</definedName>
    <definedName name="_xlnm.Print_Area" localSheetId="3">'03 - Zdravotechnické inst...'!$C$4:$J$39,'03 - Zdravotechnické inst...'!$C$45:$J$68,'03 - Zdravotechnické inst...'!$C$74:$K$187</definedName>
    <definedName name="_xlnm.Print_Titles" localSheetId="3">'03 - Zdravotechnické inst...'!$86:$86</definedName>
    <definedName name="_xlnm._FilterDatabase" localSheetId="4" hidden="1">'04 - Vzduchotechnika chla...'!$C$80:$K$86</definedName>
    <definedName name="_xlnm.Print_Area" localSheetId="4">'04 - Vzduchotechnika chla...'!$C$4:$J$39,'04 - Vzduchotechnika chla...'!$C$45:$J$62,'04 - Vzduchotechnika chla...'!$C$68:$K$86</definedName>
    <definedName name="_xlnm.Print_Titles" localSheetId="4">'04 - Vzduchotechnika chla...'!$80:$80</definedName>
    <definedName name="_xlnm._FilterDatabase" localSheetId="5" hidden="1">'05 - Mediciální plyny'!$C$80:$K$86</definedName>
    <definedName name="_xlnm.Print_Area" localSheetId="5">'05 - Mediciální plyny'!$C$4:$J$39,'05 - Mediciální plyny'!$C$45:$J$62,'05 - Mediciální plyny'!$C$68:$K$86</definedName>
    <definedName name="_xlnm.Print_Titles" localSheetId="5">'05 - Mediciální plyny'!$80:$80</definedName>
    <definedName name="_xlnm._FilterDatabase" localSheetId="6" hidden="1">'06 - RTG stativ a lékařsk...'!$C$79:$K$87</definedName>
    <definedName name="_xlnm.Print_Area" localSheetId="6">'06 - RTG stativ a lékařsk...'!$C$4:$J$39,'06 - RTG stativ a lékařsk...'!$C$45:$J$61,'06 - RTG stativ a lékařsk...'!$C$67:$K$87</definedName>
    <definedName name="_xlnm.Print_Titles" localSheetId="6">'06 - RTG stativ a lékařsk...'!$79:$79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54"/>
  <c r="J14"/>
  <c r="J12"/>
  <c r="J52"/>
  <c r="E7"/>
  <c r="E48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7"/>
  <c r="F77"/>
  <c r="F75"/>
  <c r="E73"/>
  <c r="J54"/>
  <c r="F54"/>
  <c r="F52"/>
  <c r="E50"/>
  <c r="J24"/>
  <c r="E24"/>
  <c r="J55"/>
  <c r="J23"/>
  <c r="J18"/>
  <c r="E18"/>
  <c r="F55"/>
  <c r="J17"/>
  <c r="J12"/>
  <c r="J75"/>
  <c r="E7"/>
  <c r="E48"/>
  <c i="4" r="J37"/>
  <c r="J36"/>
  <c i="1" r="AY57"/>
  <c i="4" r="J35"/>
  <c i="1" r="AX57"/>
  <c i="4"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3" r="J37"/>
  <c r="J36"/>
  <c i="1" r="AY56"/>
  <c i="3" r="J35"/>
  <c i="1" r="AX56"/>
  <c i="3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48"/>
  <c i="2" r="J37"/>
  <c r="J36"/>
  <c i="1" r="AY55"/>
  <c i="2" r="J35"/>
  <c i="1" r="AX55"/>
  <c i="2" r="BI783"/>
  <c r="BH783"/>
  <c r="BG783"/>
  <c r="BF783"/>
  <c r="T783"/>
  <c r="R783"/>
  <c r="P783"/>
  <c r="BI782"/>
  <c r="BH782"/>
  <c r="BG782"/>
  <c r="BF782"/>
  <c r="T782"/>
  <c r="R782"/>
  <c r="P782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22"/>
  <c r="BH722"/>
  <c r="BG722"/>
  <c r="BF722"/>
  <c r="T722"/>
  <c r="T700"/>
  <c r="R722"/>
  <c r="R700"/>
  <c r="P722"/>
  <c r="P700"/>
  <c r="BI701"/>
  <c r="BH701"/>
  <c r="BG701"/>
  <c r="BF701"/>
  <c r="T701"/>
  <c r="R701"/>
  <c r="P701"/>
  <c r="BI697"/>
  <c r="BH697"/>
  <c r="BG697"/>
  <c r="BF697"/>
  <c r="T697"/>
  <c r="T696"/>
  <c r="R697"/>
  <c r="R696"/>
  <c r="P697"/>
  <c r="P696"/>
  <c r="BI694"/>
  <c r="BH694"/>
  <c r="BG694"/>
  <c r="BF694"/>
  <c r="T694"/>
  <c r="R694"/>
  <c r="P694"/>
  <c r="BI684"/>
  <c r="BH684"/>
  <c r="BG684"/>
  <c r="BF684"/>
  <c r="T684"/>
  <c r="R684"/>
  <c r="P684"/>
  <c r="BI668"/>
  <c r="BH668"/>
  <c r="BG668"/>
  <c r="BF668"/>
  <c r="T668"/>
  <c r="R668"/>
  <c r="P668"/>
  <c r="BI652"/>
  <c r="BH652"/>
  <c r="BG652"/>
  <c r="BF652"/>
  <c r="T652"/>
  <c r="R652"/>
  <c r="P652"/>
  <c r="BI636"/>
  <c r="BH636"/>
  <c r="BG636"/>
  <c r="BF636"/>
  <c r="T636"/>
  <c r="R636"/>
  <c r="P636"/>
  <c r="BI633"/>
  <c r="BH633"/>
  <c r="BG633"/>
  <c r="BF633"/>
  <c r="T633"/>
  <c r="R633"/>
  <c r="P633"/>
  <c r="BI608"/>
  <c r="BH608"/>
  <c r="BG608"/>
  <c r="BF608"/>
  <c r="T608"/>
  <c r="R608"/>
  <c r="P608"/>
  <c r="BI583"/>
  <c r="BH583"/>
  <c r="BG583"/>
  <c r="BF583"/>
  <c r="T583"/>
  <c r="R583"/>
  <c r="P583"/>
  <c r="BI575"/>
  <c r="BH575"/>
  <c r="BG575"/>
  <c r="BF575"/>
  <c r="T575"/>
  <c r="R575"/>
  <c r="P575"/>
  <c r="BI567"/>
  <c r="BH567"/>
  <c r="BG567"/>
  <c r="BF567"/>
  <c r="T567"/>
  <c r="R567"/>
  <c r="P567"/>
  <c r="BI558"/>
  <c r="BH558"/>
  <c r="BG558"/>
  <c r="BF558"/>
  <c r="T558"/>
  <c r="R558"/>
  <c r="P558"/>
  <c r="BI549"/>
  <c r="BH549"/>
  <c r="BG549"/>
  <c r="BF549"/>
  <c r="T549"/>
  <c r="R549"/>
  <c r="P549"/>
  <c r="BI544"/>
  <c r="BH544"/>
  <c r="BG544"/>
  <c r="BF544"/>
  <c r="T544"/>
  <c r="R544"/>
  <c r="P544"/>
  <c r="BI535"/>
  <c r="BH535"/>
  <c r="BG535"/>
  <c r="BF535"/>
  <c r="T535"/>
  <c r="R535"/>
  <c r="P535"/>
  <c r="BI526"/>
  <c r="BH526"/>
  <c r="BG526"/>
  <c r="BF526"/>
  <c r="T526"/>
  <c r="R526"/>
  <c r="P526"/>
  <c r="BI523"/>
  <c r="BH523"/>
  <c r="BG523"/>
  <c r="BF523"/>
  <c r="T523"/>
  <c r="R523"/>
  <c r="P523"/>
  <c r="BI518"/>
  <c r="BH518"/>
  <c r="BG518"/>
  <c r="BF518"/>
  <c r="T518"/>
  <c r="R518"/>
  <c r="P518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500"/>
  <c r="BH500"/>
  <c r="BG500"/>
  <c r="BF500"/>
  <c r="T500"/>
  <c r="R500"/>
  <c r="P500"/>
  <c r="BI491"/>
  <c r="BH491"/>
  <c r="BG491"/>
  <c r="BF491"/>
  <c r="T491"/>
  <c r="R491"/>
  <c r="P491"/>
  <c r="BI482"/>
  <c r="BH482"/>
  <c r="BG482"/>
  <c r="BF482"/>
  <c r="T482"/>
  <c r="R482"/>
  <c r="P482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3"/>
  <c r="BH383"/>
  <c r="BG383"/>
  <c r="BF383"/>
  <c r="T383"/>
  <c r="R383"/>
  <c r="P383"/>
  <c r="BI366"/>
  <c r="BH366"/>
  <c r="BG366"/>
  <c r="BF366"/>
  <c r="T366"/>
  <c r="R366"/>
  <c r="P366"/>
  <c r="BI360"/>
  <c r="BH360"/>
  <c r="BG360"/>
  <c r="BF360"/>
  <c r="T360"/>
  <c r="R360"/>
  <c r="P360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26"/>
  <c r="BH326"/>
  <c r="BG326"/>
  <c r="BF326"/>
  <c r="T326"/>
  <c r="R326"/>
  <c r="P326"/>
  <c r="BI317"/>
  <c r="BH317"/>
  <c r="BG317"/>
  <c r="BF317"/>
  <c r="T317"/>
  <c r="R317"/>
  <c r="P317"/>
  <c r="BI309"/>
  <c r="BH309"/>
  <c r="BG309"/>
  <c r="BF309"/>
  <c r="T309"/>
  <c r="R309"/>
  <c r="P309"/>
  <c r="BI304"/>
  <c r="BH304"/>
  <c r="BG304"/>
  <c r="BF304"/>
  <c r="T304"/>
  <c r="R304"/>
  <c r="P304"/>
  <c r="BI295"/>
  <c r="BH295"/>
  <c r="BG295"/>
  <c r="BF295"/>
  <c r="T295"/>
  <c r="R295"/>
  <c r="P295"/>
  <c r="BI287"/>
  <c r="BH287"/>
  <c r="BG287"/>
  <c r="BF287"/>
  <c r="T287"/>
  <c r="R287"/>
  <c r="P287"/>
  <c r="BI270"/>
  <c r="BH270"/>
  <c r="BG270"/>
  <c r="BF270"/>
  <c r="T270"/>
  <c r="R270"/>
  <c r="P270"/>
  <c r="BI231"/>
  <c r="BH231"/>
  <c r="BG231"/>
  <c r="BF231"/>
  <c r="T231"/>
  <c r="R231"/>
  <c r="P231"/>
  <c r="BI193"/>
  <c r="BH193"/>
  <c r="BG193"/>
  <c r="BF193"/>
  <c r="T193"/>
  <c r="R193"/>
  <c r="P193"/>
  <c r="BI155"/>
  <c r="BH155"/>
  <c r="BG155"/>
  <c r="BF155"/>
  <c r="T155"/>
  <c r="R155"/>
  <c r="P155"/>
  <c r="BI138"/>
  <c r="BH138"/>
  <c r="BG138"/>
  <c r="BF138"/>
  <c r="T138"/>
  <c r="R138"/>
  <c r="P138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J92"/>
  <c r="F92"/>
  <c r="F90"/>
  <c r="E88"/>
  <c r="J54"/>
  <c r="F54"/>
  <c r="F52"/>
  <c r="E50"/>
  <c r="J24"/>
  <c r="E24"/>
  <c r="J55"/>
  <c r="J23"/>
  <c r="J18"/>
  <c r="E18"/>
  <c r="F93"/>
  <c r="J17"/>
  <c r="J12"/>
  <c r="J52"/>
  <c r="E7"/>
  <c r="E86"/>
  <c i="1" r="L50"/>
  <c r="AM50"/>
  <c r="AM49"/>
  <c r="L49"/>
  <c r="AM47"/>
  <c r="L47"/>
  <c r="L45"/>
  <c r="L44"/>
  <c i="2" r="J783"/>
  <c r="BK360"/>
  <c r="BK763"/>
  <c r="J458"/>
  <c r="J99"/>
  <c r="J535"/>
  <c r="BK404"/>
  <c r="J701"/>
  <c r="BK430"/>
  <c r="BK309"/>
  <c i="3" r="J93"/>
  <c r="J114"/>
  <c i="4" r="J163"/>
  <c r="BK111"/>
  <c r="BK148"/>
  <c r="J179"/>
  <c r="BK177"/>
  <c r="J115"/>
  <c i="6" r="F35"/>
  <c i="1" r="BB59"/>
  <c i="2" r="J575"/>
  <c r="J349"/>
  <c r="BK633"/>
  <c r="BK435"/>
  <c r="BK287"/>
  <c r="BK636"/>
  <c r="J455"/>
  <c r="J763"/>
  <c r="BK473"/>
  <c r="BK394"/>
  <c i="3" r="J96"/>
  <c r="BK102"/>
  <c r="BK87"/>
  <c i="4" r="BK138"/>
  <c r="BK165"/>
  <c r="BK119"/>
  <c r="BK144"/>
  <c r="J159"/>
  <c i="5" r="BK84"/>
  <c i="7" r="J86"/>
  <c r="BK84"/>
  <c i="2" r="BK518"/>
  <c r="J339"/>
  <c r="BK575"/>
  <c r="J430"/>
  <c r="BK782"/>
  <c r="J464"/>
  <c r="BK231"/>
  <c r="J491"/>
  <c r="BK409"/>
  <c r="BK109"/>
  <c i="3" r="BK117"/>
  <c i="4" r="J171"/>
  <c r="J101"/>
  <c r="BK142"/>
  <c r="BK171"/>
  <c r="BK167"/>
  <c r="BK90"/>
  <c i="7" r="J83"/>
  <c i="2" r="J782"/>
  <c r="J503"/>
  <c r="BK344"/>
  <c r="J668"/>
  <c r="BK425"/>
  <c r="BK783"/>
  <c r="BK503"/>
  <c r="J398"/>
  <c r="J684"/>
  <c r="J435"/>
  <c r="BK270"/>
  <c i="3" r="J90"/>
  <c r="J117"/>
  <c i="4" r="J157"/>
  <c r="BK97"/>
  <c r="BK140"/>
  <c r="BK104"/>
  <c r="J94"/>
  <c r="BK109"/>
  <c i="7" r="J84"/>
  <c i="2" r="BK583"/>
  <c r="BK513"/>
  <c r="BK304"/>
  <c r="J567"/>
  <c r="J295"/>
  <c r="BK701"/>
  <c r="J508"/>
  <c r="J309"/>
  <c r="BK558"/>
  <c r="J467"/>
  <c r="J155"/>
  <c i="3" r="BK108"/>
  <c i="4" r="J177"/>
  <c r="BK123"/>
  <c r="J136"/>
  <c r="J99"/>
  <c r="J104"/>
  <c r="J150"/>
  <c i="5" r="J84"/>
  <c i="7" r="BK85"/>
  <c r="J82"/>
  <c i="2" r="J526"/>
  <c r="J287"/>
  <c r="J500"/>
  <c r="BK383"/>
  <c r="J772"/>
  <c r="BK467"/>
  <c r="J326"/>
  <c r="BK455"/>
  <c r="BK326"/>
  <c i="3" r="J120"/>
  <c r="BK99"/>
  <c i="4" r="J181"/>
  <c r="J125"/>
  <c r="BK154"/>
  <c r="J90"/>
  <c r="J187"/>
  <c r="BK127"/>
  <c i="6" r="BK84"/>
  <c i="7" r="BK82"/>
  <c i="2" r="J697"/>
  <c r="J473"/>
  <c r="BK138"/>
  <c r="J443"/>
  <c r="J366"/>
  <c r="J518"/>
  <c r="J354"/>
  <c r="J633"/>
  <c r="BK440"/>
  <c r="J231"/>
  <c i="3" r="BK105"/>
  <c r="BK111"/>
  <c i="4" r="J146"/>
  <c r="BK92"/>
  <c r="J117"/>
  <c r="BK136"/>
  <c r="BK152"/>
  <c i="5" r="F35"/>
  <c i="1" r="BB58"/>
  <c i="2" r="BK772"/>
  <c r="BK464"/>
  <c r="J114"/>
  <c r="BK508"/>
  <c r="BK396"/>
  <c r="BK697"/>
  <c r="BK458"/>
  <c r="J193"/>
  <c r="J470"/>
  <c r="BK354"/>
  <c i="3" r="J108"/>
  <c r="BK123"/>
  <c r="J102"/>
  <c i="4" r="J127"/>
  <c r="BK161"/>
  <c r="J113"/>
  <c r="J119"/>
  <c r="BK146"/>
  <c i="5" r="F37"/>
  <c i="1" r="BD58"/>
  <c i="2" r="J769"/>
  <c r="BK418"/>
  <c r="J778"/>
  <c r="J513"/>
  <c r="J394"/>
  <c r="BK668"/>
  <c r="J425"/>
  <c r="J109"/>
  <c r="BK500"/>
  <c r="J396"/>
  <c i="1" r="AS54"/>
  <c i="4" r="J134"/>
  <c r="BK175"/>
  <c r="BK115"/>
  <c r="J130"/>
  <c r="J132"/>
  <c i="5" r="F34"/>
  <c i="1" r="BA58"/>
  <c i="2" r="BK722"/>
  <c r="J440"/>
  <c r="BK99"/>
  <c r="J558"/>
  <c r="J409"/>
  <c r="J694"/>
  <c r="BK413"/>
  <c r="BK155"/>
  <c r="BK567"/>
  <c r="J413"/>
  <c r="J120"/>
  <c i="3" r="BK114"/>
  <c i="4" r="J167"/>
  <c r="BK99"/>
  <c r="BK134"/>
  <c r="BK173"/>
  <c r="J169"/>
  <c r="J97"/>
  <c i="6" r="F36"/>
  <c i="1" r="BC59"/>
  <c i="2" r="J549"/>
  <c r="J422"/>
  <c r="BK769"/>
  <c r="BK470"/>
  <c r="BK120"/>
  <c r="BK544"/>
  <c r="J446"/>
  <c r="J104"/>
  <c r="BK549"/>
  <c r="J383"/>
  <c i="3" r="J99"/>
  <c r="J105"/>
  <c i="4" r="J185"/>
  <c r="BK132"/>
  <c r="J173"/>
  <c r="J109"/>
  <c r="BK185"/>
  <c r="BK101"/>
  <c i="7" r="J87"/>
  <c r="BK87"/>
  <c i="2" r="J608"/>
  <c r="BK407"/>
  <c r="J775"/>
  <c r="J482"/>
  <c r="J317"/>
  <c r="J652"/>
  <c r="BK422"/>
  <c r="BK766"/>
  <c r="BK449"/>
  <c r="BK317"/>
  <c i="3" r="BK120"/>
  <c r="BK96"/>
  <c i="4" r="BK169"/>
  <c r="BK113"/>
  <c r="BK150"/>
  <c r="J154"/>
  <c r="J175"/>
  <c r="BK130"/>
  <c i="6" r="F37"/>
  <c i="1" r="BD59"/>
  <c i="2" r="BK535"/>
  <c r="BK452"/>
  <c r="J270"/>
  <c r="BK491"/>
  <c r="J418"/>
  <c r="BK193"/>
  <c r="BK461"/>
  <c r="J360"/>
  <c r="J636"/>
  <c r="BK446"/>
  <c r="BK349"/>
  <c i="3" r="BK93"/>
  <c r="J84"/>
  <c i="4" r="J148"/>
  <c r="BK184"/>
  <c r="J123"/>
  <c r="J152"/>
  <c r="J165"/>
  <c r="BK94"/>
  <c i="6" r="J84"/>
  <c i="7" r="J85"/>
  <c i="2" r="BK778"/>
  <c r="BK482"/>
  <c r="J404"/>
  <c r="J766"/>
  <c r="J461"/>
  <c r="BK104"/>
  <c r="BK523"/>
  <c r="BK366"/>
  <c r="BK652"/>
  <c r="BK443"/>
  <c r="J304"/>
  <c i="3" r="J123"/>
  <c r="J87"/>
  <c i="4" r="BK159"/>
  <c r="BK181"/>
  <c r="J111"/>
  <c r="BK125"/>
  <c r="J144"/>
  <c i="5" r="F36"/>
  <c i="1" r="BC58"/>
  <c i="2" r="BK775"/>
  <c r="BK398"/>
  <c r="J722"/>
  <c r="J523"/>
  <c r="BK400"/>
  <c r="BK684"/>
  <c r="J400"/>
  <c r="BK694"/>
  <c r="J452"/>
  <c r="BK339"/>
  <c i="3" r="BK84"/>
  <c r="BK90"/>
  <c i="4" r="J161"/>
  <c r="BK121"/>
  <c r="BK157"/>
  <c r="BK187"/>
  <c r="BK117"/>
  <c r="J138"/>
  <c i="6" r="F34"/>
  <c i="1" r="BA59"/>
  <c i="2" r="J544"/>
  <c r="BK295"/>
  <c r="J583"/>
  <c r="J449"/>
  <c r="J138"/>
  <c r="BK526"/>
  <c r="J344"/>
  <c r="BK608"/>
  <c r="J407"/>
  <c r="BK114"/>
  <c i="3" r="J111"/>
  <c i="4" r="J184"/>
  <c r="J140"/>
  <c r="BK179"/>
  <c r="J121"/>
  <c r="J142"/>
  <c r="BK163"/>
  <c r="J92"/>
  <c i="7" r="BK83"/>
  <c r="BK86"/>
  <c i="2" l="1" r="P98"/>
  <c r="T137"/>
  <c r="BK316"/>
  <c r="J316"/>
  <c r="J63"/>
  <c r="T393"/>
  <c r="T406"/>
  <c r="P412"/>
  <c r="BK424"/>
  <c r="J424"/>
  <c r="J68"/>
  <c r="BK442"/>
  <c r="J442"/>
  <c r="J69"/>
  <c r="P502"/>
  <c r="T525"/>
  <c r="BK635"/>
  <c r="J635"/>
  <c r="J72"/>
  <c r="R762"/>
  <c r="R781"/>
  <c i="3" r="P83"/>
  <c r="P82"/>
  <c r="P81"/>
  <c i="1" r="AU56"/>
  <c i="4" r="BK89"/>
  <c r="J89"/>
  <c r="J61"/>
  <c r="T96"/>
  <c r="T108"/>
  <c r="BK129"/>
  <c r="J129"/>
  <c r="J65"/>
  <c r="BK156"/>
  <c r="J156"/>
  <c r="J66"/>
  <c r="BK183"/>
  <c r="J183"/>
  <c r="J67"/>
  <c i="2" r="R98"/>
  <c r="P137"/>
  <c r="P316"/>
  <c r="P393"/>
  <c r="P406"/>
  <c r="BK412"/>
  <c r="J412"/>
  <c r="J67"/>
  <c r="P424"/>
  <c r="T442"/>
  <c r="BK502"/>
  <c r="J502"/>
  <c r="J70"/>
  <c r="P525"/>
  <c r="P635"/>
  <c r="P762"/>
  <c r="P781"/>
  <c i="3" r="R83"/>
  <c r="R82"/>
  <c r="R81"/>
  <c i="4" r="T89"/>
  <c r="T88"/>
  <c r="R96"/>
  <c r="BK108"/>
  <c r="J108"/>
  <c r="J64"/>
  <c r="P129"/>
  <c r="R156"/>
  <c r="P183"/>
  <c i="7" r="P81"/>
  <c r="P80"/>
  <c i="1" r="AU60"/>
  <c i="2" r="BK98"/>
  <c r="J98"/>
  <c r="J61"/>
  <c r="R137"/>
  <c r="R316"/>
  <c r="BK393"/>
  <c r="J393"/>
  <c r="J64"/>
  <c r="BK406"/>
  <c r="J406"/>
  <c r="J65"/>
  <c r="T412"/>
  <c r="R424"/>
  <c r="P442"/>
  <c r="R502"/>
  <c r="R525"/>
  <c r="R635"/>
  <c r="T762"/>
  <c r="T781"/>
  <c i="3" r="BK83"/>
  <c r="J83"/>
  <c r="J61"/>
  <c i="4" r="R89"/>
  <c r="R88"/>
  <c r="P96"/>
  <c r="R108"/>
  <c r="R129"/>
  <c r="T156"/>
  <c r="T183"/>
  <c i="7" r="BK81"/>
  <c r="BK80"/>
  <c r="J80"/>
  <c r="J59"/>
  <c r="T81"/>
  <c r="T80"/>
  <c i="2" r="T98"/>
  <c r="BK137"/>
  <c r="J137"/>
  <c r="J62"/>
  <c r="T316"/>
  <c r="R393"/>
  <c r="R406"/>
  <c r="R412"/>
  <c r="T424"/>
  <c r="R442"/>
  <c r="T502"/>
  <c r="BK525"/>
  <c r="J525"/>
  <c r="J71"/>
  <c r="T635"/>
  <c r="BK762"/>
  <c r="J762"/>
  <c r="J75"/>
  <c r="BK781"/>
  <c r="J781"/>
  <c r="J76"/>
  <c i="3" r="T83"/>
  <c r="T82"/>
  <c r="T81"/>
  <c i="4" r="P89"/>
  <c r="P88"/>
  <c r="BK96"/>
  <c r="J96"/>
  <c r="J62"/>
  <c r="P108"/>
  <c r="T129"/>
  <c r="P156"/>
  <c r="R183"/>
  <c i="7" r="R81"/>
  <c r="R80"/>
  <c i="5" r="BK83"/>
  <c r="BK82"/>
  <c r="J82"/>
  <c r="J60"/>
  <c i="6" r="BK83"/>
  <c r="J83"/>
  <c r="J61"/>
  <c i="2" r="BK696"/>
  <c r="J696"/>
  <c r="J73"/>
  <c r="BK700"/>
  <c r="J700"/>
  <c r="J74"/>
  <c i="7" r="J54"/>
  <c r="E70"/>
  <c r="F76"/>
  <c r="BE82"/>
  <c r="BE83"/>
  <c r="BE84"/>
  <c r="F55"/>
  <c r="J74"/>
  <c r="BE85"/>
  <c r="BE87"/>
  <c r="J55"/>
  <c r="BE86"/>
  <c i="5" r="J83"/>
  <c r="J61"/>
  <c i="6" r="J55"/>
  <c i="5" r="BK81"/>
  <c r="J81"/>
  <c r="J59"/>
  <c i="6" r="E48"/>
  <c r="J52"/>
  <c r="BE84"/>
  <c r="F55"/>
  <c i="4" r="BK88"/>
  <c r="BK107"/>
  <c r="J107"/>
  <c r="J63"/>
  <c i="5" r="E71"/>
  <c r="BE84"/>
  <c r="J78"/>
  <c r="J52"/>
  <c r="F78"/>
  <c i="4" r="F84"/>
  <c r="BE104"/>
  <c r="BE111"/>
  <c r="BE119"/>
  <c r="BE123"/>
  <c r="BE134"/>
  <c r="BE138"/>
  <c r="BE154"/>
  <c r="BE161"/>
  <c r="BE171"/>
  <c r="E77"/>
  <c r="BE90"/>
  <c r="BE97"/>
  <c r="BE113"/>
  <c r="BE132"/>
  <c r="BE146"/>
  <c r="BE148"/>
  <c r="BE157"/>
  <c r="BE159"/>
  <c r="BE163"/>
  <c r="BE165"/>
  <c r="BE167"/>
  <c r="BE175"/>
  <c r="BE177"/>
  <c r="BE179"/>
  <c r="BE181"/>
  <c r="BE184"/>
  <c r="BE92"/>
  <c r="BE94"/>
  <c r="BE99"/>
  <c r="BE109"/>
  <c r="BE121"/>
  <c r="BE125"/>
  <c r="BE130"/>
  <c r="BE136"/>
  <c r="BE144"/>
  <c r="BE169"/>
  <c r="BE185"/>
  <c r="BE187"/>
  <c r="J52"/>
  <c r="BE101"/>
  <c r="BE115"/>
  <c r="BE117"/>
  <c r="BE127"/>
  <c r="BE140"/>
  <c r="BE142"/>
  <c r="BE150"/>
  <c r="BE152"/>
  <c r="BE173"/>
  <c i="3" r="E71"/>
  <c r="BE84"/>
  <c r="BE87"/>
  <c r="BE93"/>
  <c r="BE117"/>
  <c r="BE120"/>
  <c r="BE123"/>
  <c r="J52"/>
  <c r="F55"/>
  <c r="BE99"/>
  <c r="BE105"/>
  <c r="J78"/>
  <c r="BE96"/>
  <c r="BE108"/>
  <c r="BE111"/>
  <c r="BE90"/>
  <c r="BE102"/>
  <c r="BE114"/>
  <c i="2" r="F55"/>
  <c r="BE99"/>
  <c r="BE360"/>
  <c r="BE396"/>
  <c r="BE398"/>
  <c r="BE400"/>
  <c r="BE418"/>
  <c r="BE458"/>
  <c r="BE461"/>
  <c r="BE482"/>
  <c r="BE508"/>
  <c r="BE513"/>
  <c r="BE518"/>
  <c r="BE523"/>
  <c r="BE684"/>
  <c r="BE701"/>
  <c r="BE769"/>
  <c r="E48"/>
  <c r="J90"/>
  <c r="J93"/>
  <c r="BE120"/>
  <c r="BE270"/>
  <c r="BE287"/>
  <c r="BE295"/>
  <c r="BE383"/>
  <c r="BE394"/>
  <c r="BE407"/>
  <c r="BE413"/>
  <c r="BE435"/>
  <c r="BE440"/>
  <c r="BE449"/>
  <c r="BE467"/>
  <c r="BE470"/>
  <c r="BE473"/>
  <c r="BE491"/>
  <c r="BE535"/>
  <c r="BE549"/>
  <c r="BE567"/>
  <c r="BE575"/>
  <c r="BE608"/>
  <c r="BE722"/>
  <c r="BE763"/>
  <c r="BE766"/>
  <c r="BE778"/>
  <c r="BE782"/>
  <c r="BE783"/>
  <c r="BE109"/>
  <c r="BE138"/>
  <c r="BE231"/>
  <c r="BE304"/>
  <c r="BE326"/>
  <c r="BE339"/>
  <c r="BE344"/>
  <c r="BE354"/>
  <c r="BE404"/>
  <c r="BE422"/>
  <c r="BE443"/>
  <c r="BE452"/>
  <c r="BE464"/>
  <c r="BE500"/>
  <c r="BE526"/>
  <c r="BE544"/>
  <c r="BE583"/>
  <c r="BE694"/>
  <c r="BE772"/>
  <c r="BE104"/>
  <c r="BE114"/>
  <c r="BE155"/>
  <c r="BE193"/>
  <c r="BE309"/>
  <c r="BE317"/>
  <c r="BE349"/>
  <c r="BE366"/>
  <c r="BE409"/>
  <c r="BE425"/>
  <c r="BE430"/>
  <c r="BE446"/>
  <c r="BE455"/>
  <c r="BE503"/>
  <c r="BE558"/>
  <c r="BE633"/>
  <c r="BE636"/>
  <c r="BE652"/>
  <c r="BE668"/>
  <c r="BE697"/>
  <c r="BE775"/>
  <c i="3" r="F36"/>
  <c i="1" r="BC56"/>
  <c i="7" r="J34"/>
  <c i="1" r="AW60"/>
  <c i="2" r="F34"/>
  <c i="1" r="BA55"/>
  <c i="4" r="F34"/>
  <c i="1" r="BA57"/>
  <c i="7" r="F35"/>
  <c i="1" r="BB60"/>
  <c i="3" r="F34"/>
  <c i="1" r="BA56"/>
  <c i="4" r="F35"/>
  <c i="1" r="BB57"/>
  <c i="3" r="F35"/>
  <c i="1" r="BB56"/>
  <c i="6" r="J34"/>
  <c i="1" r="AW59"/>
  <c i="2" r="F37"/>
  <c i="1" r="BD55"/>
  <c i="5" r="F33"/>
  <c i="1" r="AZ58"/>
  <c i="6" r="J33"/>
  <c i="1" r="AV59"/>
  <c i="3" r="F37"/>
  <c i="1" r="BD56"/>
  <c i="5" r="J34"/>
  <c i="1" r="AW58"/>
  <c i="7" r="F37"/>
  <c i="1" r="BD60"/>
  <c i="2" r="F36"/>
  <c i="1" r="BC55"/>
  <c i="3" r="J34"/>
  <c i="1" r="AW56"/>
  <c i="2" r="J34"/>
  <c i="1" r="AW55"/>
  <c i="4" r="F36"/>
  <c i="1" r="BC57"/>
  <c i="4" r="F37"/>
  <c i="1" r="BD57"/>
  <c i="4" r="J34"/>
  <c i="1" r="AW57"/>
  <c i="7" r="F34"/>
  <c i="1" r="BA60"/>
  <c i="2" r="F35"/>
  <c i="1" r="BB55"/>
  <c i="7" r="F36"/>
  <c i="1" r="BC60"/>
  <c i="4" l="1" r="R107"/>
  <c i="2" r="P411"/>
  <c r="T411"/>
  <c i="4" r="T107"/>
  <c r="T87"/>
  <c i="2" r="R97"/>
  <c i="4" r="P107"/>
  <c r="P87"/>
  <c i="1" r="AU57"/>
  <c i="2" r="R411"/>
  <c r="T97"/>
  <c r="T96"/>
  <c i="4" r="R87"/>
  <c i="2" r="P97"/>
  <c r="P96"/>
  <c i="1" r="AU55"/>
  <c i="7" r="J81"/>
  <c r="J60"/>
  <c i="3" r="BK82"/>
  <c r="J82"/>
  <c r="J60"/>
  <c i="2" r="BK97"/>
  <c r="J97"/>
  <c r="J60"/>
  <c r="BK411"/>
  <c r="J411"/>
  <c r="J66"/>
  <c i="6" r="BK82"/>
  <c r="J82"/>
  <c r="J60"/>
  <c i="4" r="BK87"/>
  <c r="J87"/>
  <c r="J88"/>
  <c r="J60"/>
  <c i="3" r="F33"/>
  <c i="1" r="AZ56"/>
  <c r="BA54"/>
  <c r="AW54"/>
  <c r="AK30"/>
  <c i="3" r="J33"/>
  <c i="1" r="AV56"/>
  <c r="AT56"/>
  <c i="5" r="J30"/>
  <c i="1" r="AG58"/>
  <c r="BD54"/>
  <c r="W33"/>
  <c i="4" r="J30"/>
  <c i="1" r="AG57"/>
  <c r="AT59"/>
  <c r="BC54"/>
  <c r="W32"/>
  <c i="2" r="J33"/>
  <c i="1" r="AV55"/>
  <c r="AT55"/>
  <c i="6" r="F33"/>
  <c i="1" r="AZ59"/>
  <c i="7" r="F33"/>
  <c i="1" r="AZ60"/>
  <c i="7" r="J30"/>
  <c i="1" r="AG60"/>
  <c i="4" r="J33"/>
  <c i="1" r="AV57"/>
  <c r="AT57"/>
  <c i="7" r="J33"/>
  <c i="1" r="AV60"/>
  <c r="AT60"/>
  <c r="AN60"/>
  <c i="2" r="F33"/>
  <c i="1" r="AZ55"/>
  <c i="4" r="F33"/>
  <c i="1" r="AZ57"/>
  <c i="5" r="J33"/>
  <c i="1" r="AV58"/>
  <c r="AT58"/>
  <c r="BB54"/>
  <c r="W31"/>
  <c i="2" l="1" r="R96"/>
  <c i="3" r="BK81"/>
  <c r="J81"/>
  <c r="J59"/>
  <c i="6" r="BK81"/>
  <c r="J81"/>
  <c r="J59"/>
  <c i="2" r="BK96"/>
  <c r="J96"/>
  <c r="J59"/>
  <c i="7" r="J39"/>
  <c i="1" r="AN58"/>
  <c r="AN57"/>
  <c i="4" r="J59"/>
  <c i="5" r="J39"/>
  <c i="4" r="J39"/>
  <c i="1" r="AY54"/>
  <c r="AX54"/>
  <c r="AZ54"/>
  <c r="W29"/>
  <c r="W30"/>
  <c r="AU54"/>
  <c i="3" l="1" r="J30"/>
  <c i="1" r="AG56"/>
  <c i="6" r="J30"/>
  <c i="1" r="AG59"/>
  <c i="2" r="J30"/>
  <c i="1" r="AG55"/>
  <c r="AV54"/>
  <c r="AK29"/>
  <c i="6" l="1" r="J39"/>
  <c i="2" r="J39"/>
  <c i="3" r="J39"/>
  <c i="1" r="AN59"/>
  <c r="AN55"/>
  <c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<sst xmlns="http://schemas.openxmlformats.org/spreadsheetml/2006/main">
  <si>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</si>
  <si>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</si>
  <si>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</si>
  <si>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</si>
  <si>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</si>
  <si>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{609a94bc-a641-4f87-b327-3591d7a4996a}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</si>
  <si>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</si>
  <si>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</si>
  <si>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</si>
  <si>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</si>
  <si>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</si>
  <si>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</si>
  <si>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</si>
  <si>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</si>
  <si>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N6892022a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</si>
  <si>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</si>
  <si>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</si>
  <si>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Pracoviště skiaskopie Nemocnice ve Frýdku-Místku</t>
  </si>
  <si>
    <t>KSO:</t>
  </si>
  <si>
    <t/>
  </si>
  <si>
    <t>CC-CZ:</t>
  </si>
  <si>
    <t>Místo:</t>
  </si>
  <si>
    <t xml:space="preserve"> </t>
  </si>
  <si>
    <t>Datum:</t>
  </si>
  <si>
    <t>20. 4. 2022</t>
  </si>
  <si>
    <t>Zadavatel:</t>
  </si>
  <si>
    <t>IČ:</t>
  </si>
  <si>
    <t>Nemocnice ve F-M, El. Krásnohorské 321, F-M</t>
  </si>
  <si>
    <t>DIČ:</t>
  </si>
  <si>
    <t>Uchazeč:</t>
  </si>
  <si>
    <t>Vyplň údaj</t>
  </si>
  <si>
    <t>Projektant:</t>
  </si>
  <si>
    <t>Janda &amp; Zezula, Lomná 1895, Frenštát p.R.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</si>
  <si>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</si>
  <si>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</si>
  <si>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</si>
  <si>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</si>
  <si>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</si>
  <si>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</si>
  <si>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</si>
  <si>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</si>
  <si>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</si>
  <si>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</si>
  <si>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</si>
  <si>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</si>
  <si>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</si>
  <si>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</si>
  <si>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</si>
  <si>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</si>
  <si>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</si>
  <si>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</si>
  <si>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</si>
  <si>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</si>
  <si>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</si>
  <si>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</si>
  <si>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</si>
  <si>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</si>
  <si>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</si>
  <si>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</si>
  <si>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</si>
  <si>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</si>
  <si>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</si>
  <si>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</si>
  <si>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</si>
  <si>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</si>
  <si>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</si>
  <si>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</si>
  <si>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</si>
  <si>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</si>
  <si>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</si>
  <si>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</si>
  <si>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</si>
  <si>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</si>
  <si>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</si>
  <si>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</si>
  <si>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</si>
  <si>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</si>
  <si>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- stavební řešení</t>
  </si>
  <si>
    <t>STA</t>
  </si>
  <si>
    <t>1</t>
  </si>
  <si>
    <t>{cd76c1d3-b98e-46c1-a664-fd6621186198}</t>
  </si>
  <si>
    <t>2</t>
  </si>
  <si>
    <t>02</t>
  </si>
  <si>
    <t>Elektroinstalace</t>
  </si>
  <si>
    <t>{093778a6-1c9f-4a67-84c7-e72f8ecbd842}</t>
  </si>
  <si>
    <t>03</t>
  </si>
  <si>
    <t>Zdravotechnické instalace</t>
  </si>
  <si>
    <t>{a67c48e5-86fa-4c8c-9524-266ea69e6bc9}</t>
  </si>
  <si>
    <t>04</t>
  </si>
  <si>
    <t>Vzduchotechnika chlazení</t>
  </si>
  <si>
    <t>{5113f6ab-4fd3-45d4-9682-c06c4073880c}</t>
  </si>
  <si>
    <t>05</t>
  </si>
  <si>
    <t>Mediciální plyny</t>
  </si>
  <si>
    <t>{044268e4-c564-430a-9136-e0d09595a3d9}</t>
  </si>
  <si>
    <t>06</t>
  </si>
  <si>
    <t>RTG stativ a lékařské panely</t>
  </si>
  <si>
    <t>{1729ae4b-a83c-4b78-b659-078e1bf388b2}</t>
  </si>
  <si>
    <t>KRYCÍ LIST SOUPISU PRACÍ</t>
  </si>
  <si>
    <t>Objekt:</t>
  </si>
  <si>
    <t>01 - Architektonicko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</si>
  <si>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</si>
  <si>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</si>
  <si>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</si>
  <si>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</si>
  <si>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</si>
  <si>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</si>
  <si>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</si>
  <si>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</si>
  <si>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</si>
  <si>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</si>
  <si>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</si>
  <si>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</si>
  <si>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</si>
  <si>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</si>
  <si>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</si>
  <si>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</si>
  <si>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</si>
  <si>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</si>
  <si>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</si>
  <si>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</si>
  <si>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</si>
  <si>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</si>
  <si>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</si>
  <si>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</si>
  <si>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</si>
  <si>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</si>
  <si>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</si>
  <si>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</si>
  <si>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</si>
  <si>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</si>
  <si>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</si>
  <si>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</si>
  <si>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</si>
  <si>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</si>
  <si>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</si>
  <si>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</si>
  <si>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</si>
  <si>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</si>
  <si>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</si>
  <si>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</si>
  <si>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</si>
  <si>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Překlady nenosné z pórobetonu osazené do tenkého maltového lože, výšky do 250 mm, šířky překladu 100 mm, délky překladu do 1000 mm</t>
  </si>
  <si>
    <t>kus</t>
  </si>
  <si>
    <t>CS ÚRS 2022 01</t>
  </si>
  <si>
    <t>4</t>
  </si>
  <si>
    <t>-269109530</t>
  </si>
  <si>
    <t>Online PSC</t>
  </si>
  <si>
    <t>https://podminky.urs.cz/item/CS_URS_2022_01/317142420</t>
  </si>
  <si>
    <t>VV</t>
  </si>
  <si>
    <t>půdorys 2.NP nový stav</t>
  </si>
  <si>
    <t>Součet</t>
  </si>
  <si>
    <t>317142432</t>
  </si>
  <si>
    <t>Překlady nenosné z pórobetonu osazené do tenkého maltového lože, výšky do 250 mm, šířky překladu 125 mm, délky překladu přes 1000 do 1250 mm</t>
  </si>
  <si>
    <t>-603522520</t>
  </si>
  <si>
    <t>https://podminky.urs.cz/item/CS_URS_2022_01/317142432</t>
  </si>
  <si>
    <t>1+1+1+1+1+1+1+1+1</t>
  </si>
  <si>
    <t>317142436</t>
  </si>
  <si>
    <t>Překlady nenosné z pórobetonu osazené do tenkého maltového lože, výšky do 250 mm, šířky překladu 125 mm, délky překladu přes 1500 do 2000 mm</t>
  </si>
  <si>
    <t>960225825</t>
  </si>
  <si>
    <t>https://podminky.urs.cz/item/CS_URS_2022_01/317142436</t>
  </si>
  <si>
    <t>342272225</t>
  </si>
  <si>
    <t>Příčky z pórobetonových tvárnic hladkých na tenké maltové lože objemová hmotnost do 500 kg/m3, tloušťka příčky 100 mm</t>
  </si>
  <si>
    <t>m2</t>
  </si>
  <si>
    <t>243998577</t>
  </si>
  <si>
    <t>https://podminky.urs.cz/item/CS_URS_2022_01/342272225</t>
  </si>
  <si>
    <t>1,55*3,5</t>
  </si>
  <si>
    <t>-0,7*2,02</t>
  </si>
  <si>
    <t>5</t>
  </si>
  <si>
    <t>342272235</t>
  </si>
  <si>
    <t>Příčky z pórobetonových tvárnic hladkých na tenké maltové lože objemová hmotnost do 500 kg/m3, tloušťka příčky 125 mm</t>
  </si>
  <si>
    <t>1332705907</t>
  </si>
  <si>
    <t>https://podminky.urs.cz/item/CS_URS_2022_01/342272235</t>
  </si>
  <si>
    <t>2,5*3,5</t>
  </si>
  <si>
    <t>2,28*3,5</t>
  </si>
  <si>
    <t>-0,9*2,02</t>
  </si>
  <si>
    <t>6,3*3,5</t>
  </si>
  <si>
    <t>-(0,9*2,02*2+1*1)</t>
  </si>
  <si>
    <t>2,075*3,5</t>
  </si>
  <si>
    <t>-1,2*2,02</t>
  </si>
  <si>
    <t>(2,1+1,15)*3,5</t>
  </si>
  <si>
    <t>2,1*3,5</t>
  </si>
  <si>
    <t>1,5*3,5</t>
  </si>
  <si>
    <t>-0,8*2,02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</si>
  <si>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</si>
  <si>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</si>
  <si>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</si>
  <si>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</si>
  <si>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-875320856</t>
  </si>
  <si>
    <t>https://podminky.urs.cz/item/CS_URS_2022_01/612131101</t>
  </si>
  <si>
    <t>2.34 WC</t>
  </si>
  <si>
    <t>(0,65+0,5+0,9+0,9)*3,5</t>
  </si>
  <si>
    <t>(1,025+1,55)*3,5</t>
  </si>
  <si>
    <t>2.35 popisovna RTG</t>
  </si>
  <si>
    <t>(3,9+2,025+0,9+0,935+3)*3,5</t>
  </si>
  <si>
    <t>-0,9*3,5</t>
  </si>
  <si>
    <t>2.36b pohotovostní WC</t>
  </si>
  <si>
    <t>(1,5+0,9)*3,5</t>
  </si>
  <si>
    <t>(1+1,5)*3,5</t>
  </si>
  <si>
    <t>2.36a svlékací box</t>
  </si>
  <si>
    <t>(0,95+2,04+2)*3,5</t>
  </si>
  <si>
    <t>7</t>
  </si>
  <si>
    <t>612131121</t>
  </si>
  <si>
    <t>Podkladní a spojovací vrstva vnitřních omítaných ploch penetrace disperzní nanášená ručně stěn</t>
  </si>
  <si>
    <t>1709151341</t>
  </si>
  <si>
    <t>https://podminky.urs.cz/item/CS_URS_2022_01/612131121</t>
  </si>
  <si>
    <t>(0,65+0,5+0,9+0,9+1,55+1,46)*3,5</t>
  </si>
  <si>
    <t>(1,025+1,55)*2*3,5</t>
  </si>
  <si>
    <t>-(0,7*2,02)*2</t>
  </si>
  <si>
    <t>(3,9+2,025+0,9+0,935+3+2,5)*3,5</t>
  </si>
  <si>
    <t>-(0,9*3,5+0,7*2,02)</t>
  </si>
  <si>
    <t>2.33 ovladovna</t>
  </si>
  <si>
    <t>(2,5+3,9+2,7+3,9)*3,5</t>
  </si>
  <si>
    <t>-(0,9*3,5+0,9*2,02*2+1*1+0,9*2,02)</t>
  </si>
  <si>
    <t>2.33a sklad</t>
  </si>
  <si>
    <t>(2,28+2,3+2,8+1,7+0,5+0,6)*3,5</t>
  </si>
  <si>
    <t>-(0,9*2,02)*2</t>
  </si>
  <si>
    <t>2.36 vyšetřovna RTG</t>
  </si>
  <si>
    <t>(7,4+2,3+1+2,075+0,9+0,3+0,4+0,4+0,3+2+8,5+6,3)*3,5</t>
  </si>
  <si>
    <t>-(0,9*2,02*2+1*1+1,2*2,02+0,9*2,02)</t>
  </si>
  <si>
    <t>(0,4*4)*3,5</t>
  </si>
  <si>
    <t>(1,5+0,9)*2*3,5</t>
  </si>
  <si>
    <t>(1+1,5)*2*3,5</t>
  </si>
  <si>
    <t>-(0,8*2,02)*2</t>
  </si>
  <si>
    <t>(2,02+1,9+2,04+2)*3,5</t>
  </si>
  <si>
    <t>2.32b chodba</t>
  </si>
  <si>
    <t>(0,9+0,4+1,625+1,1+2,075+1,1+1,15+1+0,9)*3,5</t>
  </si>
  <si>
    <t>-(0,8*2,02+1,2*2,02+0,9*2,02)</t>
  </si>
  <si>
    <t>2.32 chodba</t>
  </si>
  <si>
    <t>1,6*2,3</t>
  </si>
  <si>
    <t>-1*2,02</t>
  </si>
  <si>
    <t>8</t>
  </si>
  <si>
    <t>612142001</t>
  </si>
  <si>
    <t>Potažení vnitřních ploch pletivem v ploše nebo pruzích, na plném podkladu sklovláknitým vtlačením do tmelu stěn</t>
  </si>
  <si>
    <t>754545902</t>
  </si>
  <si>
    <t>https://podminky.urs.cz/item/CS_URS_2022_01/612142001</t>
  </si>
  <si>
    <t>9</t>
  </si>
  <si>
    <t>612311131</t>
  </si>
  <si>
    <t>Potažení vnitřních ploch vápenným štukem tloušťky do 3 mm svislých konstrukcí stěn</t>
  </si>
  <si>
    <t>1312282326</t>
  </si>
  <si>
    <t>https://podminky.urs.cz/item/CS_URS_2022_01/612311131</t>
  </si>
  <si>
    <t>-38,806</t>
  </si>
  <si>
    <t>10</t>
  </si>
  <si>
    <t>612321111</t>
  </si>
  <si>
    <t>Omítka vápenocementová vnitřních ploch nanášená ručně jednovrstvá, tloušťky do 10 mm hrubá zatřená svislých konstrukcí stěn</t>
  </si>
  <si>
    <t>989612452</t>
  </si>
  <si>
    <t>https://podminky.urs.cz/item/CS_URS_2022_01/612321111</t>
  </si>
  <si>
    <t>11</t>
  </si>
  <si>
    <t>612325101</t>
  </si>
  <si>
    <t>Vápenocementová omítka rýh hrubá ve stěnách, šířky rýhy do 150 mm</t>
  </si>
  <si>
    <t>419192258</t>
  </si>
  <si>
    <t>https://podminky.urs.cz/item/CS_URS_2022_01/612325101</t>
  </si>
  <si>
    <t>půdorys 2.NP bourací práce</t>
  </si>
  <si>
    <t>3,5*0,15</t>
  </si>
  <si>
    <t>12</t>
  </si>
  <si>
    <t>612831121</t>
  </si>
  <si>
    <t>Omítka stínící barytová vnitřních ploch nanášená ručně jednovrstvá, tloušťky do 10 mm hladká svislých konstrukcí stěn</t>
  </si>
  <si>
    <t>358061224</t>
  </si>
  <si>
    <t>https://podminky.urs.cz/item/CS_URS_2022_01/612831121</t>
  </si>
  <si>
    <t>-1*3,1</t>
  </si>
  <si>
    <t>13</t>
  </si>
  <si>
    <t>632451105</t>
  </si>
  <si>
    <t>Potěr cementový samonivelační ze suchých směsí tloušťky přes 10 do 15 mm</t>
  </si>
  <si>
    <t>-1884232913</t>
  </si>
  <si>
    <t>https://podminky.urs.cz/item/CS_URS_2022_01/632451105</t>
  </si>
  <si>
    <t>10,7+6,5+3,4+10,6+4,1+2,9</t>
  </si>
  <si>
    <t>14</t>
  </si>
  <si>
    <t>632452441</t>
  </si>
  <si>
    <t>Doplnění cementového potěru na mazaninách a betonových podkladech (s dodáním hmot), hlazeného dřevěným nebo ocelovým hladítkem, plochy jednotlivě přes 1 m2 do 4 m2 a tl. přes 30 do 40 mm</t>
  </si>
  <si>
    <t>800641480</t>
  </si>
  <si>
    <t>https://podminky.urs.cz/item/CS_URS_2022_01/632452441</t>
  </si>
  <si>
    <t>4,075*0,15</t>
  </si>
  <si>
    <t>2,1*0,15</t>
  </si>
  <si>
    <t>4,885*0,15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</si>
  <si>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</si>
  <si>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</si>
  <si>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</si>
  <si>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-272062417</t>
  </si>
  <si>
    <t>https://podminky.urs.cz/item/CS_URS_2022_01/949101111</t>
  </si>
  <si>
    <t>17,6+36,6+34,8+17,6</t>
  </si>
  <si>
    <t>Mezisoučet</t>
  </si>
  <si>
    <t>10,7+6,5+3,4+10,6+55,4+4,1+2,9</t>
  </si>
  <si>
    <t>16</t>
  </si>
  <si>
    <t>962031133</t>
  </si>
  <si>
    <t>Bourání příček z cihel, tvárnic nebo příčkovek z cihel pálených, plných nebo dutých na maltu vápennou nebo vápenocementovou, tl. do 150 mm</t>
  </si>
  <si>
    <t>696835124</t>
  </si>
  <si>
    <t>https://podminky.urs.cz/item/CS_URS_2022_01/962031133</t>
  </si>
  <si>
    <t>2.34 šatna</t>
  </si>
  <si>
    <t>4,075*3,5</t>
  </si>
  <si>
    <t>2,1*4,075</t>
  </si>
  <si>
    <t>2.35 šatna</t>
  </si>
  <si>
    <t>0,35*3,5</t>
  </si>
  <si>
    <t>0,475*3,5</t>
  </si>
  <si>
    <t>4,885*3,5</t>
  </si>
  <si>
    <t>0,33*3,5</t>
  </si>
  <si>
    <t>17</t>
  </si>
  <si>
    <t>965046111</t>
  </si>
  <si>
    <t>Broušení stávajících betonových podlah úběr do 3 mm</t>
  </si>
  <si>
    <t>2146163496</t>
  </si>
  <si>
    <t>https://podminky.urs.cz/item/CS_URS_2022_01/965046111</t>
  </si>
  <si>
    <t>18</t>
  </si>
  <si>
    <t>965046119</t>
  </si>
  <si>
    <t>Broušení stávajících betonových podlah Příplatek k ceně za každý další 1 mm úběru</t>
  </si>
  <si>
    <t>717880557</t>
  </si>
  <si>
    <t>https://podminky.urs.cz/item/CS_URS_2022_01/965046119</t>
  </si>
  <si>
    <t>(17,6+36,6+34,8+17,6)*3</t>
  </si>
  <si>
    <t>19</t>
  </si>
  <si>
    <t>965081213</t>
  </si>
  <si>
    <t>Bourání podlah z dlaždic bez podkladního lože nebo mazaniny, s jakoukoliv výplní spár keramických nebo xylolitových tl. do 10 mm, plochy přes 1 m2</t>
  </si>
  <si>
    <t>1217529571</t>
  </si>
  <si>
    <t>https://podminky.urs.cz/item/CS_URS_2022_01/965081213</t>
  </si>
  <si>
    <t>17,6+17,6</t>
  </si>
  <si>
    <t>20</t>
  </si>
  <si>
    <t>968072455</t>
  </si>
  <si>
    <t>Vybourání kovových rámů oken s křídly, dveřních zárubní, vrat, stěn, ostění nebo obkladů dveřních zárubní, plochy do 2 m2</t>
  </si>
  <si>
    <t>780743170</t>
  </si>
  <si>
    <t>https://podminky.urs.cz/item/CS_URS_2022_01/968072455</t>
  </si>
  <si>
    <t>0,9*1,97</t>
  </si>
  <si>
    <t>971033631</t>
  </si>
  <si>
    <t>Vybourání otvorů ve zdivu základovém nebo nadzákladovém z cihel, tvárnic, příčkovek z cihel pálených na maltu vápennou nebo vápenocementovou plochy do 4 m2, tl. do 150 mm</t>
  </si>
  <si>
    <t>-188995590</t>
  </si>
  <si>
    <t>https://podminky.urs.cz/item/CS_URS_2022_01/971033631</t>
  </si>
  <si>
    <t>0,9*2,15</t>
  </si>
  <si>
    <t>22</t>
  </si>
  <si>
    <t>978013191</t>
  </si>
  <si>
    <t>Otlučení vápenných nebo vápenocementových omítek vnitřních ploch stěn s vyškrabáním spar, s očištěním zdiva, v rozsahu přes 50 do 100 %</t>
  </si>
  <si>
    <t>429160565</t>
  </si>
  <si>
    <t>https://podminky.urs.cz/item/CS_URS_2022_01/978013191</t>
  </si>
  <si>
    <t>půdorys 2.NP bourání</t>
  </si>
  <si>
    <t>2.33 hyg.buňka</t>
  </si>
  <si>
    <t>(3,975+0,5+0,9+2,025+5,6+2,025+0,9+1)*1</t>
  </si>
  <si>
    <t>2.36 hyg.buňka</t>
  </si>
  <si>
    <t>(5,6+2,025+0,9+0,465+3,975+0,935+0,95+2,04)*1</t>
  </si>
  <si>
    <t>-0,9*2</t>
  </si>
  <si>
    <t>23</t>
  </si>
  <si>
    <t>978059541</t>
  </si>
  <si>
    <t>Odsekání obkladů stěn včetně otlučení podkladní omítky až na zdivo z obkládaček vnitřních, z jakýchkoliv materiálů, plochy přes 1 m2</t>
  </si>
  <si>
    <t>-1599435630</t>
  </si>
  <si>
    <t>https://podminky.urs.cz/item/CS_URS_2022_01/978059541</t>
  </si>
  <si>
    <t>(3,975+0,5+0,9+2,025+5,6+2,025+0,9+1)*2,5</t>
  </si>
  <si>
    <t>(5,6+2,025+0,9+0,465+3,975+0,935+0,95+2,04)*2,5</t>
  </si>
  <si>
    <t>997</t>
  </si>
  <si>
    <t>Přesun sutě</t>
  </si>
  <si>
    <t>24</t>
  </si>
  <si>
    <t>997013212</t>
  </si>
  <si>
    <t>Vnitrostaveništní doprava suti a vybouraných hmot vodorovně do 50 m svisle ručně pro budovy a haly výšky přes 6 do 9 m</t>
  </si>
  <si>
    <t>t</t>
  </si>
  <si>
    <t>1873837432</t>
  </si>
  <si>
    <t>https://podminky.urs.cz/item/CS_URS_2022_01/997013212</t>
  </si>
  <si>
    <t>25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</si>
  <si>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</si>
  <si>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</si>
  <si>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1218289818</t>
  </si>
  <si>
    <t>https://podminky.urs.cz/item/CS_URS_2022_01/997013219</t>
  </si>
  <si>
    <t>26</t>
  </si>
  <si>
    <t>997013501</t>
  </si>
  <si>
    <t>Odvoz suti a vybouraných hmot na skládku nebo meziskládku se složením, na vzdálenost do 1 km</t>
  </si>
  <si>
    <t>1555002843</t>
  </si>
  <si>
    <t>https://podminky.urs.cz/item/CS_URS_2022_01/997013501</t>
  </si>
  <si>
    <t>27</t>
  </si>
  <si>
    <t>997013509</t>
  </si>
  <si>
    <t>Odvoz suti a vybouraných hmot na skládku nebo meziskládku se složením, na vzdálenost Příplatek k ceně za každý další i započatý 1 km přes 1 km</t>
  </si>
  <si>
    <t>-1636402071</t>
  </si>
  <si>
    <t>https://podminky.urs.cz/item/CS_URS_2022_01/997013509</t>
  </si>
  <si>
    <t>24,95*9</t>
  </si>
  <si>
    <t>28</t>
  </si>
  <si>
    <t>997013631</t>
  </si>
  <si>
    <t>Poplatek za uložení stavebního odpadu na skládce (skládkovné) směsného stavebního a demoličního zatříděného do Katalogu odpadů pod kódem 17 09 04</t>
  </si>
  <si>
    <t>569621399</t>
  </si>
  <si>
    <t>https://podminky.urs.cz/item/CS_URS_2022_01/997013631</t>
  </si>
  <si>
    <t>998</t>
  </si>
  <si>
    <t>Přesun hmot</t>
  </si>
  <si>
    <t>29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</si>
  <si>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</si>
  <si>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</si>
  <si>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222233809</t>
  </si>
  <si>
    <t>https://podminky.urs.cz/item/CS_URS_2022_01/998018002</t>
  </si>
  <si>
    <t>30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</si>
  <si>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</si>
  <si>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</si>
  <si>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-1219477193</t>
  </si>
  <si>
    <t>https://podminky.urs.cz/item/CS_URS_2022_01/998018011</t>
  </si>
  <si>
    <t>PSV</t>
  </si>
  <si>
    <t>Práce a dodávky PSV</t>
  </si>
  <si>
    <t>711</t>
  </si>
  <si>
    <t>Izolace proti vodě, vlhkosti a plynům</t>
  </si>
  <si>
    <t>31</t>
  </si>
  <si>
    <t>711493112</t>
  </si>
  <si>
    <t>Izolace proti podpovrchové a tlakové vodě - ostatní na ploše vodorovné V jednosložkovou na bázi cementu</t>
  </si>
  <si>
    <t>-1230286853</t>
  </si>
  <si>
    <t>https://podminky.urs.cz/item/CS_URS_2022_01/711493112</t>
  </si>
  <si>
    <t>3,4+2,9</t>
  </si>
  <si>
    <t>32</t>
  </si>
  <si>
    <t>711493122</t>
  </si>
  <si>
    <t>Izolace proti podpovrchové a tlakové vodě - ostatní na ploše svislé S jednosložkovou na bázi cementu</t>
  </si>
  <si>
    <t>-889741993</t>
  </si>
  <si>
    <t>https://podminky.urs.cz/item/CS_URS_2022_01/711493122</t>
  </si>
  <si>
    <t>39,906</t>
  </si>
  <si>
    <t>33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</si>
  <si>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</si>
  <si>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</si>
  <si>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</si>
  <si>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-218309260</t>
  </si>
  <si>
    <t>https://podminky.urs.cz/item/CS_URS_2022_01/998711202</t>
  </si>
  <si>
    <t>763</t>
  </si>
  <si>
    <t>Konstrukce suché výstavby</t>
  </si>
  <si>
    <t>34</t>
  </si>
  <si>
    <t>763431031</t>
  </si>
  <si>
    <t>Montáž podhledu minerálního včetně zavěšeného roštu skrytého s panely vyjímatelnými jakékoliv velikosti panelů</t>
  </si>
  <si>
    <t>-854744958</t>
  </si>
  <si>
    <t>https://podminky.urs.cz/item/CS_URS_2022_01/763431031</t>
  </si>
  <si>
    <t>35</t>
  </si>
  <si>
    <t>M</t>
  </si>
  <si>
    <t>59036045</t>
  </si>
  <si>
    <t>panel akustický viditelný zapuštěný rošt bílá rastr š 24mm tl 20mm</t>
  </si>
  <si>
    <t>-1564392811</t>
  </si>
  <si>
    <t>93,6*1,05 'Přepočtené koeficientem množství</t>
  </si>
  <si>
    <t>36</t>
  </si>
  <si>
    <t>763431802</t>
  </si>
  <si>
    <t>Demontáž podhledu minerálního na zavěšeném na roštu polozapuštěném</t>
  </si>
  <si>
    <t>2088763835</t>
  </si>
  <si>
    <t>https://podminky.urs.cz/item/CS_URS_2022_01/763431802</t>
  </si>
  <si>
    <t>37</t>
  </si>
  <si>
    <t>998763402</t>
  </si>
  <si>
    <t>Přesun hmot pro konstrukce montované z desek stanovený procentní sazbou (%) z ceny vodorovná dopravní vzdálenost do 50 m v objektech výšky přes 6 do 12 m</t>
  </si>
  <si>
    <t>-1445775377</t>
  </si>
  <si>
    <t>https://podminky.urs.cz/item/CS_URS_2022_01/998763402</t>
  </si>
  <si>
    <t>766</t>
  </si>
  <si>
    <t>Konstrukce truhlářské</t>
  </si>
  <si>
    <t>38</t>
  </si>
  <si>
    <t>76601</t>
  </si>
  <si>
    <t>Montáž pozorovacího okna</t>
  </si>
  <si>
    <t>kpl</t>
  </si>
  <si>
    <t>vlastní</t>
  </si>
  <si>
    <t>1256045478</t>
  </si>
  <si>
    <t>39</t>
  </si>
  <si>
    <t>76602</t>
  </si>
  <si>
    <t>Dodávka pozorovacího okna 1000 x 1000 mm</t>
  </si>
  <si>
    <t>ks</t>
  </si>
  <si>
    <t>-23146104</t>
  </si>
  <si>
    <t>40</t>
  </si>
  <si>
    <t>76604</t>
  </si>
  <si>
    <t>D+M Pb dveří dvoukřídlých 1200x1970 mm včetně zárubní</t>
  </si>
  <si>
    <t>-57946346</t>
  </si>
  <si>
    <t>41</t>
  </si>
  <si>
    <t>76605</t>
  </si>
  <si>
    <t>D+M Pb dveří 800x1970 mm včetně zárubní</t>
  </si>
  <si>
    <t>1380807701</t>
  </si>
  <si>
    <t>42</t>
  </si>
  <si>
    <t>76606</t>
  </si>
  <si>
    <t>D+M Pb dveří 800x1970 mm posuvné včetně zárubní</t>
  </si>
  <si>
    <t>1407703787</t>
  </si>
  <si>
    <t>43</t>
  </si>
  <si>
    <t>76607</t>
  </si>
  <si>
    <t>D+M dveří 800/1970 včetně zárubní a kování</t>
  </si>
  <si>
    <t>534376910</t>
  </si>
  <si>
    <t>44</t>
  </si>
  <si>
    <t>76608</t>
  </si>
  <si>
    <t>D+M dveří 900/1970 včetně zárubní a kování</t>
  </si>
  <si>
    <t>-1411253819</t>
  </si>
  <si>
    <t>45</t>
  </si>
  <si>
    <t>76609</t>
  </si>
  <si>
    <t>D+M dveří 600x1970 včetně zárubní a kování</t>
  </si>
  <si>
    <t>-1858186980</t>
  </si>
  <si>
    <t>46</t>
  </si>
  <si>
    <t>76610</t>
  </si>
  <si>
    <t>D+M dveří posuvné 600x1970 včetně pouzdra a kování</t>
  </si>
  <si>
    <t>-319158796</t>
  </si>
  <si>
    <t>47</t>
  </si>
  <si>
    <t>76611</t>
  </si>
  <si>
    <t>D+M dveří posuvné 800x1970 včetně pouzdra a kování</t>
  </si>
  <si>
    <t>-1807899424</t>
  </si>
  <si>
    <t>48</t>
  </si>
  <si>
    <t>766111820</t>
  </si>
  <si>
    <t>Demontáž dřevěných stěn plných</t>
  </si>
  <si>
    <t>575278804</t>
  </si>
  <si>
    <t>https://podminky.urs.cz/item/CS_URS_2022_01/766111820</t>
  </si>
  <si>
    <t>protiprašná opatření</t>
  </si>
  <si>
    <t>(1+1+1)*2,2</t>
  </si>
  <si>
    <t>(1+6,5+1)*3,5</t>
  </si>
  <si>
    <t>49</t>
  </si>
  <si>
    <t>766121220</t>
  </si>
  <si>
    <t>Montáž dřevěných stěn plných, s výplní palubovkou nebo překližkou, výšky přes 2,75 do 3,50 m</t>
  </si>
  <si>
    <t>1157326553</t>
  </si>
  <si>
    <t>https://podminky.urs.cz/item/CS_URS_2022_01/766121220</t>
  </si>
  <si>
    <t>50</t>
  </si>
  <si>
    <t>60722251</t>
  </si>
  <si>
    <t>deska dřevotřísková surová 2070x2800mm tl 10mm</t>
  </si>
  <si>
    <t>-2143384649</t>
  </si>
  <si>
    <t>42,95*1,05 'Přepočtené koeficientem množství</t>
  </si>
  <si>
    <t>51</t>
  </si>
  <si>
    <t>998766202</t>
  </si>
  <si>
    <t>Přesun hmot pro konstrukce truhlářské stanovený procentní sazbou (%) z ceny vodorovná dopravní vzdálenost do 50 m v objektech výšky přes 6 do 12 m</t>
  </si>
  <si>
    <t>883396016</t>
  </si>
  <si>
    <t>https://podminky.urs.cz/item/CS_URS_2022_01/998766202</t>
  </si>
  <si>
    <t>771</t>
  </si>
  <si>
    <t>Podlahy z dlaždic</t>
  </si>
  <si>
    <t>52</t>
  </si>
  <si>
    <t>771151023</t>
  </si>
  <si>
    <t>Příprava podkladu před provedením dlažby samonivelační stěrka min.pevnosti 30 MPa, tloušťky přes 5 do 8 mm</t>
  </si>
  <si>
    <t>2118386293</t>
  </si>
  <si>
    <t>https://podminky.urs.cz/item/CS_URS_2022_01/771151023</t>
  </si>
  <si>
    <t>53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</si>
  <si>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</si>
  <si>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</si>
  <si>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1359634869</t>
  </si>
  <si>
    <t>https://podminky.urs.cz/item/CS_URS_2022_01/771574263</t>
  </si>
  <si>
    <t>54</t>
  </si>
  <si>
    <t>59761409</t>
  </si>
  <si>
    <t>dlažba keramická slinutá protiskluzná do interiéru i exteriéru pro vysoké mechanické namáhání přes 9 do 12ks/m2</t>
  </si>
  <si>
    <t>-184160876</t>
  </si>
  <si>
    <t>6,3*1,1 'Přepočtené koeficientem množství</t>
  </si>
  <si>
    <t>55</t>
  </si>
  <si>
    <t>771577111</t>
  </si>
  <si>
    <t>Montáž podlah z dlaždic keramických lepených flexibilním lepidlem Příplatek k cenám za plochu do 5 m2 jednotlivě</t>
  </si>
  <si>
    <t>489143170</t>
  </si>
  <si>
    <t>https://podminky.urs.cz/item/CS_URS_2022_01/771577111</t>
  </si>
  <si>
    <t>56</t>
  </si>
  <si>
    <t>998771202</t>
  </si>
  <si>
    <t>Přesun hmot pro podlahy z dlaždic stanovený procentní sazbou (%) z ceny vodorovná dopravní vzdálenost do 50 m v objektech výšky přes 6 do 12 m</t>
  </si>
  <si>
    <t>-2030901580</t>
  </si>
  <si>
    <t>https://podminky.urs.cz/item/CS_URS_2022_01/998771202</t>
  </si>
  <si>
    <t>776</t>
  </si>
  <si>
    <t>Podlahy povlakové</t>
  </si>
  <si>
    <t>57</t>
  </si>
  <si>
    <t>776121321</t>
  </si>
  <si>
    <t>Příprava podkladu penetrace neředěná podlah</t>
  </si>
  <si>
    <t>1232398695</t>
  </si>
  <si>
    <t>https://podminky.urs.cz/item/CS_URS_2022_01/776121321</t>
  </si>
  <si>
    <t>10,7+6,5+10,6+55,4+4,1</t>
  </si>
  <si>
    <t>1,625*0,5</t>
  </si>
  <si>
    <t>2,075*1,9</t>
  </si>
  <si>
    <t>1,15*0,9</t>
  </si>
  <si>
    <t>58</t>
  </si>
  <si>
    <t>776141124</t>
  </si>
  <si>
    <t>Příprava podkladu vyrovnání samonivelační stěrkou podlah min.pevnosti 30 MPa, tloušťky přes 8 do 10 mm</t>
  </si>
  <si>
    <t>890016774</t>
  </si>
  <si>
    <t>https://podminky.urs.cz/item/CS_URS_2022_01/776141124</t>
  </si>
  <si>
    <t>59</t>
  </si>
  <si>
    <t>776201811</t>
  </si>
  <si>
    <t>Demontáž povlakových podlahovin lepených ručně bez podložky</t>
  </si>
  <si>
    <t>807781800</t>
  </si>
  <si>
    <t>https://podminky.urs.cz/item/CS_URS_2022_01/776201811</t>
  </si>
  <si>
    <t>36,6+34,8</t>
  </si>
  <si>
    <t>60</t>
  </si>
  <si>
    <t>776221111</t>
  </si>
  <si>
    <t>Montáž podlahovin z PVC lepením standardním lepidlem z pásů standardních</t>
  </si>
  <si>
    <t>-1028466143</t>
  </si>
  <si>
    <t>https://podminky.urs.cz/item/CS_URS_2022_01/776221111</t>
  </si>
  <si>
    <t>6,5+10,6+4,1</t>
  </si>
  <si>
    <t>61</t>
  </si>
  <si>
    <t>28412285</t>
  </si>
  <si>
    <t>krytina podlahová heterogenní tl 2mm</t>
  </si>
  <si>
    <t>1803443026</t>
  </si>
  <si>
    <t>26,991*1,1 'Přepočtené koeficientem množství</t>
  </si>
  <si>
    <t>62</t>
  </si>
  <si>
    <t>776221121</t>
  </si>
  <si>
    <t>Montáž podlahovin z PVC lepením standardním lepidlem z pásů elektrostaticky vodivých</t>
  </si>
  <si>
    <t>565402663</t>
  </si>
  <si>
    <t>https://podminky.urs.cz/item/CS_URS_2022_01/776221121</t>
  </si>
  <si>
    <t>vyšetřovna</t>
  </si>
  <si>
    <t>55,4</t>
  </si>
  <si>
    <t>ovladovna</t>
  </si>
  <si>
    <t>10,7</t>
  </si>
  <si>
    <t>63</t>
  </si>
  <si>
    <t>28410242</t>
  </si>
  <si>
    <t>krytina podlahová homogenní elektrostaticky vodivá tl 2,0mm 608x608mm</t>
  </si>
  <si>
    <t>1197899815</t>
  </si>
  <si>
    <t>66,1*1,1 'Přepočtené koeficientem množství</t>
  </si>
  <si>
    <t>64</t>
  </si>
  <si>
    <t>776411111</t>
  </si>
  <si>
    <t>Montáž soklíků lepením obvodových, výšky do 80 mm</t>
  </si>
  <si>
    <t>m</t>
  </si>
  <si>
    <t>-960368689</t>
  </si>
  <si>
    <t>https://podminky.urs.cz/item/CS_URS_2022_01/776411111</t>
  </si>
  <si>
    <t>(3,9+2,025+0,9+0,935+3+2,5)</t>
  </si>
  <si>
    <t>-(0,9+0,7)</t>
  </si>
  <si>
    <t>(2,5+3,9+2,7+3,9)</t>
  </si>
  <si>
    <t>-(0,9+0,9*2+0,9)</t>
  </si>
  <si>
    <t>(2,28+2,3+2,8+1,7+0,5+0,6)</t>
  </si>
  <si>
    <t>-(0,9)*2</t>
  </si>
  <si>
    <t>(7,4+2,3+1+2,075+0,9+0,3+0,4+0,4+0,3+2+8,5+6,3)</t>
  </si>
  <si>
    <t>-(0,9*2++1,2+0,9)</t>
  </si>
  <si>
    <t>(0,4*4)</t>
  </si>
  <si>
    <t>(2,02+1,9+2,04+2)</t>
  </si>
  <si>
    <t>(0,9+0,4+1,625+1,1+2,075+1,1+1,15+1+0,9)</t>
  </si>
  <si>
    <t>-(0,8+1,2+0,9)</t>
  </si>
  <si>
    <t>0,9+0,9</t>
  </si>
  <si>
    <t>65</t>
  </si>
  <si>
    <t>28411010</t>
  </si>
  <si>
    <t>lišta soklová PVC 20x100mm</t>
  </si>
  <si>
    <t>2134454644</t>
  </si>
  <si>
    <t>74,325*1,02 'Přepočtené koeficientem množství</t>
  </si>
  <si>
    <t>66</t>
  </si>
  <si>
    <t>998776202</t>
  </si>
  <si>
    <t>Přesun hmot pro podlahy povlakové stanovený procentní sazbou (%) z ceny vodorovná dopravní vzdálenost do 50 m v objektech výšky přes 6 do 12 m</t>
  </si>
  <si>
    <t>-1560169545</t>
  </si>
  <si>
    <t>https://podminky.urs.cz/item/CS_URS_2022_01/998776202</t>
  </si>
  <si>
    <t>781</t>
  </si>
  <si>
    <t>Dokončovací práce - obklady</t>
  </si>
  <si>
    <t>67</t>
  </si>
  <si>
    <t>781121011</t>
  </si>
  <si>
    <t>Příprava podkladu před provedením obkladu nátěr penetrační na stěnu</t>
  </si>
  <si>
    <t>-1164106159</t>
  </si>
  <si>
    <t>https://podminky.urs.cz/item/CS_URS_2022_01/781121011</t>
  </si>
  <si>
    <t>(1,46+0,65+0,5+0,9+0,9+1,55)*2,05</t>
  </si>
  <si>
    <t>-(0,7*2,02)</t>
  </si>
  <si>
    <t>(1,025+1,55)*2*2,05</t>
  </si>
  <si>
    <t>2.36b WC</t>
  </si>
  <si>
    <t>(0,9+1,5)*2*2,05</t>
  </si>
  <si>
    <t>-(0,8*2,02)</t>
  </si>
  <si>
    <t>(1+1,5)*2*2,05</t>
  </si>
  <si>
    <t>1*3,1</t>
  </si>
  <si>
    <t>68</t>
  </si>
  <si>
    <t>781474115</t>
  </si>
  <si>
    <t>Montáž obkladů vnitřních stěn z dlaždic keramických lepených flexibilním lepidlem maloformátových hladkých přes 22 do 25 ks/m2</t>
  </si>
  <si>
    <t>-1553104203</t>
  </si>
  <si>
    <t>https://podminky.urs.cz/item/CS_URS_2022_01/781474115</t>
  </si>
  <si>
    <t>69</t>
  </si>
  <si>
    <t>59761039</t>
  </si>
  <si>
    <t>obklad keramický hladký přes 22 do 25ks/m2</t>
  </si>
  <si>
    <t>1636766844</t>
  </si>
  <si>
    <t>39,906*1,1 'Přepočtené koeficientem množství</t>
  </si>
  <si>
    <t>70</t>
  </si>
  <si>
    <t>781494511</t>
  </si>
  <si>
    <t>Obklad - dokončující práce profily ukončovací lepené flexibilním lepidlem ukončovací</t>
  </si>
  <si>
    <t>6349301</t>
  </si>
  <si>
    <t>https://podminky.urs.cz/item/CS_URS_2022_01/781494511</t>
  </si>
  <si>
    <t>(1,46+0,65+0,5+0,9+0,9+1,55)</t>
  </si>
  <si>
    <t>(1,025+1,55)*2</t>
  </si>
  <si>
    <t>(0,9+1,5)*2</t>
  </si>
  <si>
    <t>(1+1,5)*2</t>
  </si>
  <si>
    <t>71</t>
  </si>
  <si>
    <t>998781202</t>
  </si>
  <si>
    <t>Přesun hmot pro obklady keramické stanovený procentní sazbou (%) z ceny vodorovná dopravní vzdálenost do 50 m v objektech výšky přes 6 do 12 m</t>
  </si>
  <si>
    <t>258450358</t>
  </si>
  <si>
    <t>https://podminky.urs.cz/item/CS_URS_2022_01/998781202</t>
  </si>
  <si>
    <t>783</t>
  </si>
  <si>
    <t>Dokončovací práce - nátěry</t>
  </si>
  <si>
    <t>72</t>
  </si>
  <si>
    <t>783001</t>
  </si>
  <si>
    <t>Nátěr zárubní</t>
  </si>
  <si>
    <t>406416867</t>
  </si>
  <si>
    <t>784</t>
  </si>
  <si>
    <t>Dokončovací práce - malby a tapety</t>
  </si>
  <si>
    <t>73</t>
  </si>
  <si>
    <t>784121001</t>
  </si>
  <si>
    <t>Oškrabání malby v místnostech výšky do 3,80 m</t>
  </si>
  <si>
    <t>1708820064</t>
  </si>
  <si>
    <t>https://podminky.urs.cz/item/CS_URS_2022_01/784121001</t>
  </si>
  <si>
    <t>(5,1+4,075+2,1+5,8+1,7+0,5+0,8+0,5+3,9)*3,5</t>
  </si>
  <si>
    <t>-(1*2,02+0,9*2)</t>
  </si>
  <si>
    <t>(4,8+3,9+0,4+0,4+0,3+2+5,5)*3,5</t>
  </si>
  <si>
    <t>-(0,9*2+0,9*2)</t>
  </si>
  <si>
    <t>6,5*3,5</t>
  </si>
  <si>
    <t>-4,885*3,5</t>
  </si>
  <si>
    <t>(0,4+0,8)*3,5</t>
  </si>
  <si>
    <t>74</t>
  </si>
  <si>
    <t>784211101</t>
  </si>
  <si>
    <t>Malby z malířských směsí oděruvzdorných za mokra dvojnásobné, bílé za mokra oděruvzdorné výborně v místnostech výšky do 3,80 m</t>
  </si>
  <si>
    <t>-776399777</t>
  </si>
  <si>
    <t>https://podminky.urs.cz/item/CS_URS_2022_01/784211101</t>
  </si>
  <si>
    <t>odpočet obkladů</t>
  </si>
  <si>
    <t>OST</t>
  </si>
  <si>
    <t>Ostatní</t>
  </si>
  <si>
    <t>75</t>
  </si>
  <si>
    <t>OST 01</t>
  </si>
  <si>
    <t>Nová stropní konstrukce včetně statiky</t>
  </si>
  <si>
    <t>512</t>
  </si>
  <si>
    <t>953443350</t>
  </si>
  <si>
    <t>76</t>
  </si>
  <si>
    <t>OST 02</t>
  </si>
  <si>
    <t>Podpěrní kovová konstrukce podlahy včetně statiky</t>
  </si>
  <si>
    <t>1879424317</t>
  </si>
  <si>
    <t>77</t>
  </si>
  <si>
    <t>OST 03</t>
  </si>
  <si>
    <t>Kotvení stropního závěsu</t>
  </si>
  <si>
    <t>1540847563</t>
  </si>
  <si>
    <t>78</t>
  </si>
  <si>
    <t>OST 04</t>
  </si>
  <si>
    <t>Pomocné lešení</t>
  </si>
  <si>
    <t>726885322</t>
  </si>
  <si>
    <t>79</t>
  </si>
  <si>
    <t>OST 05</t>
  </si>
  <si>
    <t>Montážní kameny</t>
  </si>
  <si>
    <t>-359348901</t>
  </si>
  <si>
    <t>80</t>
  </si>
  <si>
    <t>OST 06</t>
  </si>
  <si>
    <t xml:space="preserve">Zpracování PD skutečného provedení stavebních úprav </t>
  </si>
  <si>
    <t>-1086679896</t>
  </si>
  <si>
    <t>VRN</t>
  </si>
  <si>
    <t>Vedlejší rozpočtové náklady</t>
  </si>
  <si>
    <t>81</t>
  </si>
  <si>
    <t>VRN 01</t>
  </si>
  <si>
    <t>Zařízení staveniště</t>
  </si>
  <si>
    <t>-1104738669</t>
  </si>
  <si>
    <t>82</t>
  </si>
  <si>
    <t>VRN 02</t>
  </si>
  <si>
    <t>Provoz investora</t>
  </si>
  <si>
    <t>-2047326903</t>
  </si>
  <si>
    <t>02 -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</si>
  <si>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</si>
  <si>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</si>
  <si>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</si>
  <si>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</si>
  <si>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</si>
  <si>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21001</t>
  </si>
  <si>
    <t>Úprava rozvodů datové kabeláže RJ 45</t>
  </si>
  <si>
    <t>soubor</t>
  </si>
  <si>
    <t>1067855374</t>
  </si>
  <si>
    <t>21003</t>
  </si>
  <si>
    <t xml:space="preserve">D+M nového el. přívodu J CYKY 5x90 </t>
  </si>
  <si>
    <t>21033044</t>
  </si>
  <si>
    <t>110</t>
  </si>
  <si>
    <t>21005</t>
  </si>
  <si>
    <t>D+M kabeláž chlazení (CYKY 5x35)</t>
  </si>
  <si>
    <t>-1789672800</t>
  </si>
  <si>
    <t>21006</t>
  </si>
  <si>
    <t>D+M vyrážecí tlačítko včetně kabeláže</t>
  </si>
  <si>
    <t>-57702030</t>
  </si>
  <si>
    <t>21007</t>
  </si>
  <si>
    <t>D+M start stop tlačítka v ovladovně</t>
  </si>
  <si>
    <t>-587395342</t>
  </si>
  <si>
    <t>21008</t>
  </si>
  <si>
    <t>D+M Led svítidla 600 x 600 do kazetového podhledu</t>
  </si>
  <si>
    <t>-1234032287</t>
  </si>
  <si>
    <t>21009</t>
  </si>
  <si>
    <t xml:space="preserve">D+M LED nápis "RTG záření NEVSTUPOVAT" </t>
  </si>
  <si>
    <t>623937138</t>
  </si>
  <si>
    <t>21010</t>
  </si>
  <si>
    <t>D+M LED nápis "Nevstupovat" 12V</t>
  </si>
  <si>
    <t>1117065047</t>
  </si>
  <si>
    <t>21011</t>
  </si>
  <si>
    <t>D+M zdroj 12 V pro led světla</t>
  </si>
  <si>
    <t>-1104543967</t>
  </si>
  <si>
    <t>21012</t>
  </si>
  <si>
    <t>Úprava elektroinstalace (zásuvky, vypínače)</t>
  </si>
  <si>
    <t>1905462033</t>
  </si>
  <si>
    <t>21013</t>
  </si>
  <si>
    <t>Elektroinstalace pro svítidla a stmívače</t>
  </si>
  <si>
    <t>-1005110988</t>
  </si>
  <si>
    <t>21014</t>
  </si>
  <si>
    <t xml:space="preserve">D+M zemnící krabice včetně napojení </t>
  </si>
  <si>
    <t>987866816</t>
  </si>
  <si>
    <t>21015</t>
  </si>
  <si>
    <t>M nového rozvaděče</t>
  </si>
  <si>
    <t>-681396841</t>
  </si>
  <si>
    <t>21016</t>
  </si>
  <si>
    <t>Revize elektro</t>
  </si>
  <si>
    <t>-1150007786</t>
  </si>
  <si>
    <t>03 - Zdravotechnické instalace</t>
  </si>
  <si>
    <t>Frýdek-Místek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</si>
  <si>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</si>
  <si>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</si>
  <si>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</si>
  <si>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</si>
  <si>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974031132</t>
  </si>
  <si>
    <t>Vysekání rýh ve zdivu cihelném na maltu vápennou nebo vápenocementovou do hl. 50 mm a šířky do 70 mm</t>
  </si>
  <si>
    <t>2091151546</t>
  </si>
  <si>
    <t>https://podminky.urs.cz/item/CS_URS_2022_01/974031132</t>
  </si>
  <si>
    <t>974031143</t>
  </si>
  <si>
    <t>Vysekání rýh ve zdivu cihelném na maltu vápennou nebo vápenocementovou do hl. 70 mm a šířky do 100 mm</t>
  </si>
  <si>
    <t>-341370174</t>
  </si>
  <si>
    <t>https://podminky.urs.cz/item/CS_URS_2022_01/974031143</t>
  </si>
  <si>
    <t>974031145</t>
  </si>
  <si>
    <t>Vysekání rýh ve zdivu cihelném na maltu vápennou nebo vápenocementovou do hl. 70 mm a šířky do 200 mm</t>
  </si>
  <si>
    <t>-215130478</t>
  </si>
  <si>
    <t>https://podminky.urs.cz/item/CS_URS_2022_01/974031145</t>
  </si>
  <si>
    <t>997013111</t>
  </si>
  <si>
    <t>Vnitrostaveništní doprava suti a vybouraných hmot vodorovně do 50 m svisle s použitím mechanizace pro budovy a haly výšky do 6 m</t>
  </si>
  <si>
    <t>1539191822</t>
  </si>
  <si>
    <t>https://podminky.urs.cz/item/CS_URS_2022_01/997013111</t>
  </si>
  <si>
    <t>-429440792</t>
  </si>
  <si>
    <t>-2128714165</t>
  </si>
  <si>
    <t>1,257*14 "Přepočtené koeficientem množství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</si>
  <si>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</si>
  <si>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</si>
  <si>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-1813833458</t>
  </si>
  <si>
    <t>https://podminky.urs.cz/item/CS_URS_2022_01/997013609</t>
  </si>
  <si>
    <t>1,257*1,65 "Přepočtené koeficientem množství</t>
  </si>
  <si>
    <t>721</t>
  </si>
  <si>
    <t>Zdravotechnika - vnitřní kanalizace</t>
  </si>
  <si>
    <t>721171803</t>
  </si>
  <si>
    <t>Demontáž potrubí z novodurových trub odpadních nebo připojovacích do D 75</t>
  </si>
  <si>
    <t>-127698061</t>
  </si>
  <si>
    <t>https://podminky.urs.cz/item/CS_URS_2022_01/721171803</t>
  </si>
  <si>
    <t>721171905</t>
  </si>
  <si>
    <t>Opravy odpadního potrubí plastového vsazení odbočky do potrubí DN 110</t>
  </si>
  <si>
    <t>1586773540</t>
  </si>
  <si>
    <t>https://podminky.urs.cz/item/CS_URS_2022_01/721171905</t>
  </si>
  <si>
    <t>721171915</t>
  </si>
  <si>
    <t>Opravy odpadního potrubí plastového propojení dosavadního potrubí DN 110</t>
  </si>
  <si>
    <t>1211925418</t>
  </si>
  <si>
    <t>https://podminky.urs.cz/item/CS_URS_2022_01/721171915</t>
  </si>
  <si>
    <t>721174025</t>
  </si>
  <si>
    <t>Potrubí z trub polypropylenových odpadní (svislé) DN 110</t>
  </si>
  <si>
    <t>1064798169</t>
  </si>
  <si>
    <t>https://podminky.urs.cz/item/CS_URS_2022_01/721174025</t>
  </si>
  <si>
    <t>721174043</t>
  </si>
  <si>
    <t>Potrubí z trub polypropylenových připojovací DN 50</t>
  </si>
  <si>
    <t>-1421737431</t>
  </si>
  <si>
    <t>https://podminky.urs.cz/item/CS_URS_2022_01/721174043</t>
  </si>
  <si>
    <t>721194104</t>
  </si>
  <si>
    <t>Vyměření přípojek na potrubí vyvedení a upevnění odpadních výpustek DN 40</t>
  </si>
  <si>
    <t>1114352384</t>
  </si>
  <si>
    <t>https://podminky.urs.cz/item/CS_URS_2022_01/721194104</t>
  </si>
  <si>
    <t>721194105</t>
  </si>
  <si>
    <t>Vyměření přípojek na potrubí vyvedení a upevnění odpadních výpustek DN 50</t>
  </si>
  <si>
    <t>-1429235629</t>
  </si>
  <si>
    <t>https://podminky.urs.cz/item/CS_URS_2022_01/721194105</t>
  </si>
  <si>
    <t>721194109</t>
  </si>
  <si>
    <t>Vyměření přípojek na potrubí vyvedení a upevnění odpadních výpustek DN 110</t>
  </si>
  <si>
    <t>-473402260</t>
  </si>
  <si>
    <t>https://podminky.urs.cz/item/CS_URS_2022_01/721194109</t>
  </si>
  <si>
    <t>721290111</t>
  </si>
  <si>
    <t>Zkouška těsnosti kanalizace v objektech vodou do DN 125</t>
  </si>
  <si>
    <t>-1410843412</t>
  </si>
  <si>
    <t>https://podminky.urs.cz/item/CS_URS_2022_01/721290111</t>
  </si>
  <si>
    <t>998721102</t>
  </si>
  <si>
    <t>Přesun hmot pro vnitřní kanalizace stanovený z hmotnosti přesunovaného materiálu vodorovná dopravní vzdálenost do 50 m v objektech výšky přes 6 do 12 m</t>
  </si>
  <si>
    <t>1762748562</t>
  </si>
  <si>
    <t>https://podminky.urs.cz/item/CS_URS_2022_01/998721102</t>
  </si>
  <si>
    <t>722</t>
  </si>
  <si>
    <t>Zdravotechnika - vnitřní vodovod</t>
  </si>
  <si>
    <t>722160107</t>
  </si>
  <si>
    <t>Potrubí z měděných trubek měkkých, spojovaných tvrdým pájením Ø 18/1</t>
  </si>
  <si>
    <t>-1507036814</t>
  </si>
  <si>
    <t>https://podminky.urs.cz/item/CS_URS_2022_01/722160107</t>
  </si>
  <si>
    <t>722160108</t>
  </si>
  <si>
    <t>Potrubí z měděných trubek měkkých, spojovaných tvrdým pájením Ø 22/1</t>
  </si>
  <si>
    <t>1285661870</t>
  </si>
  <si>
    <t>https://podminky.urs.cz/item/CS_URS_2022_01/722160108</t>
  </si>
  <si>
    <t>722160801</t>
  </si>
  <si>
    <t>Demontáž potrubí z měděných trubek Ø do 35/1,5</t>
  </si>
  <si>
    <t>-898515648</t>
  </si>
  <si>
    <t>https://podminky.urs.cz/item/CS_URS_2022_01/722160801</t>
  </si>
  <si>
    <t>722160954</t>
  </si>
  <si>
    <t>Opravy rozvodů potrubí z měděných trubek propojení potrubí Ø 22/1,5</t>
  </si>
  <si>
    <t>843263940</t>
  </si>
  <si>
    <t>https://podminky.urs.cz/item/CS_URS_2022_01/722160954</t>
  </si>
  <si>
    <t>722160974</t>
  </si>
  <si>
    <t>Opravy rozvodů potrubí z měděných trubek vsazení odbočky na stávající potrubí o rozměrech Ø 22/1,5</t>
  </si>
  <si>
    <t>1483129025</t>
  </si>
  <si>
    <t>https://podminky.urs.cz/item/CS_URS_2022_01/722160974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</si>
  <si>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</si>
  <si>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</si>
  <si>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1654394476</t>
  </si>
  <si>
    <t>https://podminky.urs.cz/item/CS_URS_2022_01/722181211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</si>
  <si>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</si>
  <si>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</si>
  <si>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-691306098</t>
  </si>
  <si>
    <t>https://podminky.urs.cz/item/CS_URS_2022_01/722181221</t>
  </si>
  <si>
    <t>722190401</t>
  </si>
  <si>
    <t>Zřízení přípojek na potrubí vyvedení a upevnění výpustek do DN 25</t>
  </si>
  <si>
    <t>1524202770</t>
  </si>
  <si>
    <t>https://podminky.urs.cz/item/CS_URS_2022_01/722190401</t>
  </si>
  <si>
    <t>722220111</t>
  </si>
  <si>
    <t>Armatury s jedním závitem nástěnky pro výtokový ventil G 1/2"</t>
  </si>
  <si>
    <t>-1034581255</t>
  </si>
  <si>
    <t>https://podminky.urs.cz/item/CS_URS_2022_01/722220111</t>
  </si>
  <si>
    <t>722232043</t>
  </si>
  <si>
    <t>Armatury se dvěma závity kulové kohouty PN 42 do 185 °C přímé vnitřní závit G 1/2"</t>
  </si>
  <si>
    <t>1248553896</t>
  </si>
  <si>
    <t>https://podminky.urs.cz/item/CS_URS_2022_01/722232043</t>
  </si>
  <si>
    <t>722290226</t>
  </si>
  <si>
    <t>Zkoušky, proplach a desinfekce vodovodního potrubí zkoušky těsnosti vodovodního potrubí závitového do DN 50</t>
  </si>
  <si>
    <t>1914769087</t>
  </si>
  <si>
    <t>https://podminky.urs.cz/item/CS_URS_2022_01/722290226</t>
  </si>
  <si>
    <t>722290234</t>
  </si>
  <si>
    <t>Zkoušky, proplach a desinfekce vodovodního potrubí proplach a desinfekce vodovodního potrubí do DN 80</t>
  </si>
  <si>
    <t>-361145911</t>
  </si>
  <si>
    <t>https://podminky.urs.cz/item/CS_URS_2022_01/722290234</t>
  </si>
  <si>
    <t>998722102</t>
  </si>
  <si>
    <t>Přesun hmot pro vnitřní vodovod stanovený z hmotnosti přesunovaného materiálu vodorovná dopravní vzdálenost do 50 m v objektech výšky přes 6 do 12 m</t>
  </si>
  <si>
    <t>-1858245677</t>
  </si>
  <si>
    <t>https://podminky.urs.cz/item/CS_URS_2022_01/998722102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</si>
  <si>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</si>
  <si>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</si>
  <si>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</si>
  <si>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</si>
  <si>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1444605740</t>
  </si>
  <si>
    <t>https://podminky.urs.cz/item/CS_URS_2022_01/725112022</t>
  </si>
  <si>
    <t>725210821</t>
  </si>
  <si>
    <t>Demontáž umyvadel bez výtokových armatur umyvadel</t>
  </si>
  <si>
    <t>1779485400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</si>
  <si>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</si>
  <si>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</si>
  <si>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</si>
  <si>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-617274869</t>
  </si>
  <si>
    <t>https://podminky.urs.cz/item/CS_URS_2022_01/725211602</t>
  </si>
  <si>
    <t>725240812</t>
  </si>
  <si>
    <t>Demontáž sprchových kabin a vaniček bez výtokových armatur vaniček</t>
  </si>
  <si>
    <t>1653507619</t>
  </si>
  <si>
    <t>https://podminky.urs.cz/item/CS_URS_2022_01/725240812</t>
  </si>
  <si>
    <t>725820802</t>
  </si>
  <si>
    <t>Demontáž baterií stojánkových do 1 otvoru</t>
  </si>
  <si>
    <t>1112651458</t>
  </si>
  <si>
    <t>https://podminky.urs.cz/item/CS_URS_2022_01/725820802</t>
  </si>
  <si>
    <t>725821329</t>
  </si>
  <si>
    <t>Baterie dřezové stojánkové pákové s otáčivým ústím a délkou ramínka s vytahovací sprškou</t>
  </si>
  <si>
    <t>-690499761</t>
  </si>
  <si>
    <t>https://podminky.urs.cz/item/CS_URS_2022_01/725821329</t>
  </si>
  <si>
    <t>725822611</t>
  </si>
  <si>
    <t>Baterie umyvadlové stojánkové pákové bez výpusti</t>
  </si>
  <si>
    <t>908638828</t>
  </si>
  <si>
    <t>https://podminky.urs.cz/item/CS_URS_2022_01/725822611</t>
  </si>
  <si>
    <t>725840850</t>
  </si>
  <si>
    <t>Demontáž baterií sprchových diferenciálních do G 3/4 x 1</t>
  </si>
  <si>
    <t>-845649467</t>
  </si>
  <si>
    <t>https://podminky.urs.cz/item/CS_URS_2022_01/725840850</t>
  </si>
  <si>
    <t>725860811</t>
  </si>
  <si>
    <t>Demontáž zápachových uzávěrek pro zařizovací předměty jednoduchých</t>
  </si>
  <si>
    <t>-2041640302</t>
  </si>
  <si>
    <t>https://podminky.urs.cz/item/CS_URS_2022_01/725860811</t>
  </si>
  <si>
    <t>725861102</t>
  </si>
  <si>
    <t>Zápachové uzávěrky zařizovacích předmětů pro umyvadla DN 40</t>
  </si>
  <si>
    <t>994066306</t>
  </si>
  <si>
    <t>https://podminky.urs.cz/item/CS_URS_2022_01/725861102</t>
  </si>
  <si>
    <t>725862103</t>
  </si>
  <si>
    <t>Zápachové uzávěrky zařizovacích předmětů pro dřezy DN 40/50</t>
  </si>
  <si>
    <t>-1014378174</t>
  </si>
  <si>
    <t>https://podminky.urs.cz/item/CS_URS_2022_01/725862103</t>
  </si>
  <si>
    <t>725980123</t>
  </si>
  <si>
    <t>Dvířka 30/30</t>
  </si>
  <si>
    <t>-1747512961</t>
  </si>
  <si>
    <t>https://podminky.urs.cz/item/CS_URS_2022_01/725980123</t>
  </si>
  <si>
    <t>998725102</t>
  </si>
  <si>
    <t>Přesun hmot pro zařizovací předměty stanovený z hmotnosti přesunovaného materiálu vodorovná dopravní vzdálenost do 50 m v objektech výšky přes 6 do 12 m</t>
  </si>
  <si>
    <t>1815159564</t>
  </si>
  <si>
    <t>https://podminky.urs.cz/item/CS_URS_2022_01/998725102</t>
  </si>
  <si>
    <t>HZS</t>
  </si>
  <si>
    <t>Hodinové zúčtovací sazby</t>
  </si>
  <si>
    <t>HZS22113</t>
  </si>
  <si>
    <t>Hodinové zúčtovací sazby profesí PSV provádění stavebních instalací instalatér-nepředvídané práce</t>
  </si>
  <si>
    <t>hod</t>
  </si>
  <si>
    <t>1748312806</t>
  </si>
  <si>
    <t>HZS24912</t>
  </si>
  <si>
    <t>Hodinové zúčtovací sazby profesí PSV zednické výpomoci a pomocné práce PSV dělník zednických výpomocí</t>
  </si>
  <si>
    <t>1976886837</t>
  </si>
  <si>
    <t>https://podminky.urs.cz/item/CS_URS_2022_01/HZS24912</t>
  </si>
  <si>
    <t>HZS24921</t>
  </si>
  <si>
    <t>Hodinové zúčtovací sazby profesí PSV zednické výpomoci a pomocné práce PSV pomocný dělník PSV-demontáže</t>
  </si>
  <si>
    <t>-1025760613</t>
  </si>
  <si>
    <t>04 - Vzduchotechnika chlazení</t>
  </si>
  <si>
    <t xml:space="preserve">    24-M - Montáže vzduchotechnických zařízení</t>
  </si>
  <si>
    <t>24-M</t>
  </si>
  <si>
    <t>Montáže vzduchotechnických zařízení</t>
  </si>
  <si>
    <t>24001</t>
  </si>
  <si>
    <t>D+M 4 ks klimatizačních jednotek včetně venkovní jednotky a vedení</t>
  </si>
  <si>
    <t>-823704126</t>
  </si>
  <si>
    <t>05 - Mediciální plyny</t>
  </si>
  <si>
    <t xml:space="preserve">    23-M - Montáže potrubí</t>
  </si>
  <si>
    <t>23-M</t>
  </si>
  <si>
    <t>Montáže potrubí</t>
  </si>
  <si>
    <t>23001</t>
  </si>
  <si>
    <t>D+M rozvodů mediciálních plynů</t>
  </si>
  <si>
    <t>-59467532</t>
  </si>
  <si>
    <t>06 - RTG stativ a lékařské panely</t>
  </si>
  <si>
    <t>rozvody</t>
  </si>
  <si>
    <t>Otočný stropní dvouramenný stativ s chirurgickou hlavou : hlava L15, rameno 800/800mm, 1x O2, 2x SV04, 2x CO2, 4x zásuvka VDO-LED, 10x zásuvka ZIS-LED, 8x zdířka ochr.pospojení, 2x datová zásuvka RJ45, 2x medilišta 300mm, 1x police s ovládáním, 4x police standard, držák na 2 endoskopy (uchycení na medilištu), držák na vaničky (uchycení na medilištu)</t>
  </si>
  <si>
    <t>Pol1</t>
  </si>
  <si>
    <t>Lékařský nástěnný panel s terminální jednotkou na zeď (O2, AIR04, VAC, N2O)</t>
  </si>
  <si>
    <t>Pol2</t>
  </si>
  <si>
    <t>Panel odtahu na zeď (vč.nástavce)</t>
  </si>
  <si>
    <t>Pol3</t>
  </si>
  <si>
    <t>Zahájení,ukončení a předání</t>
  </si>
  <si>
    <t>Pol4</t>
  </si>
  <si>
    <t>Pol5</t>
  </si>
  <si>
    <t>Zkoušky a revize plynových částí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</si>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</sst>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7142420" TargetMode="External" /><Relationship Id="rId2" Type="http://schemas.openxmlformats.org/officeDocument/2006/relationships/hyperlink" Target="https://podminky.urs.cz/item/CS_URS_2022_01/317142432" TargetMode="External" /><Relationship Id="rId3" Type="http://schemas.openxmlformats.org/officeDocument/2006/relationships/hyperlink" Target="https://podminky.urs.cz/item/CS_URS_2022_01/317142436" TargetMode="External" /><Relationship Id="rId4" Type="http://schemas.openxmlformats.org/officeDocument/2006/relationships/hyperlink" Target="https://podminky.urs.cz/item/CS_URS_2022_01/342272225" TargetMode="External" /><Relationship Id="rId5" Type="http://schemas.openxmlformats.org/officeDocument/2006/relationships/hyperlink" Target="https://podminky.urs.cz/item/CS_URS_2022_01/342272235" TargetMode="External" /><Relationship Id="rId6" Type="http://schemas.openxmlformats.org/officeDocument/2006/relationships/hyperlink" Target="https://podminky.urs.cz/item/CS_URS_2022_01/612131101" TargetMode="External" /><Relationship Id="rId7" Type="http://schemas.openxmlformats.org/officeDocument/2006/relationships/hyperlink" Target="https://podminky.urs.cz/item/CS_URS_2022_01/612131121" TargetMode="External" /><Relationship Id="rId8" Type="http://schemas.openxmlformats.org/officeDocument/2006/relationships/hyperlink" Target="https://podminky.urs.cz/item/CS_URS_2022_01/612142001" TargetMode="External" /><Relationship Id="rId9" Type="http://schemas.openxmlformats.org/officeDocument/2006/relationships/hyperlink" Target="https://podminky.urs.cz/item/CS_URS_2022_01/612311131" TargetMode="External" /><Relationship Id="rId10" Type="http://schemas.openxmlformats.org/officeDocument/2006/relationships/hyperlink" Target="https://podminky.urs.cz/item/CS_URS_2022_01/612321111" TargetMode="External" /><Relationship Id="rId11" Type="http://schemas.openxmlformats.org/officeDocument/2006/relationships/hyperlink" Target="https://podminky.urs.cz/item/CS_URS_2022_01/612325101" TargetMode="External" /><Relationship Id="rId12" Type="http://schemas.openxmlformats.org/officeDocument/2006/relationships/hyperlink" Target="https://podminky.urs.cz/item/CS_URS_2022_01/612831121" TargetMode="External" /><Relationship Id="rId13" Type="http://schemas.openxmlformats.org/officeDocument/2006/relationships/hyperlink" Target="https://podminky.urs.cz/item/CS_URS_2022_01/632451105" TargetMode="External" /><Relationship Id="rId14" Type="http://schemas.openxmlformats.org/officeDocument/2006/relationships/hyperlink" Target="https://podminky.urs.cz/item/CS_URS_2022_01/632452441" TargetMode="External" /><Relationship Id="rId15" Type="http://schemas.openxmlformats.org/officeDocument/2006/relationships/hyperlink" Target="https://podminky.urs.cz/item/CS_URS_2022_01/949101111" TargetMode="External" /><Relationship Id="rId16" Type="http://schemas.openxmlformats.org/officeDocument/2006/relationships/hyperlink" Target="https://podminky.urs.cz/item/CS_URS_2022_01/962031133" TargetMode="External" /><Relationship Id="rId17" Type="http://schemas.openxmlformats.org/officeDocument/2006/relationships/hyperlink" Target="https://podminky.urs.cz/item/CS_URS_2022_01/965046111" TargetMode="External" /><Relationship Id="rId18" Type="http://schemas.openxmlformats.org/officeDocument/2006/relationships/hyperlink" Target="https://podminky.urs.cz/item/CS_URS_2022_01/965046119" TargetMode="External" /><Relationship Id="rId19" Type="http://schemas.openxmlformats.org/officeDocument/2006/relationships/hyperlink" Target="https://podminky.urs.cz/item/CS_URS_2022_01/965081213" TargetMode="External" /><Relationship Id="rId20" Type="http://schemas.openxmlformats.org/officeDocument/2006/relationships/hyperlink" Target="https://podminky.urs.cz/item/CS_URS_2022_01/968072455" TargetMode="External" /><Relationship Id="rId21" Type="http://schemas.openxmlformats.org/officeDocument/2006/relationships/hyperlink" Target="https://podminky.urs.cz/item/CS_URS_2022_01/971033631" TargetMode="External" /><Relationship Id="rId22" Type="http://schemas.openxmlformats.org/officeDocument/2006/relationships/hyperlink" Target="https://podminky.urs.cz/item/CS_URS_2022_01/978013191" TargetMode="External" /><Relationship Id="rId23" Type="http://schemas.openxmlformats.org/officeDocument/2006/relationships/hyperlink" Target="https://podminky.urs.cz/item/CS_URS_2022_01/978059541" TargetMode="External" /><Relationship Id="rId24" Type="http://schemas.openxmlformats.org/officeDocument/2006/relationships/hyperlink" Target="https://podminky.urs.cz/item/CS_URS_2022_01/997013212" TargetMode="External" /><Relationship Id="rId25" Type="http://schemas.openxmlformats.org/officeDocument/2006/relationships/hyperlink" Target="https://podminky.urs.cz/item/CS_URS_2022_01/997013219" TargetMode="External" /><Relationship Id="rId26" Type="http://schemas.openxmlformats.org/officeDocument/2006/relationships/hyperlink" Target="https://podminky.urs.cz/item/CS_URS_2022_01/997013501" TargetMode="External" /><Relationship Id="rId27" Type="http://schemas.openxmlformats.org/officeDocument/2006/relationships/hyperlink" Target="https://podminky.urs.cz/item/CS_URS_2022_01/997013509" TargetMode="External" /><Relationship Id="rId28" Type="http://schemas.openxmlformats.org/officeDocument/2006/relationships/hyperlink" Target="https://podminky.urs.cz/item/CS_URS_2022_01/997013631" TargetMode="External" /><Relationship Id="rId29" Type="http://schemas.openxmlformats.org/officeDocument/2006/relationships/hyperlink" Target="https://podminky.urs.cz/item/CS_URS_2022_01/998018002" TargetMode="External" /><Relationship Id="rId30" Type="http://schemas.openxmlformats.org/officeDocument/2006/relationships/hyperlink" Target="https://podminky.urs.cz/item/CS_URS_2022_01/998018011" TargetMode="External" /><Relationship Id="rId31" Type="http://schemas.openxmlformats.org/officeDocument/2006/relationships/hyperlink" Target="https://podminky.urs.cz/item/CS_URS_2022_01/711493112" TargetMode="External" /><Relationship Id="rId32" Type="http://schemas.openxmlformats.org/officeDocument/2006/relationships/hyperlink" Target="https://podminky.urs.cz/item/CS_URS_2022_01/711493122" TargetMode="External" /><Relationship Id="rId33" Type="http://schemas.openxmlformats.org/officeDocument/2006/relationships/hyperlink" Target="https://podminky.urs.cz/item/CS_URS_2022_01/998711202" TargetMode="External" /><Relationship Id="rId34" Type="http://schemas.openxmlformats.org/officeDocument/2006/relationships/hyperlink" Target="https://podminky.urs.cz/item/CS_URS_2022_01/763431031" TargetMode="External" /><Relationship Id="rId35" Type="http://schemas.openxmlformats.org/officeDocument/2006/relationships/hyperlink" Target="https://podminky.urs.cz/item/CS_URS_2022_01/763431802" TargetMode="External" /><Relationship Id="rId36" Type="http://schemas.openxmlformats.org/officeDocument/2006/relationships/hyperlink" Target="https://podminky.urs.cz/item/CS_URS_2022_01/998763402" TargetMode="External" /><Relationship Id="rId37" Type="http://schemas.openxmlformats.org/officeDocument/2006/relationships/hyperlink" Target="https://podminky.urs.cz/item/CS_URS_2022_01/766111820" TargetMode="External" /><Relationship Id="rId38" Type="http://schemas.openxmlformats.org/officeDocument/2006/relationships/hyperlink" Target="https://podminky.urs.cz/item/CS_URS_2022_01/766121220" TargetMode="External" /><Relationship Id="rId39" Type="http://schemas.openxmlformats.org/officeDocument/2006/relationships/hyperlink" Target="https://podminky.urs.cz/item/CS_URS_2022_01/998766202" TargetMode="External" /><Relationship Id="rId40" Type="http://schemas.openxmlformats.org/officeDocument/2006/relationships/hyperlink" Target="https://podminky.urs.cz/item/CS_URS_2022_01/771151023" TargetMode="External" /><Relationship Id="rId41" Type="http://schemas.openxmlformats.org/officeDocument/2006/relationships/hyperlink" Target="https://podminky.urs.cz/item/CS_URS_2022_01/771574263" TargetMode="External" /><Relationship Id="rId42" Type="http://schemas.openxmlformats.org/officeDocument/2006/relationships/hyperlink" Target="https://podminky.urs.cz/item/CS_URS_2022_01/771577111" TargetMode="External" /><Relationship Id="rId43" Type="http://schemas.openxmlformats.org/officeDocument/2006/relationships/hyperlink" Target="https://podminky.urs.cz/item/CS_URS_2022_01/998771202" TargetMode="External" /><Relationship Id="rId44" Type="http://schemas.openxmlformats.org/officeDocument/2006/relationships/hyperlink" Target="https://podminky.urs.cz/item/CS_URS_2022_01/776121321" TargetMode="External" /><Relationship Id="rId45" Type="http://schemas.openxmlformats.org/officeDocument/2006/relationships/hyperlink" Target="https://podminky.urs.cz/item/CS_URS_2022_01/776141124" TargetMode="External" /><Relationship Id="rId46" Type="http://schemas.openxmlformats.org/officeDocument/2006/relationships/hyperlink" Target="https://podminky.urs.cz/item/CS_URS_2022_01/776201811" TargetMode="External" /><Relationship Id="rId47" Type="http://schemas.openxmlformats.org/officeDocument/2006/relationships/hyperlink" Target="https://podminky.urs.cz/item/CS_URS_2022_01/776221111" TargetMode="External" /><Relationship Id="rId48" Type="http://schemas.openxmlformats.org/officeDocument/2006/relationships/hyperlink" Target="https://podminky.urs.cz/item/CS_URS_2022_01/776221121" TargetMode="External" /><Relationship Id="rId49" Type="http://schemas.openxmlformats.org/officeDocument/2006/relationships/hyperlink" Target="https://podminky.urs.cz/item/CS_URS_2022_01/776411111" TargetMode="External" /><Relationship Id="rId50" Type="http://schemas.openxmlformats.org/officeDocument/2006/relationships/hyperlink" Target="https://podminky.urs.cz/item/CS_URS_2022_01/998776202" TargetMode="External" /><Relationship Id="rId51" Type="http://schemas.openxmlformats.org/officeDocument/2006/relationships/hyperlink" Target="https://podminky.urs.cz/item/CS_URS_2022_01/781121011" TargetMode="External" /><Relationship Id="rId52" Type="http://schemas.openxmlformats.org/officeDocument/2006/relationships/hyperlink" Target="https://podminky.urs.cz/item/CS_URS_2022_01/781474115" TargetMode="External" /><Relationship Id="rId53" Type="http://schemas.openxmlformats.org/officeDocument/2006/relationships/hyperlink" Target="https://podminky.urs.cz/item/CS_URS_2022_01/781494511" TargetMode="External" /><Relationship Id="rId54" Type="http://schemas.openxmlformats.org/officeDocument/2006/relationships/hyperlink" Target="https://podminky.urs.cz/item/CS_URS_2022_01/998781202" TargetMode="External" /><Relationship Id="rId55" Type="http://schemas.openxmlformats.org/officeDocument/2006/relationships/hyperlink" Target="https://podminky.urs.cz/item/CS_URS_2022_01/784121001" TargetMode="External" /><Relationship Id="rId56" Type="http://schemas.openxmlformats.org/officeDocument/2006/relationships/hyperlink" Target="https://podminky.urs.cz/item/CS_URS_2022_01/78421110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74031132" TargetMode="External" /><Relationship Id="rId2" Type="http://schemas.openxmlformats.org/officeDocument/2006/relationships/hyperlink" Target="https://podminky.urs.cz/item/CS_URS_2022_01/974031143" TargetMode="External" /><Relationship Id="rId3" Type="http://schemas.openxmlformats.org/officeDocument/2006/relationships/hyperlink" Target="https://podminky.urs.cz/item/CS_URS_2022_01/974031145" TargetMode="External" /><Relationship Id="rId4" Type="http://schemas.openxmlformats.org/officeDocument/2006/relationships/hyperlink" Target="https://podminky.urs.cz/item/CS_URS_2022_01/997013111" TargetMode="External" /><Relationship Id="rId5" Type="http://schemas.openxmlformats.org/officeDocument/2006/relationships/hyperlink" Target="https://podminky.urs.cz/item/CS_URS_2022_01/997013501" TargetMode="External" /><Relationship Id="rId6" Type="http://schemas.openxmlformats.org/officeDocument/2006/relationships/hyperlink" Target="https://podminky.urs.cz/item/CS_URS_2022_01/997013509" TargetMode="External" /><Relationship Id="rId7" Type="http://schemas.openxmlformats.org/officeDocument/2006/relationships/hyperlink" Target="https://podminky.urs.cz/item/CS_URS_2022_01/997013609" TargetMode="External" /><Relationship Id="rId8" Type="http://schemas.openxmlformats.org/officeDocument/2006/relationships/hyperlink" Target="https://podminky.urs.cz/item/CS_URS_2022_01/721171803" TargetMode="External" /><Relationship Id="rId9" Type="http://schemas.openxmlformats.org/officeDocument/2006/relationships/hyperlink" Target="https://podminky.urs.cz/item/CS_URS_2022_01/721171905" TargetMode="External" /><Relationship Id="rId10" Type="http://schemas.openxmlformats.org/officeDocument/2006/relationships/hyperlink" Target="https://podminky.urs.cz/item/CS_URS_2022_01/721171915" TargetMode="External" /><Relationship Id="rId11" Type="http://schemas.openxmlformats.org/officeDocument/2006/relationships/hyperlink" Target="https://podminky.urs.cz/item/CS_URS_2022_01/721174025" TargetMode="External" /><Relationship Id="rId12" Type="http://schemas.openxmlformats.org/officeDocument/2006/relationships/hyperlink" Target="https://podminky.urs.cz/item/CS_URS_2022_01/721174043" TargetMode="External" /><Relationship Id="rId13" Type="http://schemas.openxmlformats.org/officeDocument/2006/relationships/hyperlink" Target="https://podminky.urs.cz/item/CS_URS_2022_01/721194104" TargetMode="External" /><Relationship Id="rId14" Type="http://schemas.openxmlformats.org/officeDocument/2006/relationships/hyperlink" Target="https://podminky.urs.cz/item/CS_URS_2022_01/721194105" TargetMode="External" /><Relationship Id="rId15" Type="http://schemas.openxmlformats.org/officeDocument/2006/relationships/hyperlink" Target="https://podminky.urs.cz/item/CS_URS_2022_01/721194109" TargetMode="External" /><Relationship Id="rId16" Type="http://schemas.openxmlformats.org/officeDocument/2006/relationships/hyperlink" Target="https://podminky.urs.cz/item/CS_URS_2022_01/721290111" TargetMode="External" /><Relationship Id="rId17" Type="http://schemas.openxmlformats.org/officeDocument/2006/relationships/hyperlink" Target="https://podminky.urs.cz/item/CS_URS_2022_01/998721102" TargetMode="External" /><Relationship Id="rId18" Type="http://schemas.openxmlformats.org/officeDocument/2006/relationships/hyperlink" Target="https://podminky.urs.cz/item/CS_URS_2022_01/722160107" TargetMode="External" /><Relationship Id="rId19" Type="http://schemas.openxmlformats.org/officeDocument/2006/relationships/hyperlink" Target="https://podminky.urs.cz/item/CS_URS_2022_01/722160108" TargetMode="External" /><Relationship Id="rId20" Type="http://schemas.openxmlformats.org/officeDocument/2006/relationships/hyperlink" Target="https://podminky.urs.cz/item/CS_URS_2022_01/722160801" TargetMode="External" /><Relationship Id="rId21" Type="http://schemas.openxmlformats.org/officeDocument/2006/relationships/hyperlink" Target="https://podminky.urs.cz/item/CS_URS_2022_01/722160954" TargetMode="External" /><Relationship Id="rId22" Type="http://schemas.openxmlformats.org/officeDocument/2006/relationships/hyperlink" Target="https://podminky.urs.cz/item/CS_URS_2022_01/722160974" TargetMode="External" /><Relationship Id="rId23" Type="http://schemas.openxmlformats.org/officeDocument/2006/relationships/hyperlink" Target="https://podminky.urs.cz/item/CS_URS_2022_01/722181211" TargetMode="External" /><Relationship Id="rId24" Type="http://schemas.openxmlformats.org/officeDocument/2006/relationships/hyperlink" Target="https://podminky.urs.cz/item/CS_URS_2022_01/722181221" TargetMode="External" /><Relationship Id="rId25" Type="http://schemas.openxmlformats.org/officeDocument/2006/relationships/hyperlink" Target="https://podminky.urs.cz/item/CS_URS_2022_01/722190401" TargetMode="External" /><Relationship Id="rId26" Type="http://schemas.openxmlformats.org/officeDocument/2006/relationships/hyperlink" Target="https://podminky.urs.cz/item/CS_URS_2022_01/722220111" TargetMode="External" /><Relationship Id="rId27" Type="http://schemas.openxmlformats.org/officeDocument/2006/relationships/hyperlink" Target="https://podminky.urs.cz/item/CS_URS_2022_01/722232043" TargetMode="External" /><Relationship Id="rId28" Type="http://schemas.openxmlformats.org/officeDocument/2006/relationships/hyperlink" Target="https://podminky.urs.cz/item/CS_URS_2022_01/722290226" TargetMode="External" /><Relationship Id="rId29" Type="http://schemas.openxmlformats.org/officeDocument/2006/relationships/hyperlink" Target="https://podminky.urs.cz/item/CS_URS_2022_01/722290234" TargetMode="External" /><Relationship Id="rId30" Type="http://schemas.openxmlformats.org/officeDocument/2006/relationships/hyperlink" Target="https://podminky.urs.cz/item/CS_URS_2022_01/998722102" TargetMode="External" /><Relationship Id="rId31" Type="http://schemas.openxmlformats.org/officeDocument/2006/relationships/hyperlink" Target="https://podminky.urs.cz/item/CS_URS_2022_01/725112022" TargetMode="External" /><Relationship Id="rId32" Type="http://schemas.openxmlformats.org/officeDocument/2006/relationships/hyperlink" Target="https://podminky.urs.cz/item/CS_URS_2022_01/725210821" TargetMode="External" /><Relationship Id="rId33" Type="http://schemas.openxmlformats.org/officeDocument/2006/relationships/hyperlink" Target="https://podminky.urs.cz/item/CS_URS_2022_01/725211602" TargetMode="External" /><Relationship Id="rId34" Type="http://schemas.openxmlformats.org/officeDocument/2006/relationships/hyperlink" Target="https://podminky.urs.cz/item/CS_URS_2022_01/725240812" TargetMode="External" /><Relationship Id="rId35" Type="http://schemas.openxmlformats.org/officeDocument/2006/relationships/hyperlink" Target="https://podminky.urs.cz/item/CS_URS_2022_01/725820802" TargetMode="External" /><Relationship Id="rId36" Type="http://schemas.openxmlformats.org/officeDocument/2006/relationships/hyperlink" Target="https://podminky.urs.cz/item/CS_URS_2022_01/725821329" TargetMode="External" /><Relationship Id="rId37" Type="http://schemas.openxmlformats.org/officeDocument/2006/relationships/hyperlink" Target="https://podminky.urs.cz/item/CS_URS_2022_01/725822611" TargetMode="External" /><Relationship Id="rId38" Type="http://schemas.openxmlformats.org/officeDocument/2006/relationships/hyperlink" Target="https://podminky.urs.cz/item/CS_URS_2022_01/725840850" TargetMode="External" /><Relationship Id="rId39" Type="http://schemas.openxmlformats.org/officeDocument/2006/relationships/hyperlink" Target="https://podminky.urs.cz/item/CS_URS_2022_01/725860811" TargetMode="External" /><Relationship Id="rId40" Type="http://schemas.openxmlformats.org/officeDocument/2006/relationships/hyperlink" Target="https://podminky.urs.cz/item/CS_URS_2022_01/725861102" TargetMode="External" /><Relationship Id="rId41" Type="http://schemas.openxmlformats.org/officeDocument/2006/relationships/hyperlink" Target="https://podminky.urs.cz/item/CS_URS_2022_01/725862103" TargetMode="External" /><Relationship Id="rId42" Type="http://schemas.openxmlformats.org/officeDocument/2006/relationships/hyperlink" Target="https://podminky.urs.cz/item/CS_URS_2022_01/725980123" TargetMode="External" /><Relationship Id="rId43" Type="http://schemas.openxmlformats.org/officeDocument/2006/relationships/hyperlink" Target="https://podminky.urs.cz/item/CS_URS_2022_01/998725102" TargetMode="External" /><Relationship Id="rId44" Type="http://schemas.openxmlformats.org/officeDocument/2006/relationships/hyperlink" Target="https://podminky.urs.cz/item/CS_URS_2022_01/HZS24912" TargetMode="External" /><Relationship Id="rId4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N6892022a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Pracoviště skiaskopie Nemocnice ve Frýdku-Místku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20. 4. 2022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ve F-M, El. Krásnohorské 321, F-M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Janda &amp; Zezula, Lomná 1895, Frenštát p.R.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Architektonicko - st...'!J30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Architektonicko - st...'!P96</f>
        <v>0</v>
      </c>
      <c r="AV55" s="122">
        <f>'01 - Architektonicko - st...'!J33</f>
        <v>0</v>
      </c>
      <c r="AW55" s="122">
        <f>'01 - Architektonicko - st...'!J34</f>
        <v>0</v>
      </c>
      <c r="AX55" s="122">
        <f>'01 - Architektonicko - st...'!J35</f>
        <v>0</v>
      </c>
      <c r="AY55" s="122">
        <f>'01 - Architektonicko - st...'!J36</f>
        <v>0</v>
      </c>
      <c r="AZ55" s="122">
        <f>'01 - Architektonicko - st...'!F33</f>
        <v>0</v>
      </c>
      <c r="BA55" s="122">
        <f>'01 - Architektonicko - st...'!F34</f>
        <v>0</v>
      </c>
      <c r="BB55" s="122">
        <f>'01 - Architektonicko - st...'!F35</f>
        <v>0</v>
      </c>
      <c r="BC55" s="122">
        <f>'01 - Architektonicko - st...'!F36</f>
        <v>0</v>
      </c>
      <c r="BD55" s="124">
        <f>'01 - Architektonicko - st...'!F37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Elektroinstalace'!J30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Elektroinstalace'!P81</f>
        <v>0</v>
      </c>
      <c r="AV56" s="122">
        <f>'02 - Elektroinstalace'!J33</f>
        <v>0</v>
      </c>
      <c r="AW56" s="122">
        <f>'02 - Elektroinstalace'!J34</f>
        <v>0</v>
      </c>
      <c r="AX56" s="122">
        <f>'02 - Elektroinstalace'!J35</f>
        <v>0</v>
      </c>
      <c r="AY56" s="122">
        <f>'02 - Elektroinstalace'!J36</f>
        <v>0</v>
      </c>
      <c r="AZ56" s="122">
        <f>'02 - Elektroinstalace'!F33</f>
        <v>0</v>
      </c>
      <c r="BA56" s="122">
        <f>'02 - Elektroinstalace'!F34</f>
        <v>0</v>
      </c>
      <c r="BB56" s="122">
        <f>'02 - Elektroinstalace'!F35</f>
        <v>0</v>
      </c>
      <c r="BC56" s="122">
        <f>'02 - Elektroinstalace'!F36</f>
        <v>0</v>
      </c>
      <c r="BD56" s="124">
        <f>'02 - Elektroinstalace'!F37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Zdravotechnické inst...'!J30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Zdravotechnické inst...'!P87</f>
        <v>0</v>
      </c>
      <c r="AV57" s="122">
        <f>'03 - Zdravotechnické inst...'!J33</f>
        <v>0</v>
      </c>
      <c r="AW57" s="122">
        <f>'03 - Zdravotechnické inst...'!J34</f>
        <v>0</v>
      </c>
      <c r="AX57" s="122">
        <f>'03 - Zdravotechnické inst...'!J35</f>
        <v>0</v>
      </c>
      <c r="AY57" s="122">
        <f>'03 - Zdravotechnické inst...'!J36</f>
        <v>0</v>
      </c>
      <c r="AZ57" s="122">
        <f>'03 - Zdravotechnické inst...'!F33</f>
        <v>0</v>
      </c>
      <c r="BA57" s="122">
        <f>'03 - Zdravotechnické inst...'!F34</f>
        <v>0</v>
      </c>
      <c r="BB57" s="122">
        <f>'03 - Zdravotechnické inst...'!F35</f>
        <v>0</v>
      </c>
      <c r="BC57" s="122">
        <f>'03 - Zdravotechnické inst...'!F36</f>
        <v>0</v>
      </c>
      <c r="BD57" s="124">
        <f>'03 - Zdravotechnické inst...'!F37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Vzduchotechnika chla...'!J30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'04 - Vzduchotechnika chla...'!P81</f>
        <v>0</v>
      </c>
      <c r="AV58" s="122">
        <f>'04 - Vzduchotechnika chla...'!J33</f>
        <v>0</v>
      </c>
      <c r="AW58" s="122">
        <f>'04 - Vzduchotechnika chla...'!J34</f>
        <v>0</v>
      </c>
      <c r="AX58" s="122">
        <f>'04 - Vzduchotechnika chla...'!J35</f>
        <v>0</v>
      </c>
      <c r="AY58" s="122">
        <f>'04 - Vzduchotechnika chla...'!J36</f>
        <v>0</v>
      </c>
      <c r="AZ58" s="122">
        <f>'04 - Vzduchotechnika chla...'!F33</f>
        <v>0</v>
      </c>
      <c r="BA58" s="122">
        <f>'04 - Vzduchotechnika chla...'!F34</f>
        <v>0</v>
      </c>
      <c r="BB58" s="122">
        <f>'04 - Vzduchotechnika chla...'!F35</f>
        <v>0</v>
      </c>
      <c r="BC58" s="122">
        <f>'04 - Vzduchotechnika chla...'!F36</f>
        <v>0</v>
      </c>
      <c r="BD58" s="124">
        <f>'04 - Vzduchotechnika chla...'!F37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16.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Mediciální plyny'!J30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'05 - Mediciální plyny'!P81</f>
        <v>0</v>
      </c>
      <c r="AV59" s="122">
        <f>'05 - Mediciální plyny'!J33</f>
        <v>0</v>
      </c>
      <c r="AW59" s="122">
        <f>'05 - Mediciální plyny'!J34</f>
        <v>0</v>
      </c>
      <c r="AX59" s="122">
        <f>'05 - Mediciální plyny'!J35</f>
        <v>0</v>
      </c>
      <c r="AY59" s="122">
        <f>'05 - Mediciální plyny'!J36</f>
        <v>0</v>
      </c>
      <c r="AZ59" s="122">
        <f>'05 - Mediciální plyny'!F33</f>
        <v>0</v>
      </c>
      <c r="BA59" s="122">
        <f>'05 - Mediciální plyny'!F34</f>
        <v>0</v>
      </c>
      <c r="BB59" s="122">
        <f>'05 - Mediciální plyny'!F35</f>
        <v>0</v>
      </c>
      <c r="BC59" s="122">
        <f>'05 - Mediciální plyny'!F36</f>
        <v>0</v>
      </c>
      <c r="BD59" s="124">
        <f>'05 - Mediciální plyny'!F37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16.5" customHeight="1">
      <c r="A60" s="113" t="s">
        <v>75</v>
      </c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RTG stativ a lékařsk...'!J30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6">
        <v>0</v>
      </c>
      <c r="AT60" s="127">
        <f>ROUND(SUM(AV60:AW60),2)</f>
        <v>0</v>
      </c>
      <c r="AU60" s="128">
        <f>'06 - RTG stativ a lékařsk...'!P80</f>
        <v>0</v>
      </c>
      <c r="AV60" s="127">
        <f>'06 - RTG stativ a lékařsk...'!J33</f>
        <v>0</v>
      </c>
      <c r="AW60" s="127">
        <f>'06 - RTG stativ a lékařsk...'!J34</f>
        <v>0</v>
      </c>
      <c r="AX60" s="127">
        <f>'06 - RTG stativ a lékařsk...'!J35</f>
        <v>0</v>
      </c>
      <c r="AY60" s="127">
        <f>'06 - RTG stativ a lékařsk...'!J36</f>
        <v>0</v>
      </c>
      <c r="AZ60" s="127">
        <f>'06 - RTG stativ a lékařsk...'!F33</f>
        <v>0</v>
      </c>
      <c r="BA60" s="127">
        <f>'06 - RTG stativ a lékařsk...'!F34</f>
        <v>0</v>
      </c>
      <c r="BB60" s="127">
        <f>'06 - RTG stativ a lékařsk...'!F35</f>
        <v>0</v>
      </c>
      <c r="BC60" s="127">
        <f>'06 - RTG stativ a lékařsk...'!F36</f>
        <v>0</v>
      </c>
      <c r="BD60" s="129">
        <f>'06 - RTG stativ a lékařsk...'!F37</f>
        <v>0</v>
      </c>
      <c r="BE60" s="7"/>
      <c r="BT60" s="125" t="s">
        <v>79</v>
      </c>
      <c r="BV60" s="125" t="s">
        <v>73</v>
      </c>
      <c r="BW60" s="125" t="s">
        <v>96</v>
      </c>
      <c r="BX60" s="125" t="s">
        <v>5</v>
      </c>
      <c r="CL60" s="125" t="s">
        <v>19</v>
      </c>
      <c r="CM60" s="125" t="s">
        <v>81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vwuLgCo/NmqngimhTQe89lfrlryduB+j+bprj/4vJL4w4u+PYWgXNvR8I6w9945NjBh+RLCd/fSXPkQIXqKbqw==" hashValue="aMPElC6pe2QssSc+kPnXYjdKZuMF+h7+sig9NXl7nki9d+w9Sf4Spv8swuCUF2myLvAqm5LdCWcAY3Qz40pdN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Architektonicko - st...'!C2" display="/"/>
    <hyperlink ref="A56" location="'02 - Elektroinstalace'!C2" display="/"/>
    <hyperlink ref="A57" location="'03 - Zdravotechnické inst...'!C2" display="/"/>
    <hyperlink ref="A58" location="'04 - Vzduchotechnika chla...'!C2" display="/"/>
    <hyperlink ref="A59" location="'05 - Mediciální plyny'!C2" display="/"/>
    <hyperlink ref="A60" location="'06 - RTG stativ a lékařs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ROUND((SUM(BE96:BE783)),  2)</f>
        <v>0</v>
      </c>
      <c r="G33" s="40"/>
      <c r="H33" s="40"/>
      <c r="I33" s="150">
        <v>0.20999999999999999</v>
      </c>
      <c r="J33" s="149">
        <f>ROUND(((SUM(BE96:BE783))*I33),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ROUND((SUM(BF96:BF783)),  2)</f>
        <v>0</v>
      </c>
      <c r="G34" s="40"/>
      <c r="H34" s="40"/>
      <c r="I34" s="150">
        <v>0.14999999999999999</v>
      </c>
      <c r="J34" s="149">
        <f>ROUND(((SUM(BF96:BF783))*I34),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ROUND((SUM(BG96:BG783)),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ROUND((SUM(BH96:BH783)),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ROUND((SUM(BI96:BI783)),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Architektonicko - stavební řešení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Nemocnice ve F-M, El. Krásnohorské 321, F-M</v>
      </c>
      <c r="G54" s="42"/>
      <c r="H54" s="42"/>
      <c r="I54" s="34" t="s">
        <v>31</v>
      </c>
      <c r="J54" s="38" t="str">
        <f>E21</f>
        <v>Janda &amp; Zezula, Lomná 1895, Frenštát p.R.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J316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J393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J406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110</v>
      </c>
      <c r="E66" s="170"/>
      <c r="F66" s="170"/>
      <c r="G66" s="170"/>
      <c r="H66" s="170"/>
      <c r="I66" s="170"/>
      <c r="J66" s="171">
        <f>J411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111</v>
      </c>
      <c r="E67" s="176"/>
      <c r="F67" s="176"/>
      <c r="G67" s="176"/>
      <c r="H67" s="176"/>
      <c r="I67" s="176"/>
      <c r="J67" s="177">
        <f>J412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J424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113</v>
      </c>
      <c r="E69" s="176"/>
      <c r="F69" s="176"/>
      <c r="G69" s="176"/>
      <c r="H69" s="176"/>
      <c r="I69" s="176"/>
      <c r="J69" s="177">
        <f>J442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114</v>
      </c>
      <c r="E70" s="176"/>
      <c r="F70" s="176"/>
      <c r="G70" s="176"/>
      <c r="H70" s="176"/>
      <c r="I70" s="176"/>
      <c r="J70" s="177">
        <f>J502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115</v>
      </c>
      <c r="E71" s="176"/>
      <c r="F71" s="176"/>
      <c r="G71" s="176"/>
      <c r="H71" s="176"/>
      <c r="I71" s="176"/>
      <c r="J71" s="177">
        <f>J525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116</v>
      </c>
      <c r="E72" s="176"/>
      <c r="F72" s="176"/>
      <c r="G72" s="176"/>
      <c r="H72" s="176"/>
      <c r="I72" s="176"/>
      <c r="J72" s="177">
        <f>J635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117</v>
      </c>
      <c r="E73" s="176"/>
      <c r="F73" s="176"/>
      <c r="G73" s="176"/>
      <c r="H73" s="176"/>
      <c r="I73" s="176"/>
      <c r="J73" s="177">
        <f>J696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118</v>
      </c>
      <c r="E74" s="176"/>
      <c r="F74" s="176"/>
      <c r="G74" s="176"/>
      <c r="H74" s="176"/>
      <c r="I74" s="176"/>
      <c r="J74" s="177">
        <f>J700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119</v>
      </c>
      <c r="E75" s="170"/>
      <c r="F75" s="170"/>
      <c r="G75" s="170"/>
      <c r="H75" s="170"/>
      <c r="I75" s="170"/>
      <c r="J75" s="171">
        <f>J762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7"/>
      <c r="C76" s="168"/>
      <c r="D76" s="169" t="s">
        <v>120</v>
      </c>
      <c r="E76" s="170"/>
      <c r="F76" s="170"/>
      <c r="G76" s="170"/>
      <c r="H76" s="170"/>
      <c r="I76" s="170"/>
      <c r="J76" s="171">
        <f>J781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121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>Pracoviště skiaskopie Nemocnice ve Frýdku-Místku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98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01 - Architektonicko - stavební řešení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</v>
      </c>
      <c r="G90" s="42"/>
      <c r="H90" s="42"/>
      <c r="I90" s="34" t="s">
        <v>23</v>
      </c>
      <c r="J90" s="74" t="str">
        <f>IF(J12="","",J12)</f>
        <v>20. 4. 2022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40.05" customHeight="1">
      <c r="A92" s="40"/>
      <c r="B92" s="41"/>
      <c r="C92" s="34" t="s">
        <v>25</v>
      </c>
      <c r="D92" s="42"/>
      <c r="E92" s="42"/>
      <c r="F92" s="29" t="str">
        <f>E15</f>
        <v>Nemocnice ve F-M, El. Krásnohorské 321, F-M</v>
      </c>
      <c r="G92" s="42"/>
      <c r="H92" s="42"/>
      <c r="I92" s="34" t="s">
        <v>31</v>
      </c>
      <c r="J92" s="38" t="str">
        <f>E21</f>
        <v>Janda &amp; Zezula, Lomná 1895, Frenštát p.R.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 xml:space="preserve"> 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122</v>
      </c>
      <c r="D95" s="182" t="s">
        <v>56</v>
      </c>
      <c r="E95" s="182" t="s">
        <v>52</v>
      </c>
      <c r="F95" s="182" t="s">
        <v>53</v>
      </c>
      <c r="G95" s="182" t="s">
        <v>123</v>
      </c>
      <c r="H95" s="182" t="s">
        <v>124</v>
      </c>
      <c r="I95" s="182" t="s">
        <v>125</v>
      </c>
      <c r="J95" s="182" t="s">
        <v>102</v>
      </c>
      <c r="K95" s="183" t="s">
        <v>126</v>
      </c>
      <c r="L95" s="184"/>
      <c r="M95" s="94" t="s">
        <v>19</v>
      </c>
      <c r="N95" s="95" t="s">
        <v>41</v>
      </c>
      <c r="O95" s="95" t="s">
        <v>127</v>
      </c>
      <c r="P95" s="95" t="s">
        <v>128</v>
      </c>
      <c r="Q95" s="95" t="s">
        <v>129</v>
      </c>
      <c r="R95" s="95" t="s">
        <v>130</v>
      </c>
      <c r="S95" s="95" t="s">
        <v>131</v>
      </c>
      <c r="T95" s="96" t="s">
        <v>132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133</v>
      </c>
      <c r="D96" s="42"/>
      <c r="E96" s="42"/>
      <c r="F96" s="42"/>
      <c r="G96" s="42"/>
      <c r="H96" s="42"/>
      <c r="I96" s="42"/>
      <c r="J96" s="185">
        <f>BK96</f>
        <v>0</v>
      </c>
      <c r="K96" s="42"/>
      <c r="L96" s="46"/>
      <c r="M96" s="97"/>
      <c r="N96" s="186"/>
      <c r="O96" s="98"/>
      <c r="P96" s="187">
        <f>P97+P411+P762+P781</f>
        <v>0</v>
      </c>
      <c r="Q96" s="98"/>
      <c r="R96" s="187">
        <f>R97+R411+R762+R781</f>
        <v>17.162082469999998</v>
      </c>
      <c r="S96" s="98"/>
      <c r="T96" s="188">
        <f>T97+T411+T762+T781</f>
        <v>24.949967490000002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70</v>
      </c>
      <c r="AU96" s="19" t="s">
        <v>103</v>
      </c>
      <c r="BK96" s="189">
        <f>BK97+BK411+BK762+BK781</f>
        <v>0</v>
      </c>
    </row>
    <row r="97" s="12" customFormat="1" ht="25.92" customHeight="1">
      <c r="A97" s="12"/>
      <c r="B97" s="190"/>
      <c r="C97" s="191"/>
      <c r="D97" s="192" t="s">
        <v>70</v>
      </c>
      <c r="E97" s="193" t="s">
        <v>134</v>
      </c>
      <c r="F97" s="193" t="s">
        <v>135</v>
      </c>
      <c r="G97" s="191"/>
      <c r="H97" s="191"/>
      <c r="I97" s="194"/>
      <c r="J97" s="195">
        <f>BK97</f>
        <v>0</v>
      </c>
      <c r="K97" s="191"/>
      <c r="L97" s="196"/>
      <c r="M97" s="197"/>
      <c r="N97" s="198"/>
      <c r="O97" s="198"/>
      <c r="P97" s="199">
        <f>P98+P137+P316+P393+P406</f>
        <v>0</v>
      </c>
      <c r="Q97" s="198"/>
      <c r="R97" s="199">
        <f>R98+R137+R316+R393+R406</f>
        <v>13.336747299999997</v>
      </c>
      <c r="S97" s="198"/>
      <c r="T97" s="200">
        <f>T98+T137+T316+T393+T406</f>
        <v>23.771856000000003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79</v>
      </c>
      <c r="AT97" s="202" t="s">
        <v>70</v>
      </c>
      <c r="AU97" s="202" t="s">
        <v>71</v>
      </c>
      <c r="AY97" s="201" t="s">
        <v>136</v>
      </c>
      <c r="BK97" s="203">
        <f>BK98+BK137+BK316+BK393+BK406</f>
        <v>0</v>
      </c>
    </row>
    <row r="98" s="12" customFormat="1" ht="22.8" customHeight="1">
      <c r="A98" s="12"/>
      <c r="B98" s="190"/>
      <c r="C98" s="191"/>
      <c r="D98" s="192" t="s">
        <v>70</v>
      </c>
      <c r="E98" s="204" t="s">
        <v>137</v>
      </c>
      <c r="F98" s="204" t="s">
        <v>138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SUM(P99:P136)</f>
        <v>0</v>
      </c>
      <c r="Q98" s="198"/>
      <c r="R98" s="199">
        <f>SUM(R99:R136)</f>
        <v>4.3511176300000001</v>
      </c>
      <c r="S98" s="198"/>
      <c r="T98" s="200">
        <f>SUM(T99:T136)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79</v>
      </c>
      <c r="AT98" s="202" t="s">
        <v>70</v>
      </c>
      <c r="AU98" s="202" t="s">
        <v>79</v>
      </c>
      <c r="AY98" s="201" t="s">
        <v>136</v>
      </c>
      <c r="BK98" s="203">
        <f>SUM(BK99:BK136)</f>
        <v>0</v>
      </c>
    </row>
    <row r="99" s="2" customFormat="1" ht="24.15" customHeight="1">
      <c r="A99" s="40"/>
      <c r="B99" s="41"/>
      <c r="C99" s="206" t="s">
        <v>79</v>
      </c>
      <c r="D99" s="206" t="s">
        <v>139</v>
      </c>
      <c r="E99" s="207" t="s">
        <v>140</v>
      </c>
      <c r="F99" s="208" t="s">
        <v>141</v>
      </c>
      <c r="G99" s="209" t="s">
        <v>142</v>
      </c>
      <c r="H99" s="210">
        <v>1</v>
      </c>
      <c r="I99" s="211"/>
      <c r="J99" s="212">
        <f>ROUND(I99*H99,2)</f>
        <v>0</v>
      </c>
      <c r="K99" s="208" t="s">
        <v>143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0.022280000000000001</v>
      </c>
      <c r="R99" s="215">
        <f>Q99*H99</f>
        <v>0.022280000000000001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144</v>
      </c>
      <c r="AT99" s="217" t="s">
        <v>139</v>
      </c>
      <c r="AU99" s="217" t="s">
        <v>81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144</v>
      </c>
      <c r="BM99" s="217" t="s">
        <v>145</v>
      </c>
    </row>
    <row r="100" s="2" customFormat="1">
      <c r="A100" s="40"/>
      <c r="B100" s="41"/>
      <c r="C100" s="42"/>
      <c r="D100" s="219" t="s">
        <v>146</v>
      </c>
      <c r="E100" s="42"/>
      <c r="F100" s="220" t="s">
        <v>147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146</v>
      </c>
      <c r="AU100" s="19" t="s">
        <v>81</v>
      </c>
    </row>
    <row r="101" s="13" customFormat="1">
      <c r="A101" s="13"/>
      <c r="B101" s="224"/>
      <c r="C101" s="225"/>
      <c r="D101" s="226" t="s">
        <v>148</v>
      </c>
      <c r="E101" s="227" t="s">
        <v>19</v>
      </c>
      <c r="F101" s="228" t="s">
        <v>149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148</v>
      </c>
      <c r="AU101" s="234" t="s">
        <v>81</v>
      </c>
      <c r="AV101" s="13" t="s">
        <v>79</v>
      </c>
      <c r="AW101" s="13" t="s">
        <v>33</v>
      </c>
      <c r="AX101" s="13" t="s">
        <v>71</v>
      </c>
      <c r="AY101" s="234" t="s">
        <v>136</v>
      </c>
    </row>
    <row r="102" s="14" customFormat="1">
      <c r="A102" s="14"/>
      <c r="B102" s="235"/>
      <c r="C102" s="236"/>
      <c r="D102" s="226" t="s">
        <v>148</v>
      </c>
      <c r="E102" s="237" t="s">
        <v>19</v>
      </c>
      <c r="F102" s="238" t="s">
        <v>79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148</v>
      </c>
      <c r="AU102" s="245" t="s">
        <v>81</v>
      </c>
      <c r="AV102" s="14" t="s">
        <v>81</v>
      </c>
      <c r="AW102" s="14" t="s">
        <v>33</v>
      </c>
      <c r="AX102" s="14" t="s">
        <v>71</v>
      </c>
      <c r="AY102" s="245" t="s">
        <v>136</v>
      </c>
    </row>
    <row r="103" s="15" customFormat="1">
      <c r="A103" s="15"/>
      <c r="B103" s="246"/>
      <c r="C103" s="247"/>
      <c r="D103" s="226" t="s">
        <v>148</v>
      </c>
      <c r="E103" s="248" t="s">
        <v>19</v>
      </c>
      <c r="F103" s="249" t="s">
        <v>150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148</v>
      </c>
      <c r="AU103" s="256" t="s">
        <v>81</v>
      </c>
      <c r="AV103" s="15" t="s">
        <v>144</v>
      </c>
      <c r="AW103" s="15" t="s">
        <v>33</v>
      </c>
      <c r="AX103" s="15" t="s">
        <v>79</v>
      </c>
      <c r="AY103" s="256" t="s">
        <v>136</v>
      </c>
    </row>
    <row r="104" s="2" customFormat="1" ht="24.15" customHeight="1">
      <c r="A104" s="40"/>
      <c r="B104" s="41"/>
      <c r="C104" s="206" t="s">
        <v>81</v>
      </c>
      <c r="D104" s="206" t="s">
        <v>139</v>
      </c>
      <c r="E104" s="207" t="s">
        <v>151</v>
      </c>
      <c r="F104" s="208" t="s">
        <v>152</v>
      </c>
      <c r="G104" s="209" t="s">
        <v>142</v>
      </c>
      <c r="H104" s="210">
        <v>9</v>
      </c>
      <c r="I104" s="211"/>
      <c r="J104" s="212">
        <f>ROUND(I104*H104,2)</f>
        <v>0</v>
      </c>
      <c r="K104" s="208" t="s">
        <v>143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0.032349999999999997</v>
      </c>
      <c r="R104" s="215">
        <f>Q104*H104</f>
        <v>0.29114999999999996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144</v>
      </c>
      <c r="AT104" s="217" t="s">
        <v>139</v>
      </c>
      <c r="AU104" s="217" t="s">
        <v>81</v>
      </c>
      <c r="AY104" s="19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144</v>
      </c>
      <c r="BM104" s="217" t="s">
        <v>153</v>
      </c>
    </row>
    <row r="105" s="2" customFormat="1">
      <c r="A105" s="40"/>
      <c r="B105" s="41"/>
      <c r="C105" s="42"/>
      <c r="D105" s="219" t="s">
        <v>146</v>
      </c>
      <c r="E105" s="42"/>
      <c r="F105" s="220" t="s">
        <v>154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146</v>
      </c>
      <c r="AU105" s="19" t="s">
        <v>81</v>
      </c>
    </row>
    <row r="106" s="13" customFormat="1">
      <c r="A106" s="13"/>
      <c r="B106" s="224"/>
      <c r="C106" s="225"/>
      <c r="D106" s="226" t="s">
        <v>148</v>
      </c>
      <c r="E106" s="227" t="s">
        <v>19</v>
      </c>
      <c r="F106" s="228" t="s">
        <v>149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148</v>
      </c>
      <c r="AU106" s="234" t="s">
        <v>81</v>
      </c>
      <c r="AV106" s="13" t="s">
        <v>79</v>
      </c>
      <c r="AW106" s="13" t="s">
        <v>33</v>
      </c>
      <c r="AX106" s="13" t="s">
        <v>71</v>
      </c>
      <c r="AY106" s="234" t="s">
        <v>136</v>
      </c>
    </row>
    <row r="107" s="14" customFormat="1">
      <c r="A107" s="14"/>
      <c r="B107" s="235"/>
      <c r="C107" s="236"/>
      <c r="D107" s="226" t="s">
        <v>148</v>
      </c>
      <c r="E107" s="237" t="s">
        <v>19</v>
      </c>
      <c r="F107" s="238" t="s">
        <v>155</v>
      </c>
      <c r="G107" s="236"/>
      <c r="H107" s="239">
        <v>9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148</v>
      </c>
      <c r="AU107" s="245" t="s">
        <v>81</v>
      </c>
      <c r="AV107" s="14" t="s">
        <v>81</v>
      </c>
      <c r="AW107" s="14" t="s">
        <v>33</v>
      </c>
      <c r="AX107" s="14" t="s">
        <v>71</v>
      </c>
      <c r="AY107" s="245" t="s">
        <v>136</v>
      </c>
    </row>
    <row r="108" s="15" customFormat="1">
      <c r="A108" s="15"/>
      <c r="B108" s="246"/>
      <c r="C108" s="247"/>
      <c r="D108" s="226" t="s">
        <v>148</v>
      </c>
      <c r="E108" s="248" t="s">
        <v>19</v>
      </c>
      <c r="F108" s="249" t="s">
        <v>150</v>
      </c>
      <c r="G108" s="247"/>
      <c r="H108" s="250">
        <v>9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148</v>
      </c>
      <c r="AU108" s="256" t="s">
        <v>81</v>
      </c>
      <c r="AV108" s="15" t="s">
        <v>144</v>
      </c>
      <c r="AW108" s="15" t="s">
        <v>33</v>
      </c>
      <c r="AX108" s="15" t="s">
        <v>79</v>
      </c>
      <c r="AY108" s="256" t="s">
        <v>136</v>
      </c>
    </row>
    <row r="109" s="2" customFormat="1" ht="24.15" customHeight="1">
      <c r="A109" s="40"/>
      <c r="B109" s="41"/>
      <c r="C109" s="206" t="s">
        <v>137</v>
      </c>
      <c r="D109" s="206" t="s">
        <v>139</v>
      </c>
      <c r="E109" s="207" t="s">
        <v>156</v>
      </c>
      <c r="F109" s="208" t="s">
        <v>157</v>
      </c>
      <c r="G109" s="209" t="s">
        <v>142</v>
      </c>
      <c r="H109" s="210">
        <v>1</v>
      </c>
      <c r="I109" s="211"/>
      <c r="J109" s="212">
        <f>ROUND(I109*H109,2)</f>
        <v>0</v>
      </c>
      <c r="K109" s="208" t="s">
        <v>143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0.03635</v>
      </c>
      <c r="R109" s="215">
        <f>Q109*H109</f>
        <v>0.03635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144</v>
      </c>
      <c r="AT109" s="217" t="s">
        <v>139</v>
      </c>
      <c r="AU109" s="217" t="s">
        <v>81</v>
      </c>
      <c r="AY109" s="19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144</v>
      </c>
      <c r="BM109" s="217" t="s">
        <v>158</v>
      </c>
    </row>
    <row r="110" s="2" customFormat="1">
      <c r="A110" s="40"/>
      <c r="B110" s="41"/>
      <c r="C110" s="42"/>
      <c r="D110" s="219" t="s">
        <v>146</v>
      </c>
      <c r="E110" s="42"/>
      <c r="F110" s="220" t="s">
        <v>159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</v>
      </c>
      <c r="AU110" s="19" t="s">
        <v>81</v>
      </c>
    </row>
    <row r="111" s="13" customFormat="1">
      <c r="A111" s="13"/>
      <c r="B111" s="224"/>
      <c r="C111" s="225"/>
      <c r="D111" s="226" t="s">
        <v>148</v>
      </c>
      <c r="E111" s="227" t="s">
        <v>19</v>
      </c>
      <c r="F111" s="228" t="s">
        <v>149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148</v>
      </c>
      <c r="AU111" s="234" t="s">
        <v>81</v>
      </c>
      <c r="AV111" s="13" t="s">
        <v>79</v>
      </c>
      <c r="AW111" s="13" t="s">
        <v>33</v>
      </c>
      <c r="AX111" s="13" t="s">
        <v>71</v>
      </c>
      <c r="AY111" s="234" t="s">
        <v>136</v>
      </c>
    </row>
    <row r="112" s="14" customFormat="1">
      <c r="A112" s="14"/>
      <c r="B112" s="235"/>
      <c r="C112" s="236"/>
      <c r="D112" s="226" t="s">
        <v>148</v>
      </c>
      <c r="E112" s="237" t="s">
        <v>19</v>
      </c>
      <c r="F112" s="238" t="s">
        <v>79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148</v>
      </c>
      <c r="AU112" s="245" t="s">
        <v>81</v>
      </c>
      <c r="AV112" s="14" t="s">
        <v>81</v>
      </c>
      <c r="AW112" s="14" t="s">
        <v>33</v>
      </c>
      <c r="AX112" s="14" t="s">
        <v>71</v>
      </c>
      <c r="AY112" s="245" t="s">
        <v>136</v>
      </c>
    </row>
    <row r="113" s="15" customFormat="1">
      <c r="A113" s="15"/>
      <c r="B113" s="246"/>
      <c r="C113" s="247"/>
      <c r="D113" s="226" t="s">
        <v>148</v>
      </c>
      <c r="E113" s="248" t="s">
        <v>19</v>
      </c>
      <c r="F113" s="249" t="s">
        <v>150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148</v>
      </c>
      <c r="AU113" s="256" t="s">
        <v>81</v>
      </c>
      <c r="AV113" s="15" t="s">
        <v>144</v>
      </c>
      <c r="AW113" s="15" t="s">
        <v>33</v>
      </c>
      <c r="AX113" s="15" t="s">
        <v>79</v>
      </c>
      <c r="AY113" s="256" t="s">
        <v>136</v>
      </c>
    </row>
    <row r="114" s="2" customFormat="1" ht="24.15" customHeight="1">
      <c r="A114" s="40"/>
      <c r="B114" s="41"/>
      <c r="C114" s="206" t="s">
        <v>144</v>
      </c>
      <c r="D114" s="206" t="s">
        <v>139</v>
      </c>
      <c r="E114" s="207" t="s">
        <v>160</v>
      </c>
      <c r="F114" s="208" t="s">
        <v>161</v>
      </c>
      <c r="G114" s="209" t="s">
        <v>162</v>
      </c>
      <c r="H114" s="210">
        <v>4.0110000000000001</v>
      </c>
      <c r="I114" s="211"/>
      <c r="J114" s="212">
        <f>ROUND(I114*H114,2)</f>
        <v>0</v>
      </c>
      <c r="K114" s="208" t="s">
        <v>143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0.058970000000000002</v>
      </c>
      <c r="R114" s="215">
        <f>Q114*H114</f>
        <v>0.23652867000000002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144</v>
      </c>
      <c r="AT114" s="217" t="s">
        <v>139</v>
      </c>
      <c r="AU114" s="217" t="s">
        <v>81</v>
      </c>
      <c r="AY114" s="19" t="s">
        <v>136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144</v>
      </c>
      <c r="BM114" s="217" t="s">
        <v>163</v>
      </c>
    </row>
    <row r="115" s="2" customFormat="1">
      <c r="A115" s="40"/>
      <c r="B115" s="41"/>
      <c r="C115" s="42"/>
      <c r="D115" s="219" t="s">
        <v>146</v>
      </c>
      <c r="E115" s="42"/>
      <c r="F115" s="220" t="s">
        <v>164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81</v>
      </c>
    </row>
    <row r="116" s="13" customFormat="1">
      <c r="A116" s="13"/>
      <c r="B116" s="224"/>
      <c r="C116" s="225"/>
      <c r="D116" s="226" t="s">
        <v>148</v>
      </c>
      <c r="E116" s="227" t="s">
        <v>19</v>
      </c>
      <c r="F116" s="228" t="s">
        <v>149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148</v>
      </c>
      <c r="AU116" s="234" t="s">
        <v>81</v>
      </c>
      <c r="AV116" s="13" t="s">
        <v>79</v>
      </c>
      <c r="AW116" s="13" t="s">
        <v>33</v>
      </c>
      <c r="AX116" s="13" t="s">
        <v>71</v>
      </c>
      <c r="AY116" s="234" t="s">
        <v>136</v>
      </c>
    </row>
    <row r="117" s="14" customFormat="1">
      <c r="A117" s="14"/>
      <c r="B117" s="235"/>
      <c r="C117" s="236"/>
      <c r="D117" s="226" t="s">
        <v>148</v>
      </c>
      <c r="E117" s="237" t="s">
        <v>19</v>
      </c>
      <c r="F117" s="238" t="s">
        <v>165</v>
      </c>
      <c r="G117" s="236"/>
      <c r="H117" s="239">
        <v>5.4249999999999998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148</v>
      </c>
      <c r="AU117" s="245" t="s">
        <v>81</v>
      </c>
      <c r="AV117" s="14" t="s">
        <v>81</v>
      </c>
      <c r="AW117" s="14" t="s">
        <v>33</v>
      </c>
      <c r="AX117" s="14" t="s">
        <v>71</v>
      </c>
      <c r="AY117" s="245" t="s">
        <v>136</v>
      </c>
    </row>
    <row r="118" s="14" customFormat="1">
      <c r="A118" s="14"/>
      <c r="B118" s="235"/>
      <c r="C118" s="236"/>
      <c r="D118" s="226" t="s">
        <v>148</v>
      </c>
      <c r="E118" s="237" t="s">
        <v>19</v>
      </c>
      <c r="F118" s="238" t="s">
        <v>166</v>
      </c>
      <c r="G118" s="236"/>
      <c r="H118" s="239">
        <v>-1.4139999999999999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148</v>
      </c>
      <c r="AU118" s="245" t="s">
        <v>81</v>
      </c>
      <c r="AV118" s="14" t="s">
        <v>81</v>
      </c>
      <c r="AW118" s="14" t="s">
        <v>33</v>
      </c>
      <c r="AX118" s="14" t="s">
        <v>71</v>
      </c>
      <c r="AY118" s="245" t="s">
        <v>136</v>
      </c>
    </row>
    <row r="119" s="15" customFormat="1">
      <c r="A119" s="15"/>
      <c r="B119" s="246"/>
      <c r="C119" s="247"/>
      <c r="D119" s="226" t="s">
        <v>148</v>
      </c>
      <c r="E119" s="248" t="s">
        <v>19</v>
      </c>
      <c r="F119" s="249" t="s">
        <v>150</v>
      </c>
      <c r="G119" s="247"/>
      <c r="H119" s="250">
        <v>4.0110000000000001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148</v>
      </c>
      <c r="AU119" s="256" t="s">
        <v>81</v>
      </c>
      <c r="AV119" s="15" t="s">
        <v>144</v>
      </c>
      <c r="AW119" s="15" t="s">
        <v>33</v>
      </c>
      <c r="AX119" s="15" t="s">
        <v>79</v>
      </c>
      <c r="AY119" s="256" t="s">
        <v>136</v>
      </c>
    </row>
    <row r="120" s="2" customFormat="1" ht="24.15" customHeight="1">
      <c r="A120" s="40"/>
      <c r="B120" s="41"/>
      <c r="C120" s="206" t="s">
        <v>167</v>
      </c>
      <c r="D120" s="206" t="s">
        <v>139</v>
      </c>
      <c r="E120" s="207" t="s">
        <v>168</v>
      </c>
      <c r="F120" s="208" t="s">
        <v>169</v>
      </c>
      <c r="G120" s="209" t="s">
        <v>162</v>
      </c>
      <c r="H120" s="210">
        <v>56.292000000000002</v>
      </c>
      <c r="I120" s="211"/>
      <c r="J120" s="212">
        <f>ROUND(I120*H120,2)</f>
        <v>0</v>
      </c>
      <c r="K120" s="208" t="s">
        <v>143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0.066879999999999995</v>
      </c>
      <c r="R120" s="215">
        <f>Q120*H120</f>
        <v>3.7648089599999999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144</v>
      </c>
      <c r="AT120" s="217" t="s">
        <v>139</v>
      </c>
      <c r="AU120" s="217" t="s">
        <v>81</v>
      </c>
      <c r="AY120" s="19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144</v>
      </c>
      <c r="BM120" s="217" t="s">
        <v>170</v>
      </c>
    </row>
    <row r="121" s="2" customFormat="1">
      <c r="A121" s="40"/>
      <c r="B121" s="41"/>
      <c r="C121" s="42"/>
      <c r="D121" s="219" t="s">
        <v>146</v>
      </c>
      <c r="E121" s="42"/>
      <c r="F121" s="220" t="s">
        <v>171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146</v>
      </c>
      <c r="AU121" s="19" t="s">
        <v>81</v>
      </c>
    </row>
    <row r="122" s="13" customFormat="1">
      <c r="A122" s="13"/>
      <c r="B122" s="224"/>
      <c r="C122" s="225"/>
      <c r="D122" s="226" t="s">
        <v>148</v>
      </c>
      <c r="E122" s="227" t="s">
        <v>19</v>
      </c>
      <c r="F122" s="228" t="s">
        <v>149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148</v>
      </c>
      <c r="AU122" s="234" t="s">
        <v>81</v>
      </c>
      <c r="AV122" s="13" t="s">
        <v>79</v>
      </c>
      <c r="AW122" s="13" t="s">
        <v>33</v>
      </c>
      <c r="AX122" s="13" t="s">
        <v>71</v>
      </c>
      <c r="AY122" s="234" t="s">
        <v>136</v>
      </c>
    </row>
    <row r="123" s="14" customFormat="1">
      <c r="A123" s="14"/>
      <c r="B123" s="235"/>
      <c r="C123" s="236"/>
      <c r="D123" s="226" t="s">
        <v>148</v>
      </c>
      <c r="E123" s="237" t="s">
        <v>19</v>
      </c>
      <c r="F123" s="238" t="s">
        <v>172</v>
      </c>
      <c r="G123" s="236"/>
      <c r="H123" s="239">
        <v>8.75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148</v>
      </c>
      <c r="AU123" s="245" t="s">
        <v>81</v>
      </c>
      <c r="AV123" s="14" t="s">
        <v>81</v>
      </c>
      <c r="AW123" s="14" t="s">
        <v>33</v>
      </c>
      <c r="AX123" s="14" t="s">
        <v>71</v>
      </c>
      <c r="AY123" s="245" t="s">
        <v>136</v>
      </c>
    </row>
    <row r="124" s="14" customFormat="1">
      <c r="A124" s="14"/>
      <c r="B124" s="235"/>
      <c r="C124" s="236"/>
      <c r="D124" s="226" t="s">
        <v>148</v>
      </c>
      <c r="E124" s="237" t="s">
        <v>19</v>
      </c>
      <c r="F124" s="238" t="s">
        <v>166</v>
      </c>
      <c r="G124" s="236"/>
      <c r="H124" s="239">
        <v>-1.4139999999999999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148</v>
      </c>
      <c r="AU124" s="245" t="s">
        <v>81</v>
      </c>
      <c r="AV124" s="14" t="s">
        <v>81</v>
      </c>
      <c r="AW124" s="14" t="s">
        <v>33</v>
      </c>
      <c r="AX124" s="14" t="s">
        <v>71</v>
      </c>
      <c r="AY124" s="245" t="s">
        <v>136</v>
      </c>
    </row>
    <row r="125" s="14" customFormat="1">
      <c r="A125" s="14"/>
      <c r="B125" s="235"/>
      <c r="C125" s="236"/>
      <c r="D125" s="226" t="s">
        <v>148</v>
      </c>
      <c r="E125" s="237" t="s">
        <v>19</v>
      </c>
      <c r="F125" s="238" t="s">
        <v>173</v>
      </c>
      <c r="G125" s="236"/>
      <c r="H125" s="239">
        <v>7.9800000000000004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148</v>
      </c>
      <c r="AU125" s="245" t="s">
        <v>81</v>
      </c>
      <c r="AV125" s="14" t="s">
        <v>81</v>
      </c>
      <c r="AW125" s="14" t="s">
        <v>33</v>
      </c>
      <c r="AX125" s="14" t="s">
        <v>71</v>
      </c>
      <c r="AY125" s="245" t="s">
        <v>136</v>
      </c>
    </row>
    <row r="126" s="14" customFormat="1">
      <c r="A126" s="14"/>
      <c r="B126" s="235"/>
      <c r="C126" s="236"/>
      <c r="D126" s="226" t="s">
        <v>148</v>
      </c>
      <c r="E126" s="237" t="s">
        <v>19</v>
      </c>
      <c r="F126" s="238" t="s">
        <v>174</v>
      </c>
      <c r="G126" s="236"/>
      <c r="H126" s="239">
        <v>-1.8180000000000001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148</v>
      </c>
      <c r="AU126" s="245" t="s">
        <v>81</v>
      </c>
      <c r="AV126" s="14" t="s">
        <v>81</v>
      </c>
      <c r="AW126" s="14" t="s">
        <v>33</v>
      </c>
      <c r="AX126" s="14" t="s">
        <v>71</v>
      </c>
      <c r="AY126" s="245" t="s">
        <v>136</v>
      </c>
    </row>
    <row r="127" s="14" customFormat="1">
      <c r="A127" s="14"/>
      <c r="B127" s="235"/>
      <c r="C127" s="236"/>
      <c r="D127" s="226" t="s">
        <v>148</v>
      </c>
      <c r="E127" s="237" t="s">
        <v>19</v>
      </c>
      <c r="F127" s="238" t="s">
        <v>175</v>
      </c>
      <c r="G127" s="236"/>
      <c r="H127" s="239">
        <v>22.050000000000001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148</v>
      </c>
      <c r="AU127" s="245" t="s">
        <v>81</v>
      </c>
      <c r="AV127" s="14" t="s">
        <v>81</v>
      </c>
      <c r="AW127" s="14" t="s">
        <v>33</v>
      </c>
      <c r="AX127" s="14" t="s">
        <v>71</v>
      </c>
      <c r="AY127" s="245" t="s">
        <v>136</v>
      </c>
    </row>
    <row r="128" s="14" customFormat="1">
      <c r="A128" s="14"/>
      <c r="B128" s="235"/>
      <c r="C128" s="236"/>
      <c r="D128" s="226" t="s">
        <v>148</v>
      </c>
      <c r="E128" s="237" t="s">
        <v>19</v>
      </c>
      <c r="F128" s="238" t="s">
        <v>176</v>
      </c>
      <c r="G128" s="236"/>
      <c r="H128" s="239">
        <v>-4.6360000000000001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148</v>
      </c>
      <c r="AU128" s="245" t="s">
        <v>81</v>
      </c>
      <c r="AV128" s="14" t="s">
        <v>81</v>
      </c>
      <c r="AW128" s="14" t="s">
        <v>33</v>
      </c>
      <c r="AX128" s="14" t="s">
        <v>71</v>
      </c>
      <c r="AY128" s="245" t="s">
        <v>136</v>
      </c>
    </row>
    <row r="129" s="14" customFormat="1">
      <c r="A129" s="14"/>
      <c r="B129" s="235"/>
      <c r="C129" s="236"/>
      <c r="D129" s="226" t="s">
        <v>148</v>
      </c>
      <c r="E129" s="237" t="s">
        <v>19</v>
      </c>
      <c r="F129" s="238" t="s">
        <v>177</v>
      </c>
      <c r="G129" s="236"/>
      <c r="H129" s="239">
        <v>7.2629999999999999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148</v>
      </c>
      <c r="AU129" s="245" t="s">
        <v>81</v>
      </c>
      <c r="AV129" s="14" t="s">
        <v>81</v>
      </c>
      <c r="AW129" s="14" t="s">
        <v>33</v>
      </c>
      <c r="AX129" s="14" t="s">
        <v>71</v>
      </c>
      <c r="AY129" s="245" t="s">
        <v>136</v>
      </c>
    </row>
    <row r="130" s="14" customFormat="1">
      <c r="A130" s="14"/>
      <c r="B130" s="235"/>
      <c r="C130" s="236"/>
      <c r="D130" s="226" t="s">
        <v>148</v>
      </c>
      <c r="E130" s="237" t="s">
        <v>19</v>
      </c>
      <c r="F130" s="238" t="s">
        <v>178</v>
      </c>
      <c r="G130" s="236"/>
      <c r="H130" s="239">
        <v>-2.4239999999999999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148</v>
      </c>
      <c r="AU130" s="245" t="s">
        <v>81</v>
      </c>
      <c r="AV130" s="14" t="s">
        <v>81</v>
      </c>
      <c r="AW130" s="14" t="s">
        <v>33</v>
      </c>
      <c r="AX130" s="14" t="s">
        <v>71</v>
      </c>
      <c r="AY130" s="245" t="s">
        <v>136</v>
      </c>
    </row>
    <row r="131" s="14" customFormat="1">
      <c r="A131" s="14"/>
      <c r="B131" s="235"/>
      <c r="C131" s="236"/>
      <c r="D131" s="226" t="s">
        <v>148</v>
      </c>
      <c r="E131" s="237" t="s">
        <v>19</v>
      </c>
      <c r="F131" s="238" t="s">
        <v>179</v>
      </c>
      <c r="G131" s="236"/>
      <c r="H131" s="239">
        <v>11.375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148</v>
      </c>
      <c r="AU131" s="245" t="s">
        <v>81</v>
      </c>
      <c r="AV131" s="14" t="s">
        <v>81</v>
      </c>
      <c r="AW131" s="14" t="s">
        <v>33</v>
      </c>
      <c r="AX131" s="14" t="s">
        <v>71</v>
      </c>
      <c r="AY131" s="245" t="s">
        <v>136</v>
      </c>
    </row>
    <row r="132" s="14" customFormat="1">
      <c r="A132" s="14"/>
      <c r="B132" s="235"/>
      <c r="C132" s="236"/>
      <c r="D132" s="226" t="s">
        <v>148</v>
      </c>
      <c r="E132" s="237" t="s">
        <v>19</v>
      </c>
      <c r="F132" s="238" t="s">
        <v>174</v>
      </c>
      <c r="G132" s="236"/>
      <c r="H132" s="239">
        <v>-1.8180000000000001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148</v>
      </c>
      <c r="AU132" s="245" t="s">
        <v>81</v>
      </c>
      <c r="AV132" s="14" t="s">
        <v>81</v>
      </c>
      <c r="AW132" s="14" t="s">
        <v>33</v>
      </c>
      <c r="AX132" s="14" t="s">
        <v>71</v>
      </c>
      <c r="AY132" s="245" t="s">
        <v>136</v>
      </c>
    </row>
    <row r="133" s="14" customFormat="1">
      <c r="A133" s="14"/>
      <c r="B133" s="235"/>
      <c r="C133" s="236"/>
      <c r="D133" s="226" t="s">
        <v>148</v>
      </c>
      <c r="E133" s="237" t="s">
        <v>19</v>
      </c>
      <c r="F133" s="238" t="s">
        <v>180</v>
      </c>
      <c r="G133" s="236"/>
      <c r="H133" s="239">
        <v>7.3499999999999996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148</v>
      </c>
      <c r="AU133" s="245" t="s">
        <v>81</v>
      </c>
      <c r="AV133" s="14" t="s">
        <v>81</v>
      </c>
      <c r="AW133" s="14" t="s">
        <v>33</v>
      </c>
      <c r="AX133" s="14" t="s">
        <v>71</v>
      </c>
      <c r="AY133" s="245" t="s">
        <v>136</v>
      </c>
    </row>
    <row r="134" s="14" customFormat="1">
      <c r="A134" s="14"/>
      <c r="B134" s="235"/>
      <c r="C134" s="236"/>
      <c r="D134" s="226" t="s">
        <v>148</v>
      </c>
      <c r="E134" s="237" t="s">
        <v>19</v>
      </c>
      <c r="F134" s="238" t="s">
        <v>181</v>
      </c>
      <c r="G134" s="236"/>
      <c r="H134" s="239">
        <v>5.25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148</v>
      </c>
      <c r="AU134" s="245" t="s">
        <v>81</v>
      </c>
      <c r="AV134" s="14" t="s">
        <v>81</v>
      </c>
      <c r="AW134" s="14" t="s">
        <v>33</v>
      </c>
      <c r="AX134" s="14" t="s">
        <v>71</v>
      </c>
      <c r="AY134" s="245" t="s">
        <v>136</v>
      </c>
    </row>
    <row r="135" s="14" customFormat="1">
      <c r="A135" s="14"/>
      <c r="B135" s="235"/>
      <c r="C135" s="236"/>
      <c r="D135" s="226" t="s">
        <v>148</v>
      </c>
      <c r="E135" s="237" t="s">
        <v>19</v>
      </c>
      <c r="F135" s="238" t="s">
        <v>182</v>
      </c>
      <c r="G135" s="236"/>
      <c r="H135" s="239">
        <v>-1.6160000000000001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148</v>
      </c>
      <c r="AU135" s="245" t="s">
        <v>81</v>
      </c>
      <c r="AV135" s="14" t="s">
        <v>81</v>
      </c>
      <c r="AW135" s="14" t="s">
        <v>33</v>
      </c>
      <c r="AX135" s="14" t="s">
        <v>71</v>
      </c>
      <c r="AY135" s="245" t="s">
        <v>136</v>
      </c>
    </row>
    <row r="136" s="15" customFormat="1">
      <c r="A136" s="15"/>
      <c r="B136" s="246"/>
      <c r="C136" s="247"/>
      <c r="D136" s="226" t="s">
        <v>148</v>
      </c>
      <c r="E136" s="248" t="s">
        <v>19</v>
      </c>
      <c r="F136" s="249" t="s">
        <v>150</v>
      </c>
      <c r="G136" s="247"/>
      <c r="H136" s="250">
        <v>56.292000000000009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148</v>
      </c>
      <c r="AU136" s="256" t="s">
        <v>81</v>
      </c>
      <c r="AV136" s="15" t="s">
        <v>144</v>
      </c>
      <c r="AW136" s="15" t="s">
        <v>33</v>
      </c>
      <c r="AX136" s="15" t="s">
        <v>79</v>
      </c>
      <c r="AY136" s="256" t="s">
        <v>136</v>
      </c>
    </row>
    <row r="137" s="12" customFormat="1" ht="22.8" customHeight="1">
      <c r="A137" s="12"/>
      <c r="B137" s="190"/>
      <c r="C137" s="191"/>
      <c r="D137" s="192" t="s">
        <v>70</v>
      </c>
      <c r="E137" s="204" t="s">
        <v>183</v>
      </c>
      <c r="F137" s="204" t="s">
        <v>184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SUM(P138:P315)</f>
        <v>0</v>
      </c>
      <c r="Q137" s="198"/>
      <c r="R137" s="199">
        <f>SUM(R138:R315)</f>
        <v>8.9596036699999981</v>
      </c>
      <c r="S137" s="198"/>
      <c r="T137" s="200">
        <f>SUM(T138:T315)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79</v>
      </c>
      <c r="AT137" s="202" t="s">
        <v>70</v>
      </c>
      <c r="AU137" s="202" t="s">
        <v>79</v>
      </c>
      <c r="AY137" s="201" t="s">
        <v>136</v>
      </c>
      <c r="BK137" s="203">
        <f>SUM(BK138:BK315)</f>
        <v>0</v>
      </c>
    </row>
    <row r="138" s="2" customFormat="1" ht="21.75" customHeight="1">
      <c r="A138" s="40"/>
      <c r="B138" s="41"/>
      <c r="C138" s="206" t="s">
        <v>183</v>
      </c>
      <c r="D138" s="206" t="s">
        <v>139</v>
      </c>
      <c r="E138" s="207" t="s">
        <v>185</v>
      </c>
      <c r="F138" s="208" t="s">
        <v>186</v>
      </c>
      <c r="G138" s="209" t="s">
        <v>162</v>
      </c>
      <c r="H138" s="210">
        <v>85.028999999999996</v>
      </c>
      <c r="I138" s="211"/>
      <c r="J138" s="212">
        <f>ROUND(I138*H138,2)</f>
        <v>0</v>
      </c>
      <c r="K138" s="208" t="s">
        <v>143</v>
      </c>
      <c r="L138" s="46"/>
      <c r="M138" s="213" t="s">
        <v>19</v>
      </c>
      <c r="N138" s="214" t="s">
        <v>42</v>
      </c>
      <c r="O138" s="86"/>
      <c r="P138" s="215">
        <f>O138*H138</f>
        <v>0</v>
      </c>
      <c r="Q138" s="215">
        <v>0.0073499999999999998</v>
      </c>
      <c r="R138" s="215">
        <f>Q138*H138</f>
        <v>0.62496314999999991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144</v>
      </c>
      <c r="AT138" s="217" t="s">
        <v>139</v>
      </c>
      <c r="AU138" s="217" t="s">
        <v>81</v>
      </c>
      <c r="AY138" s="19" t="s">
        <v>136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79</v>
      </c>
      <c r="BK138" s="218">
        <f>ROUND(I138*H138,2)</f>
        <v>0</v>
      </c>
      <c r="BL138" s="19" t="s">
        <v>144</v>
      </c>
      <c r="BM138" s="217" t="s">
        <v>187</v>
      </c>
    </row>
    <row r="139" s="2" customFormat="1">
      <c r="A139" s="40"/>
      <c r="B139" s="41"/>
      <c r="C139" s="42"/>
      <c r="D139" s="219" t="s">
        <v>146</v>
      </c>
      <c r="E139" s="42"/>
      <c r="F139" s="220" t="s">
        <v>188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81</v>
      </c>
    </row>
    <row r="140" s="13" customFormat="1">
      <c r="A140" s="13"/>
      <c r="B140" s="224"/>
      <c r="C140" s="225"/>
      <c r="D140" s="226" t="s">
        <v>148</v>
      </c>
      <c r="E140" s="227" t="s">
        <v>19</v>
      </c>
      <c r="F140" s="228" t="s">
        <v>149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148</v>
      </c>
      <c r="AU140" s="234" t="s">
        <v>81</v>
      </c>
      <c r="AV140" s="13" t="s">
        <v>79</v>
      </c>
      <c r="AW140" s="13" t="s">
        <v>33</v>
      </c>
      <c r="AX140" s="13" t="s">
        <v>71</v>
      </c>
      <c r="AY140" s="234" t="s">
        <v>136</v>
      </c>
    </row>
    <row r="141" s="13" customFormat="1">
      <c r="A141" s="13"/>
      <c r="B141" s="224"/>
      <c r="C141" s="225"/>
      <c r="D141" s="226" t="s">
        <v>148</v>
      </c>
      <c r="E141" s="227" t="s">
        <v>19</v>
      </c>
      <c r="F141" s="228" t="s">
        <v>189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148</v>
      </c>
      <c r="AU141" s="234" t="s">
        <v>81</v>
      </c>
      <c r="AV141" s="13" t="s">
        <v>79</v>
      </c>
      <c r="AW141" s="13" t="s">
        <v>33</v>
      </c>
      <c r="AX141" s="13" t="s">
        <v>71</v>
      </c>
      <c r="AY141" s="234" t="s">
        <v>136</v>
      </c>
    </row>
    <row r="142" s="14" customFormat="1">
      <c r="A142" s="14"/>
      <c r="B142" s="235"/>
      <c r="C142" s="236"/>
      <c r="D142" s="226" t="s">
        <v>148</v>
      </c>
      <c r="E142" s="237" t="s">
        <v>19</v>
      </c>
      <c r="F142" s="238" t="s">
        <v>190</v>
      </c>
      <c r="G142" s="236"/>
      <c r="H142" s="239">
        <v>10.324999999999999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148</v>
      </c>
      <c r="AU142" s="245" t="s">
        <v>81</v>
      </c>
      <c r="AV142" s="14" t="s">
        <v>81</v>
      </c>
      <c r="AW142" s="14" t="s">
        <v>33</v>
      </c>
      <c r="AX142" s="14" t="s">
        <v>71</v>
      </c>
      <c r="AY142" s="245" t="s">
        <v>136</v>
      </c>
    </row>
    <row r="143" s="14" customFormat="1">
      <c r="A143" s="14"/>
      <c r="B143" s="235"/>
      <c r="C143" s="236"/>
      <c r="D143" s="226" t="s">
        <v>148</v>
      </c>
      <c r="E143" s="237" t="s">
        <v>19</v>
      </c>
      <c r="F143" s="238" t="s">
        <v>191</v>
      </c>
      <c r="G143" s="236"/>
      <c r="H143" s="239">
        <v>9.0129999999999999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148</v>
      </c>
      <c r="AU143" s="245" t="s">
        <v>81</v>
      </c>
      <c r="AV143" s="14" t="s">
        <v>81</v>
      </c>
      <c r="AW143" s="14" t="s">
        <v>33</v>
      </c>
      <c r="AX143" s="14" t="s">
        <v>71</v>
      </c>
      <c r="AY143" s="245" t="s">
        <v>136</v>
      </c>
    </row>
    <row r="144" s="13" customFormat="1">
      <c r="A144" s="13"/>
      <c r="B144" s="224"/>
      <c r="C144" s="225"/>
      <c r="D144" s="226" t="s">
        <v>148</v>
      </c>
      <c r="E144" s="227" t="s">
        <v>19</v>
      </c>
      <c r="F144" s="228" t="s">
        <v>192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148</v>
      </c>
      <c r="AU144" s="234" t="s">
        <v>81</v>
      </c>
      <c r="AV144" s="13" t="s">
        <v>79</v>
      </c>
      <c r="AW144" s="13" t="s">
        <v>33</v>
      </c>
      <c r="AX144" s="13" t="s">
        <v>71</v>
      </c>
      <c r="AY144" s="234" t="s">
        <v>136</v>
      </c>
    </row>
    <row r="145" s="14" customFormat="1">
      <c r="A145" s="14"/>
      <c r="B145" s="235"/>
      <c r="C145" s="236"/>
      <c r="D145" s="226" t="s">
        <v>148</v>
      </c>
      <c r="E145" s="237" t="s">
        <v>19</v>
      </c>
      <c r="F145" s="238" t="s">
        <v>193</v>
      </c>
      <c r="G145" s="236"/>
      <c r="H145" s="239">
        <v>37.659999999999997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148</v>
      </c>
      <c r="AU145" s="245" t="s">
        <v>81</v>
      </c>
      <c r="AV145" s="14" t="s">
        <v>81</v>
      </c>
      <c r="AW145" s="14" t="s">
        <v>33</v>
      </c>
      <c r="AX145" s="14" t="s">
        <v>71</v>
      </c>
      <c r="AY145" s="245" t="s">
        <v>136</v>
      </c>
    </row>
    <row r="146" s="14" customFormat="1">
      <c r="A146" s="14"/>
      <c r="B146" s="235"/>
      <c r="C146" s="236"/>
      <c r="D146" s="226" t="s">
        <v>148</v>
      </c>
      <c r="E146" s="237" t="s">
        <v>19</v>
      </c>
      <c r="F146" s="238" t="s">
        <v>194</v>
      </c>
      <c r="G146" s="236"/>
      <c r="H146" s="239">
        <v>-3.1499999999999999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148</v>
      </c>
      <c r="AU146" s="245" t="s">
        <v>81</v>
      </c>
      <c r="AV146" s="14" t="s">
        <v>81</v>
      </c>
      <c r="AW146" s="14" t="s">
        <v>33</v>
      </c>
      <c r="AX146" s="14" t="s">
        <v>71</v>
      </c>
      <c r="AY146" s="245" t="s">
        <v>136</v>
      </c>
    </row>
    <row r="147" s="13" customFormat="1">
      <c r="A147" s="13"/>
      <c r="B147" s="224"/>
      <c r="C147" s="225"/>
      <c r="D147" s="226" t="s">
        <v>148</v>
      </c>
      <c r="E147" s="227" t="s">
        <v>19</v>
      </c>
      <c r="F147" s="228" t="s">
        <v>195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148</v>
      </c>
      <c r="AU147" s="234" t="s">
        <v>81</v>
      </c>
      <c r="AV147" s="13" t="s">
        <v>79</v>
      </c>
      <c r="AW147" s="13" t="s">
        <v>33</v>
      </c>
      <c r="AX147" s="13" t="s">
        <v>71</v>
      </c>
      <c r="AY147" s="234" t="s">
        <v>136</v>
      </c>
    </row>
    <row r="148" s="14" customFormat="1">
      <c r="A148" s="14"/>
      <c r="B148" s="235"/>
      <c r="C148" s="236"/>
      <c r="D148" s="226" t="s">
        <v>148</v>
      </c>
      <c r="E148" s="237" t="s">
        <v>19</v>
      </c>
      <c r="F148" s="238" t="s">
        <v>196</v>
      </c>
      <c r="G148" s="236"/>
      <c r="H148" s="239">
        <v>8.4000000000000004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148</v>
      </c>
      <c r="AU148" s="245" t="s">
        <v>81</v>
      </c>
      <c r="AV148" s="14" t="s">
        <v>81</v>
      </c>
      <c r="AW148" s="14" t="s">
        <v>33</v>
      </c>
      <c r="AX148" s="14" t="s">
        <v>71</v>
      </c>
      <c r="AY148" s="245" t="s">
        <v>136</v>
      </c>
    </row>
    <row r="149" s="14" customFormat="1">
      <c r="A149" s="14"/>
      <c r="B149" s="235"/>
      <c r="C149" s="236"/>
      <c r="D149" s="226" t="s">
        <v>148</v>
      </c>
      <c r="E149" s="237" t="s">
        <v>19</v>
      </c>
      <c r="F149" s="238" t="s">
        <v>197</v>
      </c>
      <c r="G149" s="236"/>
      <c r="H149" s="239">
        <v>8.75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148</v>
      </c>
      <c r="AU149" s="245" t="s">
        <v>81</v>
      </c>
      <c r="AV149" s="14" t="s">
        <v>81</v>
      </c>
      <c r="AW149" s="14" t="s">
        <v>33</v>
      </c>
      <c r="AX149" s="14" t="s">
        <v>71</v>
      </c>
      <c r="AY149" s="245" t="s">
        <v>136</v>
      </c>
    </row>
    <row r="150" s="14" customFormat="1">
      <c r="A150" s="14"/>
      <c r="B150" s="235"/>
      <c r="C150" s="236"/>
      <c r="D150" s="226" t="s">
        <v>148</v>
      </c>
      <c r="E150" s="237" t="s">
        <v>19</v>
      </c>
      <c r="F150" s="238" t="s">
        <v>182</v>
      </c>
      <c r="G150" s="236"/>
      <c r="H150" s="239">
        <v>-1.6160000000000001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148</v>
      </c>
      <c r="AU150" s="245" t="s">
        <v>81</v>
      </c>
      <c r="AV150" s="14" t="s">
        <v>81</v>
      </c>
      <c r="AW150" s="14" t="s">
        <v>33</v>
      </c>
      <c r="AX150" s="14" t="s">
        <v>71</v>
      </c>
      <c r="AY150" s="245" t="s">
        <v>136</v>
      </c>
    </row>
    <row r="151" s="13" customFormat="1">
      <c r="A151" s="13"/>
      <c r="B151" s="224"/>
      <c r="C151" s="225"/>
      <c r="D151" s="226" t="s">
        <v>148</v>
      </c>
      <c r="E151" s="227" t="s">
        <v>19</v>
      </c>
      <c r="F151" s="228" t="s">
        <v>198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148</v>
      </c>
      <c r="AU151" s="234" t="s">
        <v>81</v>
      </c>
      <c r="AV151" s="13" t="s">
        <v>79</v>
      </c>
      <c r="AW151" s="13" t="s">
        <v>33</v>
      </c>
      <c r="AX151" s="13" t="s">
        <v>71</v>
      </c>
      <c r="AY151" s="234" t="s">
        <v>136</v>
      </c>
    </row>
    <row r="152" s="14" customFormat="1">
      <c r="A152" s="14"/>
      <c r="B152" s="235"/>
      <c r="C152" s="236"/>
      <c r="D152" s="226" t="s">
        <v>148</v>
      </c>
      <c r="E152" s="237" t="s">
        <v>19</v>
      </c>
      <c r="F152" s="238" t="s">
        <v>199</v>
      </c>
      <c r="G152" s="236"/>
      <c r="H152" s="239">
        <v>17.465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148</v>
      </c>
      <c r="AU152" s="245" t="s">
        <v>81</v>
      </c>
      <c r="AV152" s="14" t="s">
        <v>81</v>
      </c>
      <c r="AW152" s="14" t="s">
        <v>33</v>
      </c>
      <c r="AX152" s="14" t="s">
        <v>71</v>
      </c>
      <c r="AY152" s="245" t="s">
        <v>136</v>
      </c>
    </row>
    <row r="153" s="14" customFormat="1">
      <c r="A153" s="14"/>
      <c r="B153" s="235"/>
      <c r="C153" s="236"/>
      <c r="D153" s="226" t="s">
        <v>148</v>
      </c>
      <c r="E153" s="237" t="s">
        <v>19</v>
      </c>
      <c r="F153" s="238" t="s">
        <v>174</v>
      </c>
      <c r="G153" s="236"/>
      <c r="H153" s="239">
        <v>-1.8180000000000001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148</v>
      </c>
      <c r="AU153" s="245" t="s">
        <v>81</v>
      </c>
      <c r="AV153" s="14" t="s">
        <v>81</v>
      </c>
      <c r="AW153" s="14" t="s">
        <v>33</v>
      </c>
      <c r="AX153" s="14" t="s">
        <v>71</v>
      </c>
      <c r="AY153" s="245" t="s">
        <v>136</v>
      </c>
    </row>
    <row r="154" s="15" customFormat="1">
      <c r="A154" s="15"/>
      <c r="B154" s="246"/>
      <c r="C154" s="247"/>
      <c r="D154" s="226" t="s">
        <v>148</v>
      </c>
      <c r="E154" s="248" t="s">
        <v>19</v>
      </c>
      <c r="F154" s="249" t="s">
        <v>150</v>
      </c>
      <c r="G154" s="247"/>
      <c r="H154" s="250">
        <v>85.028999999999996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148</v>
      </c>
      <c r="AU154" s="256" t="s">
        <v>81</v>
      </c>
      <c r="AV154" s="15" t="s">
        <v>144</v>
      </c>
      <c r="AW154" s="15" t="s">
        <v>33</v>
      </c>
      <c r="AX154" s="15" t="s">
        <v>79</v>
      </c>
      <c r="AY154" s="256" t="s">
        <v>136</v>
      </c>
    </row>
    <row r="155" s="2" customFormat="1" ht="16.5" customHeight="1">
      <c r="A155" s="40"/>
      <c r="B155" s="41"/>
      <c r="C155" s="206" t="s">
        <v>200</v>
      </c>
      <c r="D155" s="206" t="s">
        <v>139</v>
      </c>
      <c r="E155" s="207" t="s">
        <v>201</v>
      </c>
      <c r="F155" s="208" t="s">
        <v>202</v>
      </c>
      <c r="G155" s="209" t="s">
        <v>162</v>
      </c>
      <c r="H155" s="210">
        <v>345.37700000000001</v>
      </c>
      <c r="I155" s="211"/>
      <c r="J155" s="212">
        <f>ROUND(I155*H155,2)</f>
        <v>0</v>
      </c>
      <c r="K155" s="208" t="s">
        <v>143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0.00025999999999999998</v>
      </c>
      <c r="R155" s="215">
        <f>Q155*H155</f>
        <v>0.089798019999999992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144</v>
      </c>
      <c r="AT155" s="217" t="s">
        <v>139</v>
      </c>
      <c r="AU155" s="217" t="s">
        <v>81</v>
      </c>
      <c r="AY155" s="19" t="s">
        <v>136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79</v>
      </c>
      <c r="BK155" s="218">
        <f>ROUND(I155*H155,2)</f>
        <v>0</v>
      </c>
      <c r="BL155" s="19" t="s">
        <v>144</v>
      </c>
      <c r="BM155" s="217" t="s">
        <v>203</v>
      </c>
    </row>
    <row r="156" s="2" customFormat="1">
      <c r="A156" s="40"/>
      <c r="B156" s="41"/>
      <c r="C156" s="42"/>
      <c r="D156" s="219" t="s">
        <v>146</v>
      </c>
      <c r="E156" s="42"/>
      <c r="F156" s="220" t="s">
        <v>204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146</v>
      </c>
      <c r="AU156" s="19" t="s">
        <v>81</v>
      </c>
    </row>
    <row r="157" s="13" customFormat="1">
      <c r="A157" s="13"/>
      <c r="B157" s="224"/>
      <c r="C157" s="225"/>
      <c r="D157" s="226" t="s">
        <v>148</v>
      </c>
      <c r="E157" s="227" t="s">
        <v>19</v>
      </c>
      <c r="F157" s="228" t="s">
        <v>149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148</v>
      </c>
      <c r="AU157" s="234" t="s">
        <v>81</v>
      </c>
      <c r="AV157" s="13" t="s">
        <v>79</v>
      </c>
      <c r="AW157" s="13" t="s">
        <v>33</v>
      </c>
      <c r="AX157" s="13" t="s">
        <v>71</v>
      </c>
      <c r="AY157" s="234" t="s">
        <v>136</v>
      </c>
    </row>
    <row r="158" s="13" customFormat="1">
      <c r="A158" s="13"/>
      <c r="B158" s="224"/>
      <c r="C158" s="225"/>
      <c r="D158" s="226" t="s">
        <v>148</v>
      </c>
      <c r="E158" s="227" t="s">
        <v>19</v>
      </c>
      <c r="F158" s="228" t="s">
        <v>189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148</v>
      </c>
      <c r="AU158" s="234" t="s">
        <v>81</v>
      </c>
      <c r="AV158" s="13" t="s">
        <v>79</v>
      </c>
      <c r="AW158" s="13" t="s">
        <v>33</v>
      </c>
      <c r="AX158" s="13" t="s">
        <v>71</v>
      </c>
      <c r="AY158" s="234" t="s">
        <v>136</v>
      </c>
    </row>
    <row r="159" s="14" customFormat="1">
      <c r="A159" s="14"/>
      <c r="B159" s="235"/>
      <c r="C159" s="236"/>
      <c r="D159" s="226" t="s">
        <v>148</v>
      </c>
      <c r="E159" s="237" t="s">
        <v>19</v>
      </c>
      <c r="F159" s="238" t="s">
        <v>205</v>
      </c>
      <c r="G159" s="236"/>
      <c r="H159" s="239">
        <v>20.859999999999999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148</v>
      </c>
      <c r="AU159" s="245" t="s">
        <v>81</v>
      </c>
      <c r="AV159" s="14" t="s">
        <v>81</v>
      </c>
      <c r="AW159" s="14" t="s">
        <v>33</v>
      </c>
      <c r="AX159" s="14" t="s">
        <v>71</v>
      </c>
      <c r="AY159" s="245" t="s">
        <v>136</v>
      </c>
    </row>
    <row r="160" s="14" customFormat="1">
      <c r="A160" s="14"/>
      <c r="B160" s="235"/>
      <c r="C160" s="236"/>
      <c r="D160" s="226" t="s">
        <v>148</v>
      </c>
      <c r="E160" s="237" t="s">
        <v>19</v>
      </c>
      <c r="F160" s="238" t="s">
        <v>166</v>
      </c>
      <c r="G160" s="236"/>
      <c r="H160" s="239">
        <v>-1.4139999999999999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148</v>
      </c>
      <c r="AU160" s="245" t="s">
        <v>81</v>
      </c>
      <c r="AV160" s="14" t="s">
        <v>81</v>
      </c>
      <c r="AW160" s="14" t="s">
        <v>33</v>
      </c>
      <c r="AX160" s="14" t="s">
        <v>71</v>
      </c>
      <c r="AY160" s="245" t="s">
        <v>136</v>
      </c>
    </row>
    <row r="161" s="14" customFormat="1">
      <c r="A161" s="14"/>
      <c r="B161" s="235"/>
      <c r="C161" s="236"/>
      <c r="D161" s="226" t="s">
        <v>148</v>
      </c>
      <c r="E161" s="237" t="s">
        <v>19</v>
      </c>
      <c r="F161" s="238" t="s">
        <v>206</v>
      </c>
      <c r="G161" s="236"/>
      <c r="H161" s="239">
        <v>18.024999999999999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148</v>
      </c>
      <c r="AU161" s="245" t="s">
        <v>81</v>
      </c>
      <c r="AV161" s="14" t="s">
        <v>81</v>
      </c>
      <c r="AW161" s="14" t="s">
        <v>33</v>
      </c>
      <c r="AX161" s="14" t="s">
        <v>71</v>
      </c>
      <c r="AY161" s="245" t="s">
        <v>136</v>
      </c>
    </row>
    <row r="162" s="14" customFormat="1">
      <c r="A162" s="14"/>
      <c r="B162" s="235"/>
      <c r="C162" s="236"/>
      <c r="D162" s="226" t="s">
        <v>148</v>
      </c>
      <c r="E162" s="237" t="s">
        <v>19</v>
      </c>
      <c r="F162" s="238" t="s">
        <v>207</v>
      </c>
      <c r="G162" s="236"/>
      <c r="H162" s="239">
        <v>-2.8279999999999998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148</v>
      </c>
      <c r="AU162" s="245" t="s">
        <v>81</v>
      </c>
      <c r="AV162" s="14" t="s">
        <v>81</v>
      </c>
      <c r="AW162" s="14" t="s">
        <v>33</v>
      </c>
      <c r="AX162" s="14" t="s">
        <v>71</v>
      </c>
      <c r="AY162" s="245" t="s">
        <v>136</v>
      </c>
    </row>
    <row r="163" s="13" customFormat="1">
      <c r="A163" s="13"/>
      <c r="B163" s="224"/>
      <c r="C163" s="225"/>
      <c r="D163" s="226" t="s">
        <v>148</v>
      </c>
      <c r="E163" s="227" t="s">
        <v>19</v>
      </c>
      <c r="F163" s="228" t="s">
        <v>192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148</v>
      </c>
      <c r="AU163" s="234" t="s">
        <v>81</v>
      </c>
      <c r="AV163" s="13" t="s">
        <v>79</v>
      </c>
      <c r="AW163" s="13" t="s">
        <v>33</v>
      </c>
      <c r="AX163" s="13" t="s">
        <v>71</v>
      </c>
      <c r="AY163" s="234" t="s">
        <v>136</v>
      </c>
    </row>
    <row r="164" s="14" customFormat="1">
      <c r="A164" s="14"/>
      <c r="B164" s="235"/>
      <c r="C164" s="236"/>
      <c r="D164" s="226" t="s">
        <v>148</v>
      </c>
      <c r="E164" s="237" t="s">
        <v>19</v>
      </c>
      <c r="F164" s="238" t="s">
        <v>208</v>
      </c>
      <c r="G164" s="236"/>
      <c r="H164" s="239">
        <v>46.409999999999997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148</v>
      </c>
      <c r="AU164" s="245" t="s">
        <v>81</v>
      </c>
      <c r="AV164" s="14" t="s">
        <v>81</v>
      </c>
      <c r="AW164" s="14" t="s">
        <v>33</v>
      </c>
      <c r="AX164" s="14" t="s">
        <v>71</v>
      </c>
      <c r="AY164" s="245" t="s">
        <v>136</v>
      </c>
    </row>
    <row r="165" s="14" customFormat="1">
      <c r="A165" s="14"/>
      <c r="B165" s="235"/>
      <c r="C165" s="236"/>
      <c r="D165" s="226" t="s">
        <v>148</v>
      </c>
      <c r="E165" s="237" t="s">
        <v>19</v>
      </c>
      <c r="F165" s="238" t="s">
        <v>209</v>
      </c>
      <c r="G165" s="236"/>
      <c r="H165" s="239">
        <v>-4.5640000000000001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148</v>
      </c>
      <c r="AU165" s="245" t="s">
        <v>81</v>
      </c>
      <c r="AV165" s="14" t="s">
        <v>81</v>
      </c>
      <c r="AW165" s="14" t="s">
        <v>33</v>
      </c>
      <c r="AX165" s="14" t="s">
        <v>71</v>
      </c>
      <c r="AY165" s="245" t="s">
        <v>136</v>
      </c>
    </row>
    <row r="166" s="13" customFormat="1">
      <c r="A166" s="13"/>
      <c r="B166" s="224"/>
      <c r="C166" s="225"/>
      <c r="D166" s="226" t="s">
        <v>148</v>
      </c>
      <c r="E166" s="227" t="s">
        <v>19</v>
      </c>
      <c r="F166" s="228" t="s">
        <v>210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148</v>
      </c>
      <c r="AU166" s="234" t="s">
        <v>81</v>
      </c>
      <c r="AV166" s="13" t="s">
        <v>79</v>
      </c>
      <c r="AW166" s="13" t="s">
        <v>33</v>
      </c>
      <c r="AX166" s="13" t="s">
        <v>71</v>
      </c>
      <c r="AY166" s="234" t="s">
        <v>136</v>
      </c>
    </row>
    <row r="167" s="14" customFormat="1">
      <c r="A167" s="14"/>
      <c r="B167" s="235"/>
      <c r="C167" s="236"/>
      <c r="D167" s="226" t="s">
        <v>148</v>
      </c>
      <c r="E167" s="237" t="s">
        <v>19</v>
      </c>
      <c r="F167" s="238" t="s">
        <v>211</v>
      </c>
      <c r="G167" s="236"/>
      <c r="H167" s="239">
        <v>45.5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148</v>
      </c>
      <c r="AU167" s="245" t="s">
        <v>81</v>
      </c>
      <c r="AV167" s="14" t="s">
        <v>81</v>
      </c>
      <c r="AW167" s="14" t="s">
        <v>33</v>
      </c>
      <c r="AX167" s="14" t="s">
        <v>71</v>
      </c>
      <c r="AY167" s="245" t="s">
        <v>136</v>
      </c>
    </row>
    <row r="168" s="14" customFormat="1">
      <c r="A168" s="14"/>
      <c r="B168" s="235"/>
      <c r="C168" s="236"/>
      <c r="D168" s="226" t="s">
        <v>148</v>
      </c>
      <c r="E168" s="237" t="s">
        <v>19</v>
      </c>
      <c r="F168" s="238" t="s">
        <v>212</v>
      </c>
      <c r="G168" s="236"/>
      <c r="H168" s="239">
        <v>-9.6039999999999992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148</v>
      </c>
      <c r="AU168" s="245" t="s">
        <v>81</v>
      </c>
      <c r="AV168" s="14" t="s">
        <v>81</v>
      </c>
      <c r="AW168" s="14" t="s">
        <v>33</v>
      </c>
      <c r="AX168" s="14" t="s">
        <v>71</v>
      </c>
      <c r="AY168" s="245" t="s">
        <v>136</v>
      </c>
    </row>
    <row r="169" s="13" customFormat="1">
      <c r="A169" s="13"/>
      <c r="B169" s="224"/>
      <c r="C169" s="225"/>
      <c r="D169" s="226" t="s">
        <v>148</v>
      </c>
      <c r="E169" s="227" t="s">
        <v>19</v>
      </c>
      <c r="F169" s="228" t="s">
        <v>213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148</v>
      </c>
      <c r="AU169" s="234" t="s">
        <v>81</v>
      </c>
      <c r="AV169" s="13" t="s">
        <v>79</v>
      </c>
      <c r="AW169" s="13" t="s">
        <v>33</v>
      </c>
      <c r="AX169" s="13" t="s">
        <v>71</v>
      </c>
      <c r="AY169" s="234" t="s">
        <v>136</v>
      </c>
    </row>
    <row r="170" s="14" customFormat="1">
      <c r="A170" s="14"/>
      <c r="B170" s="235"/>
      <c r="C170" s="236"/>
      <c r="D170" s="226" t="s">
        <v>148</v>
      </c>
      <c r="E170" s="237" t="s">
        <v>19</v>
      </c>
      <c r="F170" s="238" t="s">
        <v>214</v>
      </c>
      <c r="G170" s="236"/>
      <c r="H170" s="239">
        <v>35.630000000000003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148</v>
      </c>
      <c r="AU170" s="245" t="s">
        <v>81</v>
      </c>
      <c r="AV170" s="14" t="s">
        <v>81</v>
      </c>
      <c r="AW170" s="14" t="s">
        <v>33</v>
      </c>
      <c r="AX170" s="14" t="s">
        <v>71</v>
      </c>
      <c r="AY170" s="245" t="s">
        <v>136</v>
      </c>
    </row>
    <row r="171" s="14" customFormat="1">
      <c r="A171" s="14"/>
      <c r="B171" s="235"/>
      <c r="C171" s="236"/>
      <c r="D171" s="226" t="s">
        <v>148</v>
      </c>
      <c r="E171" s="237" t="s">
        <v>19</v>
      </c>
      <c r="F171" s="238" t="s">
        <v>215</v>
      </c>
      <c r="G171" s="236"/>
      <c r="H171" s="239">
        <v>-3.6360000000000001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148</v>
      </c>
      <c r="AU171" s="245" t="s">
        <v>81</v>
      </c>
      <c r="AV171" s="14" t="s">
        <v>81</v>
      </c>
      <c r="AW171" s="14" t="s">
        <v>33</v>
      </c>
      <c r="AX171" s="14" t="s">
        <v>71</v>
      </c>
      <c r="AY171" s="245" t="s">
        <v>136</v>
      </c>
    </row>
    <row r="172" s="13" customFormat="1">
      <c r="A172" s="13"/>
      <c r="B172" s="224"/>
      <c r="C172" s="225"/>
      <c r="D172" s="226" t="s">
        <v>148</v>
      </c>
      <c r="E172" s="227" t="s">
        <v>19</v>
      </c>
      <c r="F172" s="228" t="s">
        <v>216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148</v>
      </c>
      <c r="AU172" s="234" t="s">
        <v>81</v>
      </c>
      <c r="AV172" s="13" t="s">
        <v>79</v>
      </c>
      <c r="AW172" s="13" t="s">
        <v>33</v>
      </c>
      <c r="AX172" s="13" t="s">
        <v>71</v>
      </c>
      <c r="AY172" s="234" t="s">
        <v>136</v>
      </c>
    </row>
    <row r="173" s="14" customFormat="1">
      <c r="A173" s="14"/>
      <c r="B173" s="235"/>
      <c r="C173" s="236"/>
      <c r="D173" s="226" t="s">
        <v>148</v>
      </c>
      <c r="E173" s="237" t="s">
        <v>19</v>
      </c>
      <c r="F173" s="238" t="s">
        <v>217</v>
      </c>
      <c r="G173" s="236"/>
      <c r="H173" s="239">
        <v>111.563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148</v>
      </c>
      <c r="AU173" s="245" t="s">
        <v>81</v>
      </c>
      <c r="AV173" s="14" t="s">
        <v>81</v>
      </c>
      <c r="AW173" s="14" t="s">
        <v>33</v>
      </c>
      <c r="AX173" s="14" t="s">
        <v>71</v>
      </c>
      <c r="AY173" s="245" t="s">
        <v>136</v>
      </c>
    </row>
    <row r="174" s="14" customFormat="1">
      <c r="A174" s="14"/>
      <c r="B174" s="235"/>
      <c r="C174" s="236"/>
      <c r="D174" s="226" t="s">
        <v>148</v>
      </c>
      <c r="E174" s="237" t="s">
        <v>19</v>
      </c>
      <c r="F174" s="238" t="s">
        <v>218</v>
      </c>
      <c r="G174" s="236"/>
      <c r="H174" s="239">
        <v>-8.8780000000000001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148</v>
      </c>
      <c r="AU174" s="245" t="s">
        <v>81</v>
      </c>
      <c r="AV174" s="14" t="s">
        <v>81</v>
      </c>
      <c r="AW174" s="14" t="s">
        <v>33</v>
      </c>
      <c r="AX174" s="14" t="s">
        <v>71</v>
      </c>
      <c r="AY174" s="245" t="s">
        <v>136</v>
      </c>
    </row>
    <row r="175" s="14" customFormat="1">
      <c r="A175" s="14"/>
      <c r="B175" s="235"/>
      <c r="C175" s="236"/>
      <c r="D175" s="226" t="s">
        <v>148</v>
      </c>
      <c r="E175" s="237" t="s">
        <v>19</v>
      </c>
      <c r="F175" s="238" t="s">
        <v>219</v>
      </c>
      <c r="G175" s="236"/>
      <c r="H175" s="239">
        <v>5.5999999999999996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148</v>
      </c>
      <c r="AU175" s="245" t="s">
        <v>81</v>
      </c>
      <c r="AV175" s="14" t="s">
        <v>81</v>
      </c>
      <c r="AW175" s="14" t="s">
        <v>33</v>
      </c>
      <c r="AX175" s="14" t="s">
        <v>71</v>
      </c>
      <c r="AY175" s="245" t="s">
        <v>136</v>
      </c>
    </row>
    <row r="176" s="13" customFormat="1">
      <c r="A176" s="13"/>
      <c r="B176" s="224"/>
      <c r="C176" s="225"/>
      <c r="D176" s="226" t="s">
        <v>148</v>
      </c>
      <c r="E176" s="227" t="s">
        <v>19</v>
      </c>
      <c r="F176" s="228" t="s">
        <v>195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148</v>
      </c>
      <c r="AU176" s="234" t="s">
        <v>81</v>
      </c>
      <c r="AV176" s="13" t="s">
        <v>79</v>
      </c>
      <c r="AW176" s="13" t="s">
        <v>33</v>
      </c>
      <c r="AX176" s="13" t="s">
        <v>71</v>
      </c>
      <c r="AY176" s="234" t="s">
        <v>136</v>
      </c>
    </row>
    <row r="177" s="14" customFormat="1">
      <c r="A177" s="14"/>
      <c r="B177" s="235"/>
      <c r="C177" s="236"/>
      <c r="D177" s="226" t="s">
        <v>148</v>
      </c>
      <c r="E177" s="237" t="s">
        <v>19</v>
      </c>
      <c r="F177" s="238" t="s">
        <v>220</v>
      </c>
      <c r="G177" s="236"/>
      <c r="H177" s="239">
        <v>16.800000000000001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148</v>
      </c>
      <c r="AU177" s="245" t="s">
        <v>81</v>
      </c>
      <c r="AV177" s="14" t="s">
        <v>81</v>
      </c>
      <c r="AW177" s="14" t="s">
        <v>33</v>
      </c>
      <c r="AX177" s="14" t="s">
        <v>71</v>
      </c>
      <c r="AY177" s="245" t="s">
        <v>136</v>
      </c>
    </row>
    <row r="178" s="14" customFormat="1">
      <c r="A178" s="14"/>
      <c r="B178" s="235"/>
      <c r="C178" s="236"/>
      <c r="D178" s="226" t="s">
        <v>148</v>
      </c>
      <c r="E178" s="237" t="s">
        <v>19</v>
      </c>
      <c r="F178" s="238" t="s">
        <v>182</v>
      </c>
      <c r="G178" s="236"/>
      <c r="H178" s="239">
        <v>-1.6160000000000001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148</v>
      </c>
      <c r="AU178" s="245" t="s">
        <v>81</v>
      </c>
      <c r="AV178" s="14" t="s">
        <v>81</v>
      </c>
      <c r="AW178" s="14" t="s">
        <v>33</v>
      </c>
      <c r="AX178" s="14" t="s">
        <v>71</v>
      </c>
      <c r="AY178" s="245" t="s">
        <v>136</v>
      </c>
    </row>
    <row r="179" s="14" customFormat="1">
      <c r="A179" s="14"/>
      <c r="B179" s="235"/>
      <c r="C179" s="236"/>
      <c r="D179" s="226" t="s">
        <v>148</v>
      </c>
      <c r="E179" s="237" t="s">
        <v>19</v>
      </c>
      <c r="F179" s="238" t="s">
        <v>221</v>
      </c>
      <c r="G179" s="236"/>
      <c r="H179" s="239">
        <v>17.5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148</v>
      </c>
      <c r="AU179" s="245" t="s">
        <v>81</v>
      </c>
      <c r="AV179" s="14" t="s">
        <v>81</v>
      </c>
      <c r="AW179" s="14" t="s">
        <v>33</v>
      </c>
      <c r="AX179" s="14" t="s">
        <v>71</v>
      </c>
      <c r="AY179" s="245" t="s">
        <v>136</v>
      </c>
    </row>
    <row r="180" s="14" customFormat="1">
      <c r="A180" s="14"/>
      <c r="B180" s="235"/>
      <c r="C180" s="236"/>
      <c r="D180" s="226" t="s">
        <v>148</v>
      </c>
      <c r="E180" s="237" t="s">
        <v>19</v>
      </c>
      <c r="F180" s="238" t="s">
        <v>222</v>
      </c>
      <c r="G180" s="236"/>
      <c r="H180" s="239">
        <v>-3.2320000000000002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148</v>
      </c>
      <c r="AU180" s="245" t="s">
        <v>81</v>
      </c>
      <c r="AV180" s="14" t="s">
        <v>81</v>
      </c>
      <c r="AW180" s="14" t="s">
        <v>33</v>
      </c>
      <c r="AX180" s="14" t="s">
        <v>71</v>
      </c>
      <c r="AY180" s="245" t="s">
        <v>136</v>
      </c>
    </row>
    <row r="181" s="13" customFormat="1">
      <c r="A181" s="13"/>
      <c r="B181" s="224"/>
      <c r="C181" s="225"/>
      <c r="D181" s="226" t="s">
        <v>148</v>
      </c>
      <c r="E181" s="227" t="s">
        <v>19</v>
      </c>
      <c r="F181" s="228" t="s">
        <v>198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148</v>
      </c>
      <c r="AU181" s="234" t="s">
        <v>81</v>
      </c>
      <c r="AV181" s="13" t="s">
        <v>79</v>
      </c>
      <c r="AW181" s="13" t="s">
        <v>33</v>
      </c>
      <c r="AX181" s="13" t="s">
        <v>71</v>
      </c>
      <c r="AY181" s="234" t="s">
        <v>136</v>
      </c>
    </row>
    <row r="182" s="14" customFormat="1">
      <c r="A182" s="14"/>
      <c r="B182" s="235"/>
      <c r="C182" s="236"/>
      <c r="D182" s="226" t="s">
        <v>148</v>
      </c>
      <c r="E182" s="237" t="s">
        <v>19</v>
      </c>
      <c r="F182" s="238" t="s">
        <v>223</v>
      </c>
      <c r="G182" s="236"/>
      <c r="H182" s="239">
        <v>27.859999999999999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148</v>
      </c>
      <c r="AU182" s="245" t="s">
        <v>81</v>
      </c>
      <c r="AV182" s="14" t="s">
        <v>81</v>
      </c>
      <c r="AW182" s="14" t="s">
        <v>33</v>
      </c>
      <c r="AX182" s="14" t="s">
        <v>71</v>
      </c>
      <c r="AY182" s="245" t="s">
        <v>136</v>
      </c>
    </row>
    <row r="183" s="14" customFormat="1">
      <c r="A183" s="14"/>
      <c r="B183" s="235"/>
      <c r="C183" s="236"/>
      <c r="D183" s="226" t="s">
        <v>148</v>
      </c>
      <c r="E183" s="237" t="s">
        <v>19</v>
      </c>
      <c r="F183" s="238" t="s">
        <v>215</v>
      </c>
      <c r="G183" s="236"/>
      <c r="H183" s="239">
        <v>-3.6360000000000001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148</v>
      </c>
      <c r="AU183" s="245" t="s">
        <v>81</v>
      </c>
      <c r="AV183" s="14" t="s">
        <v>81</v>
      </c>
      <c r="AW183" s="14" t="s">
        <v>33</v>
      </c>
      <c r="AX183" s="14" t="s">
        <v>71</v>
      </c>
      <c r="AY183" s="245" t="s">
        <v>136</v>
      </c>
    </row>
    <row r="184" s="13" customFormat="1">
      <c r="A184" s="13"/>
      <c r="B184" s="224"/>
      <c r="C184" s="225"/>
      <c r="D184" s="226" t="s">
        <v>148</v>
      </c>
      <c r="E184" s="227" t="s">
        <v>19</v>
      </c>
      <c r="F184" s="228" t="s">
        <v>224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148</v>
      </c>
      <c r="AU184" s="234" t="s">
        <v>81</v>
      </c>
      <c r="AV184" s="13" t="s">
        <v>79</v>
      </c>
      <c r="AW184" s="13" t="s">
        <v>33</v>
      </c>
      <c r="AX184" s="13" t="s">
        <v>71</v>
      </c>
      <c r="AY184" s="234" t="s">
        <v>136</v>
      </c>
    </row>
    <row r="185" s="14" customFormat="1">
      <c r="A185" s="14"/>
      <c r="B185" s="235"/>
      <c r="C185" s="236"/>
      <c r="D185" s="226" t="s">
        <v>148</v>
      </c>
      <c r="E185" s="237" t="s">
        <v>19</v>
      </c>
      <c r="F185" s="238" t="s">
        <v>225</v>
      </c>
      <c r="G185" s="236"/>
      <c r="H185" s="239">
        <v>35.875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148</v>
      </c>
      <c r="AU185" s="245" t="s">
        <v>81</v>
      </c>
      <c r="AV185" s="14" t="s">
        <v>81</v>
      </c>
      <c r="AW185" s="14" t="s">
        <v>33</v>
      </c>
      <c r="AX185" s="14" t="s">
        <v>71</v>
      </c>
      <c r="AY185" s="245" t="s">
        <v>136</v>
      </c>
    </row>
    <row r="186" s="14" customFormat="1">
      <c r="A186" s="14"/>
      <c r="B186" s="235"/>
      <c r="C186" s="236"/>
      <c r="D186" s="226" t="s">
        <v>148</v>
      </c>
      <c r="E186" s="237" t="s">
        <v>19</v>
      </c>
      <c r="F186" s="238" t="s">
        <v>226</v>
      </c>
      <c r="G186" s="236"/>
      <c r="H186" s="239">
        <v>-5.8579999999999997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148</v>
      </c>
      <c r="AU186" s="245" t="s">
        <v>81</v>
      </c>
      <c r="AV186" s="14" t="s">
        <v>81</v>
      </c>
      <c r="AW186" s="14" t="s">
        <v>33</v>
      </c>
      <c r="AX186" s="14" t="s">
        <v>71</v>
      </c>
      <c r="AY186" s="245" t="s">
        <v>136</v>
      </c>
    </row>
    <row r="187" s="13" customFormat="1">
      <c r="A187" s="13"/>
      <c r="B187" s="224"/>
      <c r="C187" s="225"/>
      <c r="D187" s="226" t="s">
        <v>148</v>
      </c>
      <c r="E187" s="227" t="s">
        <v>19</v>
      </c>
      <c r="F187" s="228" t="s">
        <v>227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148</v>
      </c>
      <c r="AU187" s="234" t="s">
        <v>81</v>
      </c>
      <c r="AV187" s="13" t="s">
        <v>79</v>
      </c>
      <c r="AW187" s="13" t="s">
        <v>33</v>
      </c>
      <c r="AX187" s="13" t="s">
        <v>71</v>
      </c>
      <c r="AY187" s="234" t="s">
        <v>136</v>
      </c>
    </row>
    <row r="188" s="14" customFormat="1">
      <c r="A188" s="14"/>
      <c r="B188" s="235"/>
      <c r="C188" s="236"/>
      <c r="D188" s="226" t="s">
        <v>148</v>
      </c>
      <c r="E188" s="237" t="s">
        <v>19</v>
      </c>
      <c r="F188" s="238" t="s">
        <v>228</v>
      </c>
      <c r="G188" s="236"/>
      <c r="H188" s="239">
        <v>3.6800000000000002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148</v>
      </c>
      <c r="AU188" s="245" t="s">
        <v>81</v>
      </c>
      <c r="AV188" s="14" t="s">
        <v>81</v>
      </c>
      <c r="AW188" s="14" t="s">
        <v>33</v>
      </c>
      <c r="AX188" s="14" t="s">
        <v>71</v>
      </c>
      <c r="AY188" s="245" t="s">
        <v>136</v>
      </c>
    </row>
    <row r="189" s="14" customFormat="1">
      <c r="A189" s="14"/>
      <c r="B189" s="235"/>
      <c r="C189" s="236"/>
      <c r="D189" s="226" t="s">
        <v>148</v>
      </c>
      <c r="E189" s="237" t="s">
        <v>19</v>
      </c>
      <c r="F189" s="238" t="s">
        <v>229</v>
      </c>
      <c r="G189" s="236"/>
      <c r="H189" s="239">
        <v>-2.02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148</v>
      </c>
      <c r="AU189" s="245" t="s">
        <v>81</v>
      </c>
      <c r="AV189" s="14" t="s">
        <v>81</v>
      </c>
      <c r="AW189" s="14" t="s">
        <v>33</v>
      </c>
      <c r="AX189" s="14" t="s">
        <v>71</v>
      </c>
      <c r="AY189" s="245" t="s">
        <v>136</v>
      </c>
    </row>
    <row r="190" s="14" customFormat="1">
      <c r="A190" s="14"/>
      <c r="B190" s="235"/>
      <c r="C190" s="236"/>
      <c r="D190" s="226" t="s">
        <v>148</v>
      </c>
      <c r="E190" s="237" t="s">
        <v>19</v>
      </c>
      <c r="F190" s="238" t="s">
        <v>228</v>
      </c>
      <c r="G190" s="236"/>
      <c r="H190" s="239">
        <v>3.6800000000000002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148</v>
      </c>
      <c r="AU190" s="245" t="s">
        <v>81</v>
      </c>
      <c r="AV190" s="14" t="s">
        <v>81</v>
      </c>
      <c r="AW190" s="14" t="s">
        <v>33</v>
      </c>
      <c r="AX190" s="14" t="s">
        <v>71</v>
      </c>
      <c r="AY190" s="245" t="s">
        <v>136</v>
      </c>
    </row>
    <row r="191" s="14" customFormat="1">
      <c r="A191" s="14"/>
      <c r="B191" s="235"/>
      <c r="C191" s="236"/>
      <c r="D191" s="226" t="s">
        <v>148</v>
      </c>
      <c r="E191" s="237" t="s">
        <v>19</v>
      </c>
      <c r="F191" s="238" t="s">
        <v>228</v>
      </c>
      <c r="G191" s="236"/>
      <c r="H191" s="239">
        <v>3.6800000000000002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148</v>
      </c>
      <c r="AU191" s="245" t="s">
        <v>81</v>
      </c>
      <c r="AV191" s="14" t="s">
        <v>81</v>
      </c>
      <c r="AW191" s="14" t="s">
        <v>33</v>
      </c>
      <c r="AX191" s="14" t="s">
        <v>71</v>
      </c>
      <c r="AY191" s="245" t="s">
        <v>136</v>
      </c>
    </row>
    <row r="192" s="15" customFormat="1">
      <c r="A192" s="15"/>
      <c r="B192" s="246"/>
      <c r="C192" s="247"/>
      <c r="D192" s="226" t="s">
        <v>148</v>
      </c>
      <c r="E192" s="248" t="s">
        <v>19</v>
      </c>
      <c r="F192" s="249" t="s">
        <v>150</v>
      </c>
      <c r="G192" s="247"/>
      <c r="H192" s="250">
        <v>345.37700000000001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148</v>
      </c>
      <c r="AU192" s="256" t="s">
        <v>81</v>
      </c>
      <c r="AV192" s="15" t="s">
        <v>144</v>
      </c>
      <c r="AW192" s="15" t="s">
        <v>33</v>
      </c>
      <c r="AX192" s="15" t="s">
        <v>79</v>
      </c>
      <c r="AY192" s="256" t="s">
        <v>136</v>
      </c>
    </row>
    <row r="193" s="2" customFormat="1" ht="24.15" customHeight="1">
      <c r="A193" s="40"/>
      <c r="B193" s="41"/>
      <c r="C193" s="206" t="s">
        <v>230</v>
      </c>
      <c r="D193" s="206" t="s">
        <v>139</v>
      </c>
      <c r="E193" s="207" t="s">
        <v>231</v>
      </c>
      <c r="F193" s="208" t="s">
        <v>232</v>
      </c>
      <c r="G193" s="209" t="s">
        <v>162</v>
      </c>
      <c r="H193" s="210">
        <v>345.37700000000001</v>
      </c>
      <c r="I193" s="211"/>
      <c r="J193" s="212">
        <f>ROUND(I193*H193,2)</f>
        <v>0</v>
      </c>
      <c r="K193" s="208" t="s">
        <v>143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0.0043800000000000002</v>
      </c>
      <c r="R193" s="215">
        <f>Q193*H193</f>
        <v>1.5127512600000002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144</v>
      </c>
      <c r="AT193" s="217" t="s">
        <v>139</v>
      </c>
      <c r="AU193" s="217" t="s">
        <v>81</v>
      </c>
      <c r="AY193" s="19" t="s">
        <v>136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79</v>
      </c>
      <c r="BK193" s="218">
        <f>ROUND(I193*H193,2)</f>
        <v>0</v>
      </c>
      <c r="BL193" s="19" t="s">
        <v>144</v>
      </c>
      <c r="BM193" s="217" t="s">
        <v>233</v>
      </c>
    </row>
    <row r="194" s="2" customFormat="1">
      <c r="A194" s="40"/>
      <c r="B194" s="41"/>
      <c r="C194" s="42"/>
      <c r="D194" s="219" t="s">
        <v>146</v>
      </c>
      <c r="E194" s="42"/>
      <c r="F194" s="220" t="s">
        <v>234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146</v>
      </c>
      <c r="AU194" s="19" t="s">
        <v>81</v>
      </c>
    </row>
    <row r="195" s="13" customFormat="1">
      <c r="A195" s="13"/>
      <c r="B195" s="224"/>
      <c r="C195" s="225"/>
      <c r="D195" s="226" t="s">
        <v>148</v>
      </c>
      <c r="E195" s="227" t="s">
        <v>19</v>
      </c>
      <c r="F195" s="228" t="s">
        <v>149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148</v>
      </c>
      <c r="AU195" s="234" t="s">
        <v>81</v>
      </c>
      <c r="AV195" s="13" t="s">
        <v>79</v>
      </c>
      <c r="AW195" s="13" t="s">
        <v>33</v>
      </c>
      <c r="AX195" s="13" t="s">
        <v>71</v>
      </c>
      <c r="AY195" s="234" t="s">
        <v>136</v>
      </c>
    </row>
    <row r="196" s="13" customFormat="1">
      <c r="A196" s="13"/>
      <c r="B196" s="224"/>
      <c r="C196" s="225"/>
      <c r="D196" s="226" t="s">
        <v>148</v>
      </c>
      <c r="E196" s="227" t="s">
        <v>19</v>
      </c>
      <c r="F196" s="228" t="s">
        <v>189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148</v>
      </c>
      <c r="AU196" s="234" t="s">
        <v>81</v>
      </c>
      <c r="AV196" s="13" t="s">
        <v>79</v>
      </c>
      <c r="AW196" s="13" t="s">
        <v>33</v>
      </c>
      <c r="AX196" s="13" t="s">
        <v>71</v>
      </c>
      <c r="AY196" s="234" t="s">
        <v>136</v>
      </c>
    </row>
    <row r="197" s="14" customFormat="1">
      <c r="A197" s="14"/>
      <c r="B197" s="235"/>
      <c r="C197" s="236"/>
      <c r="D197" s="226" t="s">
        <v>148</v>
      </c>
      <c r="E197" s="237" t="s">
        <v>19</v>
      </c>
      <c r="F197" s="238" t="s">
        <v>205</v>
      </c>
      <c r="G197" s="236"/>
      <c r="H197" s="239">
        <v>20.859999999999999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148</v>
      </c>
      <c r="AU197" s="245" t="s">
        <v>81</v>
      </c>
      <c r="AV197" s="14" t="s">
        <v>81</v>
      </c>
      <c r="AW197" s="14" t="s">
        <v>33</v>
      </c>
      <c r="AX197" s="14" t="s">
        <v>71</v>
      </c>
      <c r="AY197" s="245" t="s">
        <v>136</v>
      </c>
    </row>
    <row r="198" s="14" customFormat="1">
      <c r="A198" s="14"/>
      <c r="B198" s="235"/>
      <c r="C198" s="236"/>
      <c r="D198" s="226" t="s">
        <v>148</v>
      </c>
      <c r="E198" s="237" t="s">
        <v>19</v>
      </c>
      <c r="F198" s="238" t="s">
        <v>166</v>
      </c>
      <c r="G198" s="236"/>
      <c r="H198" s="239">
        <v>-1.4139999999999999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148</v>
      </c>
      <c r="AU198" s="245" t="s">
        <v>81</v>
      </c>
      <c r="AV198" s="14" t="s">
        <v>81</v>
      </c>
      <c r="AW198" s="14" t="s">
        <v>33</v>
      </c>
      <c r="AX198" s="14" t="s">
        <v>71</v>
      </c>
      <c r="AY198" s="245" t="s">
        <v>136</v>
      </c>
    </row>
    <row r="199" s="14" customFormat="1">
      <c r="A199" s="14"/>
      <c r="B199" s="235"/>
      <c r="C199" s="236"/>
      <c r="D199" s="226" t="s">
        <v>148</v>
      </c>
      <c r="E199" s="237" t="s">
        <v>19</v>
      </c>
      <c r="F199" s="238" t="s">
        <v>206</v>
      </c>
      <c r="G199" s="236"/>
      <c r="H199" s="239">
        <v>18.024999999999999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148</v>
      </c>
      <c r="AU199" s="245" t="s">
        <v>81</v>
      </c>
      <c r="AV199" s="14" t="s">
        <v>81</v>
      </c>
      <c r="AW199" s="14" t="s">
        <v>33</v>
      </c>
      <c r="AX199" s="14" t="s">
        <v>71</v>
      </c>
      <c r="AY199" s="245" t="s">
        <v>136</v>
      </c>
    </row>
    <row r="200" s="14" customFormat="1">
      <c r="A200" s="14"/>
      <c r="B200" s="235"/>
      <c r="C200" s="236"/>
      <c r="D200" s="226" t="s">
        <v>148</v>
      </c>
      <c r="E200" s="237" t="s">
        <v>19</v>
      </c>
      <c r="F200" s="238" t="s">
        <v>207</v>
      </c>
      <c r="G200" s="236"/>
      <c r="H200" s="239">
        <v>-2.8279999999999998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148</v>
      </c>
      <c r="AU200" s="245" t="s">
        <v>81</v>
      </c>
      <c r="AV200" s="14" t="s">
        <v>81</v>
      </c>
      <c r="AW200" s="14" t="s">
        <v>33</v>
      </c>
      <c r="AX200" s="14" t="s">
        <v>71</v>
      </c>
      <c r="AY200" s="245" t="s">
        <v>136</v>
      </c>
    </row>
    <row r="201" s="13" customFormat="1">
      <c r="A201" s="13"/>
      <c r="B201" s="224"/>
      <c r="C201" s="225"/>
      <c r="D201" s="226" t="s">
        <v>148</v>
      </c>
      <c r="E201" s="227" t="s">
        <v>19</v>
      </c>
      <c r="F201" s="228" t="s">
        <v>192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148</v>
      </c>
      <c r="AU201" s="234" t="s">
        <v>81</v>
      </c>
      <c r="AV201" s="13" t="s">
        <v>79</v>
      </c>
      <c r="AW201" s="13" t="s">
        <v>33</v>
      </c>
      <c r="AX201" s="13" t="s">
        <v>71</v>
      </c>
      <c r="AY201" s="234" t="s">
        <v>136</v>
      </c>
    </row>
    <row r="202" s="14" customFormat="1">
      <c r="A202" s="14"/>
      <c r="B202" s="235"/>
      <c r="C202" s="236"/>
      <c r="D202" s="226" t="s">
        <v>148</v>
      </c>
      <c r="E202" s="237" t="s">
        <v>19</v>
      </c>
      <c r="F202" s="238" t="s">
        <v>208</v>
      </c>
      <c r="G202" s="236"/>
      <c r="H202" s="239">
        <v>46.409999999999997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148</v>
      </c>
      <c r="AU202" s="245" t="s">
        <v>81</v>
      </c>
      <c r="AV202" s="14" t="s">
        <v>81</v>
      </c>
      <c r="AW202" s="14" t="s">
        <v>33</v>
      </c>
      <c r="AX202" s="14" t="s">
        <v>71</v>
      </c>
      <c r="AY202" s="245" t="s">
        <v>136</v>
      </c>
    </row>
    <row r="203" s="14" customFormat="1">
      <c r="A203" s="14"/>
      <c r="B203" s="235"/>
      <c r="C203" s="236"/>
      <c r="D203" s="226" t="s">
        <v>148</v>
      </c>
      <c r="E203" s="237" t="s">
        <v>19</v>
      </c>
      <c r="F203" s="238" t="s">
        <v>209</v>
      </c>
      <c r="G203" s="236"/>
      <c r="H203" s="239">
        <v>-4.5640000000000001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148</v>
      </c>
      <c r="AU203" s="245" t="s">
        <v>81</v>
      </c>
      <c r="AV203" s="14" t="s">
        <v>81</v>
      </c>
      <c r="AW203" s="14" t="s">
        <v>33</v>
      </c>
      <c r="AX203" s="14" t="s">
        <v>71</v>
      </c>
      <c r="AY203" s="245" t="s">
        <v>136</v>
      </c>
    </row>
    <row r="204" s="13" customFormat="1">
      <c r="A204" s="13"/>
      <c r="B204" s="224"/>
      <c r="C204" s="225"/>
      <c r="D204" s="226" t="s">
        <v>148</v>
      </c>
      <c r="E204" s="227" t="s">
        <v>19</v>
      </c>
      <c r="F204" s="228" t="s">
        <v>210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148</v>
      </c>
      <c r="AU204" s="234" t="s">
        <v>81</v>
      </c>
      <c r="AV204" s="13" t="s">
        <v>79</v>
      </c>
      <c r="AW204" s="13" t="s">
        <v>33</v>
      </c>
      <c r="AX204" s="13" t="s">
        <v>71</v>
      </c>
      <c r="AY204" s="234" t="s">
        <v>136</v>
      </c>
    </row>
    <row r="205" s="14" customFormat="1">
      <c r="A205" s="14"/>
      <c r="B205" s="235"/>
      <c r="C205" s="236"/>
      <c r="D205" s="226" t="s">
        <v>148</v>
      </c>
      <c r="E205" s="237" t="s">
        <v>19</v>
      </c>
      <c r="F205" s="238" t="s">
        <v>211</v>
      </c>
      <c r="G205" s="236"/>
      <c r="H205" s="239">
        <v>45.5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148</v>
      </c>
      <c r="AU205" s="245" t="s">
        <v>81</v>
      </c>
      <c r="AV205" s="14" t="s">
        <v>81</v>
      </c>
      <c r="AW205" s="14" t="s">
        <v>33</v>
      </c>
      <c r="AX205" s="14" t="s">
        <v>71</v>
      </c>
      <c r="AY205" s="245" t="s">
        <v>136</v>
      </c>
    </row>
    <row r="206" s="14" customFormat="1">
      <c r="A206" s="14"/>
      <c r="B206" s="235"/>
      <c r="C206" s="236"/>
      <c r="D206" s="226" t="s">
        <v>148</v>
      </c>
      <c r="E206" s="237" t="s">
        <v>19</v>
      </c>
      <c r="F206" s="238" t="s">
        <v>212</v>
      </c>
      <c r="G206" s="236"/>
      <c r="H206" s="239">
        <v>-9.6039999999999992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148</v>
      </c>
      <c r="AU206" s="245" t="s">
        <v>81</v>
      </c>
      <c r="AV206" s="14" t="s">
        <v>81</v>
      </c>
      <c r="AW206" s="14" t="s">
        <v>33</v>
      </c>
      <c r="AX206" s="14" t="s">
        <v>71</v>
      </c>
      <c r="AY206" s="245" t="s">
        <v>136</v>
      </c>
    </row>
    <row r="207" s="13" customFormat="1">
      <c r="A207" s="13"/>
      <c r="B207" s="224"/>
      <c r="C207" s="225"/>
      <c r="D207" s="226" t="s">
        <v>148</v>
      </c>
      <c r="E207" s="227" t="s">
        <v>19</v>
      </c>
      <c r="F207" s="228" t="s">
        <v>213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148</v>
      </c>
      <c r="AU207" s="234" t="s">
        <v>81</v>
      </c>
      <c r="AV207" s="13" t="s">
        <v>79</v>
      </c>
      <c r="AW207" s="13" t="s">
        <v>33</v>
      </c>
      <c r="AX207" s="13" t="s">
        <v>71</v>
      </c>
      <c r="AY207" s="234" t="s">
        <v>136</v>
      </c>
    </row>
    <row r="208" s="14" customFormat="1">
      <c r="A208" s="14"/>
      <c r="B208" s="235"/>
      <c r="C208" s="236"/>
      <c r="D208" s="226" t="s">
        <v>148</v>
      </c>
      <c r="E208" s="237" t="s">
        <v>19</v>
      </c>
      <c r="F208" s="238" t="s">
        <v>214</v>
      </c>
      <c r="G208" s="236"/>
      <c r="H208" s="239">
        <v>35.630000000000003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148</v>
      </c>
      <c r="AU208" s="245" t="s">
        <v>81</v>
      </c>
      <c r="AV208" s="14" t="s">
        <v>81</v>
      </c>
      <c r="AW208" s="14" t="s">
        <v>33</v>
      </c>
      <c r="AX208" s="14" t="s">
        <v>71</v>
      </c>
      <c r="AY208" s="245" t="s">
        <v>136</v>
      </c>
    </row>
    <row r="209" s="14" customFormat="1">
      <c r="A209" s="14"/>
      <c r="B209" s="235"/>
      <c r="C209" s="236"/>
      <c r="D209" s="226" t="s">
        <v>148</v>
      </c>
      <c r="E209" s="237" t="s">
        <v>19</v>
      </c>
      <c r="F209" s="238" t="s">
        <v>215</v>
      </c>
      <c r="G209" s="236"/>
      <c r="H209" s="239">
        <v>-3.6360000000000001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148</v>
      </c>
      <c r="AU209" s="245" t="s">
        <v>81</v>
      </c>
      <c r="AV209" s="14" t="s">
        <v>81</v>
      </c>
      <c r="AW209" s="14" t="s">
        <v>33</v>
      </c>
      <c r="AX209" s="14" t="s">
        <v>71</v>
      </c>
      <c r="AY209" s="245" t="s">
        <v>136</v>
      </c>
    </row>
    <row r="210" s="13" customFormat="1">
      <c r="A210" s="13"/>
      <c r="B210" s="224"/>
      <c r="C210" s="225"/>
      <c r="D210" s="226" t="s">
        <v>148</v>
      </c>
      <c r="E210" s="227" t="s">
        <v>19</v>
      </c>
      <c r="F210" s="228" t="s">
        <v>216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148</v>
      </c>
      <c r="AU210" s="234" t="s">
        <v>81</v>
      </c>
      <c r="AV210" s="13" t="s">
        <v>79</v>
      </c>
      <c r="AW210" s="13" t="s">
        <v>33</v>
      </c>
      <c r="AX210" s="13" t="s">
        <v>71</v>
      </c>
      <c r="AY210" s="234" t="s">
        <v>136</v>
      </c>
    </row>
    <row r="211" s="14" customFormat="1">
      <c r="A211" s="14"/>
      <c r="B211" s="235"/>
      <c r="C211" s="236"/>
      <c r="D211" s="226" t="s">
        <v>148</v>
      </c>
      <c r="E211" s="237" t="s">
        <v>19</v>
      </c>
      <c r="F211" s="238" t="s">
        <v>217</v>
      </c>
      <c r="G211" s="236"/>
      <c r="H211" s="239">
        <v>111.563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148</v>
      </c>
      <c r="AU211" s="245" t="s">
        <v>81</v>
      </c>
      <c r="AV211" s="14" t="s">
        <v>81</v>
      </c>
      <c r="AW211" s="14" t="s">
        <v>33</v>
      </c>
      <c r="AX211" s="14" t="s">
        <v>71</v>
      </c>
      <c r="AY211" s="245" t="s">
        <v>136</v>
      </c>
    </row>
    <row r="212" s="14" customFormat="1">
      <c r="A212" s="14"/>
      <c r="B212" s="235"/>
      <c r="C212" s="236"/>
      <c r="D212" s="226" t="s">
        <v>148</v>
      </c>
      <c r="E212" s="237" t="s">
        <v>19</v>
      </c>
      <c r="F212" s="238" t="s">
        <v>218</v>
      </c>
      <c r="G212" s="236"/>
      <c r="H212" s="239">
        <v>-8.8780000000000001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148</v>
      </c>
      <c r="AU212" s="245" t="s">
        <v>81</v>
      </c>
      <c r="AV212" s="14" t="s">
        <v>81</v>
      </c>
      <c r="AW212" s="14" t="s">
        <v>33</v>
      </c>
      <c r="AX212" s="14" t="s">
        <v>71</v>
      </c>
      <c r="AY212" s="245" t="s">
        <v>136</v>
      </c>
    </row>
    <row r="213" s="14" customFormat="1">
      <c r="A213" s="14"/>
      <c r="B213" s="235"/>
      <c r="C213" s="236"/>
      <c r="D213" s="226" t="s">
        <v>148</v>
      </c>
      <c r="E213" s="237" t="s">
        <v>19</v>
      </c>
      <c r="F213" s="238" t="s">
        <v>219</v>
      </c>
      <c r="G213" s="236"/>
      <c r="H213" s="239">
        <v>5.5999999999999996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148</v>
      </c>
      <c r="AU213" s="245" t="s">
        <v>81</v>
      </c>
      <c r="AV213" s="14" t="s">
        <v>81</v>
      </c>
      <c r="AW213" s="14" t="s">
        <v>33</v>
      </c>
      <c r="AX213" s="14" t="s">
        <v>71</v>
      </c>
      <c r="AY213" s="245" t="s">
        <v>136</v>
      </c>
    </row>
    <row r="214" s="13" customFormat="1">
      <c r="A214" s="13"/>
      <c r="B214" s="224"/>
      <c r="C214" s="225"/>
      <c r="D214" s="226" t="s">
        <v>148</v>
      </c>
      <c r="E214" s="227" t="s">
        <v>19</v>
      </c>
      <c r="F214" s="228" t="s">
        <v>195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148</v>
      </c>
      <c r="AU214" s="234" t="s">
        <v>81</v>
      </c>
      <c r="AV214" s="13" t="s">
        <v>79</v>
      </c>
      <c r="AW214" s="13" t="s">
        <v>33</v>
      </c>
      <c r="AX214" s="13" t="s">
        <v>71</v>
      </c>
      <c r="AY214" s="234" t="s">
        <v>136</v>
      </c>
    </row>
    <row r="215" s="14" customFormat="1">
      <c r="A215" s="14"/>
      <c r="B215" s="235"/>
      <c r="C215" s="236"/>
      <c r="D215" s="226" t="s">
        <v>148</v>
      </c>
      <c r="E215" s="237" t="s">
        <v>19</v>
      </c>
      <c r="F215" s="238" t="s">
        <v>220</v>
      </c>
      <c r="G215" s="236"/>
      <c r="H215" s="239">
        <v>16.800000000000001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148</v>
      </c>
      <c r="AU215" s="245" t="s">
        <v>81</v>
      </c>
      <c r="AV215" s="14" t="s">
        <v>81</v>
      </c>
      <c r="AW215" s="14" t="s">
        <v>33</v>
      </c>
      <c r="AX215" s="14" t="s">
        <v>71</v>
      </c>
      <c r="AY215" s="245" t="s">
        <v>136</v>
      </c>
    </row>
    <row r="216" s="14" customFormat="1">
      <c r="A216" s="14"/>
      <c r="B216" s="235"/>
      <c r="C216" s="236"/>
      <c r="D216" s="226" t="s">
        <v>148</v>
      </c>
      <c r="E216" s="237" t="s">
        <v>19</v>
      </c>
      <c r="F216" s="238" t="s">
        <v>182</v>
      </c>
      <c r="G216" s="236"/>
      <c r="H216" s="239">
        <v>-1.6160000000000001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148</v>
      </c>
      <c r="AU216" s="245" t="s">
        <v>81</v>
      </c>
      <c r="AV216" s="14" t="s">
        <v>81</v>
      </c>
      <c r="AW216" s="14" t="s">
        <v>33</v>
      </c>
      <c r="AX216" s="14" t="s">
        <v>71</v>
      </c>
      <c r="AY216" s="245" t="s">
        <v>136</v>
      </c>
    </row>
    <row r="217" s="14" customFormat="1">
      <c r="A217" s="14"/>
      <c r="B217" s="235"/>
      <c r="C217" s="236"/>
      <c r="D217" s="226" t="s">
        <v>148</v>
      </c>
      <c r="E217" s="237" t="s">
        <v>19</v>
      </c>
      <c r="F217" s="238" t="s">
        <v>221</v>
      </c>
      <c r="G217" s="236"/>
      <c r="H217" s="239">
        <v>17.5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148</v>
      </c>
      <c r="AU217" s="245" t="s">
        <v>81</v>
      </c>
      <c r="AV217" s="14" t="s">
        <v>81</v>
      </c>
      <c r="AW217" s="14" t="s">
        <v>33</v>
      </c>
      <c r="AX217" s="14" t="s">
        <v>71</v>
      </c>
      <c r="AY217" s="245" t="s">
        <v>136</v>
      </c>
    </row>
    <row r="218" s="14" customFormat="1">
      <c r="A218" s="14"/>
      <c r="B218" s="235"/>
      <c r="C218" s="236"/>
      <c r="D218" s="226" t="s">
        <v>148</v>
      </c>
      <c r="E218" s="237" t="s">
        <v>19</v>
      </c>
      <c r="F218" s="238" t="s">
        <v>222</v>
      </c>
      <c r="G218" s="236"/>
      <c r="H218" s="239">
        <v>-3.2320000000000002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148</v>
      </c>
      <c r="AU218" s="245" t="s">
        <v>81</v>
      </c>
      <c r="AV218" s="14" t="s">
        <v>81</v>
      </c>
      <c r="AW218" s="14" t="s">
        <v>33</v>
      </c>
      <c r="AX218" s="14" t="s">
        <v>71</v>
      </c>
      <c r="AY218" s="245" t="s">
        <v>136</v>
      </c>
    </row>
    <row r="219" s="13" customFormat="1">
      <c r="A219" s="13"/>
      <c r="B219" s="224"/>
      <c r="C219" s="225"/>
      <c r="D219" s="226" t="s">
        <v>148</v>
      </c>
      <c r="E219" s="227" t="s">
        <v>19</v>
      </c>
      <c r="F219" s="228" t="s">
        <v>198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148</v>
      </c>
      <c r="AU219" s="234" t="s">
        <v>81</v>
      </c>
      <c r="AV219" s="13" t="s">
        <v>79</v>
      </c>
      <c r="AW219" s="13" t="s">
        <v>33</v>
      </c>
      <c r="AX219" s="13" t="s">
        <v>71</v>
      </c>
      <c r="AY219" s="234" t="s">
        <v>136</v>
      </c>
    </row>
    <row r="220" s="14" customFormat="1">
      <c r="A220" s="14"/>
      <c r="B220" s="235"/>
      <c r="C220" s="236"/>
      <c r="D220" s="226" t="s">
        <v>148</v>
      </c>
      <c r="E220" s="237" t="s">
        <v>19</v>
      </c>
      <c r="F220" s="238" t="s">
        <v>223</v>
      </c>
      <c r="G220" s="236"/>
      <c r="H220" s="239">
        <v>27.859999999999999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148</v>
      </c>
      <c r="AU220" s="245" t="s">
        <v>81</v>
      </c>
      <c r="AV220" s="14" t="s">
        <v>81</v>
      </c>
      <c r="AW220" s="14" t="s">
        <v>33</v>
      </c>
      <c r="AX220" s="14" t="s">
        <v>71</v>
      </c>
      <c r="AY220" s="245" t="s">
        <v>136</v>
      </c>
    </row>
    <row r="221" s="14" customFormat="1">
      <c r="A221" s="14"/>
      <c r="B221" s="235"/>
      <c r="C221" s="236"/>
      <c r="D221" s="226" t="s">
        <v>148</v>
      </c>
      <c r="E221" s="237" t="s">
        <v>19</v>
      </c>
      <c r="F221" s="238" t="s">
        <v>215</v>
      </c>
      <c r="G221" s="236"/>
      <c r="H221" s="239">
        <v>-3.6360000000000001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148</v>
      </c>
      <c r="AU221" s="245" t="s">
        <v>81</v>
      </c>
      <c r="AV221" s="14" t="s">
        <v>81</v>
      </c>
      <c r="AW221" s="14" t="s">
        <v>33</v>
      </c>
      <c r="AX221" s="14" t="s">
        <v>71</v>
      </c>
      <c r="AY221" s="245" t="s">
        <v>136</v>
      </c>
    </row>
    <row r="222" s="13" customFormat="1">
      <c r="A222" s="13"/>
      <c r="B222" s="224"/>
      <c r="C222" s="225"/>
      <c r="D222" s="226" t="s">
        <v>148</v>
      </c>
      <c r="E222" s="227" t="s">
        <v>19</v>
      </c>
      <c r="F222" s="228" t="s">
        <v>224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148</v>
      </c>
      <c r="AU222" s="234" t="s">
        <v>81</v>
      </c>
      <c r="AV222" s="13" t="s">
        <v>79</v>
      </c>
      <c r="AW222" s="13" t="s">
        <v>33</v>
      </c>
      <c r="AX222" s="13" t="s">
        <v>71</v>
      </c>
      <c r="AY222" s="234" t="s">
        <v>136</v>
      </c>
    </row>
    <row r="223" s="14" customFormat="1">
      <c r="A223" s="14"/>
      <c r="B223" s="235"/>
      <c r="C223" s="236"/>
      <c r="D223" s="226" t="s">
        <v>148</v>
      </c>
      <c r="E223" s="237" t="s">
        <v>19</v>
      </c>
      <c r="F223" s="238" t="s">
        <v>225</v>
      </c>
      <c r="G223" s="236"/>
      <c r="H223" s="239">
        <v>35.875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148</v>
      </c>
      <c r="AU223" s="245" t="s">
        <v>81</v>
      </c>
      <c r="AV223" s="14" t="s">
        <v>81</v>
      </c>
      <c r="AW223" s="14" t="s">
        <v>33</v>
      </c>
      <c r="AX223" s="14" t="s">
        <v>71</v>
      </c>
      <c r="AY223" s="245" t="s">
        <v>136</v>
      </c>
    </row>
    <row r="224" s="14" customFormat="1">
      <c r="A224" s="14"/>
      <c r="B224" s="235"/>
      <c r="C224" s="236"/>
      <c r="D224" s="226" t="s">
        <v>148</v>
      </c>
      <c r="E224" s="237" t="s">
        <v>19</v>
      </c>
      <c r="F224" s="238" t="s">
        <v>226</v>
      </c>
      <c r="G224" s="236"/>
      <c r="H224" s="239">
        <v>-5.8579999999999997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148</v>
      </c>
      <c r="AU224" s="245" t="s">
        <v>81</v>
      </c>
      <c r="AV224" s="14" t="s">
        <v>81</v>
      </c>
      <c r="AW224" s="14" t="s">
        <v>33</v>
      </c>
      <c r="AX224" s="14" t="s">
        <v>71</v>
      </c>
      <c r="AY224" s="245" t="s">
        <v>136</v>
      </c>
    </row>
    <row r="225" s="13" customFormat="1">
      <c r="A225" s="13"/>
      <c r="B225" s="224"/>
      <c r="C225" s="225"/>
      <c r="D225" s="226" t="s">
        <v>148</v>
      </c>
      <c r="E225" s="227" t="s">
        <v>19</v>
      </c>
      <c r="F225" s="228" t="s">
        <v>227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148</v>
      </c>
      <c r="AU225" s="234" t="s">
        <v>81</v>
      </c>
      <c r="AV225" s="13" t="s">
        <v>79</v>
      </c>
      <c r="AW225" s="13" t="s">
        <v>33</v>
      </c>
      <c r="AX225" s="13" t="s">
        <v>71</v>
      </c>
      <c r="AY225" s="234" t="s">
        <v>136</v>
      </c>
    </row>
    <row r="226" s="14" customFormat="1">
      <c r="A226" s="14"/>
      <c r="B226" s="235"/>
      <c r="C226" s="236"/>
      <c r="D226" s="226" t="s">
        <v>148</v>
      </c>
      <c r="E226" s="237" t="s">
        <v>19</v>
      </c>
      <c r="F226" s="238" t="s">
        <v>228</v>
      </c>
      <c r="G226" s="236"/>
      <c r="H226" s="239">
        <v>3.6800000000000002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148</v>
      </c>
      <c r="AU226" s="245" t="s">
        <v>81</v>
      </c>
      <c r="AV226" s="14" t="s">
        <v>81</v>
      </c>
      <c r="AW226" s="14" t="s">
        <v>33</v>
      </c>
      <c r="AX226" s="14" t="s">
        <v>71</v>
      </c>
      <c r="AY226" s="245" t="s">
        <v>136</v>
      </c>
    </row>
    <row r="227" s="14" customFormat="1">
      <c r="A227" s="14"/>
      <c r="B227" s="235"/>
      <c r="C227" s="236"/>
      <c r="D227" s="226" t="s">
        <v>148</v>
      </c>
      <c r="E227" s="237" t="s">
        <v>19</v>
      </c>
      <c r="F227" s="238" t="s">
        <v>229</v>
      </c>
      <c r="G227" s="236"/>
      <c r="H227" s="239">
        <v>-2.02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148</v>
      </c>
      <c r="AU227" s="245" t="s">
        <v>81</v>
      </c>
      <c r="AV227" s="14" t="s">
        <v>81</v>
      </c>
      <c r="AW227" s="14" t="s">
        <v>33</v>
      </c>
      <c r="AX227" s="14" t="s">
        <v>71</v>
      </c>
      <c r="AY227" s="245" t="s">
        <v>136</v>
      </c>
    </row>
    <row r="228" s="14" customFormat="1">
      <c r="A228" s="14"/>
      <c r="B228" s="235"/>
      <c r="C228" s="236"/>
      <c r="D228" s="226" t="s">
        <v>148</v>
      </c>
      <c r="E228" s="237" t="s">
        <v>19</v>
      </c>
      <c r="F228" s="238" t="s">
        <v>228</v>
      </c>
      <c r="G228" s="236"/>
      <c r="H228" s="239">
        <v>3.6800000000000002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148</v>
      </c>
      <c r="AU228" s="245" t="s">
        <v>81</v>
      </c>
      <c r="AV228" s="14" t="s">
        <v>81</v>
      </c>
      <c r="AW228" s="14" t="s">
        <v>33</v>
      </c>
      <c r="AX228" s="14" t="s">
        <v>71</v>
      </c>
      <c r="AY228" s="245" t="s">
        <v>136</v>
      </c>
    </row>
    <row r="229" s="14" customFormat="1">
      <c r="A229" s="14"/>
      <c r="B229" s="235"/>
      <c r="C229" s="236"/>
      <c r="D229" s="226" t="s">
        <v>148</v>
      </c>
      <c r="E229" s="237" t="s">
        <v>19</v>
      </c>
      <c r="F229" s="238" t="s">
        <v>228</v>
      </c>
      <c r="G229" s="236"/>
      <c r="H229" s="239">
        <v>3.6800000000000002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148</v>
      </c>
      <c r="AU229" s="245" t="s">
        <v>81</v>
      </c>
      <c r="AV229" s="14" t="s">
        <v>81</v>
      </c>
      <c r="AW229" s="14" t="s">
        <v>33</v>
      </c>
      <c r="AX229" s="14" t="s">
        <v>71</v>
      </c>
      <c r="AY229" s="245" t="s">
        <v>136</v>
      </c>
    </row>
    <row r="230" s="15" customFormat="1">
      <c r="A230" s="15"/>
      <c r="B230" s="246"/>
      <c r="C230" s="247"/>
      <c r="D230" s="226" t="s">
        <v>148</v>
      </c>
      <c r="E230" s="248" t="s">
        <v>19</v>
      </c>
      <c r="F230" s="249" t="s">
        <v>150</v>
      </c>
      <c r="G230" s="247"/>
      <c r="H230" s="250">
        <v>345.37700000000001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148</v>
      </c>
      <c r="AU230" s="256" t="s">
        <v>81</v>
      </c>
      <c r="AV230" s="15" t="s">
        <v>144</v>
      </c>
      <c r="AW230" s="15" t="s">
        <v>33</v>
      </c>
      <c r="AX230" s="15" t="s">
        <v>79</v>
      </c>
      <c r="AY230" s="256" t="s">
        <v>136</v>
      </c>
    </row>
    <row r="231" s="2" customFormat="1" ht="16.5" customHeight="1">
      <c r="A231" s="40"/>
      <c r="B231" s="41"/>
      <c r="C231" s="206" t="s">
        <v>235</v>
      </c>
      <c r="D231" s="206" t="s">
        <v>139</v>
      </c>
      <c r="E231" s="207" t="s">
        <v>236</v>
      </c>
      <c r="F231" s="208" t="s">
        <v>237</v>
      </c>
      <c r="G231" s="209" t="s">
        <v>162</v>
      </c>
      <c r="H231" s="210">
        <v>306.57100000000003</v>
      </c>
      <c r="I231" s="211"/>
      <c r="J231" s="212">
        <f>ROUND(I231*H231,2)</f>
        <v>0</v>
      </c>
      <c r="K231" s="208" t="s">
        <v>143</v>
      </c>
      <c r="L231" s="46"/>
      <c r="M231" s="213" t="s">
        <v>19</v>
      </c>
      <c r="N231" s="214" t="s">
        <v>42</v>
      </c>
      <c r="O231" s="86"/>
      <c r="P231" s="215">
        <f>O231*H231</f>
        <v>0</v>
      </c>
      <c r="Q231" s="215">
        <v>0.0040000000000000001</v>
      </c>
      <c r="R231" s="215">
        <f>Q231*H231</f>
        <v>1.2262840000000002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144</v>
      </c>
      <c r="AT231" s="217" t="s">
        <v>139</v>
      </c>
      <c r="AU231" s="217" t="s">
        <v>81</v>
      </c>
      <c r="AY231" s="19" t="s">
        <v>136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79</v>
      </c>
      <c r="BK231" s="218">
        <f>ROUND(I231*H231,2)</f>
        <v>0</v>
      </c>
      <c r="BL231" s="19" t="s">
        <v>144</v>
      </c>
      <c r="BM231" s="217" t="s">
        <v>238</v>
      </c>
    </row>
    <row r="232" s="2" customFormat="1">
      <c r="A232" s="40"/>
      <c r="B232" s="41"/>
      <c r="C232" s="42"/>
      <c r="D232" s="219" t="s">
        <v>146</v>
      </c>
      <c r="E232" s="42"/>
      <c r="F232" s="220" t="s">
        <v>239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146</v>
      </c>
      <c r="AU232" s="19" t="s">
        <v>81</v>
      </c>
    </row>
    <row r="233" s="13" customFormat="1">
      <c r="A233" s="13"/>
      <c r="B233" s="224"/>
      <c r="C233" s="225"/>
      <c r="D233" s="226" t="s">
        <v>148</v>
      </c>
      <c r="E233" s="227" t="s">
        <v>19</v>
      </c>
      <c r="F233" s="228" t="s">
        <v>149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148</v>
      </c>
      <c r="AU233" s="234" t="s">
        <v>81</v>
      </c>
      <c r="AV233" s="13" t="s">
        <v>79</v>
      </c>
      <c r="AW233" s="13" t="s">
        <v>33</v>
      </c>
      <c r="AX233" s="13" t="s">
        <v>71</v>
      </c>
      <c r="AY233" s="234" t="s">
        <v>136</v>
      </c>
    </row>
    <row r="234" s="13" customFormat="1">
      <c r="A234" s="13"/>
      <c r="B234" s="224"/>
      <c r="C234" s="225"/>
      <c r="D234" s="226" t="s">
        <v>148</v>
      </c>
      <c r="E234" s="227" t="s">
        <v>19</v>
      </c>
      <c r="F234" s="228" t="s">
        <v>189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148</v>
      </c>
      <c r="AU234" s="234" t="s">
        <v>81</v>
      </c>
      <c r="AV234" s="13" t="s">
        <v>79</v>
      </c>
      <c r="AW234" s="13" t="s">
        <v>33</v>
      </c>
      <c r="AX234" s="13" t="s">
        <v>71</v>
      </c>
      <c r="AY234" s="234" t="s">
        <v>136</v>
      </c>
    </row>
    <row r="235" s="14" customFormat="1">
      <c r="A235" s="14"/>
      <c r="B235" s="235"/>
      <c r="C235" s="236"/>
      <c r="D235" s="226" t="s">
        <v>148</v>
      </c>
      <c r="E235" s="237" t="s">
        <v>19</v>
      </c>
      <c r="F235" s="238" t="s">
        <v>205</v>
      </c>
      <c r="G235" s="236"/>
      <c r="H235" s="239">
        <v>20.859999999999999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148</v>
      </c>
      <c r="AU235" s="245" t="s">
        <v>81</v>
      </c>
      <c r="AV235" s="14" t="s">
        <v>81</v>
      </c>
      <c r="AW235" s="14" t="s">
        <v>33</v>
      </c>
      <c r="AX235" s="14" t="s">
        <v>71</v>
      </c>
      <c r="AY235" s="245" t="s">
        <v>136</v>
      </c>
    </row>
    <row r="236" s="14" customFormat="1">
      <c r="A236" s="14"/>
      <c r="B236" s="235"/>
      <c r="C236" s="236"/>
      <c r="D236" s="226" t="s">
        <v>148</v>
      </c>
      <c r="E236" s="237" t="s">
        <v>19</v>
      </c>
      <c r="F236" s="238" t="s">
        <v>166</v>
      </c>
      <c r="G236" s="236"/>
      <c r="H236" s="239">
        <v>-1.4139999999999999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148</v>
      </c>
      <c r="AU236" s="245" t="s">
        <v>81</v>
      </c>
      <c r="AV236" s="14" t="s">
        <v>81</v>
      </c>
      <c r="AW236" s="14" t="s">
        <v>33</v>
      </c>
      <c r="AX236" s="14" t="s">
        <v>71</v>
      </c>
      <c r="AY236" s="245" t="s">
        <v>136</v>
      </c>
    </row>
    <row r="237" s="14" customFormat="1">
      <c r="A237" s="14"/>
      <c r="B237" s="235"/>
      <c r="C237" s="236"/>
      <c r="D237" s="226" t="s">
        <v>148</v>
      </c>
      <c r="E237" s="237" t="s">
        <v>19</v>
      </c>
      <c r="F237" s="238" t="s">
        <v>206</v>
      </c>
      <c r="G237" s="236"/>
      <c r="H237" s="239">
        <v>18.024999999999999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148</v>
      </c>
      <c r="AU237" s="245" t="s">
        <v>81</v>
      </c>
      <c r="AV237" s="14" t="s">
        <v>81</v>
      </c>
      <c r="AW237" s="14" t="s">
        <v>33</v>
      </c>
      <c r="AX237" s="14" t="s">
        <v>71</v>
      </c>
      <c r="AY237" s="245" t="s">
        <v>136</v>
      </c>
    </row>
    <row r="238" s="14" customFormat="1">
      <c r="A238" s="14"/>
      <c r="B238" s="235"/>
      <c r="C238" s="236"/>
      <c r="D238" s="226" t="s">
        <v>148</v>
      </c>
      <c r="E238" s="237" t="s">
        <v>19</v>
      </c>
      <c r="F238" s="238" t="s">
        <v>207</v>
      </c>
      <c r="G238" s="236"/>
      <c r="H238" s="239">
        <v>-2.8279999999999998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148</v>
      </c>
      <c r="AU238" s="245" t="s">
        <v>81</v>
      </c>
      <c r="AV238" s="14" t="s">
        <v>81</v>
      </c>
      <c r="AW238" s="14" t="s">
        <v>33</v>
      </c>
      <c r="AX238" s="14" t="s">
        <v>71</v>
      </c>
      <c r="AY238" s="245" t="s">
        <v>136</v>
      </c>
    </row>
    <row r="239" s="13" customFormat="1">
      <c r="A239" s="13"/>
      <c r="B239" s="224"/>
      <c r="C239" s="225"/>
      <c r="D239" s="226" t="s">
        <v>148</v>
      </c>
      <c r="E239" s="227" t="s">
        <v>19</v>
      </c>
      <c r="F239" s="228" t="s">
        <v>192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148</v>
      </c>
      <c r="AU239" s="234" t="s">
        <v>81</v>
      </c>
      <c r="AV239" s="13" t="s">
        <v>79</v>
      </c>
      <c r="AW239" s="13" t="s">
        <v>33</v>
      </c>
      <c r="AX239" s="13" t="s">
        <v>71</v>
      </c>
      <c r="AY239" s="234" t="s">
        <v>136</v>
      </c>
    </row>
    <row r="240" s="14" customFormat="1">
      <c r="A240" s="14"/>
      <c r="B240" s="235"/>
      <c r="C240" s="236"/>
      <c r="D240" s="226" t="s">
        <v>148</v>
      </c>
      <c r="E240" s="237" t="s">
        <v>19</v>
      </c>
      <c r="F240" s="238" t="s">
        <v>208</v>
      </c>
      <c r="G240" s="236"/>
      <c r="H240" s="239">
        <v>46.409999999999997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148</v>
      </c>
      <c r="AU240" s="245" t="s">
        <v>81</v>
      </c>
      <c r="AV240" s="14" t="s">
        <v>81</v>
      </c>
      <c r="AW240" s="14" t="s">
        <v>33</v>
      </c>
      <c r="AX240" s="14" t="s">
        <v>71</v>
      </c>
      <c r="AY240" s="245" t="s">
        <v>136</v>
      </c>
    </row>
    <row r="241" s="14" customFormat="1">
      <c r="A241" s="14"/>
      <c r="B241" s="235"/>
      <c r="C241" s="236"/>
      <c r="D241" s="226" t="s">
        <v>148</v>
      </c>
      <c r="E241" s="237" t="s">
        <v>19</v>
      </c>
      <c r="F241" s="238" t="s">
        <v>209</v>
      </c>
      <c r="G241" s="236"/>
      <c r="H241" s="239">
        <v>-4.5640000000000001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148</v>
      </c>
      <c r="AU241" s="245" t="s">
        <v>81</v>
      </c>
      <c r="AV241" s="14" t="s">
        <v>81</v>
      </c>
      <c r="AW241" s="14" t="s">
        <v>33</v>
      </c>
      <c r="AX241" s="14" t="s">
        <v>71</v>
      </c>
      <c r="AY241" s="245" t="s">
        <v>136</v>
      </c>
    </row>
    <row r="242" s="13" customFormat="1">
      <c r="A242" s="13"/>
      <c r="B242" s="224"/>
      <c r="C242" s="225"/>
      <c r="D242" s="226" t="s">
        <v>148</v>
      </c>
      <c r="E242" s="227" t="s">
        <v>19</v>
      </c>
      <c r="F242" s="228" t="s">
        <v>210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148</v>
      </c>
      <c r="AU242" s="234" t="s">
        <v>81</v>
      </c>
      <c r="AV242" s="13" t="s">
        <v>79</v>
      </c>
      <c r="AW242" s="13" t="s">
        <v>33</v>
      </c>
      <c r="AX242" s="13" t="s">
        <v>71</v>
      </c>
      <c r="AY242" s="234" t="s">
        <v>136</v>
      </c>
    </row>
    <row r="243" s="14" customFormat="1">
      <c r="A243" s="14"/>
      <c r="B243" s="235"/>
      <c r="C243" s="236"/>
      <c r="D243" s="226" t="s">
        <v>148</v>
      </c>
      <c r="E243" s="237" t="s">
        <v>19</v>
      </c>
      <c r="F243" s="238" t="s">
        <v>211</v>
      </c>
      <c r="G243" s="236"/>
      <c r="H243" s="239">
        <v>45.5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148</v>
      </c>
      <c r="AU243" s="245" t="s">
        <v>81</v>
      </c>
      <c r="AV243" s="14" t="s">
        <v>81</v>
      </c>
      <c r="AW243" s="14" t="s">
        <v>33</v>
      </c>
      <c r="AX243" s="14" t="s">
        <v>71</v>
      </c>
      <c r="AY243" s="245" t="s">
        <v>136</v>
      </c>
    </row>
    <row r="244" s="14" customFormat="1">
      <c r="A244" s="14"/>
      <c r="B244" s="235"/>
      <c r="C244" s="236"/>
      <c r="D244" s="226" t="s">
        <v>148</v>
      </c>
      <c r="E244" s="237" t="s">
        <v>19</v>
      </c>
      <c r="F244" s="238" t="s">
        <v>212</v>
      </c>
      <c r="G244" s="236"/>
      <c r="H244" s="239">
        <v>-9.6039999999999992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148</v>
      </c>
      <c r="AU244" s="245" t="s">
        <v>81</v>
      </c>
      <c r="AV244" s="14" t="s">
        <v>81</v>
      </c>
      <c r="AW244" s="14" t="s">
        <v>33</v>
      </c>
      <c r="AX244" s="14" t="s">
        <v>71</v>
      </c>
      <c r="AY244" s="245" t="s">
        <v>136</v>
      </c>
    </row>
    <row r="245" s="13" customFormat="1">
      <c r="A245" s="13"/>
      <c r="B245" s="224"/>
      <c r="C245" s="225"/>
      <c r="D245" s="226" t="s">
        <v>148</v>
      </c>
      <c r="E245" s="227" t="s">
        <v>19</v>
      </c>
      <c r="F245" s="228" t="s">
        <v>213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148</v>
      </c>
      <c r="AU245" s="234" t="s">
        <v>81</v>
      </c>
      <c r="AV245" s="13" t="s">
        <v>79</v>
      </c>
      <c r="AW245" s="13" t="s">
        <v>33</v>
      </c>
      <c r="AX245" s="13" t="s">
        <v>71</v>
      </c>
      <c r="AY245" s="234" t="s">
        <v>136</v>
      </c>
    </row>
    <row r="246" s="14" customFormat="1">
      <c r="A246" s="14"/>
      <c r="B246" s="235"/>
      <c r="C246" s="236"/>
      <c r="D246" s="226" t="s">
        <v>148</v>
      </c>
      <c r="E246" s="237" t="s">
        <v>19</v>
      </c>
      <c r="F246" s="238" t="s">
        <v>214</v>
      </c>
      <c r="G246" s="236"/>
      <c r="H246" s="239">
        <v>35.630000000000003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148</v>
      </c>
      <c r="AU246" s="245" t="s">
        <v>81</v>
      </c>
      <c r="AV246" s="14" t="s">
        <v>81</v>
      </c>
      <c r="AW246" s="14" t="s">
        <v>33</v>
      </c>
      <c r="AX246" s="14" t="s">
        <v>71</v>
      </c>
      <c r="AY246" s="245" t="s">
        <v>136</v>
      </c>
    </row>
    <row r="247" s="14" customFormat="1">
      <c r="A247" s="14"/>
      <c r="B247" s="235"/>
      <c r="C247" s="236"/>
      <c r="D247" s="226" t="s">
        <v>148</v>
      </c>
      <c r="E247" s="237" t="s">
        <v>19</v>
      </c>
      <c r="F247" s="238" t="s">
        <v>215</v>
      </c>
      <c r="G247" s="236"/>
      <c r="H247" s="239">
        <v>-3.6360000000000001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148</v>
      </c>
      <c r="AU247" s="245" t="s">
        <v>81</v>
      </c>
      <c r="AV247" s="14" t="s">
        <v>81</v>
      </c>
      <c r="AW247" s="14" t="s">
        <v>33</v>
      </c>
      <c r="AX247" s="14" t="s">
        <v>71</v>
      </c>
      <c r="AY247" s="245" t="s">
        <v>136</v>
      </c>
    </row>
    <row r="248" s="13" customFormat="1">
      <c r="A248" s="13"/>
      <c r="B248" s="224"/>
      <c r="C248" s="225"/>
      <c r="D248" s="226" t="s">
        <v>148</v>
      </c>
      <c r="E248" s="227" t="s">
        <v>19</v>
      </c>
      <c r="F248" s="228" t="s">
        <v>216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148</v>
      </c>
      <c r="AU248" s="234" t="s">
        <v>81</v>
      </c>
      <c r="AV248" s="13" t="s">
        <v>79</v>
      </c>
      <c r="AW248" s="13" t="s">
        <v>33</v>
      </c>
      <c r="AX248" s="13" t="s">
        <v>71</v>
      </c>
      <c r="AY248" s="234" t="s">
        <v>136</v>
      </c>
    </row>
    <row r="249" s="14" customFormat="1">
      <c r="A249" s="14"/>
      <c r="B249" s="235"/>
      <c r="C249" s="236"/>
      <c r="D249" s="226" t="s">
        <v>148</v>
      </c>
      <c r="E249" s="237" t="s">
        <v>19</v>
      </c>
      <c r="F249" s="238" t="s">
        <v>217</v>
      </c>
      <c r="G249" s="236"/>
      <c r="H249" s="239">
        <v>111.563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148</v>
      </c>
      <c r="AU249" s="245" t="s">
        <v>81</v>
      </c>
      <c r="AV249" s="14" t="s">
        <v>81</v>
      </c>
      <c r="AW249" s="14" t="s">
        <v>33</v>
      </c>
      <c r="AX249" s="14" t="s">
        <v>71</v>
      </c>
      <c r="AY249" s="245" t="s">
        <v>136</v>
      </c>
    </row>
    <row r="250" s="14" customFormat="1">
      <c r="A250" s="14"/>
      <c r="B250" s="235"/>
      <c r="C250" s="236"/>
      <c r="D250" s="226" t="s">
        <v>148</v>
      </c>
      <c r="E250" s="237" t="s">
        <v>19</v>
      </c>
      <c r="F250" s="238" t="s">
        <v>218</v>
      </c>
      <c r="G250" s="236"/>
      <c r="H250" s="239">
        <v>-8.8780000000000001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148</v>
      </c>
      <c r="AU250" s="245" t="s">
        <v>81</v>
      </c>
      <c r="AV250" s="14" t="s">
        <v>81</v>
      </c>
      <c r="AW250" s="14" t="s">
        <v>33</v>
      </c>
      <c r="AX250" s="14" t="s">
        <v>71</v>
      </c>
      <c r="AY250" s="245" t="s">
        <v>136</v>
      </c>
    </row>
    <row r="251" s="14" customFormat="1">
      <c r="A251" s="14"/>
      <c r="B251" s="235"/>
      <c r="C251" s="236"/>
      <c r="D251" s="226" t="s">
        <v>148</v>
      </c>
      <c r="E251" s="237" t="s">
        <v>19</v>
      </c>
      <c r="F251" s="238" t="s">
        <v>219</v>
      </c>
      <c r="G251" s="236"/>
      <c r="H251" s="239">
        <v>5.5999999999999996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148</v>
      </c>
      <c r="AU251" s="245" t="s">
        <v>81</v>
      </c>
      <c r="AV251" s="14" t="s">
        <v>81</v>
      </c>
      <c r="AW251" s="14" t="s">
        <v>33</v>
      </c>
      <c r="AX251" s="14" t="s">
        <v>71</v>
      </c>
      <c r="AY251" s="245" t="s">
        <v>136</v>
      </c>
    </row>
    <row r="252" s="13" customFormat="1">
      <c r="A252" s="13"/>
      <c r="B252" s="224"/>
      <c r="C252" s="225"/>
      <c r="D252" s="226" t="s">
        <v>148</v>
      </c>
      <c r="E252" s="227" t="s">
        <v>19</v>
      </c>
      <c r="F252" s="228" t="s">
        <v>195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148</v>
      </c>
      <c r="AU252" s="234" t="s">
        <v>81</v>
      </c>
      <c r="AV252" s="13" t="s">
        <v>79</v>
      </c>
      <c r="AW252" s="13" t="s">
        <v>33</v>
      </c>
      <c r="AX252" s="13" t="s">
        <v>71</v>
      </c>
      <c r="AY252" s="234" t="s">
        <v>136</v>
      </c>
    </row>
    <row r="253" s="14" customFormat="1">
      <c r="A253" s="14"/>
      <c r="B253" s="235"/>
      <c r="C253" s="236"/>
      <c r="D253" s="226" t="s">
        <v>148</v>
      </c>
      <c r="E253" s="237" t="s">
        <v>19</v>
      </c>
      <c r="F253" s="238" t="s">
        <v>220</v>
      </c>
      <c r="G253" s="236"/>
      <c r="H253" s="239">
        <v>16.800000000000001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148</v>
      </c>
      <c r="AU253" s="245" t="s">
        <v>81</v>
      </c>
      <c r="AV253" s="14" t="s">
        <v>81</v>
      </c>
      <c r="AW253" s="14" t="s">
        <v>33</v>
      </c>
      <c r="AX253" s="14" t="s">
        <v>71</v>
      </c>
      <c r="AY253" s="245" t="s">
        <v>136</v>
      </c>
    </row>
    <row r="254" s="14" customFormat="1">
      <c r="A254" s="14"/>
      <c r="B254" s="235"/>
      <c r="C254" s="236"/>
      <c r="D254" s="226" t="s">
        <v>148</v>
      </c>
      <c r="E254" s="237" t="s">
        <v>19</v>
      </c>
      <c r="F254" s="238" t="s">
        <v>182</v>
      </c>
      <c r="G254" s="236"/>
      <c r="H254" s="239">
        <v>-1.6160000000000001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148</v>
      </c>
      <c r="AU254" s="245" t="s">
        <v>81</v>
      </c>
      <c r="AV254" s="14" t="s">
        <v>81</v>
      </c>
      <c r="AW254" s="14" t="s">
        <v>33</v>
      </c>
      <c r="AX254" s="14" t="s">
        <v>71</v>
      </c>
      <c r="AY254" s="245" t="s">
        <v>136</v>
      </c>
    </row>
    <row r="255" s="14" customFormat="1">
      <c r="A255" s="14"/>
      <c r="B255" s="235"/>
      <c r="C255" s="236"/>
      <c r="D255" s="226" t="s">
        <v>148</v>
      </c>
      <c r="E255" s="237" t="s">
        <v>19</v>
      </c>
      <c r="F255" s="238" t="s">
        <v>221</v>
      </c>
      <c r="G255" s="236"/>
      <c r="H255" s="239">
        <v>17.5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148</v>
      </c>
      <c r="AU255" s="245" t="s">
        <v>81</v>
      </c>
      <c r="AV255" s="14" t="s">
        <v>81</v>
      </c>
      <c r="AW255" s="14" t="s">
        <v>33</v>
      </c>
      <c r="AX255" s="14" t="s">
        <v>71</v>
      </c>
      <c r="AY255" s="245" t="s">
        <v>136</v>
      </c>
    </row>
    <row r="256" s="14" customFormat="1">
      <c r="A256" s="14"/>
      <c r="B256" s="235"/>
      <c r="C256" s="236"/>
      <c r="D256" s="226" t="s">
        <v>148</v>
      </c>
      <c r="E256" s="237" t="s">
        <v>19</v>
      </c>
      <c r="F256" s="238" t="s">
        <v>222</v>
      </c>
      <c r="G256" s="236"/>
      <c r="H256" s="239">
        <v>-3.2320000000000002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148</v>
      </c>
      <c r="AU256" s="245" t="s">
        <v>81</v>
      </c>
      <c r="AV256" s="14" t="s">
        <v>81</v>
      </c>
      <c r="AW256" s="14" t="s">
        <v>33</v>
      </c>
      <c r="AX256" s="14" t="s">
        <v>71</v>
      </c>
      <c r="AY256" s="245" t="s">
        <v>136</v>
      </c>
    </row>
    <row r="257" s="13" customFormat="1">
      <c r="A257" s="13"/>
      <c r="B257" s="224"/>
      <c r="C257" s="225"/>
      <c r="D257" s="226" t="s">
        <v>148</v>
      </c>
      <c r="E257" s="227" t="s">
        <v>19</v>
      </c>
      <c r="F257" s="228" t="s">
        <v>198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148</v>
      </c>
      <c r="AU257" s="234" t="s">
        <v>81</v>
      </c>
      <c r="AV257" s="13" t="s">
        <v>79</v>
      </c>
      <c r="AW257" s="13" t="s">
        <v>33</v>
      </c>
      <c r="AX257" s="13" t="s">
        <v>71</v>
      </c>
      <c r="AY257" s="234" t="s">
        <v>136</v>
      </c>
    </row>
    <row r="258" s="14" customFormat="1">
      <c r="A258" s="14"/>
      <c r="B258" s="235"/>
      <c r="C258" s="236"/>
      <c r="D258" s="226" t="s">
        <v>148</v>
      </c>
      <c r="E258" s="237" t="s">
        <v>19</v>
      </c>
      <c r="F258" s="238" t="s">
        <v>223</v>
      </c>
      <c r="G258" s="236"/>
      <c r="H258" s="239">
        <v>27.859999999999999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148</v>
      </c>
      <c r="AU258" s="245" t="s">
        <v>81</v>
      </c>
      <c r="AV258" s="14" t="s">
        <v>81</v>
      </c>
      <c r="AW258" s="14" t="s">
        <v>33</v>
      </c>
      <c r="AX258" s="14" t="s">
        <v>71</v>
      </c>
      <c r="AY258" s="245" t="s">
        <v>136</v>
      </c>
    </row>
    <row r="259" s="14" customFormat="1">
      <c r="A259" s="14"/>
      <c r="B259" s="235"/>
      <c r="C259" s="236"/>
      <c r="D259" s="226" t="s">
        <v>148</v>
      </c>
      <c r="E259" s="237" t="s">
        <v>19</v>
      </c>
      <c r="F259" s="238" t="s">
        <v>215</v>
      </c>
      <c r="G259" s="236"/>
      <c r="H259" s="239">
        <v>-3.6360000000000001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148</v>
      </c>
      <c r="AU259" s="245" t="s">
        <v>81</v>
      </c>
      <c r="AV259" s="14" t="s">
        <v>81</v>
      </c>
      <c r="AW259" s="14" t="s">
        <v>33</v>
      </c>
      <c r="AX259" s="14" t="s">
        <v>71</v>
      </c>
      <c r="AY259" s="245" t="s">
        <v>136</v>
      </c>
    </row>
    <row r="260" s="13" customFormat="1">
      <c r="A260" s="13"/>
      <c r="B260" s="224"/>
      <c r="C260" s="225"/>
      <c r="D260" s="226" t="s">
        <v>148</v>
      </c>
      <c r="E260" s="227" t="s">
        <v>19</v>
      </c>
      <c r="F260" s="228" t="s">
        <v>224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148</v>
      </c>
      <c r="AU260" s="234" t="s">
        <v>81</v>
      </c>
      <c r="AV260" s="13" t="s">
        <v>79</v>
      </c>
      <c r="AW260" s="13" t="s">
        <v>33</v>
      </c>
      <c r="AX260" s="13" t="s">
        <v>71</v>
      </c>
      <c r="AY260" s="234" t="s">
        <v>136</v>
      </c>
    </row>
    <row r="261" s="14" customFormat="1">
      <c r="A261" s="14"/>
      <c r="B261" s="235"/>
      <c r="C261" s="236"/>
      <c r="D261" s="226" t="s">
        <v>148</v>
      </c>
      <c r="E261" s="237" t="s">
        <v>19</v>
      </c>
      <c r="F261" s="238" t="s">
        <v>225</v>
      </c>
      <c r="G261" s="236"/>
      <c r="H261" s="239">
        <v>35.875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148</v>
      </c>
      <c r="AU261" s="245" t="s">
        <v>81</v>
      </c>
      <c r="AV261" s="14" t="s">
        <v>81</v>
      </c>
      <c r="AW261" s="14" t="s">
        <v>33</v>
      </c>
      <c r="AX261" s="14" t="s">
        <v>71</v>
      </c>
      <c r="AY261" s="245" t="s">
        <v>136</v>
      </c>
    </row>
    <row r="262" s="14" customFormat="1">
      <c r="A262" s="14"/>
      <c r="B262" s="235"/>
      <c r="C262" s="236"/>
      <c r="D262" s="226" t="s">
        <v>148</v>
      </c>
      <c r="E262" s="237" t="s">
        <v>19</v>
      </c>
      <c r="F262" s="238" t="s">
        <v>226</v>
      </c>
      <c r="G262" s="236"/>
      <c r="H262" s="239">
        <v>-5.8579999999999997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148</v>
      </c>
      <c r="AU262" s="245" t="s">
        <v>81</v>
      </c>
      <c r="AV262" s="14" t="s">
        <v>81</v>
      </c>
      <c r="AW262" s="14" t="s">
        <v>33</v>
      </c>
      <c r="AX262" s="14" t="s">
        <v>71</v>
      </c>
      <c r="AY262" s="245" t="s">
        <v>136</v>
      </c>
    </row>
    <row r="263" s="13" customFormat="1">
      <c r="A263" s="13"/>
      <c r="B263" s="224"/>
      <c r="C263" s="225"/>
      <c r="D263" s="226" t="s">
        <v>148</v>
      </c>
      <c r="E263" s="227" t="s">
        <v>19</v>
      </c>
      <c r="F263" s="228" t="s">
        <v>227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148</v>
      </c>
      <c r="AU263" s="234" t="s">
        <v>81</v>
      </c>
      <c r="AV263" s="13" t="s">
        <v>79</v>
      </c>
      <c r="AW263" s="13" t="s">
        <v>33</v>
      </c>
      <c r="AX263" s="13" t="s">
        <v>71</v>
      </c>
      <c r="AY263" s="234" t="s">
        <v>136</v>
      </c>
    </row>
    <row r="264" s="14" customFormat="1">
      <c r="A264" s="14"/>
      <c r="B264" s="235"/>
      <c r="C264" s="236"/>
      <c r="D264" s="226" t="s">
        <v>148</v>
      </c>
      <c r="E264" s="237" t="s">
        <v>19</v>
      </c>
      <c r="F264" s="238" t="s">
        <v>228</v>
      </c>
      <c r="G264" s="236"/>
      <c r="H264" s="239">
        <v>3.6800000000000002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148</v>
      </c>
      <c r="AU264" s="245" t="s">
        <v>81</v>
      </c>
      <c r="AV264" s="14" t="s">
        <v>81</v>
      </c>
      <c r="AW264" s="14" t="s">
        <v>33</v>
      </c>
      <c r="AX264" s="14" t="s">
        <v>71</v>
      </c>
      <c r="AY264" s="245" t="s">
        <v>136</v>
      </c>
    </row>
    <row r="265" s="14" customFormat="1">
      <c r="A265" s="14"/>
      <c r="B265" s="235"/>
      <c r="C265" s="236"/>
      <c r="D265" s="226" t="s">
        <v>148</v>
      </c>
      <c r="E265" s="237" t="s">
        <v>19</v>
      </c>
      <c r="F265" s="238" t="s">
        <v>229</v>
      </c>
      <c r="G265" s="236"/>
      <c r="H265" s="239">
        <v>-2.02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148</v>
      </c>
      <c r="AU265" s="245" t="s">
        <v>81</v>
      </c>
      <c r="AV265" s="14" t="s">
        <v>81</v>
      </c>
      <c r="AW265" s="14" t="s">
        <v>33</v>
      </c>
      <c r="AX265" s="14" t="s">
        <v>71</v>
      </c>
      <c r="AY265" s="245" t="s">
        <v>136</v>
      </c>
    </row>
    <row r="266" s="14" customFormat="1">
      <c r="A266" s="14"/>
      <c r="B266" s="235"/>
      <c r="C266" s="236"/>
      <c r="D266" s="226" t="s">
        <v>148</v>
      </c>
      <c r="E266" s="237" t="s">
        <v>19</v>
      </c>
      <c r="F266" s="238" t="s">
        <v>228</v>
      </c>
      <c r="G266" s="236"/>
      <c r="H266" s="239">
        <v>3.6800000000000002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148</v>
      </c>
      <c r="AU266" s="245" t="s">
        <v>81</v>
      </c>
      <c r="AV266" s="14" t="s">
        <v>81</v>
      </c>
      <c r="AW266" s="14" t="s">
        <v>33</v>
      </c>
      <c r="AX266" s="14" t="s">
        <v>71</v>
      </c>
      <c r="AY266" s="245" t="s">
        <v>136</v>
      </c>
    </row>
    <row r="267" s="14" customFormat="1">
      <c r="A267" s="14"/>
      <c r="B267" s="235"/>
      <c r="C267" s="236"/>
      <c r="D267" s="226" t="s">
        <v>148</v>
      </c>
      <c r="E267" s="237" t="s">
        <v>19</v>
      </c>
      <c r="F267" s="238" t="s">
        <v>228</v>
      </c>
      <c r="G267" s="236"/>
      <c r="H267" s="239">
        <v>3.6800000000000002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148</v>
      </c>
      <c r="AU267" s="245" t="s">
        <v>81</v>
      </c>
      <c r="AV267" s="14" t="s">
        <v>81</v>
      </c>
      <c r="AW267" s="14" t="s">
        <v>33</v>
      </c>
      <c r="AX267" s="14" t="s">
        <v>71</v>
      </c>
      <c r="AY267" s="245" t="s">
        <v>136</v>
      </c>
    </row>
    <row r="268" s="14" customFormat="1">
      <c r="A268" s="14"/>
      <c r="B268" s="235"/>
      <c r="C268" s="236"/>
      <c r="D268" s="226" t="s">
        <v>148</v>
      </c>
      <c r="E268" s="237" t="s">
        <v>19</v>
      </c>
      <c r="F268" s="238" t="s">
        <v>240</v>
      </c>
      <c r="G268" s="236"/>
      <c r="H268" s="239">
        <v>-38.805999999999997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148</v>
      </c>
      <c r="AU268" s="245" t="s">
        <v>81</v>
      </c>
      <c r="AV268" s="14" t="s">
        <v>81</v>
      </c>
      <c r="AW268" s="14" t="s">
        <v>33</v>
      </c>
      <c r="AX268" s="14" t="s">
        <v>71</v>
      </c>
      <c r="AY268" s="245" t="s">
        <v>136</v>
      </c>
    </row>
    <row r="269" s="15" customFormat="1">
      <c r="A269" s="15"/>
      <c r="B269" s="246"/>
      <c r="C269" s="247"/>
      <c r="D269" s="226" t="s">
        <v>148</v>
      </c>
      <c r="E269" s="248" t="s">
        <v>19</v>
      </c>
      <c r="F269" s="249" t="s">
        <v>150</v>
      </c>
      <c r="G269" s="247"/>
      <c r="H269" s="250">
        <v>306.57100000000003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148</v>
      </c>
      <c r="AU269" s="256" t="s">
        <v>81</v>
      </c>
      <c r="AV269" s="15" t="s">
        <v>144</v>
      </c>
      <c r="AW269" s="15" t="s">
        <v>33</v>
      </c>
      <c r="AX269" s="15" t="s">
        <v>79</v>
      </c>
      <c r="AY269" s="256" t="s">
        <v>136</v>
      </c>
    </row>
    <row r="270" s="2" customFormat="1" ht="24.15" customHeight="1">
      <c r="A270" s="40"/>
      <c r="B270" s="41"/>
      <c r="C270" s="206" t="s">
        <v>241</v>
      </c>
      <c r="D270" s="206" t="s">
        <v>139</v>
      </c>
      <c r="E270" s="207" t="s">
        <v>242</v>
      </c>
      <c r="F270" s="208" t="s">
        <v>243</v>
      </c>
      <c r="G270" s="209" t="s">
        <v>162</v>
      </c>
      <c r="H270" s="210">
        <v>85.028999999999996</v>
      </c>
      <c r="I270" s="211"/>
      <c r="J270" s="212">
        <f>ROUND(I270*H270,2)</f>
        <v>0</v>
      </c>
      <c r="K270" s="208" t="s">
        <v>143</v>
      </c>
      <c r="L270" s="46"/>
      <c r="M270" s="213" t="s">
        <v>19</v>
      </c>
      <c r="N270" s="214" t="s">
        <v>42</v>
      </c>
      <c r="O270" s="86"/>
      <c r="P270" s="215">
        <f>O270*H270</f>
        <v>0</v>
      </c>
      <c r="Q270" s="215">
        <v>0.01575</v>
      </c>
      <c r="R270" s="215">
        <f>Q270*H270</f>
        <v>1.33920675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144</v>
      </c>
      <c r="AT270" s="217" t="s">
        <v>139</v>
      </c>
      <c r="AU270" s="217" t="s">
        <v>81</v>
      </c>
      <c r="AY270" s="19" t="s">
        <v>136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79</v>
      </c>
      <c r="BK270" s="218">
        <f>ROUND(I270*H270,2)</f>
        <v>0</v>
      </c>
      <c r="BL270" s="19" t="s">
        <v>144</v>
      </c>
      <c r="BM270" s="217" t="s">
        <v>244</v>
      </c>
    </row>
    <row r="271" s="2" customFormat="1">
      <c r="A271" s="40"/>
      <c r="B271" s="41"/>
      <c r="C271" s="42"/>
      <c r="D271" s="219" t="s">
        <v>146</v>
      </c>
      <c r="E271" s="42"/>
      <c r="F271" s="220" t="s">
        <v>245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146</v>
      </c>
      <c r="AU271" s="19" t="s">
        <v>81</v>
      </c>
    </row>
    <row r="272" s="13" customFormat="1">
      <c r="A272" s="13"/>
      <c r="B272" s="224"/>
      <c r="C272" s="225"/>
      <c r="D272" s="226" t="s">
        <v>148</v>
      </c>
      <c r="E272" s="227" t="s">
        <v>19</v>
      </c>
      <c r="F272" s="228" t="s">
        <v>149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148</v>
      </c>
      <c r="AU272" s="234" t="s">
        <v>81</v>
      </c>
      <c r="AV272" s="13" t="s">
        <v>79</v>
      </c>
      <c r="AW272" s="13" t="s">
        <v>33</v>
      </c>
      <c r="AX272" s="13" t="s">
        <v>71</v>
      </c>
      <c r="AY272" s="234" t="s">
        <v>136</v>
      </c>
    </row>
    <row r="273" s="13" customFormat="1">
      <c r="A273" s="13"/>
      <c r="B273" s="224"/>
      <c r="C273" s="225"/>
      <c r="D273" s="226" t="s">
        <v>148</v>
      </c>
      <c r="E273" s="227" t="s">
        <v>19</v>
      </c>
      <c r="F273" s="228" t="s">
        <v>189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148</v>
      </c>
      <c r="AU273" s="234" t="s">
        <v>81</v>
      </c>
      <c r="AV273" s="13" t="s">
        <v>79</v>
      </c>
      <c r="AW273" s="13" t="s">
        <v>33</v>
      </c>
      <c r="AX273" s="13" t="s">
        <v>71</v>
      </c>
      <c r="AY273" s="234" t="s">
        <v>136</v>
      </c>
    </row>
    <row r="274" s="14" customFormat="1">
      <c r="A274" s="14"/>
      <c r="B274" s="235"/>
      <c r="C274" s="236"/>
      <c r="D274" s="226" t="s">
        <v>148</v>
      </c>
      <c r="E274" s="237" t="s">
        <v>19</v>
      </c>
      <c r="F274" s="238" t="s">
        <v>190</v>
      </c>
      <c r="G274" s="236"/>
      <c r="H274" s="239">
        <v>10.324999999999999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148</v>
      </c>
      <c r="AU274" s="245" t="s">
        <v>81</v>
      </c>
      <c r="AV274" s="14" t="s">
        <v>81</v>
      </c>
      <c r="AW274" s="14" t="s">
        <v>33</v>
      </c>
      <c r="AX274" s="14" t="s">
        <v>71</v>
      </c>
      <c r="AY274" s="245" t="s">
        <v>136</v>
      </c>
    </row>
    <row r="275" s="14" customFormat="1">
      <c r="A275" s="14"/>
      <c r="B275" s="235"/>
      <c r="C275" s="236"/>
      <c r="D275" s="226" t="s">
        <v>148</v>
      </c>
      <c r="E275" s="237" t="s">
        <v>19</v>
      </c>
      <c r="F275" s="238" t="s">
        <v>191</v>
      </c>
      <c r="G275" s="236"/>
      <c r="H275" s="239">
        <v>9.0129999999999999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148</v>
      </c>
      <c r="AU275" s="245" t="s">
        <v>81</v>
      </c>
      <c r="AV275" s="14" t="s">
        <v>81</v>
      </c>
      <c r="AW275" s="14" t="s">
        <v>33</v>
      </c>
      <c r="AX275" s="14" t="s">
        <v>71</v>
      </c>
      <c r="AY275" s="245" t="s">
        <v>136</v>
      </c>
    </row>
    <row r="276" s="13" customFormat="1">
      <c r="A276" s="13"/>
      <c r="B276" s="224"/>
      <c r="C276" s="225"/>
      <c r="D276" s="226" t="s">
        <v>148</v>
      </c>
      <c r="E276" s="227" t="s">
        <v>19</v>
      </c>
      <c r="F276" s="228" t="s">
        <v>192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148</v>
      </c>
      <c r="AU276" s="234" t="s">
        <v>81</v>
      </c>
      <c r="AV276" s="13" t="s">
        <v>79</v>
      </c>
      <c r="AW276" s="13" t="s">
        <v>33</v>
      </c>
      <c r="AX276" s="13" t="s">
        <v>71</v>
      </c>
      <c r="AY276" s="234" t="s">
        <v>136</v>
      </c>
    </row>
    <row r="277" s="14" customFormat="1">
      <c r="A277" s="14"/>
      <c r="B277" s="235"/>
      <c r="C277" s="236"/>
      <c r="D277" s="226" t="s">
        <v>148</v>
      </c>
      <c r="E277" s="237" t="s">
        <v>19</v>
      </c>
      <c r="F277" s="238" t="s">
        <v>193</v>
      </c>
      <c r="G277" s="236"/>
      <c r="H277" s="239">
        <v>37.659999999999997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148</v>
      </c>
      <c r="AU277" s="245" t="s">
        <v>81</v>
      </c>
      <c r="AV277" s="14" t="s">
        <v>81</v>
      </c>
      <c r="AW277" s="14" t="s">
        <v>33</v>
      </c>
      <c r="AX277" s="14" t="s">
        <v>71</v>
      </c>
      <c r="AY277" s="245" t="s">
        <v>136</v>
      </c>
    </row>
    <row r="278" s="14" customFormat="1">
      <c r="A278" s="14"/>
      <c r="B278" s="235"/>
      <c r="C278" s="236"/>
      <c r="D278" s="226" t="s">
        <v>148</v>
      </c>
      <c r="E278" s="237" t="s">
        <v>19</v>
      </c>
      <c r="F278" s="238" t="s">
        <v>194</v>
      </c>
      <c r="G278" s="236"/>
      <c r="H278" s="239">
        <v>-3.1499999999999999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148</v>
      </c>
      <c r="AU278" s="245" t="s">
        <v>81</v>
      </c>
      <c r="AV278" s="14" t="s">
        <v>81</v>
      </c>
      <c r="AW278" s="14" t="s">
        <v>33</v>
      </c>
      <c r="AX278" s="14" t="s">
        <v>71</v>
      </c>
      <c r="AY278" s="245" t="s">
        <v>136</v>
      </c>
    </row>
    <row r="279" s="13" customFormat="1">
      <c r="A279" s="13"/>
      <c r="B279" s="224"/>
      <c r="C279" s="225"/>
      <c r="D279" s="226" t="s">
        <v>148</v>
      </c>
      <c r="E279" s="227" t="s">
        <v>19</v>
      </c>
      <c r="F279" s="228" t="s">
        <v>195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148</v>
      </c>
      <c r="AU279" s="234" t="s">
        <v>81</v>
      </c>
      <c r="AV279" s="13" t="s">
        <v>79</v>
      </c>
      <c r="AW279" s="13" t="s">
        <v>33</v>
      </c>
      <c r="AX279" s="13" t="s">
        <v>71</v>
      </c>
      <c r="AY279" s="234" t="s">
        <v>136</v>
      </c>
    </row>
    <row r="280" s="14" customFormat="1">
      <c r="A280" s="14"/>
      <c r="B280" s="235"/>
      <c r="C280" s="236"/>
      <c r="D280" s="226" t="s">
        <v>148</v>
      </c>
      <c r="E280" s="237" t="s">
        <v>19</v>
      </c>
      <c r="F280" s="238" t="s">
        <v>196</v>
      </c>
      <c r="G280" s="236"/>
      <c r="H280" s="239">
        <v>8.4000000000000004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148</v>
      </c>
      <c r="AU280" s="245" t="s">
        <v>81</v>
      </c>
      <c r="AV280" s="14" t="s">
        <v>81</v>
      </c>
      <c r="AW280" s="14" t="s">
        <v>33</v>
      </c>
      <c r="AX280" s="14" t="s">
        <v>71</v>
      </c>
      <c r="AY280" s="245" t="s">
        <v>136</v>
      </c>
    </row>
    <row r="281" s="14" customFormat="1">
      <c r="A281" s="14"/>
      <c r="B281" s="235"/>
      <c r="C281" s="236"/>
      <c r="D281" s="226" t="s">
        <v>148</v>
      </c>
      <c r="E281" s="237" t="s">
        <v>19</v>
      </c>
      <c r="F281" s="238" t="s">
        <v>197</v>
      </c>
      <c r="G281" s="236"/>
      <c r="H281" s="239">
        <v>8.75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148</v>
      </c>
      <c r="AU281" s="245" t="s">
        <v>81</v>
      </c>
      <c r="AV281" s="14" t="s">
        <v>81</v>
      </c>
      <c r="AW281" s="14" t="s">
        <v>33</v>
      </c>
      <c r="AX281" s="14" t="s">
        <v>71</v>
      </c>
      <c r="AY281" s="245" t="s">
        <v>136</v>
      </c>
    </row>
    <row r="282" s="14" customFormat="1">
      <c r="A282" s="14"/>
      <c r="B282" s="235"/>
      <c r="C282" s="236"/>
      <c r="D282" s="226" t="s">
        <v>148</v>
      </c>
      <c r="E282" s="237" t="s">
        <v>19</v>
      </c>
      <c r="F282" s="238" t="s">
        <v>182</v>
      </c>
      <c r="G282" s="236"/>
      <c r="H282" s="239">
        <v>-1.6160000000000001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148</v>
      </c>
      <c r="AU282" s="245" t="s">
        <v>81</v>
      </c>
      <c r="AV282" s="14" t="s">
        <v>81</v>
      </c>
      <c r="AW282" s="14" t="s">
        <v>33</v>
      </c>
      <c r="AX282" s="14" t="s">
        <v>71</v>
      </c>
      <c r="AY282" s="245" t="s">
        <v>136</v>
      </c>
    </row>
    <row r="283" s="13" customFormat="1">
      <c r="A283" s="13"/>
      <c r="B283" s="224"/>
      <c r="C283" s="225"/>
      <c r="D283" s="226" t="s">
        <v>148</v>
      </c>
      <c r="E283" s="227" t="s">
        <v>19</v>
      </c>
      <c r="F283" s="228" t="s">
        <v>198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148</v>
      </c>
      <c r="AU283" s="234" t="s">
        <v>81</v>
      </c>
      <c r="AV283" s="13" t="s">
        <v>79</v>
      </c>
      <c r="AW283" s="13" t="s">
        <v>33</v>
      </c>
      <c r="AX283" s="13" t="s">
        <v>71</v>
      </c>
      <c r="AY283" s="234" t="s">
        <v>136</v>
      </c>
    </row>
    <row r="284" s="14" customFormat="1">
      <c r="A284" s="14"/>
      <c r="B284" s="235"/>
      <c r="C284" s="236"/>
      <c r="D284" s="226" t="s">
        <v>148</v>
      </c>
      <c r="E284" s="237" t="s">
        <v>19</v>
      </c>
      <c r="F284" s="238" t="s">
        <v>199</v>
      </c>
      <c r="G284" s="236"/>
      <c r="H284" s="239">
        <v>17.465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148</v>
      </c>
      <c r="AU284" s="245" t="s">
        <v>81</v>
      </c>
      <c r="AV284" s="14" t="s">
        <v>81</v>
      </c>
      <c r="AW284" s="14" t="s">
        <v>33</v>
      </c>
      <c r="AX284" s="14" t="s">
        <v>71</v>
      </c>
      <c r="AY284" s="245" t="s">
        <v>136</v>
      </c>
    </row>
    <row r="285" s="14" customFormat="1">
      <c r="A285" s="14"/>
      <c r="B285" s="235"/>
      <c r="C285" s="236"/>
      <c r="D285" s="226" t="s">
        <v>148</v>
      </c>
      <c r="E285" s="237" t="s">
        <v>19</v>
      </c>
      <c r="F285" s="238" t="s">
        <v>174</v>
      </c>
      <c r="G285" s="236"/>
      <c r="H285" s="239">
        <v>-1.8180000000000001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148</v>
      </c>
      <c r="AU285" s="245" t="s">
        <v>81</v>
      </c>
      <c r="AV285" s="14" t="s">
        <v>81</v>
      </c>
      <c r="AW285" s="14" t="s">
        <v>33</v>
      </c>
      <c r="AX285" s="14" t="s">
        <v>71</v>
      </c>
      <c r="AY285" s="245" t="s">
        <v>136</v>
      </c>
    </row>
    <row r="286" s="15" customFormat="1">
      <c r="A286" s="15"/>
      <c r="B286" s="246"/>
      <c r="C286" s="247"/>
      <c r="D286" s="226" t="s">
        <v>148</v>
      </c>
      <c r="E286" s="248" t="s">
        <v>19</v>
      </c>
      <c r="F286" s="249" t="s">
        <v>150</v>
      </c>
      <c r="G286" s="247"/>
      <c r="H286" s="250">
        <v>85.028999999999996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148</v>
      </c>
      <c r="AU286" s="256" t="s">
        <v>81</v>
      </c>
      <c r="AV286" s="15" t="s">
        <v>144</v>
      </c>
      <c r="AW286" s="15" t="s">
        <v>33</v>
      </c>
      <c r="AX286" s="15" t="s">
        <v>79</v>
      </c>
      <c r="AY286" s="256" t="s">
        <v>136</v>
      </c>
    </row>
    <row r="287" s="2" customFormat="1" ht="16.5" customHeight="1">
      <c r="A287" s="40"/>
      <c r="B287" s="41"/>
      <c r="C287" s="206" t="s">
        <v>246</v>
      </c>
      <c r="D287" s="206" t="s">
        <v>139</v>
      </c>
      <c r="E287" s="207" t="s">
        <v>247</v>
      </c>
      <c r="F287" s="208" t="s">
        <v>248</v>
      </c>
      <c r="G287" s="209" t="s">
        <v>162</v>
      </c>
      <c r="H287" s="210">
        <v>2.1000000000000001</v>
      </c>
      <c r="I287" s="211"/>
      <c r="J287" s="212">
        <f>ROUND(I287*H287,2)</f>
        <v>0</v>
      </c>
      <c r="K287" s="208" t="s">
        <v>143</v>
      </c>
      <c r="L287" s="46"/>
      <c r="M287" s="213" t="s">
        <v>19</v>
      </c>
      <c r="N287" s="214" t="s">
        <v>42</v>
      </c>
      <c r="O287" s="86"/>
      <c r="P287" s="215">
        <f>O287*H287</f>
        <v>0</v>
      </c>
      <c r="Q287" s="215">
        <v>0.038899999999999997</v>
      </c>
      <c r="R287" s="215">
        <f>Q287*H287</f>
        <v>0.081689999999999999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144</v>
      </c>
      <c r="AT287" s="217" t="s">
        <v>139</v>
      </c>
      <c r="AU287" s="217" t="s">
        <v>81</v>
      </c>
      <c r="AY287" s="19" t="s">
        <v>136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79</v>
      </c>
      <c r="BK287" s="218">
        <f>ROUND(I287*H287,2)</f>
        <v>0</v>
      </c>
      <c r="BL287" s="19" t="s">
        <v>144</v>
      </c>
      <c r="BM287" s="217" t="s">
        <v>249</v>
      </c>
    </row>
    <row r="288" s="2" customFormat="1">
      <c r="A288" s="40"/>
      <c r="B288" s="41"/>
      <c r="C288" s="42"/>
      <c r="D288" s="219" t="s">
        <v>146</v>
      </c>
      <c r="E288" s="42"/>
      <c r="F288" s="220" t="s">
        <v>250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146</v>
      </c>
      <c r="AU288" s="19" t="s">
        <v>81</v>
      </c>
    </row>
    <row r="289" s="13" customFormat="1">
      <c r="A289" s="13"/>
      <c r="B289" s="224"/>
      <c r="C289" s="225"/>
      <c r="D289" s="226" t="s">
        <v>148</v>
      </c>
      <c r="E289" s="227" t="s">
        <v>19</v>
      </c>
      <c r="F289" s="228" t="s">
        <v>251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148</v>
      </c>
      <c r="AU289" s="234" t="s">
        <v>81</v>
      </c>
      <c r="AV289" s="13" t="s">
        <v>79</v>
      </c>
      <c r="AW289" s="13" t="s">
        <v>33</v>
      </c>
      <c r="AX289" s="13" t="s">
        <v>71</v>
      </c>
      <c r="AY289" s="234" t="s">
        <v>136</v>
      </c>
    </row>
    <row r="290" s="14" customFormat="1">
      <c r="A290" s="14"/>
      <c r="B290" s="235"/>
      <c r="C290" s="236"/>
      <c r="D290" s="226" t="s">
        <v>148</v>
      </c>
      <c r="E290" s="237" t="s">
        <v>19</v>
      </c>
      <c r="F290" s="238" t="s">
        <v>252</v>
      </c>
      <c r="G290" s="236"/>
      <c r="H290" s="239">
        <v>0.52500000000000002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148</v>
      </c>
      <c r="AU290" s="245" t="s">
        <v>81</v>
      </c>
      <c r="AV290" s="14" t="s">
        <v>81</v>
      </c>
      <c r="AW290" s="14" t="s">
        <v>33</v>
      </c>
      <c r="AX290" s="14" t="s">
        <v>71</v>
      </c>
      <c r="AY290" s="245" t="s">
        <v>136</v>
      </c>
    </row>
    <row r="291" s="14" customFormat="1">
      <c r="A291" s="14"/>
      <c r="B291" s="235"/>
      <c r="C291" s="236"/>
      <c r="D291" s="226" t="s">
        <v>148</v>
      </c>
      <c r="E291" s="237" t="s">
        <v>19</v>
      </c>
      <c r="F291" s="238" t="s">
        <v>252</v>
      </c>
      <c r="G291" s="236"/>
      <c r="H291" s="239">
        <v>0.52500000000000002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148</v>
      </c>
      <c r="AU291" s="245" t="s">
        <v>81</v>
      </c>
      <c r="AV291" s="14" t="s">
        <v>81</v>
      </c>
      <c r="AW291" s="14" t="s">
        <v>33</v>
      </c>
      <c r="AX291" s="14" t="s">
        <v>71</v>
      </c>
      <c r="AY291" s="245" t="s">
        <v>136</v>
      </c>
    </row>
    <row r="292" s="14" customFormat="1">
      <c r="A292" s="14"/>
      <c r="B292" s="235"/>
      <c r="C292" s="236"/>
      <c r="D292" s="226" t="s">
        <v>148</v>
      </c>
      <c r="E292" s="237" t="s">
        <v>19</v>
      </c>
      <c r="F292" s="238" t="s">
        <v>252</v>
      </c>
      <c r="G292" s="236"/>
      <c r="H292" s="239">
        <v>0.52500000000000002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148</v>
      </c>
      <c r="AU292" s="245" t="s">
        <v>81</v>
      </c>
      <c r="AV292" s="14" t="s">
        <v>81</v>
      </c>
      <c r="AW292" s="14" t="s">
        <v>33</v>
      </c>
      <c r="AX292" s="14" t="s">
        <v>71</v>
      </c>
      <c r="AY292" s="245" t="s">
        <v>136</v>
      </c>
    </row>
    <row r="293" s="14" customFormat="1">
      <c r="A293" s="14"/>
      <c r="B293" s="235"/>
      <c r="C293" s="236"/>
      <c r="D293" s="226" t="s">
        <v>148</v>
      </c>
      <c r="E293" s="237" t="s">
        <v>19</v>
      </c>
      <c r="F293" s="238" t="s">
        <v>252</v>
      </c>
      <c r="G293" s="236"/>
      <c r="H293" s="239">
        <v>0.52500000000000002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148</v>
      </c>
      <c r="AU293" s="245" t="s">
        <v>81</v>
      </c>
      <c r="AV293" s="14" t="s">
        <v>81</v>
      </c>
      <c r="AW293" s="14" t="s">
        <v>33</v>
      </c>
      <c r="AX293" s="14" t="s">
        <v>71</v>
      </c>
      <c r="AY293" s="245" t="s">
        <v>136</v>
      </c>
    </row>
    <row r="294" s="15" customFormat="1">
      <c r="A294" s="15"/>
      <c r="B294" s="246"/>
      <c r="C294" s="247"/>
      <c r="D294" s="226" t="s">
        <v>148</v>
      </c>
      <c r="E294" s="248" t="s">
        <v>19</v>
      </c>
      <c r="F294" s="249" t="s">
        <v>150</v>
      </c>
      <c r="G294" s="247"/>
      <c r="H294" s="250">
        <v>2.1000000000000001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148</v>
      </c>
      <c r="AU294" s="256" t="s">
        <v>81</v>
      </c>
      <c r="AV294" s="15" t="s">
        <v>144</v>
      </c>
      <c r="AW294" s="15" t="s">
        <v>33</v>
      </c>
      <c r="AX294" s="15" t="s">
        <v>79</v>
      </c>
      <c r="AY294" s="256" t="s">
        <v>136</v>
      </c>
    </row>
    <row r="295" s="2" customFormat="1" ht="24.15" customHeight="1">
      <c r="A295" s="40"/>
      <c r="B295" s="41"/>
      <c r="C295" s="206" t="s">
        <v>253</v>
      </c>
      <c r="D295" s="206" t="s">
        <v>139</v>
      </c>
      <c r="E295" s="207" t="s">
        <v>254</v>
      </c>
      <c r="F295" s="208" t="s">
        <v>255</v>
      </c>
      <c r="G295" s="209" t="s">
        <v>162</v>
      </c>
      <c r="H295" s="210">
        <v>105.185</v>
      </c>
      <c r="I295" s="211"/>
      <c r="J295" s="212">
        <f>ROUND(I295*H295,2)</f>
        <v>0</v>
      </c>
      <c r="K295" s="208" t="s">
        <v>143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0.026249999999999999</v>
      </c>
      <c r="R295" s="215">
        <f>Q295*H295</f>
        <v>2.7611062500000001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144</v>
      </c>
      <c r="AT295" s="217" t="s">
        <v>139</v>
      </c>
      <c r="AU295" s="217" t="s">
        <v>81</v>
      </c>
      <c r="AY295" s="19" t="s">
        <v>136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79</v>
      </c>
      <c r="BK295" s="218">
        <f>ROUND(I295*H295,2)</f>
        <v>0</v>
      </c>
      <c r="BL295" s="19" t="s">
        <v>144</v>
      </c>
      <c r="BM295" s="217" t="s">
        <v>256</v>
      </c>
    </row>
    <row r="296" s="2" customFormat="1">
      <c r="A296" s="40"/>
      <c r="B296" s="41"/>
      <c r="C296" s="42"/>
      <c r="D296" s="219" t="s">
        <v>146</v>
      </c>
      <c r="E296" s="42"/>
      <c r="F296" s="220" t="s">
        <v>257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146</v>
      </c>
      <c r="AU296" s="19" t="s">
        <v>81</v>
      </c>
    </row>
    <row r="297" s="13" customFormat="1">
      <c r="A297" s="13"/>
      <c r="B297" s="224"/>
      <c r="C297" s="225"/>
      <c r="D297" s="226" t="s">
        <v>148</v>
      </c>
      <c r="E297" s="227" t="s">
        <v>19</v>
      </c>
      <c r="F297" s="228" t="s">
        <v>149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148</v>
      </c>
      <c r="AU297" s="234" t="s">
        <v>81</v>
      </c>
      <c r="AV297" s="13" t="s">
        <v>79</v>
      </c>
      <c r="AW297" s="13" t="s">
        <v>33</v>
      </c>
      <c r="AX297" s="13" t="s">
        <v>71</v>
      </c>
      <c r="AY297" s="234" t="s">
        <v>136</v>
      </c>
    </row>
    <row r="298" s="13" customFormat="1">
      <c r="A298" s="13"/>
      <c r="B298" s="224"/>
      <c r="C298" s="225"/>
      <c r="D298" s="226" t="s">
        <v>148</v>
      </c>
      <c r="E298" s="227" t="s">
        <v>19</v>
      </c>
      <c r="F298" s="228" t="s">
        <v>216</v>
      </c>
      <c r="G298" s="225"/>
      <c r="H298" s="227" t="s">
        <v>19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148</v>
      </c>
      <c r="AU298" s="234" t="s">
        <v>81</v>
      </c>
      <c r="AV298" s="13" t="s">
        <v>79</v>
      </c>
      <c r="AW298" s="13" t="s">
        <v>33</v>
      </c>
      <c r="AX298" s="13" t="s">
        <v>71</v>
      </c>
      <c r="AY298" s="234" t="s">
        <v>136</v>
      </c>
    </row>
    <row r="299" s="14" customFormat="1">
      <c r="A299" s="14"/>
      <c r="B299" s="235"/>
      <c r="C299" s="236"/>
      <c r="D299" s="226" t="s">
        <v>148</v>
      </c>
      <c r="E299" s="237" t="s">
        <v>19</v>
      </c>
      <c r="F299" s="238" t="s">
        <v>217</v>
      </c>
      <c r="G299" s="236"/>
      <c r="H299" s="239">
        <v>111.563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148</v>
      </c>
      <c r="AU299" s="245" t="s">
        <v>81</v>
      </c>
      <c r="AV299" s="14" t="s">
        <v>81</v>
      </c>
      <c r="AW299" s="14" t="s">
        <v>33</v>
      </c>
      <c r="AX299" s="14" t="s">
        <v>71</v>
      </c>
      <c r="AY299" s="245" t="s">
        <v>136</v>
      </c>
    </row>
    <row r="300" s="14" customFormat="1">
      <c r="A300" s="14"/>
      <c r="B300" s="235"/>
      <c r="C300" s="236"/>
      <c r="D300" s="226" t="s">
        <v>148</v>
      </c>
      <c r="E300" s="237" t="s">
        <v>19</v>
      </c>
      <c r="F300" s="238" t="s">
        <v>218</v>
      </c>
      <c r="G300" s="236"/>
      <c r="H300" s="239">
        <v>-8.8780000000000001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148</v>
      </c>
      <c r="AU300" s="245" t="s">
        <v>81</v>
      </c>
      <c r="AV300" s="14" t="s">
        <v>81</v>
      </c>
      <c r="AW300" s="14" t="s">
        <v>33</v>
      </c>
      <c r="AX300" s="14" t="s">
        <v>71</v>
      </c>
      <c r="AY300" s="245" t="s">
        <v>136</v>
      </c>
    </row>
    <row r="301" s="14" customFormat="1">
      <c r="A301" s="14"/>
      <c r="B301" s="235"/>
      <c r="C301" s="236"/>
      <c r="D301" s="226" t="s">
        <v>148</v>
      </c>
      <c r="E301" s="237" t="s">
        <v>19</v>
      </c>
      <c r="F301" s="238" t="s">
        <v>219</v>
      </c>
      <c r="G301" s="236"/>
      <c r="H301" s="239">
        <v>5.5999999999999996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148</v>
      </c>
      <c r="AU301" s="245" t="s">
        <v>81</v>
      </c>
      <c r="AV301" s="14" t="s">
        <v>81</v>
      </c>
      <c r="AW301" s="14" t="s">
        <v>33</v>
      </c>
      <c r="AX301" s="14" t="s">
        <v>71</v>
      </c>
      <c r="AY301" s="245" t="s">
        <v>136</v>
      </c>
    </row>
    <row r="302" s="14" customFormat="1">
      <c r="A302" s="14"/>
      <c r="B302" s="235"/>
      <c r="C302" s="236"/>
      <c r="D302" s="226" t="s">
        <v>148</v>
      </c>
      <c r="E302" s="237" t="s">
        <v>19</v>
      </c>
      <c r="F302" s="238" t="s">
        <v>258</v>
      </c>
      <c r="G302" s="236"/>
      <c r="H302" s="239">
        <v>-3.1000000000000001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148</v>
      </c>
      <c r="AU302" s="245" t="s">
        <v>81</v>
      </c>
      <c r="AV302" s="14" t="s">
        <v>81</v>
      </c>
      <c r="AW302" s="14" t="s">
        <v>33</v>
      </c>
      <c r="AX302" s="14" t="s">
        <v>71</v>
      </c>
      <c r="AY302" s="245" t="s">
        <v>136</v>
      </c>
    </row>
    <row r="303" s="15" customFormat="1">
      <c r="A303" s="15"/>
      <c r="B303" s="246"/>
      <c r="C303" s="247"/>
      <c r="D303" s="226" t="s">
        <v>148</v>
      </c>
      <c r="E303" s="248" t="s">
        <v>19</v>
      </c>
      <c r="F303" s="249" t="s">
        <v>150</v>
      </c>
      <c r="G303" s="247"/>
      <c r="H303" s="250">
        <v>105.185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6" t="s">
        <v>148</v>
      </c>
      <c r="AU303" s="256" t="s">
        <v>81</v>
      </c>
      <c r="AV303" s="15" t="s">
        <v>144</v>
      </c>
      <c r="AW303" s="15" t="s">
        <v>33</v>
      </c>
      <c r="AX303" s="15" t="s">
        <v>79</v>
      </c>
      <c r="AY303" s="256" t="s">
        <v>136</v>
      </c>
    </row>
    <row r="304" s="2" customFormat="1" ht="16.5" customHeight="1">
      <c r="A304" s="40"/>
      <c r="B304" s="41"/>
      <c r="C304" s="206" t="s">
        <v>259</v>
      </c>
      <c r="D304" s="206" t="s">
        <v>139</v>
      </c>
      <c r="E304" s="207" t="s">
        <v>260</v>
      </c>
      <c r="F304" s="208" t="s">
        <v>261</v>
      </c>
      <c r="G304" s="209" t="s">
        <v>162</v>
      </c>
      <c r="H304" s="210">
        <v>38.200000000000003</v>
      </c>
      <c r="I304" s="211"/>
      <c r="J304" s="212">
        <f>ROUND(I304*H304,2)</f>
        <v>0</v>
      </c>
      <c r="K304" s="208" t="s">
        <v>143</v>
      </c>
      <c r="L304" s="46"/>
      <c r="M304" s="213" t="s">
        <v>19</v>
      </c>
      <c r="N304" s="214" t="s">
        <v>42</v>
      </c>
      <c r="O304" s="86"/>
      <c r="P304" s="215">
        <f>O304*H304</f>
        <v>0</v>
      </c>
      <c r="Q304" s="215">
        <v>0.030599999999999999</v>
      </c>
      <c r="R304" s="215">
        <f>Q304*H304</f>
        <v>1.16892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144</v>
      </c>
      <c r="AT304" s="217" t="s">
        <v>139</v>
      </c>
      <c r="AU304" s="217" t="s">
        <v>81</v>
      </c>
      <c r="AY304" s="19" t="s">
        <v>136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79</v>
      </c>
      <c r="BK304" s="218">
        <f>ROUND(I304*H304,2)</f>
        <v>0</v>
      </c>
      <c r="BL304" s="19" t="s">
        <v>144</v>
      </c>
      <c r="BM304" s="217" t="s">
        <v>262</v>
      </c>
    </row>
    <row r="305" s="2" customFormat="1">
      <c r="A305" s="40"/>
      <c r="B305" s="41"/>
      <c r="C305" s="42"/>
      <c r="D305" s="219" t="s">
        <v>146</v>
      </c>
      <c r="E305" s="42"/>
      <c r="F305" s="220" t="s">
        <v>263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146</v>
      </c>
      <c r="AU305" s="19" t="s">
        <v>81</v>
      </c>
    </row>
    <row r="306" s="13" customFormat="1">
      <c r="A306" s="13"/>
      <c r="B306" s="224"/>
      <c r="C306" s="225"/>
      <c r="D306" s="226" t="s">
        <v>148</v>
      </c>
      <c r="E306" s="227" t="s">
        <v>19</v>
      </c>
      <c r="F306" s="228" t="s">
        <v>149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148</v>
      </c>
      <c r="AU306" s="234" t="s">
        <v>81</v>
      </c>
      <c r="AV306" s="13" t="s">
        <v>79</v>
      </c>
      <c r="AW306" s="13" t="s">
        <v>33</v>
      </c>
      <c r="AX306" s="13" t="s">
        <v>71</v>
      </c>
      <c r="AY306" s="234" t="s">
        <v>136</v>
      </c>
    </row>
    <row r="307" s="14" customFormat="1">
      <c r="A307" s="14"/>
      <c r="B307" s="235"/>
      <c r="C307" s="236"/>
      <c r="D307" s="226" t="s">
        <v>148</v>
      </c>
      <c r="E307" s="237" t="s">
        <v>19</v>
      </c>
      <c r="F307" s="238" t="s">
        <v>264</v>
      </c>
      <c r="G307" s="236"/>
      <c r="H307" s="239">
        <v>38.200000000000003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148</v>
      </c>
      <c r="AU307" s="245" t="s">
        <v>81</v>
      </c>
      <c r="AV307" s="14" t="s">
        <v>81</v>
      </c>
      <c r="AW307" s="14" t="s">
        <v>33</v>
      </c>
      <c r="AX307" s="14" t="s">
        <v>71</v>
      </c>
      <c r="AY307" s="245" t="s">
        <v>136</v>
      </c>
    </row>
    <row r="308" s="15" customFormat="1">
      <c r="A308" s="15"/>
      <c r="B308" s="246"/>
      <c r="C308" s="247"/>
      <c r="D308" s="226" t="s">
        <v>148</v>
      </c>
      <c r="E308" s="248" t="s">
        <v>19</v>
      </c>
      <c r="F308" s="249" t="s">
        <v>150</v>
      </c>
      <c r="G308" s="247"/>
      <c r="H308" s="250">
        <v>38.200000000000003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148</v>
      </c>
      <c r="AU308" s="256" t="s">
        <v>81</v>
      </c>
      <c r="AV308" s="15" t="s">
        <v>144</v>
      </c>
      <c r="AW308" s="15" t="s">
        <v>33</v>
      </c>
      <c r="AX308" s="15" t="s">
        <v>79</v>
      </c>
      <c r="AY308" s="256" t="s">
        <v>136</v>
      </c>
    </row>
    <row r="309" s="2" customFormat="1" ht="33" customHeight="1">
      <c r="A309" s="40"/>
      <c r="B309" s="41"/>
      <c r="C309" s="206" t="s">
        <v>265</v>
      </c>
      <c r="D309" s="206" t="s">
        <v>139</v>
      </c>
      <c r="E309" s="207" t="s">
        <v>266</v>
      </c>
      <c r="F309" s="208" t="s">
        <v>267</v>
      </c>
      <c r="G309" s="209" t="s">
        <v>162</v>
      </c>
      <c r="H309" s="210">
        <v>1.659</v>
      </c>
      <c r="I309" s="211"/>
      <c r="J309" s="212">
        <f>ROUND(I309*H309,2)</f>
        <v>0</v>
      </c>
      <c r="K309" s="208" t="s">
        <v>143</v>
      </c>
      <c r="L309" s="46"/>
      <c r="M309" s="213" t="s">
        <v>19</v>
      </c>
      <c r="N309" s="214" t="s">
        <v>42</v>
      </c>
      <c r="O309" s="86"/>
      <c r="P309" s="215">
        <f>O309*H309</f>
        <v>0</v>
      </c>
      <c r="Q309" s="215">
        <v>0.093359999999999999</v>
      </c>
      <c r="R309" s="215">
        <f>Q309*H309</f>
        <v>0.15488424000000001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144</v>
      </c>
      <c r="AT309" s="217" t="s">
        <v>139</v>
      </c>
      <c r="AU309" s="217" t="s">
        <v>81</v>
      </c>
      <c r="AY309" s="19" t="s">
        <v>136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79</v>
      </c>
      <c r="BK309" s="218">
        <f>ROUND(I309*H309,2)</f>
        <v>0</v>
      </c>
      <c r="BL309" s="19" t="s">
        <v>144</v>
      </c>
      <c r="BM309" s="217" t="s">
        <v>268</v>
      </c>
    </row>
    <row r="310" s="2" customFormat="1">
      <c r="A310" s="40"/>
      <c r="B310" s="41"/>
      <c r="C310" s="42"/>
      <c r="D310" s="219" t="s">
        <v>146</v>
      </c>
      <c r="E310" s="42"/>
      <c r="F310" s="220" t="s">
        <v>269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146</v>
      </c>
      <c r="AU310" s="19" t="s">
        <v>81</v>
      </c>
    </row>
    <row r="311" s="13" customFormat="1">
      <c r="A311" s="13"/>
      <c r="B311" s="224"/>
      <c r="C311" s="225"/>
      <c r="D311" s="226" t="s">
        <v>148</v>
      </c>
      <c r="E311" s="227" t="s">
        <v>19</v>
      </c>
      <c r="F311" s="228" t="s">
        <v>251</v>
      </c>
      <c r="G311" s="225"/>
      <c r="H311" s="227" t="s">
        <v>19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148</v>
      </c>
      <c r="AU311" s="234" t="s">
        <v>81</v>
      </c>
      <c r="AV311" s="13" t="s">
        <v>79</v>
      </c>
      <c r="AW311" s="13" t="s">
        <v>33</v>
      </c>
      <c r="AX311" s="13" t="s">
        <v>71</v>
      </c>
      <c r="AY311" s="234" t="s">
        <v>136</v>
      </c>
    </row>
    <row r="312" s="14" customFormat="1">
      <c r="A312" s="14"/>
      <c r="B312" s="235"/>
      <c r="C312" s="236"/>
      <c r="D312" s="226" t="s">
        <v>148</v>
      </c>
      <c r="E312" s="237" t="s">
        <v>19</v>
      </c>
      <c r="F312" s="238" t="s">
        <v>270</v>
      </c>
      <c r="G312" s="236"/>
      <c r="H312" s="239">
        <v>0.61099999999999999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148</v>
      </c>
      <c r="AU312" s="245" t="s">
        <v>81</v>
      </c>
      <c r="AV312" s="14" t="s">
        <v>81</v>
      </c>
      <c r="AW312" s="14" t="s">
        <v>33</v>
      </c>
      <c r="AX312" s="14" t="s">
        <v>71</v>
      </c>
      <c r="AY312" s="245" t="s">
        <v>136</v>
      </c>
    </row>
    <row r="313" s="14" customFormat="1">
      <c r="A313" s="14"/>
      <c r="B313" s="235"/>
      <c r="C313" s="236"/>
      <c r="D313" s="226" t="s">
        <v>148</v>
      </c>
      <c r="E313" s="237" t="s">
        <v>19</v>
      </c>
      <c r="F313" s="238" t="s">
        <v>271</v>
      </c>
      <c r="G313" s="236"/>
      <c r="H313" s="239">
        <v>0.315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148</v>
      </c>
      <c r="AU313" s="245" t="s">
        <v>81</v>
      </c>
      <c r="AV313" s="14" t="s">
        <v>81</v>
      </c>
      <c r="AW313" s="14" t="s">
        <v>33</v>
      </c>
      <c r="AX313" s="14" t="s">
        <v>71</v>
      </c>
      <c r="AY313" s="245" t="s">
        <v>136</v>
      </c>
    </row>
    <row r="314" s="14" customFormat="1">
      <c r="A314" s="14"/>
      <c r="B314" s="235"/>
      <c r="C314" s="236"/>
      <c r="D314" s="226" t="s">
        <v>148</v>
      </c>
      <c r="E314" s="237" t="s">
        <v>19</v>
      </c>
      <c r="F314" s="238" t="s">
        <v>272</v>
      </c>
      <c r="G314" s="236"/>
      <c r="H314" s="239">
        <v>0.73299999999999998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148</v>
      </c>
      <c r="AU314" s="245" t="s">
        <v>81</v>
      </c>
      <c r="AV314" s="14" t="s">
        <v>81</v>
      </c>
      <c r="AW314" s="14" t="s">
        <v>33</v>
      </c>
      <c r="AX314" s="14" t="s">
        <v>71</v>
      </c>
      <c r="AY314" s="245" t="s">
        <v>136</v>
      </c>
    </row>
    <row r="315" s="15" customFormat="1">
      <c r="A315" s="15"/>
      <c r="B315" s="246"/>
      <c r="C315" s="247"/>
      <c r="D315" s="226" t="s">
        <v>148</v>
      </c>
      <c r="E315" s="248" t="s">
        <v>19</v>
      </c>
      <c r="F315" s="249" t="s">
        <v>150</v>
      </c>
      <c r="G315" s="247"/>
      <c r="H315" s="250">
        <v>1.6589999999999998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6" t="s">
        <v>148</v>
      </c>
      <c r="AU315" s="256" t="s">
        <v>81</v>
      </c>
      <c r="AV315" s="15" t="s">
        <v>144</v>
      </c>
      <c r="AW315" s="15" t="s">
        <v>33</v>
      </c>
      <c r="AX315" s="15" t="s">
        <v>79</v>
      </c>
      <c r="AY315" s="256" t="s">
        <v>136</v>
      </c>
    </row>
    <row r="316" s="12" customFormat="1" ht="22.8" customHeight="1">
      <c r="A316" s="12"/>
      <c r="B316" s="190"/>
      <c r="C316" s="191"/>
      <c r="D316" s="192" t="s">
        <v>70</v>
      </c>
      <c r="E316" s="204" t="s">
        <v>235</v>
      </c>
      <c r="F316" s="204" t="s">
        <v>273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SUM(P317:P392)</f>
        <v>0</v>
      </c>
      <c r="Q316" s="198"/>
      <c r="R316" s="199">
        <f>SUM(R317:R392)</f>
        <v>0.026025999999999997</v>
      </c>
      <c r="S316" s="198"/>
      <c r="T316" s="200">
        <f>SUM(T317:T392)</f>
        <v>23.771856000000003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79</v>
      </c>
      <c r="AT316" s="202" t="s">
        <v>70</v>
      </c>
      <c r="AU316" s="202" t="s">
        <v>79</v>
      </c>
      <c r="AY316" s="201" t="s">
        <v>136</v>
      </c>
      <c r="BK316" s="203">
        <f>SUM(BK317:BK392)</f>
        <v>0</v>
      </c>
    </row>
    <row r="317" s="2" customFormat="1" ht="24.15" customHeight="1">
      <c r="A317" s="40"/>
      <c r="B317" s="41"/>
      <c r="C317" s="206" t="s">
        <v>8</v>
      </c>
      <c r="D317" s="206" t="s">
        <v>139</v>
      </c>
      <c r="E317" s="207" t="s">
        <v>274</v>
      </c>
      <c r="F317" s="208" t="s">
        <v>275</v>
      </c>
      <c r="G317" s="209" t="s">
        <v>162</v>
      </c>
      <c r="H317" s="210">
        <v>200.19999999999999</v>
      </c>
      <c r="I317" s="211"/>
      <c r="J317" s="212">
        <f>ROUND(I317*H317,2)</f>
        <v>0</v>
      </c>
      <c r="K317" s="208" t="s">
        <v>143</v>
      </c>
      <c r="L317" s="46"/>
      <c r="M317" s="213" t="s">
        <v>19</v>
      </c>
      <c r="N317" s="214" t="s">
        <v>42</v>
      </c>
      <c r="O317" s="86"/>
      <c r="P317" s="215">
        <f>O317*H317</f>
        <v>0</v>
      </c>
      <c r="Q317" s="215">
        <v>0.00012999999999999999</v>
      </c>
      <c r="R317" s="215">
        <f>Q317*H317</f>
        <v>0.026025999999999997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144</v>
      </c>
      <c r="AT317" s="217" t="s">
        <v>139</v>
      </c>
      <c r="AU317" s="217" t="s">
        <v>81</v>
      </c>
      <c r="AY317" s="19" t="s">
        <v>136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79</v>
      </c>
      <c r="BK317" s="218">
        <f>ROUND(I317*H317,2)</f>
        <v>0</v>
      </c>
      <c r="BL317" s="19" t="s">
        <v>144</v>
      </c>
      <c r="BM317" s="217" t="s">
        <v>276</v>
      </c>
    </row>
    <row r="318" s="2" customFormat="1">
      <c r="A318" s="40"/>
      <c r="B318" s="41"/>
      <c r="C318" s="42"/>
      <c r="D318" s="219" t="s">
        <v>146</v>
      </c>
      <c r="E318" s="42"/>
      <c r="F318" s="220" t="s">
        <v>277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146</v>
      </c>
      <c r="AU318" s="19" t="s">
        <v>81</v>
      </c>
    </row>
    <row r="319" s="13" customFormat="1">
      <c r="A319" s="13"/>
      <c r="B319" s="224"/>
      <c r="C319" s="225"/>
      <c r="D319" s="226" t="s">
        <v>148</v>
      </c>
      <c r="E319" s="227" t="s">
        <v>19</v>
      </c>
      <c r="F319" s="228" t="s">
        <v>251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148</v>
      </c>
      <c r="AU319" s="234" t="s">
        <v>81</v>
      </c>
      <c r="AV319" s="13" t="s">
        <v>79</v>
      </c>
      <c r="AW319" s="13" t="s">
        <v>33</v>
      </c>
      <c r="AX319" s="13" t="s">
        <v>71</v>
      </c>
      <c r="AY319" s="234" t="s">
        <v>136</v>
      </c>
    </row>
    <row r="320" s="14" customFormat="1">
      <c r="A320" s="14"/>
      <c r="B320" s="235"/>
      <c r="C320" s="236"/>
      <c r="D320" s="226" t="s">
        <v>148</v>
      </c>
      <c r="E320" s="237" t="s">
        <v>19</v>
      </c>
      <c r="F320" s="238" t="s">
        <v>278</v>
      </c>
      <c r="G320" s="236"/>
      <c r="H320" s="239">
        <v>106.59999999999999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148</v>
      </c>
      <c r="AU320" s="245" t="s">
        <v>81</v>
      </c>
      <c r="AV320" s="14" t="s">
        <v>81</v>
      </c>
      <c r="AW320" s="14" t="s">
        <v>33</v>
      </c>
      <c r="AX320" s="14" t="s">
        <v>71</v>
      </c>
      <c r="AY320" s="245" t="s">
        <v>136</v>
      </c>
    </row>
    <row r="321" s="16" customFormat="1">
      <c r="A321" s="16"/>
      <c r="B321" s="257"/>
      <c r="C321" s="258"/>
      <c r="D321" s="226" t="s">
        <v>148</v>
      </c>
      <c r="E321" s="259" t="s">
        <v>19</v>
      </c>
      <c r="F321" s="260" t="s">
        <v>279</v>
      </c>
      <c r="G321" s="258"/>
      <c r="H321" s="261">
        <v>106.59999999999999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67" t="s">
        <v>148</v>
      </c>
      <c r="AU321" s="267" t="s">
        <v>81</v>
      </c>
      <c r="AV321" s="16" t="s">
        <v>137</v>
      </c>
      <c r="AW321" s="16" t="s">
        <v>33</v>
      </c>
      <c r="AX321" s="16" t="s">
        <v>71</v>
      </c>
      <c r="AY321" s="267" t="s">
        <v>136</v>
      </c>
    </row>
    <row r="322" s="13" customFormat="1">
      <c r="A322" s="13"/>
      <c r="B322" s="224"/>
      <c r="C322" s="225"/>
      <c r="D322" s="226" t="s">
        <v>148</v>
      </c>
      <c r="E322" s="227" t="s">
        <v>19</v>
      </c>
      <c r="F322" s="228" t="s">
        <v>149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148</v>
      </c>
      <c r="AU322" s="234" t="s">
        <v>81</v>
      </c>
      <c r="AV322" s="13" t="s">
        <v>79</v>
      </c>
      <c r="AW322" s="13" t="s">
        <v>33</v>
      </c>
      <c r="AX322" s="13" t="s">
        <v>71</v>
      </c>
      <c r="AY322" s="234" t="s">
        <v>136</v>
      </c>
    </row>
    <row r="323" s="14" customFormat="1">
      <c r="A323" s="14"/>
      <c r="B323" s="235"/>
      <c r="C323" s="236"/>
      <c r="D323" s="226" t="s">
        <v>148</v>
      </c>
      <c r="E323" s="237" t="s">
        <v>19</v>
      </c>
      <c r="F323" s="238" t="s">
        <v>280</v>
      </c>
      <c r="G323" s="236"/>
      <c r="H323" s="239">
        <v>93.599999999999994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148</v>
      </c>
      <c r="AU323" s="245" t="s">
        <v>81</v>
      </c>
      <c r="AV323" s="14" t="s">
        <v>81</v>
      </c>
      <c r="AW323" s="14" t="s">
        <v>33</v>
      </c>
      <c r="AX323" s="14" t="s">
        <v>71</v>
      </c>
      <c r="AY323" s="245" t="s">
        <v>136</v>
      </c>
    </row>
    <row r="324" s="16" customFormat="1">
      <c r="A324" s="16"/>
      <c r="B324" s="257"/>
      <c r="C324" s="258"/>
      <c r="D324" s="226" t="s">
        <v>148</v>
      </c>
      <c r="E324" s="259" t="s">
        <v>19</v>
      </c>
      <c r="F324" s="260" t="s">
        <v>279</v>
      </c>
      <c r="G324" s="258"/>
      <c r="H324" s="261">
        <v>93.599999999999994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7" t="s">
        <v>148</v>
      </c>
      <c r="AU324" s="267" t="s">
        <v>81</v>
      </c>
      <c r="AV324" s="16" t="s">
        <v>137</v>
      </c>
      <c r="AW324" s="16" t="s">
        <v>33</v>
      </c>
      <c r="AX324" s="16" t="s">
        <v>71</v>
      </c>
      <c r="AY324" s="267" t="s">
        <v>136</v>
      </c>
    </row>
    <row r="325" s="15" customFormat="1">
      <c r="A325" s="15"/>
      <c r="B325" s="246"/>
      <c r="C325" s="247"/>
      <c r="D325" s="226" t="s">
        <v>148</v>
      </c>
      <c r="E325" s="248" t="s">
        <v>19</v>
      </c>
      <c r="F325" s="249" t="s">
        <v>150</v>
      </c>
      <c r="G325" s="247"/>
      <c r="H325" s="250">
        <v>200.19999999999999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148</v>
      </c>
      <c r="AU325" s="256" t="s">
        <v>81</v>
      </c>
      <c r="AV325" s="15" t="s">
        <v>144</v>
      </c>
      <c r="AW325" s="15" t="s">
        <v>33</v>
      </c>
      <c r="AX325" s="15" t="s">
        <v>79</v>
      </c>
      <c r="AY325" s="256" t="s">
        <v>136</v>
      </c>
    </row>
    <row r="326" s="2" customFormat="1" ht="24.15" customHeight="1">
      <c r="A326" s="40"/>
      <c r="B326" s="41"/>
      <c r="C326" s="206" t="s">
        <v>281</v>
      </c>
      <c r="D326" s="206" t="s">
        <v>139</v>
      </c>
      <c r="E326" s="207" t="s">
        <v>282</v>
      </c>
      <c r="F326" s="208" t="s">
        <v>283</v>
      </c>
      <c r="G326" s="209" t="s">
        <v>162</v>
      </c>
      <c r="H326" s="210">
        <v>43.962000000000003</v>
      </c>
      <c r="I326" s="211"/>
      <c r="J326" s="212">
        <f>ROUND(I326*H326,2)</f>
        <v>0</v>
      </c>
      <c r="K326" s="208" t="s">
        <v>143</v>
      </c>
      <c r="L326" s="46"/>
      <c r="M326" s="213" t="s">
        <v>19</v>
      </c>
      <c r="N326" s="214" t="s">
        <v>42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0.26100000000000001</v>
      </c>
      <c r="T326" s="216">
        <f>S326*H326</f>
        <v>11.474082000000001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144</v>
      </c>
      <c r="AT326" s="217" t="s">
        <v>139</v>
      </c>
      <c r="AU326" s="217" t="s">
        <v>81</v>
      </c>
      <c r="AY326" s="19" t="s">
        <v>136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79</v>
      </c>
      <c r="BK326" s="218">
        <f>ROUND(I326*H326,2)</f>
        <v>0</v>
      </c>
      <c r="BL326" s="19" t="s">
        <v>144</v>
      </c>
      <c r="BM326" s="217" t="s">
        <v>284</v>
      </c>
    </row>
    <row r="327" s="2" customFormat="1">
      <c r="A327" s="40"/>
      <c r="B327" s="41"/>
      <c r="C327" s="42"/>
      <c r="D327" s="219" t="s">
        <v>146</v>
      </c>
      <c r="E327" s="42"/>
      <c r="F327" s="220" t="s">
        <v>285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146</v>
      </c>
      <c r="AU327" s="19" t="s">
        <v>81</v>
      </c>
    </row>
    <row r="328" s="13" customFormat="1">
      <c r="A328" s="13"/>
      <c r="B328" s="224"/>
      <c r="C328" s="225"/>
      <c r="D328" s="226" t="s">
        <v>148</v>
      </c>
      <c r="E328" s="227" t="s">
        <v>19</v>
      </c>
      <c r="F328" s="228" t="s">
        <v>251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148</v>
      </c>
      <c r="AU328" s="234" t="s">
        <v>81</v>
      </c>
      <c r="AV328" s="13" t="s">
        <v>79</v>
      </c>
      <c r="AW328" s="13" t="s">
        <v>33</v>
      </c>
      <c r="AX328" s="13" t="s">
        <v>71</v>
      </c>
      <c r="AY328" s="234" t="s">
        <v>136</v>
      </c>
    </row>
    <row r="329" s="13" customFormat="1">
      <c r="A329" s="13"/>
      <c r="B329" s="224"/>
      <c r="C329" s="225"/>
      <c r="D329" s="226" t="s">
        <v>148</v>
      </c>
      <c r="E329" s="227" t="s">
        <v>19</v>
      </c>
      <c r="F329" s="228" t="s">
        <v>286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148</v>
      </c>
      <c r="AU329" s="234" t="s">
        <v>81</v>
      </c>
      <c r="AV329" s="13" t="s">
        <v>79</v>
      </c>
      <c r="AW329" s="13" t="s">
        <v>33</v>
      </c>
      <c r="AX329" s="13" t="s">
        <v>71</v>
      </c>
      <c r="AY329" s="234" t="s">
        <v>136</v>
      </c>
    </row>
    <row r="330" s="14" customFormat="1">
      <c r="A330" s="14"/>
      <c r="B330" s="235"/>
      <c r="C330" s="236"/>
      <c r="D330" s="226" t="s">
        <v>148</v>
      </c>
      <c r="E330" s="237" t="s">
        <v>19</v>
      </c>
      <c r="F330" s="238" t="s">
        <v>287</v>
      </c>
      <c r="G330" s="236"/>
      <c r="H330" s="239">
        <v>14.263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148</v>
      </c>
      <c r="AU330" s="245" t="s">
        <v>81</v>
      </c>
      <c r="AV330" s="14" t="s">
        <v>81</v>
      </c>
      <c r="AW330" s="14" t="s">
        <v>33</v>
      </c>
      <c r="AX330" s="14" t="s">
        <v>71</v>
      </c>
      <c r="AY330" s="245" t="s">
        <v>136</v>
      </c>
    </row>
    <row r="331" s="14" customFormat="1">
      <c r="A331" s="14"/>
      <c r="B331" s="235"/>
      <c r="C331" s="236"/>
      <c r="D331" s="226" t="s">
        <v>148</v>
      </c>
      <c r="E331" s="237" t="s">
        <v>19</v>
      </c>
      <c r="F331" s="238" t="s">
        <v>288</v>
      </c>
      <c r="G331" s="236"/>
      <c r="H331" s="239">
        <v>8.5579999999999998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148</v>
      </c>
      <c r="AU331" s="245" t="s">
        <v>81</v>
      </c>
      <c r="AV331" s="14" t="s">
        <v>81</v>
      </c>
      <c r="AW331" s="14" t="s">
        <v>33</v>
      </c>
      <c r="AX331" s="14" t="s">
        <v>71</v>
      </c>
      <c r="AY331" s="245" t="s">
        <v>136</v>
      </c>
    </row>
    <row r="332" s="13" customFormat="1">
      <c r="A332" s="13"/>
      <c r="B332" s="224"/>
      <c r="C332" s="225"/>
      <c r="D332" s="226" t="s">
        <v>148</v>
      </c>
      <c r="E332" s="227" t="s">
        <v>19</v>
      </c>
      <c r="F332" s="228" t="s">
        <v>289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148</v>
      </c>
      <c r="AU332" s="234" t="s">
        <v>81</v>
      </c>
      <c r="AV332" s="13" t="s">
        <v>79</v>
      </c>
      <c r="AW332" s="13" t="s">
        <v>33</v>
      </c>
      <c r="AX332" s="13" t="s">
        <v>71</v>
      </c>
      <c r="AY332" s="234" t="s">
        <v>136</v>
      </c>
    </row>
    <row r="333" s="14" customFormat="1">
      <c r="A333" s="14"/>
      <c r="B333" s="235"/>
      <c r="C333" s="236"/>
      <c r="D333" s="226" t="s">
        <v>148</v>
      </c>
      <c r="E333" s="237" t="s">
        <v>19</v>
      </c>
      <c r="F333" s="238" t="s">
        <v>290</v>
      </c>
      <c r="G333" s="236"/>
      <c r="H333" s="239">
        <v>1.2250000000000001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148</v>
      </c>
      <c r="AU333" s="245" t="s">
        <v>81</v>
      </c>
      <c r="AV333" s="14" t="s">
        <v>81</v>
      </c>
      <c r="AW333" s="14" t="s">
        <v>33</v>
      </c>
      <c r="AX333" s="14" t="s">
        <v>71</v>
      </c>
      <c r="AY333" s="245" t="s">
        <v>136</v>
      </c>
    </row>
    <row r="334" s="14" customFormat="1">
      <c r="A334" s="14"/>
      <c r="B334" s="235"/>
      <c r="C334" s="236"/>
      <c r="D334" s="226" t="s">
        <v>148</v>
      </c>
      <c r="E334" s="237" t="s">
        <v>19</v>
      </c>
      <c r="F334" s="238" t="s">
        <v>291</v>
      </c>
      <c r="G334" s="236"/>
      <c r="H334" s="239">
        <v>1.663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148</v>
      </c>
      <c r="AU334" s="245" t="s">
        <v>81</v>
      </c>
      <c r="AV334" s="14" t="s">
        <v>81</v>
      </c>
      <c r="AW334" s="14" t="s">
        <v>33</v>
      </c>
      <c r="AX334" s="14" t="s">
        <v>71</v>
      </c>
      <c r="AY334" s="245" t="s">
        <v>136</v>
      </c>
    </row>
    <row r="335" s="13" customFormat="1">
      <c r="A335" s="13"/>
      <c r="B335" s="224"/>
      <c r="C335" s="225"/>
      <c r="D335" s="226" t="s">
        <v>148</v>
      </c>
      <c r="E335" s="227" t="s">
        <v>19</v>
      </c>
      <c r="F335" s="228" t="s">
        <v>224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148</v>
      </c>
      <c r="AU335" s="234" t="s">
        <v>81</v>
      </c>
      <c r="AV335" s="13" t="s">
        <v>79</v>
      </c>
      <c r="AW335" s="13" t="s">
        <v>33</v>
      </c>
      <c r="AX335" s="13" t="s">
        <v>71</v>
      </c>
      <c r="AY335" s="234" t="s">
        <v>136</v>
      </c>
    </row>
    <row r="336" s="14" customFormat="1">
      <c r="A336" s="14"/>
      <c r="B336" s="235"/>
      <c r="C336" s="236"/>
      <c r="D336" s="226" t="s">
        <v>148</v>
      </c>
      <c r="E336" s="237" t="s">
        <v>19</v>
      </c>
      <c r="F336" s="238" t="s">
        <v>292</v>
      </c>
      <c r="G336" s="236"/>
      <c r="H336" s="239">
        <v>17.097999999999999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148</v>
      </c>
      <c r="AU336" s="245" t="s">
        <v>81</v>
      </c>
      <c r="AV336" s="14" t="s">
        <v>81</v>
      </c>
      <c r="AW336" s="14" t="s">
        <v>33</v>
      </c>
      <c r="AX336" s="14" t="s">
        <v>71</v>
      </c>
      <c r="AY336" s="245" t="s">
        <v>136</v>
      </c>
    </row>
    <row r="337" s="14" customFormat="1">
      <c r="A337" s="14"/>
      <c r="B337" s="235"/>
      <c r="C337" s="236"/>
      <c r="D337" s="226" t="s">
        <v>148</v>
      </c>
      <c r="E337" s="237" t="s">
        <v>19</v>
      </c>
      <c r="F337" s="238" t="s">
        <v>293</v>
      </c>
      <c r="G337" s="236"/>
      <c r="H337" s="239">
        <v>1.155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148</v>
      </c>
      <c r="AU337" s="245" t="s">
        <v>81</v>
      </c>
      <c r="AV337" s="14" t="s">
        <v>81</v>
      </c>
      <c r="AW337" s="14" t="s">
        <v>33</v>
      </c>
      <c r="AX337" s="14" t="s">
        <v>71</v>
      </c>
      <c r="AY337" s="245" t="s">
        <v>136</v>
      </c>
    </row>
    <row r="338" s="15" customFormat="1">
      <c r="A338" s="15"/>
      <c r="B338" s="246"/>
      <c r="C338" s="247"/>
      <c r="D338" s="226" t="s">
        <v>148</v>
      </c>
      <c r="E338" s="248" t="s">
        <v>19</v>
      </c>
      <c r="F338" s="249" t="s">
        <v>150</v>
      </c>
      <c r="G338" s="247"/>
      <c r="H338" s="250">
        <v>43.962000000000003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148</v>
      </c>
      <c r="AU338" s="256" t="s">
        <v>81</v>
      </c>
      <c r="AV338" s="15" t="s">
        <v>144</v>
      </c>
      <c r="AW338" s="15" t="s">
        <v>33</v>
      </c>
      <c r="AX338" s="15" t="s">
        <v>79</v>
      </c>
      <c r="AY338" s="256" t="s">
        <v>136</v>
      </c>
    </row>
    <row r="339" s="2" customFormat="1" ht="16.5" customHeight="1">
      <c r="A339" s="40"/>
      <c r="B339" s="41"/>
      <c r="C339" s="206" t="s">
        <v>294</v>
      </c>
      <c r="D339" s="206" t="s">
        <v>139</v>
      </c>
      <c r="E339" s="207" t="s">
        <v>295</v>
      </c>
      <c r="F339" s="208" t="s">
        <v>296</v>
      </c>
      <c r="G339" s="209" t="s">
        <v>162</v>
      </c>
      <c r="H339" s="210">
        <v>106.59999999999999</v>
      </c>
      <c r="I339" s="211"/>
      <c r="J339" s="212">
        <f>ROUND(I339*H339,2)</f>
        <v>0</v>
      </c>
      <c r="K339" s="208" t="s">
        <v>143</v>
      </c>
      <c r="L339" s="46"/>
      <c r="M339" s="213" t="s">
        <v>19</v>
      </c>
      <c r="N339" s="214" t="s">
        <v>42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144</v>
      </c>
      <c r="AT339" s="217" t="s">
        <v>139</v>
      </c>
      <c r="AU339" s="217" t="s">
        <v>81</v>
      </c>
      <c r="AY339" s="19" t="s">
        <v>136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79</v>
      </c>
      <c r="BK339" s="218">
        <f>ROUND(I339*H339,2)</f>
        <v>0</v>
      </c>
      <c r="BL339" s="19" t="s">
        <v>144</v>
      </c>
      <c r="BM339" s="217" t="s">
        <v>297</v>
      </c>
    </row>
    <row r="340" s="2" customFormat="1">
      <c r="A340" s="40"/>
      <c r="B340" s="41"/>
      <c r="C340" s="42"/>
      <c r="D340" s="219" t="s">
        <v>146</v>
      </c>
      <c r="E340" s="42"/>
      <c r="F340" s="220" t="s">
        <v>298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146</v>
      </c>
      <c r="AU340" s="19" t="s">
        <v>81</v>
      </c>
    </row>
    <row r="341" s="13" customFormat="1">
      <c r="A341" s="13"/>
      <c r="B341" s="224"/>
      <c r="C341" s="225"/>
      <c r="D341" s="226" t="s">
        <v>148</v>
      </c>
      <c r="E341" s="227" t="s">
        <v>19</v>
      </c>
      <c r="F341" s="228" t="s">
        <v>251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148</v>
      </c>
      <c r="AU341" s="234" t="s">
        <v>81</v>
      </c>
      <c r="AV341" s="13" t="s">
        <v>79</v>
      </c>
      <c r="AW341" s="13" t="s">
        <v>33</v>
      </c>
      <c r="AX341" s="13" t="s">
        <v>71</v>
      </c>
      <c r="AY341" s="234" t="s">
        <v>136</v>
      </c>
    </row>
    <row r="342" s="14" customFormat="1">
      <c r="A342" s="14"/>
      <c r="B342" s="235"/>
      <c r="C342" s="236"/>
      <c r="D342" s="226" t="s">
        <v>148</v>
      </c>
      <c r="E342" s="237" t="s">
        <v>19</v>
      </c>
      <c r="F342" s="238" t="s">
        <v>278</v>
      </c>
      <c r="G342" s="236"/>
      <c r="H342" s="239">
        <v>106.59999999999999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148</v>
      </c>
      <c r="AU342" s="245" t="s">
        <v>81</v>
      </c>
      <c r="AV342" s="14" t="s">
        <v>81</v>
      </c>
      <c r="AW342" s="14" t="s">
        <v>33</v>
      </c>
      <c r="AX342" s="14" t="s">
        <v>71</v>
      </c>
      <c r="AY342" s="245" t="s">
        <v>136</v>
      </c>
    </row>
    <row r="343" s="15" customFormat="1">
      <c r="A343" s="15"/>
      <c r="B343" s="246"/>
      <c r="C343" s="247"/>
      <c r="D343" s="226" t="s">
        <v>148</v>
      </c>
      <c r="E343" s="248" t="s">
        <v>19</v>
      </c>
      <c r="F343" s="249" t="s">
        <v>150</v>
      </c>
      <c r="G343" s="247"/>
      <c r="H343" s="250">
        <v>106.59999999999999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6" t="s">
        <v>148</v>
      </c>
      <c r="AU343" s="256" t="s">
        <v>81</v>
      </c>
      <c r="AV343" s="15" t="s">
        <v>144</v>
      </c>
      <c r="AW343" s="15" t="s">
        <v>33</v>
      </c>
      <c r="AX343" s="15" t="s">
        <v>79</v>
      </c>
      <c r="AY343" s="256" t="s">
        <v>136</v>
      </c>
    </row>
    <row r="344" s="2" customFormat="1" ht="16.5" customHeight="1">
      <c r="A344" s="40"/>
      <c r="B344" s="41"/>
      <c r="C344" s="206" t="s">
        <v>299</v>
      </c>
      <c r="D344" s="206" t="s">
        <v>139</v>
      </c>
      <c r="E344" s="207" t="s">
        <v>300</v>
      </c>
      <c r="F344" s="208" t="s">
        <v>301</v>
      </c>
      <c r="G344" s="209" t="s">
        <v>162</v>
      </c>
      <c r="H344" s="210">
        <v>319.80000000000001</v>
      </c>
      <c r="I344" s="211"/>
      <c r="J344" s="212">
        <f>ROUND(I344*H344,2)</f>
        <v>0</v>
      </c>
      <c r="K344" s="208" t="s">
        <v>143</v>
      </c>
      <c r="L344" s="46"/>
      <c r="M344" s="213" t="s">
        <v>19</v>
      </c>
      <c r="N344" s="214" t="s">
        <v>42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144</v>
      </c>
      <c r="AT344" s="217" t="s">
        <v>139</v>
      </c>
      <c r="AU344" s="217" t="s">
        <v>81</v>
      </c>
      <c r="AY344" s="19" t="s">
        <v>136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79</v>
      </c>
      <c r="BK344" s="218">
        <f>ROUND(I344*H344,2)</f>
        <v>0</v>
      </c>
      <c r="BL344" s="19" t="s">
        <v>144</v>
      </c>
      <c r="BM344" s="217" t="s">
        <v>302</v>
      </c>
    </row>
    <row r="345" s="2" customFormat="1">
      <c r="A345" s="40"/>
      <c r="B345" s="41"/>
      <c r="C345" s="42"/>
      <c r="D345" s="219" t="s">
        <v>146</v>
      </c>
      <c r="E345" s="42"/>
      <c r="F345" s="220" t="s">
        <v>303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146</v>
      </c>
      <c r="AU345" s="19" t="s">
        <v>81</v>
      </c>
    </row>
    <row r="346" s="13" customFormat="1">
      <c r="A346" s="13"/>
      <c r="B346" s="224"/>
      <c r="C346" s="225"/>
      <c r="D346" s="226" t="s">
        <v>148</v>
      </c>
      <c r="E346" s="227" t="s">
        <v>19</v>
      </c>
      <c r="F346" s="228" t="s">
        <v>251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148</v>
      </c>
      <c r="AU346" s="234" t="s">
        <v>81</v>
      </c>
      <c r="AV346" s="13" t="s">
        <v>79</v>
      </c>
      <c r="AW346" s="13" t="s">
        <v>33</v>
      </c>
      <c r="AX346" s="13" t="s">
        <v>71</v>
      </c>
      <c r="AY346" s="234" t="s">
        <v>136</v>
      </c>
    </row>
    <row r="347" s="14" customFormat="1">
      <c r="A347" s="14"/>
      <c r="B347" s="235"/>
      <c r="C347" s="236"/>
      <c r="D347" s="226" t="s">
        <v>148</v>
      </c>
      <c r="E347" s="237" t="s">
        <v>19</v>
      </c>
      <c r="F347" s="238" t="s">
        <v>304</v>
      </c>
      <c r="G347" s="236"/>
      <c r="H347" s="239">
        <v>319.80000000000001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148</v>
      </c>
      <c r="AU347" s="245" t="s">
        <v>81</v>
      </c>
      <c r="AV347" s="14" t="s">
        <v>81</v>
      </c>
      <c r="AW347" s="14" t="s">
        <v>33</v>
      </c>
      <c r="AX347" s="14" t="s">
        <v>71</v>
      </c>
      <c r="AY347" s="245" t="s">
        <v>136</v>
      </c>
    </row>
    <row r="348" s="15" customFormat="1">
      <c r="A348" s="15"/>
      <c r="B348" s="246"/>
      <c r="C348" s="247"/>
      <c r="D348" s="226" t="s">
        <v>148</v>
      </c>
      <c r="E348" s="248" t="s">
        <v>19</v>
      </c>
      <c r="F348" s="249" t="s">
        <v>150</v>
      </c>
      <c r="G348" s="247"/>
      <c r="H348" s="250">
        <v>319.80000000000001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148</v>
      </c>
      <c r="AU348" s="256" t="s">
        <v>81</v>
      </c>
      <c r="AV348" s="15" t="s">
        <v>144</v>
      </c>
      <c r="AW348" s="15" t="s">
        <v>33</v>
      </c>
      <c r="AX348" s="15" t="s">
        <v>79</v>
      </c>
      <c r="AY348" s="256" t="s">
        <v>136</v>
      </c>
    </row>
    <row r="349" s="2" customFormat="1" ht="24.15" customHeight="1">
      <c r="A349" s="40"/>
      <c r="B349" s="41"/>
      <c r="C349" s="206" t="s">
        <v>305</v>
      </c>
      <c r="D349" s="206" t="s">
        <v>139</v>
      </c>
      <c r="E349" s="207" t="s">
        <v>306</v>
      </c>
      <c r="F349" s="208" t="s">
        <v>307</v>
      </c>
      <c r="G349" s="209" t="s">
        <v>162</v>
      </c>
      <c r="H349" s="210">
        <v>35.200000000000003</v>
      </c>
      <c r="I349" s="211"/>
      <c r="J349" s="212">
        <f>ROUND(I349*H349,2)</f>
        <v>0</v>
      </c>
      <c r="K349" s="208" t="s">
        <v>143</v>
      </c>
      <c r="L349" s="46"/>
      <c r="M349" s="213" t="s">
        <v>19</v>
      </c>
      <c r="N349" s="214" t="s">
        <v>42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0.035000000000000003</v>
      </c>
      <c r="T349" s="216">
        <f>S349*H349</f>
        <v>1.2320000000000002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144</v>
      </c>
      <c r="AT349" s="217" t="s">
        <v>139</v>
      </c>
      <c r="AU349" s="217" t="s">
        <v>81</v>
      </c>
      <c r="AY349" s="19" t="s">
        <v>136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79</v>
      </c>
      <c r="BK349" s="218">
        <f>ROUND(I349*H349,2)</f>
        <v>0</v>
      </c>
      <c r="BL349" s="19" t="s">
        <v>144</v>
      </c>
      <c r="BM349" s="217" t="s">
        <v>308</v>
      </c>
    </row>
    <row r="350" s="2" customFormat="1">
      <c r="A350" s="40"/>
      <c r="B350" s="41"/>
      <c r="C350" s="42"/>
      <c r="D350" s="219" t="s">
        <v>146</v>
      </c>
      <c r="E350" s="42"/>
      <c r="F350" s="220" t="s">
        <v>309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146</v>
      </c>
      <c r="AU350" s="19" t="s">
        <v>81</v>
      </c>
    </row>
    <row r="351" s="13" customFormat="1">
      <c r="A351" s="13"/>
      <c r="B351" s="224"/>
      <c r="C351" s="225"/>
      <c r="D351" s="226" t="s">
        <v>148</v>
      </c>
      <c r="E351" s="227" t="s">
        <v>19</v>
      </c>
      <c r="F351" s="228" t="s">
        <v>251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148</v>
      </c>
      <c r="AU351" s="234" t="s">
        <v>81</v>
      </c>
      <c r="AV351" s="13" t="s">
        <v>79</v>
      </c>
      <c r="AW351" s="13" t="s">
        <v>33</v>
      </c>
      <c r="AX351" s="13" t="s">
        <v>71</v>
      </c>
      <c r="AY351" s="234" t="s">
        <v>136</v>
      </c>
    </row>
    <row r="352" s="14" customFormat="1">
      <c r="A352" s="14"/>
      <c r="B352" s="235"/>
      <c r="C352" s="236"/>
      <c r="D352" s="226" t="s">
        <v>148</v>
      </c>
      <c r="E352" s="237" t="s">
        <v>19</v>
      </c>
      <c r="F352" s="238" t="s">
        <v>310</v>
      </c>
      <c r="G352" s="236"/>
      <c r="H352" s="239">
        <v>35.200000000000003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148</v>
      </c>
      <c r="AU352" s="245" t="s">
        <v>81</v>
      </c>
      <c r="AV352" s="14" t="s">
        <v>81</v>
      </c>
      <c r="AW352" s="14" t="s">
        <v>33</v>
      </c>
      <c r="AX352" s="14" t="s">
        <v>71</v>
      </c>
      <c r="AY352" s="245" t="s">
        <v>136</v>
      </c>
    </row>
    <row r="353" s="15" customFormat="1">
      <c r="A353" s="15"/>
      <c r="B353" s="246"/>
      <c r="C353" s="247"/>
      <c r="D353" s="226" t="s">
        <v>148</v>
      </c>
      <c r="E353" s="248" t="s">
        <v>19</v>
      </c>
      <c r="F353" s="249" t="s">
        <v>150</v>
      </c>
      <c r="G353" s="247"/>
      <c r="H353" s="250">
        <v>35.200000000000003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148</v>
      </c>
      <c r="AU353" s="256" t="s">
        <v>81</v>
      </c>
      <c r="AV353" s="15" t="s">
        <v>144</v>
      </c>
      <c r="AW353" s="15" t="s">
        <v>33</v>
      </c>
      <c r="AX353" s="15" t="s">
        <v>79</v>
      </c>
      <c r="AY353" s="256" t="s">
        <v>136</v>
      </c>
    </row>
    <row r="354" s="2" customFormat="1" ht="24.15" customHeight="1">
      <c r="A354" s="40"/>
      <c r="B354" s="41"/>
      <c r="C354" s="206" t="s">
        <v>311</v>
      </c>
      <c r="D354" s="206" t="s">
        <v>139</v>
      </c>
      <c r="E354" s="207" t="s">
        <v>312</v>
      </c>
      <c r="F354" s="208" t="s">
        <v>313</v>
      </c>
      <c r="G354" s="209" t="s">
        <v>162</v>
      </c>
      <c r="H354" s="210">
        <v>3.5459999999999998</v>
      </c>
      <c r="I354" s="211"/>
      <c r="J354" s="212">
        <f>ROUND(I354*H354,2)</f>
        <v>0</v>
      </c>
      <c r="K354" s="208" t="s">
        <v>143</v>
      </c>
      <c r="L354" s="46"/>
      <c r="M354" s="213" t="s">
        <v>19</v>
      </c>
      <c r="N354" s="214" t="s">
        <v>42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0.075999999999999998</v>
      </c>
      <c r="T354" s="216">
        <f>S354*H354</f>
        <v>0.26949599999999996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144</v>
      </c>
      <c r="AT354" s="217" t="s">
        <v>139</v>
      </c>
      <c r="AU354" s="217" t="s">
        <v>81</v>
      </c>
      <c r="AY354" s="19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79</v>
      </c>
      <c r="BK354" s="218">
        <f>ROUND(I354*H354,2)</f>
        <v>0</v>
      </c>
      <c r="BL354" s="19" t="s">
        <v>144</v>
      </c>
      <c r="BM354" s="217" t="s">
        <v>314</v>
      </c>
    </row>
    <row r="355" s="2" customFormat="1">
      <c r="A355" s="40"/>
      <c r="B355" s="41"/>
      <c r="C355" s="42"/>
      <c r="D355" s="219" t="s">
        <v>146</v>
      </c>
      <c r="E355" s="42"/>
      <c r="F355" s="220" t="s">
        <v>315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146</v>
      </c>
      <c r="AU355" s="19" t="s">
        <v>81</v>
      </c>
    </row>
    <row r="356" s="13" customFormat="1">
      <c r="A356" s="13"/>
      <c r="B356" s="224"/>
      <c r="C356" s="225"/>
      <c r="D356" s="226" t="s">
        <v>148</v>
      </c>
      <c r="E356" s="227" t="s">
        <v>19</v>
      </c>
      <c r="F356" s="228" t="s">
        <v>251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148</v>
      </c>
      <c r="AU356" s="234" t="s">
        <v>81</v>
      </c>
      <c r="AV356" s="13" t="s">
        <v>79</v>
      </c>
      <c r="AW356" s="13" t="s">
        <v>33</v>
      </c>
      <c r="AX356" s="13" t="s">
        <v>71</v>
      </c>
      <c r="AY356" s="234" t="s">
        <v>136</v>
      </c>
    </row>
    <row r="357" s="14" customFormat="1">
      <c r="A357" s="14"/>
      <c r="B357" s="235"/>
      <c r="C357" s="236"/>
      <c r="D357" s="226" t="s">
        <v>148</v>
      </c>
      <c r="E357" s="237" t="s">
        <v>19</v>
      </c>
      <c r="F357" s="238" t="s">
        <v>316</v>
      </c>
      <c r="G357" s="236"/>
      <c r="H357" s="239">
        <v>1.7729999999999999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148</v>
      </c>
      <c r="AU357" s="245" t="s">
        <v>81</v>
      </c>
      <c r="AV357" s="14" t="s">
        <v>81</v>
      </c>
      <c r="AW357" s="14" t="s">
        <v>33</v>
      </c>
      <c r="AX357" s="14" t="s">
        <v>71</v>
      </c>
      <c r="AY357" s="245" t="s">
        <v>136</v>
      </c>
    </row>
    <row r="358" s="14" customFormat="1">
      <c r="A358" s="14"/>
      <c r="B358" s="235"/>
      <c r="C358" s="236"/>
      <c r="D358" s="226" t="s">
        <v>148</v>
      </c>
      <c r="E358" s="237" t="s">
        <v>19</v>
      </c>
      <c r="F358" s="238" t="s">
        <v>316</v>
      </c>
      <c r="G358" s="236"/>
      <c r="H358" s="239">
        <v>1.7729999999999999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148</v>
      </c>
      <c r="AU358" s="245" t="s">
        <v>81</v>
      </c>
      <c r="AV358" s="14" t="s">
        <v>81</v>
      </c>
      <c r="AW358" s="14" t="s">
        <v>33</v>
      </c>
      <c r="AX358" s="14" t="s">
        <v>71</v>
      </c>
      <c r="AY358" s="245" t="s">
        <v>136</v>
      </c>
    </row>
    <row r="359" s="15" customFormat="1">
      <c r="A359" s="15"/>
      <c r="B359" s="246"/>
      <c r="C359" s="247"/>
      <c r="D359" s="226" t="s">
        <v>148</v>
      </c>
      <c r="E359" s="248" t="s">
        <v>19</v>
      </c>
      <c r="F359" s="249" t="s">
        <v>150</v>
      </c>
      <c r="G359" s="247"/>
      <c r="H359" s="250">
        <v>3.5459999999999998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6" t="s">
        <v>148</v>
      </c>
      <c r="AU359" s="256" t="s">
        <v>81</v>
      </c>
      <c r="AV359" s="15" t="s">
        <v>144</v>
      </c>
      <c r="AW359" s="15" t="s">
        <v>33</v>
      </c>
      <c r="AX359" s="15" t="s">
        <v>79</v>
      </c>
      <c r="AY359" s="256" t="s">
        <v>136</v>
      </c>
    </row>
    <row r="360" s="2" customFormat="1" ht="24.15" customHeight="1">
      <c r="A360" s="40"/>
      <c r="B360" s="41"/>
      <c r="C360" s="206" t="s">
        <v>7</v>
      </c>
      <c r="D360" s="206" t="s">
        <v>139</v>
      </c>
      <c r="E360" s="207" t="s">
        <v>317</v>
      </c>
      <c r="F360" s="208" t="s">
        <v>318</v>
      </c>
      <c r="G360" s="209" t="s">
        <v>162</v>
      </c>
      <c r="H360" s="210">
        <v>3.8700000000000001</v>
      </c>
      <c r="I360" s="211"/>
      <c r="J360" s="212">
        <f>ROUND(I360*H360,2)</f>
        <v>0</v>
      </c>
      <c r="K360" s="208" t="s">
        <v>143</v>
      </c>
      <c r="L360" s="46"/>
      <c r="M360" s="213" t="s">
        <v>19</v>
      </c>
      <c r="N360" s="214" t="s">
        <v>42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0.27000000000000002</v>
      </c>
      <c r="T360" s="216">
        <f>S360*H360</f>
        <v>1.0449000000000002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144</v>
      </c>
      <c r="AT360" s="217" t="s">
        <v>139</v>
      </c>
      <c r="AU360" s="217" t="s">
        <v>81</v>
      </c>
      <c r="AY360" s="19" t="s">
        <v>136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79</v>
      </c>
      <c r="BK360" s="218">
        <f>ROUND(I360*H360,2)</f>
        <v>0</v>
      </c>
      <c r="BL360" s="19" t="s">
        <v>144</v>
      </c>
      <c r="BM360" s="217" t="s">
        <v>319</v>
      </c>
    </row>
    <row r="361" s="2" customFormat="1">
      <c r="A361" s="40"/>
      <c r="B361" s="41"/>
      <c r="C361" s="42"/>
      <c r="D361" s="219" t="s">
        <v>146</v>
      </c>
      <c r="E361" s="42"/>
      <c r="F361" s="220" t="s">
        <v>320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146</v>
      </c>
      <c r="AU361" s="19" t="s">
        <v>81</v>
      </c>
    </row>
    <row r="362" s="13" customFormat="1">
      <c r="A362" s="13"/>
      <c r="B362" s="224"/>
      <c r="C362" s="225"/>
      <c r="D362" s="226" t="s">
        <v>148</v>
      </c>
      <c r="E362" s="227" t="s">
        <v>19</v>
      </c>
      <c r="F362" s="228" t="s">
        <v>149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148</v>
      </c>
      <c r="AU362" s="234" t="s">
        <v>81</v>
      </c>
      <c r="AV362" s="13" t="s">
        <v>79</v>
      </c>
      <c r="AW362" s="13" t="s">
        <v>33</v>
      </c>
      <c r="AX362" s="13" t="s">
        <v>71</v>
      </c>
      <c r="AY362" s="234" t="s">
        <v>136</v>
      </c>
    </row>
    <row r="363" s="14" customFormat="1">
      <c r="A363" s="14"/>
      <c r="B363" s="235"/>
      <c r="C363" s="236"/>
      <c r="D363" s="226" t="s">
        <v>148</v>
      </c>
      <c r="E363" s="237" t="s">
        <v>19</v>
      </c>
      <c r="F363" s="238" t="s">
        <v>321</v>
      </c>
      <c r="G363" s="236"/>
      <c r="H363" s="239">
        <v>1.9350000000000001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148</v>
      </c>
      <c r="AU363" s="245" t="s">
        <v>81</v>
      </c>
      <c r="AV363" s="14" t="s">
        <v>81</v>
      </c>
      <c r="AW363" s="14" t="s">
        <v>33</v>
      </c>
      <c r="AX363" s="14" t="s">
        <v>71</v>
      </c>
      <c r="AY363" s="245" t="s">
        <v>136</v>
      </c>
    </row>
    <row r="364" s="14" customFormat="1">
      <c r="A364" s="14"/>
      <c r="B364" s="235"/>
      <c r="C364" s="236"/>
      <c r="D364" s="226" t="s">
        <v>148</v>
      </c>
      <c r="E364" s="237" t="s">
        <v>19</v>
      </c>
      <c r="F364" s="238" t="s">
        <v>321</v>
      </c>
      <c r="G364" s="236"/>
      <c r="H364" s="239">
        <v>1.9350000000000001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148</v>
      </c>
      <c r="AU364" s="245" t="s">
        <v>81</v>
      </c>
      <c r="AV364" s="14" t="s">
        <v>81</v>
      </c>
      <c r="AW364" s="14" t="s">
        <v>33</v>
      </c>
      <c r="AX364" s="14" t="s">
        <v>71</v>
      </c>
      <c r="AY364" s="245" t="s">
        <v>136</v>
      </c>
    </row>
    <row r="365" s="15" customFormat="1">
      <c r="A365" s="15"/>
      <c r="B365" s="246"/>
      <c r="C365" s="247"/>
      <c r="D365" s="226" t="s">
        <v>148</v>
      </c>
      <c r="E365" s="248" t="s">
        <v>19</v>
      </c>
      <c r="F365" s="249" t="s">
        <v>150</v>
      </c>
      <c r="G365" s="247"/>
      <c r="H365" s="250">
        <v>3.8700000000000001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6" t="s">
        <v>148</v>
      </c>
      <c r="AU365" s="256" t="s">
        <v>81</v>
      </c>
      <c r="AV365" s="15" t="s">
        <v>144</v>
      </c>
      <c r="AW365" s="15" t="s">
        <v>33</v>
      </c>
      <c r="AX365" s="15" t="s">
        <v>79</v>
      </c>
      <c r="AY365" s="256" t="s">
        <v>136</v>
      </c>
    </row>
    <row r="366" s="2" customFormat="1" ht="24.15" customHeight="1">
      <c r="A366" s="40"/>
      <c r="B366" s="41"/>
      <c r="C366" s="206" t="s">
        <v>322</v>
      </c>
      <c r="D366" s="206" t="s">
        <v>139</v>
      </c>
      <c r="E366" s="207" t="s">
        <v>323</v>
      </c>
      <c r="F366" s="208" t="s">
        <v>324</v>
      </c>
      <c r="G366" s="209" t="s">
        <v>162</v>
      </c>
      <c r="H366" s="210">
        <v>92.338999999999999</v>
      </c>
      <c r="I366" s="211"/>
      <c r="J366" s="212">
        <f>ROUND(I366*H366,2)</f>
        <v>0</v>
      </c>
      <c r="K366" s="208" t="s">
        <v>143</v>
      </c>
      <c r="L366" s="46"/>
      <c r="M366" s="213" t="s">
        <v>19</v>
      </c>
      <c r="N366" s="214" t="s">
        <v>42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0.045999999999999999</v>
      </c>
      <c r="T366" s="216">
        <f>S366*H366</f>
        <v>4.2475939999999994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144</v>
      </c>
      <c r="AT366" s="217" t="s">
        <v>139</v>
      </c>
      <c r="AU366" s="217" t="s">
        <v>81</v>
      </c>
      <c r="AY366" s="19" t="s">
        <v>136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79</v>
      </c>
      <c r="BK366" s="218">
        <f>ROUND(I366*H366,2)</f>
        <v>0</v>
      </c>
      <c r="BL366" s="19" t="s">
        <v>144</v>
      </c>
      <c r="BM366" s="217" t="s">
        <v>325</v>
      </c>
    </row>
    <row r="367" s="2" customFormat="1">
      <c r="A367" s="40"/>
      <c r="B367" s="41"/>
      <c r="C367" s="42"/>
      <c r="D367" s="219" t="s">
        <v>146</v>
      </c>
      <c r="E367" s="42"/>
      <c r="F367" s="220" t="s">
        <v>326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146</v>
      </c>
      <c r="AU367" s="19" t="s">
        <v>81</v>
      </c>
    </row>
    <row r="368" s="13" customFormat="1">
      <c r="A368" s="13"/>
      <c r="B368" s="224"/>
      <c r="C368" s="225"/>
      <c r="D368" s="226" t="s">
        <v>148</v>
      </c>
      <c r="E368" s="227" t="s">
        <v>19</v>
      </c>
      <c r="F368" s="228" t="s">
        <v>327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148</v>
      </c>
      <c r="AU368" s="234" t="s">
        <v>81</v>
      </c>
      <c r="AV368" s="13" t="s">
        <v>79</v>
      </c>
      <c r="AW368" s="13" t="s">
        <v>33</v>
      </c>
      <c r="AX368" s="13" t="s">
        <v>71</v>
      </c>
      <c r="AY368" s="234" t="s">
        <v>136</v>
      </c>
    </row>
    <row r="369" s="13" customFormat="1">
      <c r="A369" s="13"/>
      <c r="B369" s="224"/>
      <c r="C369" s="225"/>
      <c r="D369" s="226" t="s">
        <v>148</v>
      </c>
      <c r="E369" s="227" t="s">
        <v>19</v>
      </c>
      <c r="F369" s="228" t="s">
        <v>328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148</v>
      </c>
      <c r="AU369" s="234" t="s">
        <v>81</v>
      </c>
      <c r="AV369" s="13" t="s">
        <v>79</v>
      </c>
      <c r="AW369" s="13" t="s">
        <v>33</v>
      </c>
      <c r="AX369" s="13" t="s">
        <v>71</v>
      </c>
      <c r="AY369" s="234" t="s">
        <v>136</v>
      </c>
    </row>
    <row r="370" s="14" customFormat="1">
      <c r="A370" s="14"/>
      <c r="B370" s="235"/>
      <c r="C370" s="236"/>
      <c r="D370" s="226" t="s">
        <v>148</v>
      </c>
      <c r="E370" s="237" t="s">
        <v>19</v>
      </c>
      <c r="F370" s="238" t="s">
        <v>329</v>
      </c>
      <c r="G370" s="236"/>
      <c r="H370" s="239">
        <v>16.925000000000001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148</v>
      </c>
      <c r="AU370" s="245" t="s">
        <v>81</v>
      </c>
      <c r="AV370" s="14" t="s">
        <v>81</v>
      </c>
      <c r="AW370" s="14" t="s">
        <v>33</v>
      </c>
      <c r="AX370" s="14" t="s">
        <v>71</v>
      </c>
      <c r="AY370" s="245" t="s">
        <v>136</v>
      </c>
    </row>
    <row r="371" s="13" customFormat="1">
      <c r="A371" s="13"/>
      <c r="B371" s="224"/>
      <c r="C371" s="225"/>
      <c r="D371" s="226" t="s">
        <v>148</v>
      </c>
      <c r="E371" s="227" t="s">
        <v>19</v>
      </c>
      <c r="F371" s="228" t="s">
        <v>286</v>
      </c>
      <c r="G371" s="225"/>
      <c r="H371" s="227" t="s">
        <v>19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148</v>
      </c>
      <c r="AU371" s="234" t="s">
        <v>81</v>
      </c>
      <c r="AV371" s="13" t="s">
        <v>79</v>
      </c>
      <c r="AW371" s="13" t="s">
        <v>33</v>
      </c>
      <c r="AX371" s="13" t="s">
        <v>71</v>
      </c>
      <c r="AY371" s="234" t="s">
        <v>136</v>
      </c>
    </row>
    <row r="372" s="14" customFormat="1">
      <c r="A372" s="14"/>
      <c r="B372" s="235"/>
      <c r="C372" s="236"/>
      <c r="D372" s="226" t="s">
        <v>148</v>
      </c>
      <c r="E372" s="237" t="s">
        <v>19</v>
      </c>
      <c r="F372" s="238" t="s">
        <v>287</v>
      </c>
      <c r="G372" s="236"/>
      <c r="H372" s="239">
        <v>14.263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148</v>
      </c>
      <c r="AU372" s="245" t="s">
        <v>81</v>
      </c>
      <c r="AV372" s="14" t="s">
        <v>81</v>
      </c>
      <c r="AW372" s="14" t="s">
        <v>33</v>
      </c>
      <c r="AX372" s="14" t="s">
        <v>71</v>
      </c>
      <c r="AY372" s="245" t="s">
        <v>136</v>
      </c>
    </row>
    <row r="373" s="14" customFormat="1">
      <c r="A373" s="14"/>
      <c r="B373" s="235"/>
      <c r="C373" s="236"/>
      <c r="D373" s="226" t="s">
        <v>148</v>
      </c>
      <c r="E373" s="237" t="s">
        <v>19</v>
      </c>
      <c r="F373" s="238" t="s">
        <v>180</v>
      </c>
      <c r="G373" s="236"/>
      <c r="H373" s="239">
        <v>7.3499999999999996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148</v>
      </c>
      <c r="AU373" s="245" t="s">
        <v>81</v>
      </c>
      <c r="AV373" s="14" t="s">
        <v>81</v>
      </c>
      <c r="AW373" s="14" t="s">
        <v>33</v>
      </c>
      <c r="AX373" s="14" t="s">
        <v>71</v>
      </c>
      <c r="AY373" s="245" t="s">
        <v>136</v>
      </c>
    </row>
    <row r="374" s="13" customFormat="1">
      <c r="A374" s="13"/>
      <c r="B374" s="224"/>
      <c r="C374" s="225"/>
      <c r="D374" s="226" t="s">
        <v>148</v>
      </c>
      <c r="E374" s="227" t="s">
        <v>19</v>
      </c>
      <c r="F374" s="228" t="s">
        <v>289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148</v>
      </c>
      <c r="AU374" s="234" t="s">
        <v>81</v>
      </c>
      <c r="AV374" s="13" t="s">
        <v>79</v>
      </c>
      <c r="AW374" s="13" t="s">
        <v>33</v>
      </c>
      <c r="AX374" s="13" t="s">
        <v>71</v>
      </c>
      <c r="AY374" s="234" t="s">
        <v>136</v>
      </c>
    </row>
    <row r="375" s="14" customFormat="1">
      <c r="A375" s="14"/>
      <c r="B375" s="235"/>
      <c r="C375" s="236"/>
      <c r="D375" s="226" t="s">
        <v>148</v>
      </c>
      <c r="E375" s="237" t="s">
        <v>19</v>
      </c>
      <c r="F375" s="238" t="s">
        <v>287</v>
      </c>
      <c r="G375" s="236"/>
      <c r="H375" s="239">
        <v>14.263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148</v>
      </c>
      <c r="AU375" s="245" t="s">
        <v>81</v>
      </c>
      <c r="AV375" s="14" t="s">
        <v>81</v>
      </c>
      <c r="AW375" s="14" t="s">
        <v>33</v>
      </c>
      <c r="AX375" s="14" t="s">
        <v>71</v>
      </c>
      <c r="AY375" s="245" t="s">
        <v>136</v>
      </c>
    </row>
    <row r="376" s="14" customFormat="1">
      <c r="A376" s="14"/>
      <c r="B376" s="235"/>
      <c r="C376" s="236"/>
      <c r="D376" s="226" t="s">
        <v>148</v>
      </c>
      <c r="E376" s="237" t="s">
        <v>19</v>
      </c>
      <c r="F376" s="238" t="s">
        <v>180</v>
      </c>
      <c r="G376" s="236"/>
      <c r="H376" s="239">
        <v>7.3499999999999996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148</v>
      </c>
      <c r="AU376" s="245" t="s">
        <v>81</v>
      </c>
      <c r="AV376" s="14" t="s">
        <v>81</v>
      </c>
      <c r="AW376" s="14" t="s">
        <v>33</v>
      </c>
      <c r="AX376" s="14" t="s">
        <v>71</v>
      </c>
      <c r="AY376" s="245" t="s">
        <v>136</v>
      </c>
    </row>
    <row r="377" s="13" customFormat="1">
      <c r="A377" s="13"/>
      <c r="B377" s="224"/>
      <c r="C377" s="225"/>
      <c r="D377" s="226" t="s">
        <v>148</v>
      </c>
      <c r="E377" s="227" t="s">
        <v>19</v>
      </c>
      <c r="F377" s="228" t="s">
        <v>330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148</v>
      </c>
      <c r="AU377" s="234" t="s">
        <v>81</v>
      </c>
      <c r="AV377" s="13" t="s">
        <v>79</v>
      </c>
      <c r="AW377" s="13" t="s">
        <v>33</v>
      </c>
      <c r="AX377" s="13" t="s">
        <v>71</v>
      </c>
      <c r="AY377" s="234" t="s">
        <v>136</v>
      </c>
    </row>
    <row r="378" s="14" customFormat="1">
      <c r="A378" s="14"/>
      <c r="B378" s="235"/>
      <c r="C378" s="236"/>
      <c r="D378" s="226" t="s">
        <v>148</v>
      </c>
      <c r="E378" s="237" t="s">
        <v>19</v>
      </c>
      <c r="F378" s="238" t="s">
        <v>331</v>
      </c>
      <c r="G378" s="236"/>
      <c r="H378" s="239">
        <v>16.890000000000001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148</v>
      </c>
      <c r="AU378" s="245" t="s">
        <v>81</v>
      </c>
      <c r="AV378" s="14" t="s">
        <v>81</v>
      </c>
      <c r="AW378" s="14" t="s">
        <v>33</v>
      </c>
      <c r="AX378" s="14" t="s">
        <v>71</v>
      </c>
      <c r="AY378" s="245" t="s">
        <v>136</v>
      </c>
    </row>
    <row r="379" s="14" customFormat="1">
      <c r="A379" s="14"/>
      <c r="B379" s="235"/>
      <c r="C379" s="236"/>
      <c r="D379" s="226" t="s">
        <v>148</v>
      </c>
      <c r="E379" s="237" t="s">
        <v>19</v>
      </c>
      <c r="F379" s="238" t="s">
        <v>332</v>
      </c>
      <c r="G379" s="236"/>
      <c r="H379" s="239">
        <v>-1.8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148</v>
      </c>
      <c r="AU379" s="245" t="s">
        <v>81</v>
      </c>
      <c r="AV379" s="14" t="s">
        <v>81</v>
      </c>
      <c r="AW379" s="14" t="s">
        <v>33</v>
      </c>
      <c r="AX379" s="14" t="s">
        <v>71</v>
      </c>
      <c r="AY379" s="245" t="s">
        <v>136</v>
      </c>
    </row>
    <row r="380" s="13" customFormat="1">
      <c r="A380" s="13"/>
      <c r="B380" s="224"/>
      <c r="C380" s="225"/>
      <c r="D380" s="226" t="s">
        <v>148</v>
      </c>
      <c r="E380" s="227" t="s">
        <v>19</v>
      </c>
      <c r="F380" s="228" t="s">
        <v>224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148</v>
      </c>
      <c r="AU380" s="234" t="s">
        <v>81</v>
      </c>
      <c r="AV380" s="13" t="s">
        <v>79</v>
      </c>
      <c r="AW380" s="13" t="s">
        <v>33</v>
      </c>
      <c r="AX380" s="13" t="s">
        <v>71</v>
      </c>
      <c r="AY380" s="234" t="s">
        <v>136</v>
      </c>
    </row>
    <row r="381" s="14" customFormat="1">
      <c r="A381" s="14"/>
      <c r="B381" s="235"/>
      <c r="C381" s="236"/>
      <c r="D381" s="226" t="s">
        <v>148</v>
      </c>
      <c r="E381" s="237" t="s">
        <v>19</v>
      </c>
      <c r="F381" s="238" t="s">
        <v>292</v>
      </c>
      <c r="G381" s="236"/>
      <c r="H381" s="239">
        <v>17.097999999999999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148</v>
      </c>
      <c r="AU381" s="245" t="s">
        <v>81</v>
      </c>
      <c r="AV381" s="14" t="s">
        <v>81</v>
      </c>
      <c r="AW381" s="14" t="s">
        <v>33</v>
      </c>
      <c r="AX381" s="14" t="s">
        <v>71</v>
      </c>
      <c r="AY381" s="245" t="s">
        <v>136</v>
      </c>
    </row>
    <row r="382" s="15" customFormat="1">
      <c r="A382" s="15"/>
      <c r="B382" s="246"/>
      <c r="C382" s="247"/>
      <c r="D382" s="226" t="s">
        <v>148</v>
      </c>
      <c r="E382" s="248" t="s">
        <v>19</v>
      </c>
      <c r="F382" s="249" t="s">
        <v>150</v>
      </c>
      <c r="G382" s="247"/>
      <c r="H382" s="250">
        <v>92.338999999999999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148</v>
      </c>
      <c r="AU382" s="256" t="s">
        <v>81</v>
      </c>
      <c r="AV382" s="15" t="s">
        <v>144</v>
      </c>
      <c r="AW382" s="15" t="s">
        <v>33</v>
      </c>
      <c r="AX382" s="15" t="s">
        <v>79</v>
      </c>
      <c r="AY382" s="256" t="s">
        <v>136</v>
      </c>
    </row>
    <row r="383" s="2" customFormat="1" ht="24.15" customHeight="1">
      <c r="A383" s="40"/>
      <c r="B383" s="41"/>
      <c r="C383" s="206" t="s">
        <v>333</v>
      </c>
      <c r="D383" s="206" t="s">
        <v>139</v>
      </c>
      <c r="E383" s="207" t="s">
        <v>334</v>
      </c>
      <c r="F383" s="208" t="s">
        <v>335</v>
      </c>
      <c r="G383" s="209" t="s">
        <v>162</v>
      </c>
      <c r="H383" s="210">
        <v>80.938000000000002</v>
      </c>
      <c r="I383" s="211"/>
      <c r="J383" s="212">
        <f>ROUND(I383*H383,2)</f>
        <v>0</v>
      </c>
      <c r="K383" s="208" t="s">
        <v>143</v>
      </c>
      <c r="L383" s="46"/>
      <c r="M383" s="213" t="s">
        <v>19</v>
      </c>
      <c r="N383" s="214" t="s">
        <v>42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0.068000000000000005</v>
      </c>
      <c r="T383" s="216">
        <f>S383*H383</f>
        <v>5.5037840000000005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144</v>
      </c>
      <c r="AT383" s="217" t="s">
        <v>139</v>
      </c>
      <c r="AU383" s="217" t="s">
        <v>81</v>
      </c>
      <c r="AY383" s="19" t="s">
        <v>136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79</v>
      </c>
      <c r="BK383" s="218">
        <f>ROUND(I383*H383,2)</f>
        <v>0</v>
      </c>
      <c r="BL383" s="19" t="s">
        <v>144</v>
      </c>
      <c r="BM383" s="217" t="s">
        <v>336</v>
      </c>
    </row>
    <row r="384" s="2" customFormat="1">
      <c r="A384" s="40"/>
      <c r="B384" s="41"/>
      <c r="C384" s="42"/>
      <c r="D384" s="219" t="s">
        <v>146</v>
      </c>
      <c r="E384" s="42"/>
      <c r="F384" s="220" t="s">
        <v>337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146</v>
      </c>
      <c r="AU384" s="19" t="s">
        <v>81</v>
      </c>
    </row>
    <row r="385" s="13" customFormat="1">
      <c r="A385" s="13"/>
      <c r="B385" s="224"/>
      <c r="C385" s="225"/>
      <c r="D385" s="226" t="s">
        <v>148</v>
      </c>
      <c r="E385" s="227" t="s">
        <v>19</v>
      </c>
      <c r="F385" s="228" t="s">
        <v>327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148</v>
      </c>
      <c r="AU385" s="234" t="s">
        <v>81</v>
      </c>
      <c r="AV385" s="13" t="s">
        <v>79</v>
      </c>
      <c r="AW385" s="13" t="s">
        <v>33</v>
      </c>
      <c r="AX385" s="13" t="s">
        <v>71</v>
      </c>
      <c r="AY385" s="234" t="s">
        <v>136</v>
      </c>
    </row>
    <row r="386" s="13" customFormat="1">
      <c r="A386" s="13"/>
      <c r="B386" s="224"/>
      <c r="C386" s="225"/>
      <c r="D386" s="226" t="s">
        <v>148</v>
      </c>
      <c r="E386" s="227" t="s">
        <v>19</v>
      </c>
      <c r="F386" s="228" t="s">
        <v>328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148</v>
      </c>
      <c r="AU386" s="234" t="s">
        <v>81</v>
      </c>
      <c r="AV386" s="13" t="s">
        <v>79</v>
      </c>
      <c r="AW386" s="13" t="s">
        <v>33</v>
      </c>
      <c r="AX386" s="13" t="s">
        <v>71</v>
      </c>
      <c r="AY386" s="234" t="s">
        <v>136</v>
      </c>
    </row>
    <row r="387" s="14" customFormat="1">
      <c r="A387" s="14"/>
      <c r="B387" s="235"/>
      <c r="C387" s="236"/>
      <c r="D387" s="226" t="s">
        <v>148</v>
      </c>
      <c r="E387" s="237" t="s">
        <v>19</v>
      </c>
      <c r="F387" s="238" t="s">
        <v>338</v>
      </c>
      <c r="G387" s="236"/>
      <c r="H387" s="239">
        <v>42.313000000000002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148</v>
      </c>
      <c r="AU387" s="245" t="s">
        <v>81</v>
      </c>
      <c r="AV387" s="14" t="s">
        <v>81</v>
      </c>
      <c r="AW387" s="14" t="s">
        <v>33</v>
      </c>
      <c r="AX387" s="14" t="s">
        <v>71</v>
      </c>
      <c r="AY387" s="245" t="s">
        <v>136</v>
      </c>
    </row>
    <row r="388" s="14" customFormat="1">
      <c r="A388" s="14"/>
      <c r="B388" s="235"/>
      <c r="C388" s="236"/>
      <c r="D388" s="226" t="s">
        <v>148</v>
      </c>
      <c r="E388" s="237" t="s">
        <v>19</v>
      </c>
      <c r="F388" s="238" t="s">
        <v>332</v>
      </c>
      <c r="G388" s="236"/>
      <c r="H388" s="239">
        <v>-1.8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148</v>
      </c>
      <c r="AU388" s="245" t="s">
        <v>81</v>
      </c>
      <c r="AV388" s="14" t="s">
        <v>81</v>
      </c>
      <c r="AW388" s="14" t="s">
        <v>33</v>
      </c>
      <c r="AX388" s="14" t="s">
        <v>71</v>
      </c>
      <c r="AY388" s="245" t="s">
        <v>136</v>
      </c>
    </row>
    <row r="389" s="13" customFormat="1">
      <c r="A389" s="13"/>
      <c r="B389" s="224"/>
      <c r="C389" s="225"/>
      <c r="D389" s="226" t="s">
        <v>148</v>
      </c>
      <c r="E389" s="227" t="s">
        <v>19</v>
      </c>
      <c r="F389" s="228" t="s">
        <v>330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148</v>
      </c>
      <c r="AU389" s="234" t="s">
        <v>81</v>
      </c>
      <c r="AV389" s="13" t="s">
        <v>79</v>
      </c>
      <c r="AW389" s="13" t="s">
        <v>33</v>
      </c>
      <c r="AX389" s="13" t="s">
        <v>71</v>
      </c>
      <c r="AY389" s="234" t="s">
        <v>136</v>
      </c>
    </row>
    <row r="390" s="14" customFormat="1">
      <c r="A390" s="14"/>
      <c r="B390" s="235"/>
      <c r="C390" s="236"/>
      <c r="D390" s="226" t="s">
        <v>148</v>
      </c>
      <c r="E390" s="237" t="s">
        <v>19</v>
      </c>
      <c r="F390" s="238" t="s">
        <v>339</v>
      </c>
      <c r="G390" s="236"/>
      <c r="H390" s="239">
        <v>42.225000000000001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148</v>
      </c>
      <c r="AU390" s="245" t="s">
        <v>81</v>
      </c>
      <c r="AV390" s="14" t="s">
        <v>81</v>
      </c>
      <c r="AW390" s="14" t="s">
        <v>33</v>
      </c>
      <c r="AX390" s="14" t="s">
        <v>71</v>
      </c>
      <c r="AY390" s="245" t="s">
        <v>136</v>
      </c>
    </row>
    <row r="391" s="14" customFormat="1">
      <c r="A391" s="14"/>
      <c r="B391" s="235"/>
      <c r="C391" s="236"/>
      <c r="D391" s="226" t="s">
        <v>148</v>
      </c>
      <c r="E391" s="237" t="s">
        <v>19</v>
      </c>
      <c r="F391" s="238" t="s">
        <v>332</v>
      </c>
      <c r="G391" s="236"/>
      <c r="H391" s="239">
        <v>-1.8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148</v>
      </c>
      <c r="AU391" s="245" t="s">
        <v>81</v>
      </c>
      <c r="AV391" s="14" t="s">
        <v>81</v>
      </c>
      <c r="AW391" s="14" t="s">
        <v>33</v>
      </c>
      <c r="AX391" s="14" t="s">
        <v>71</v>
      </c>
      <c r="AY391" s="245" t="s">
        <v>136</v>
      </c>
    </row>
    <row r="392" s="15" customFormat="1">
      <c r="A392" s="15"/>
      <c r="B392" s="246"/>
      <c r="C392" s="247"/>
      <c r="D392" s="226" t="s">
        <v>148</v>
      </c>
      <c r="E392" s="248" t="s">
        <v>19</v>
      </c>
      <c r="F392" s="249" t="s">
        <v>150</v>
      </c>
      <c r="G392" s="247"/>
      <c r="H392" s="250">
        <v>80.938000000000002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6" t="s">
        <v>148</v>
      </c>
      <c r="AU392" s="256" t="s">
        <v>81</v>
      </c>
      <c r="AV392" s="15" t="s">
        <v>144</v>
      </c>
      <c r="AW392" s="15" t="s">
        <v>33</v>
      </c>
      <c r="AX392" s="15" t="s">
        <v>79</v>
      </c>
      <c r="AY392" s="256" t="s">
        <v>136</v>
      </c>
    </row>
    <row r="393" s="12" customFormat="1" ht="22.8" customHeight="1">
      <c r="A393" s="12"/>
      <c r="B393" s="190"/>
      <c r="C393" s="191"/>
      <c r="D393" s="192" t="s">
        <v>70</v>
      </c>
      <c r="E393" s="204" t="s">
        <v>340</v>
      </c>
      <c r="F393" s="204" t="s">
        <v>341</v>
      </c>
      <c r="G393" s="191"/>
      <c r="H393" s="191"/>
      <c r="I393" s="194"/>
      <c r="J393" s="205">
        <f>BK393</f>
        <v>0</v>
      </c>
      <c r="K393" s="191"/>
      <c r="L393" s="196"/>
      <c r="M393" s="197"/>
      <c r="N393" s="198"/>
      <c r="O393" s="198"/>
      <c r="P393" s="199">
        <f>SUM(P394:P405)</f>
        <v>0</v>
      </c>
      <c r="Q393" s="198"/>
      <c r="R393" s="199">
        <f>SUM(R394:R405)</f>
        <v>0</v>
      </c>
      <c r="S393" s="198"/>
      <c r="T393" s="200">
        <f>SUM(T394:T405)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1" t="s">
        <v>79</v>
      </c>
      <c r="AT393" s="202" t="s">
        <v>70</v>
      </c>
      <c r="AU393" s="202" t="s">
        <v>79</v>
      </c>
      <c r="AY393" s="201" t="s">
        <v>136</v>
      </c>
      <c r="BK393" s="203">
        <f>SUM(BK394:BK405)</f>
        <v>0</v>
      </c>
    </row>
    <row r="394" s="2" customFormat="1" ht="24.15" customHeight="1">
      <c r="A394" s="40"/>
      <c r="B394" s="41"/>
      <c r="C394" s="206" t="s">
        <v>342</v>
      </c>
      <c r="D394" s="206" t="s">
        <v>139</v>
      </c>
      <c r="E394" s="207" t="s">
        <v>343</v>
      </c>
      <c r="F394" s="208" t="s">
        <v>344</v>
      </c>
      <c r="G394" s="209" t="s">
        <v>345</v>
      </c>
      <c r="H394" s="210">
        <v>24.949999999999999</v>
      </c>
      <c r="I394" s="211"/>
      <c r="J394" s="212">
        <f>ROUND(I394*H394,2)</f>
        <v>0</v>
      </c>
      <c r="K394" s="208" t="s">
        <v>143</v>
      </c>
      <c r="L394" s="46"/>
      <c r="M394" s="213" t="s">
        <v>19</v>
      </c>
      <c r="N394" s="214" t="s">
        <v>42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144</v>
      </c>
      <c r="AT394" s="217" t="s">
        <v>139</v>
      </c>
      <c r="AU394" s="217" t="s">
        <v>81</v>
      </c>
      <c r="AY394" s="19" t="s">
        <v>136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79</v>
      </c>
      <c r="BK394" s="218">
        <f>ROUND(I394*H394,2)</f>
        <v>0</v>
      </c>
      <c r="BL394" s="19" t="s">
        <v>144</v>
      </c>
      <c r="BM394" s="217" t="s">
        <v>346</v>
      </c>
    </row>
    <row r="395" s="2" customFormat="1">
      <c r="A395" s="40"/>
      <c r="B395" s="41"/>
      <c r="C395" s="42"/>
      <c r="D395" s="219" t="s">
        <v>146</v>
      </c>
      <c r="E395" s="42"/>
      <c r="F395" s="220" t="s">
        <v>347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146</v>
      </c>
      <c r="AU395" s="19" t="s">
        <v>81</v>
      </c>
    </row>
    <row r="396" s="2" customFormat="1" ht="33" customHeight="1">
      <c r="A396" s="40"/>
      <c r="B396" s="41"/>
      <c r="C396" s="206" t="s">
        <v>348</v>
      </c>
      <c r="D396" s="206" t="s">
        <v>139</v>
      </c>
      <c r="E396" s="207" t="s">
        <v>349</v>
      </c>
      <c r="F396" s="208" t="s">
        <v>350</v>
      </c>
      <c r="G396" s="209" t="s">
        <v>345</v>
      </c>
      <c r="H396" s="210">
        <v>24.949999999999999</v>
      </c>
      <c r="I396" s="211"/>
      <c r="J396" s="212">
        <f>ROUND(I396*H396,2)</f>
        <v>0</v>
      </c>
      <c r="K396" s="208" t="s">
        <v>143</v>
      </c>
      <c r="L396" s="46"/>
      <c r="M396" s="213" t="s">
        <v>19</v>
      </c>
      <c r="N396" s="214" t="s">
        <v>42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144</v>
      </c>
      <c r="AT396" s="217" t="s">
        <v>139</v>
      </c>
      <c r="AU396" s="217" t="s">
        <v>81</v>
      </c>
      <c r="AY396" s="19" t="s">
        <v>136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79</v>
      </c>
      <c r="BK396" s="218">
        <f>ROUND(I396*H396,2)</f>
        <v>0</v>
      </c>
      <c r="BL396" s="19" t="s">
        <v>144</v>
      </c>
      <c r="BM396" s="217" t="s">
        <v>351</v>
      </c>
    </row>
    <row r="397" s="2" customFormat="1">
      <c r="A397" s="40"/>
      <c r="B397" s="41"/>
      <c r="C397" s="42"/>
      <c r="D397" s="219" t="s">
        <v>146</v>
      </c>
      <c r="E397" s="42"/>
      <c r="F397" s="220" t="s">
        <v>352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146</v>
      </c>
      <c r="AU397" s="19" t="s">
        <v>81</v>
      </c>
    </row>
    <row r="398" s="2" customFormat="1" ht="21.75" customHeight="1">
      <c r="A398" s="40"/>
      <c r="B398" s="41"/>
      <c r="C398" s="206" t="s">
        <v>353</v>
      </c>
      <c r="D398" s="206" t="s">
        <v>139</v>
      </c>
      <c r="E398" s="207" t="s">
        <v>354</v>
      </c>
      <c r="F398" s="208" t="s">
        <v>355</v>
      </c>
      <c r="G398" s="209" t="s">
        <v>345</v>
      </c>
      <c r="H398" s="210">
        <v>24.949999999999999</v>
      </c>
      <c r="I398" s="211"/>
      <c r="J398" s="212">
        <f>ROUND(I398*H398,2)</f>
        <v>0</v>
      </c>
      <c r="K398" s="208" t="s">
        <v>143</v>
      </c>
      <c r="L398" s="46"/>
      <c r="M398" s="213" t="s">
        <v>19</v>
      </c>
      <c r="N398" s="214" t="s">
        <v>42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144</v>
      </c>
      <c r="AT398" s="217" t="s">
        <v>139</v>
      </c>
      <c r="AU398" s="217" t="s">
        <v>81</v>
      </c>
      <c r="AY398" s="19" t="s">
        <v>136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79</v>
      </c>
      <c r="BK398" s="218">
        <f>ROUND(I398*H398,2)</f>
        <v>0</v>
      </c>
      <c r="BL398" s="19" t="s">
        <v>144</v>
      </c>
      <c r="BM398" s="217" t="s">
        <v>356</v>
      </c>
    </row>
    <row r="399" s="2" customFormat="1">
      <c r="A399" s="40"/>
      <c r="B399" s="41"/>
      <c r="C399" s="42"/>
      <c r="D399" s="219" t="s">
        <v>146</v>
      </c>
      <c r="E399" s="42"/>
      <c r="F399" s="220" t="s">
        <v>357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146</v>
      </c>
      <c r="AU399" s="19" t="s">
        <v>81</v>
      </c>
    </row>
    <row r="400" s="2" customFormat="1" ht="24.15" customHeight="1">
      <c r="A400" s="40"/>
      <c r="B400" s="41"/>
      <c r="C400" s="206" t="s">
        <v>358</v>
      </c>
      <c r="D400" s="206" t="s">
        <v>139</v>
      </c>
      <c r="E400" s="207" t="s">
        <v>359</v>
      </c>
      <c r="F400" s="208" t="s">
        <v>360</v>
      </c>
      <c r="G400" s="209" t="s">
        <v>345</v>
      </c>
      <c r="H400" s="210">
        <v>224.55000000000001</v>
      </c>
      <c r="I400" s="211"/>
      <c r="J400" s="212">
        <f>ROUND(I400*H400,2)</f>
        <v>0</v>
      </c>
      <c r="K400" s="208" t="s">
        <v>143</v>
      </c>
      <c r="L400" s="46"/>
      <c r="M400" s="213" t="s">
        <v>19</v>
      </c>
      <c r="N400" s="214" t="s">
        <v>42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144</v>
      </c>
      <c r="AT400" s="217" t="s">
        <v>139</v>
      </c>
      <c r="AU400" s="217" t="s">
        <v>81</v>
      </c>
      <c r="AY400" s="19" t="s">
        <v>136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79</v>
      </c>
      <c r="BK400" s="218">
        <f>ROUND(I400*H400,2)</f>
        <v>0</v>
      </c>
      <c r="BL400" s="19" t="s">
        <v>144</v>
      </c>
      <c r="BM400" s="217" t="s">
        <v>361</v>
      </c>
    </row>
    <row r="401" s="2" customFormat="1">
      <c r="A401" s="40"/>
      <c r="B401" s="41"/>
      <c r="C401" s="42"/>
      <c r="D401" s="219" t="s">
        <v>146</v>
      </c>
      <c r="E401" s="42"/>
      <c r="F401" s="220" t="s">
        <v>362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146</v>
      </c>
      <c r="AU401" s="19" t="s">
        <v>81</v>
      </c>
    </row>
    <row r="402" s="14" customFormat="1">
      <c r="A402" s="14"/>
      <c r="B402" s="235"/>
      <c r="C402" s="236"/>
      <c r="D402" s="226" t="s">
        <v>148</v>
      </c>
      <c r="E402" s="237" t="s">
        <v>19</v>
      </c>
      <c r="F402" s="238" t="s">
        <v>363</v>
      </c>
      <c r="G402" s="236"/>
      <c r="H402" s="239">
        <v>224.55000000000001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148</v>
      </c>
      <c r="AU402" s="245" t="s">
        <v>81</v>
      </c>
      <c r="AV402" s="14" t="s">
        <v>81</v>
      </c>
      <c r="AW402" s="14" t="s">
        <v>33</v>
      </c>
      <c r="AX402" s="14" t="s">
        <v>71</v>
      </c>
      <c r="AY402" s="245" t="s">
        <v>136</v>
      </c>
    </row>
    <row r="403" s="15" customFormat="1">
      <c r="A403" s="15"/>
      <c r="B403" s="246"/>
      <c r="C403" s="247"/>
      <c r="D403" s="226" t="s">
        <v>148</v>
      </c>
      <c r="E403" s="248" t="s">
        <v>19</v>
      </c>
      <c r="F403" s="249" t="s">
        <v>150</v>
      </c>
      <c r="G403" s="247"/>
      <c r="H403" s="250">
        <v>224.55000000000001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6" t="s">
        <v>148</v>
      </c>
      <c r="AU403" s="256" t="s">
        <v>81</v>
      </c>
      <c r="AV403" s="15" t="s">
        <v>144</v>
      </c>
      <c r="AW403" s="15" t="s">
        <v>33</v>
      </c>
      <c r="AX403" s="15" t="s">
        <v>79</v>
      </c>
      <c r="AY403" s="256" t="s">
        <v>136</v>
      </c>
    </row>
    <row r="404" s="2" customFormat="1" ht="24.15" customHeight="1">
      <c r="A404" s="40"/>
      <c r="B404" s="41"/>
      <c r="C404" s="206" t="s">
        <v>364</v>
      </c>
      <c r="D404" s="206" t="s">
        <v>139</v>
      </c>
      <c r="E404" s="207" t="s">
        <v>365</v>
      </c>
      <c r="F404" s="208" t="s">
        <v>366</v>
      </c>
      <c r="G404" s="209" t="s">
        <v>345</v>
      </c>
      <c r="H404" s="210">
        <v>24.949999999999999</v>
      </c>
      <c r="I404" s="211"/>
      <c r="J404" s="212">
        <f>ROUND(I404*H404,2)</f>
        <v>0</v>
      </c>
      <c r="K404" s="208" t="s">
        <v>143</v>
      </c>
      <c r="L404" s="46"/>
      <c r="M404" s="213" t="s">
        <v>19</v>
      </c>
      <c r="N404" s="214" t="s">
        <v>42</v>
      </c>
      <c r="O404" s="86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144</v>
      </c>
      <c r="AT404" s="217" t="s">
        <v>139</v>
      </c>
      <c r="AU404" s="217" t="s">
        <v>81</v>
      </c>
      <c r="AY404" s="19" t="s">
        <v>136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79</v>
      </c>
      <c r="BK404" s="218">
        <f>ROUND(I404*H404,2)</f>
        <v>0</v>
      </c>
      <c r="BL404" s="19" t="s">
        <v>144</v>
      </c>
      <c r="BM404" s="217" t="s">
        <v>367</v>
      </c>
    </row>
    <row r="405" s="2" customFormat="1">
      <c r="A405" s="40"/>
      <c r="B405" s="41"/>
      <c r="C405" s="42"/>
      <c r="D405" s="219" t="s">
        <v>146</v>
      </c>
      <c r="E405" s="42"/>
      <c r="F405" s="220" t="s">
        <v>368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146</v>
      </c>
      <c r="AU405" s="19" t="s">
        <v>81</v>
      </c>
    </row>
    <row r="406" s="12" customFormat="1" ht="22.8" customHeight="1">
      <c r="A406" s="12"/>
      <c r="B406" s="190"/>
      <c r="C406" s="191"/>
      <c r="D406" s="192" t="s">
        <v>70</v>
      </c>
      <c r="E406" s="204" t="s">
        <v>369</v>
      </c>
      <c r="F406" s="204" t="s">
        <v>370</v>
      </c>
      <c r="G406" s="191"/>
      <c r="H406" s="191"/>
      <c r="I406" s="194"/>
      <c r="J406" s="205">
        <f>BK406</f>
        <v>0</v>
      </c>
      <c r="K406" s="191"/>
      <c r="L406" s="196"/>
      <c r="M406" s="197"/>
      <c r="N406" s="198"/>
      <c r="O406" s="198"/>
      <c r="P406" s="199">
        <f>SUM(P407:P410)</f>
        <v>0</v>
      </c>
      <c r="Q406" s="198"/>
      <c r="R406" s="199">
        <f>SUM(R407:R410)</f>
        <v>0</v>
      </c>
      <c r="S406" s="198"/>
      <c r="T406" s="200">
        <f>SUM(T407:T410)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1" t="s">
        <v>79</v>
      </c>
      <c r="AT406" s="202" t="s">
        <v>70</v>
      </c>
      <c r="AU406" s="202" t="s">
        <v>79</v>
      </c>
      <c r="AY406" s="201" t="s">
        <v>136</v>
      </c>
      <c r="BK406" s="203">
        <f>SUM(BK407:BK410)</f>
        <v>0</v>
      </c>
    </row>
    <row r="407" s="2" customFormat="1" ht="33" customHeight="1">
      <c r="A407" s="40"/>
      <c r="B407" s="41"/>
      <c r="C407" s="206" t="s">
        <v>371</v>
      </c>
      <c r="D407" s="206" t="s">
        <v>139</v>
      </c>
      <c r="E407" s="207" t="s">
        <v>372</v>
      </c>
      <c r="F407" s="208" t="s">
        <v>373</v>
      </c>
      <c r="G407" s="209" t="s">
        <v>345</v>
      </c>
      <c r="H407" s="210">
        <v>13.337</v>
      </c>
      <c r="I407" s="211"/>
      <c r="J407" s="212">
        <f>ROUND(I407*H407,2)</f>
        <v>0</v>
      </c>
      <c r="K407" s="208" t="s">
        <v>143</v>
      </c>
      <c r="L407" s="46"/>
      <c r="M407" s="213" t="s">
        <v>19</v>
      </c>
      <c r="N407" s="214" t="s">
        <v>42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144</v>
      </c>
      <c r="AT407" s="217" t="s">
        <v>139</v>
      </c>
      <c r="AU407" s="217" t="s">
        <v>81</v>
      </c>
      <c r="AY407" s="19" t="s">
        <v>136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79</v>
      </c>
      <c r="BK407" s="218">
        <f>ROUND(I407*H407,2)</f>
        <v>0</v>
      </c>
      <c r="BL407" s="19" t="s">
        <v>144</v>
      </c>
      <c r="BM407" s="217" t="s">
        <v>374</v>
      </c>
    </row>
    <row r="408" s="2" customFormat="1">
      <c r="A408" s="40"/>
      <c r="B408" s="41"/>
      <c r="C408" s="42"/>
      <c r="D408" s="219" t="s">
        <v>146</v>
      </c>
      <c r="E408" s="42"/>
      <c r="F408" s="220" t="s">
        <v>375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146</v>
      </c>
      <c r="AU408" s="19" t="s">
        <v>81</v>
      </c>
    </row>
    <row r="409" s="2" customFormat="1" ht="37.8" customHeight="1">
      <c r="A409" s="40"/>
      <c r="B409" s="41"/>
      <c r="C409" s="206" t="s">
        <v>376</v>
      </c>
      <c r="D409" s="206" t="s">
        <v>139</v>
      </c>
      <c r="E409" s="207" t="s">
        <v>377</v>
      </c>
      <c r="F409" s="208" t="s">
        <v>378</v>
      </c>
      <c r="G409" s="209" t="s">
        <v>345</v>
      </c>
      <c r="H409" s="210">
        <v>13.337</v>
      </c>
      <c r="I409" s="211"/>
      <c r="J409" s="212">
        <f>ROUND(I409*H409,2)</f>
        <v>0</v>
      </c>
      <c r="K409" s="208" t="s">
        <v>143</v>
      </c>
      <c r="L409" s="46"/>
      <c r="M409" s="213" t="s">
        <v>19</v>
      </c>
      <c r="N409" s="214" t="s">
        <v>42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144</v>
      </c>
      <c r="AT409" s="217" t="s">
        <v>139</v>
      </c>
      <c r="AU409" s="217" t="s">
        <v>81</v>
      </c>
      <c r="AY409" s="19" t="s">
        <v>136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79</v>
      </c>
      <c r="BK409" s="218">
        <f>ROUND(I409*H409,2)</f>
        <v>0</v>
      </c>
      <c r="BL409" s="19" t="s">
        <v>144</v>
      </c>
      <c r="BM409" s="217" t="s">
        <v>379</v>
      </c>
    </row>
    <row r="410" s="2" customFormat="1">
      <c r="A410" s="40"/>
      <c r="B410" s="41"/>
      <c r="C410" s="42"/>
      <c r="D410" s="219" t="s">
        <v>146</v>
      </c>
      <c r="E410" s="42"/>
      <c r="F410" s="220" t="s">
        <v>380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146</v>
      </c>
      <c r="AU410" s="19" t="s">
        <v>81</v>
      </c>
    </row>
    <row r="411" s="12" customFormat="1" ht="25.92" customHeight="1">
      <c r="A411" s="12"/>
      <c r="B411" s="190"/>
      <c r="C411" s="191"/>
      <c r="D411" s="192" t="s">
        <v>70</v>
      </c>
      <c r="E411" s="193" t="s">
        <v>381</v>
      </c>
      <c r="F411" s="193" t="s">
        <v>382</v>
      </c>
      <c r="G411" s="191"/>
      <c r="H411" s="191"/>
      <c r="I411" s="194"/>
      <c r="J411" s="195">
        <f>BK411</f>
        <v>0</v>
      </c>
      <c r="K411" s="191"/>
      <c r="L411" s="196"/>
      <c r="M411" s="197"/>
      <c r="N411" s="198"/>
      <c r="O411" s="198"/>
      <c r="P411" s="199">
        <f>P412+P424+P442+P502+P525+P635+P696+P700</f>
        <v>0</v>
      </c>
      <c r="Q411" s="198"/>
      <c r="R411" s="199">
        <f>R412+R424+R442+R502+R525+R635+R696+R700</f>
        <v>3.8253351699999998</v>
      </c>
      <c r="S411" s="198"/>
      <c r="T411" s="200">
        <f>T412+T424+T442+T502+T525+T635+T696+T700</f>
        <v>1.17811149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1" t="s">
        <v>81</v>
      </c>
      <c r="AT411" s="202" t="s">
        <v>70</v>
      </c>
      <c r="AU411" s="202" t="s">
        <v>71</v>
      </c>
      <c r="AY411" s="201" t="s">
        <v>136</v>
      </c>
      <c r="BK411" s="203">
        <f>BK412+BK424+BK442+BK502+BK525+BK635+BK696+BK700</f>
        <v>0</v>
      </c>
    </row>
    <row r="412" s="12" customFormat="1" ht="22.8" customHeight="1">
      <c r="A412" s="12"/>
      <c r="B412" s="190"/>
      <c r="C412" s="191"/>
      <c r="D412" s="192" t="s">
        <v>70</v>
      </c>
      <c r="E412" s="204" t="s">
        <v>383</v>
      </c>
      <c r="F412" s="204" t="s">
        <v>384</v>
      </c>
      <c r="G412" s="191"/>
      <c r="H412" s="191"/>
      <c r="I412" s="194"/>
      <c r="J412" s="205">
        <f>BK412</f>
        <v>0</v>
      </c>
      <c r="K412" s="191"/>
      <c r="L412" s="196"/>
      <c r="M412" s="197"/>
      <c r="N412" s="198"/>
      <c r="O412" s="198"/>
      <c r="P412" s="199">
        <f>SUM(P413:P423)</f>
        <v>0</v>
      </c>
      <c r="Q412" s="198"/>
      <c r="R412" s="199">
        <f>SUM(R413:R423)</f>
        <v>0.20792699999999997</v>
      </c>
      <c r="S412" s="198"/>
      <c r="T412" s="200">
        <f>SUM(T413:T423)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1" t="s">
        <v>81</v>
      </c>
      <c r="AT412" s="202" t="s">
        <v>70</v>
      </c>
      <c r="AU412" s="202" t="s">
        <v>79</v>
      </c>
      <c r="AY412" s="201" t="s">
        <v>136</v>
      </c>
      <c r="BK412" s="203">
        <f>SUM(BK413:BK423)</f>
        <v>0</v>
      </c>
    </row>
    <row r="413" s="2" customFormat="1" ht="21.75" customHeight="1">
      <c r="A413" s="40"/>
      <c r="B413" s="41"/>
      <c r="C413" s="206" t="s">
        <v>385</v>
      </c>
      <c r="D413" s="206" t="s">
        <v>139</v>
      </c>
      <c r="E413" s="207" t="s">
        <v>386</v>
      </c>
      <c r="F413" s="208" t="s">
        <v>387</v>
      </c>
      <c r="G413" s="209" t="s">
        <v>162</v>
      </c>
      <c r="H413" s="210">
        <v>6.2999999999999998</v>
      </c>
      <c r="I413" s="211"/>
      <c r="J413" s="212">
        <f>ROUND(I413*H413,2)</f>
        <v>0</v>
      </c>
      <c r="K413" s="208" t="s">
        <v>143</v>
      </c>
      <c r="L413" s="46"/>
      <c r="M413" s="213" t="s">
        <v>19</v>
      </c>
      <c r="N413" s="214" t="s">
        <v>42</v>
      </c>
      <c r="O413" s="86"/>
      <c r="P413" s="215">
        <f>O413*H413</f>
        <v>0</v>
      </c>
      <c r="Q413" s="215">
        <v>0.0044999999999999997</v>
      </c>
      <c r="R413" s="215">
        <f>Q413*H413</f>
        <v>0.028349999999999997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281</v>
      </c>
      <c r="AT413" s="217" t="s">
        <v>139</v>
      </c>
      <c r="AU413" s="217" t="s">
        <v>81</v>
      </c>
      <c r="AY413" s="19" t="s">
        <v>136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79</v>
      </c>
      <c r="BK413" s="218">
        <f>ROUND(I413*H413,2)</f>
        <v>0</v>
      </c>
      <c r="BL413" s="19" t="s">
        <v>281</v>
      </c>
      <c r="BM413" s="217" t="s">
        <v>388</v>
      </c>
    </row>
    <row r="414" s="2" customFormat="1">
      <c r="A414" s="40"/>
      <c r="B414" s="41"/>
      <c r="C414" s="42"/>
      <c r="D414" s="219" t="s">
        <v>146</v>
      </c>
      <c r="E414" s="42"/>
      <c r="F414" s="220" t="s">
        <v>389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146</v>
      </c>
      <c r="AU414" s="19" t="s">
        <v>81</v>
      </c>
    </row>
    <row r="415" s="13" customFormat="1">
      <c r="A415" s="13"/>
      <c r="B415" s="224"/>
      <c r="C415" s="225"/>
      <c r="D415" s="226" t="s">
        <v>148</v>
      </c>
      <c r="E415" s="227" t="s">
        <v>19</v>
      </c>
      <c r="F415" s="228" t="s">
        <v>149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148</v>
      </c>
      <c r="AU415" s="234" t="s">
        <v>81</v>
      </c>
      <c r="AV415" s="13" t="s">
        <v>79</v>
      </c>
      <c r="AW415" s="13" t="s">
        <v>33</v>
      </c>
      <c r="AX415" s="13" t="s">
        <v>71</v>
      </c>
      <c r="AY415" s="234" t="s">
        <v>136</v>
      </c>
    </row>
    <row r="416" s="14" customFormat="1">
      <c r="A416" s="14"/>
      <c r="B416" s="235"/>
      <c r="C416" s="236"/>
      <c r="D416" s="226" t="s">
        <v>148</v>
      </c>
      <c r="E416" s="237" t="s">
        <v>19</v>
      </c>
      <c r="F416" s="238" t="s">
        <v>390</v>
      </c>
      <c r="G416" s="236"/>
      <c r="H416" s="239">
        <v>6.2999999999999998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148</v>
      </c>
      <c r="AU416" s="245" t="s">
        <v>81</v>
      </c>
      <c r="AV416" s="14" t="s">
        <v>81</v>
      </c>
      <c r="AW416" s="14" t="s">
        <v>33</v>
      </c>
      <c r="AX416" s="14" t="s">
        <v>71</v>
      </c>
      <c r="AY416" s="245" t="s">
        <v>136</v>
      </c>
    </row>
    <row r="417" s="15" customFormat="1">
      <c r="A417" s="15"/>
      <c r="B417" s="246"/>
      <c r="C417" s="247"/>
      <c r="D417" s="226" t="s">
        <v>148</v>
      </c>
      <c r="E417" s="248" t="s">
        <v>19</v>
      </c>
      <c r="F417" s="249" t="s">
        <v>150</v>
      </c>
      <c r="G417" s="247"/>
      <c r="H417" s="250">
        <v>6.2999999999999998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148</v>
      </c>
      <c r="AU417" s="256" t="s">
        <v>81</v>
      </c>
      <c r="AV417" s="15" t="s">
        <v>144</v>
      </c>
      <c r="AW417" s="15" t="s">
        <v>33</v>
      </c>
      <c r="AX417" s="15" t="s">
        <v>79</v>
      </c>
      <c r="AY417" s="256" t="s">
        <v>136</v>
      </c>
    </row>
    <row r="418" s="2" customFormat="1" ht="21.75" customHeight="1">
      <c r="A418" s="40"/>
      <c r="B418" s="41"/>
      <c r="C418" s="206" t="s">
        <v>391</v>
      </c>
      <c r="D418" s="206" t="s">
        <v>139</v>
      </c>
      <c r="E418" s="207" t="s">
        <v>392</v>
      </c>
      <c r="F418" s="208" t="s">
        <v>393</v>
      </c>
      <c r="G418" s="209" t="s">
        <v>162</v>
      </c>
      <c r="H418" s="210">
        <v>39.905999999999999</v>
      </c>
      <c r="I418" s="211"/>
      <c r="J418" s="212">
        <f>ROUND(I418*H418,2)</f>
        <v>0</v>
      </c>
      <c r="K418" s="208" t="s">
        <v>143</v>
      </c>
      <c r="L418" s="46"/>
      <c r="M418" s="213" t="s">
        <v>19</v>
      </c>
      <c r="N418" s="214" t="s">
        <v>42</v>
      </c>
      <c r="O418" s="86"/>
      <c r="P418" s="215">
        <f>O418*H418</f>
        <v>0</v>
      </c>
      <c r="Q418" s="215">
        <v>0.0044999999999999997</v>
      </c>
      <c r="R418" s="215">
        <f>Q418*H418</f>
        <v>0.17957699999999999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281</v>
      </c>
      <c r="AT418" s="217" t="s">
        <v>139</v>
      </c>
      <c r="AU418" s="217" t="s">
        <v>81</v>
      </c>
      <c r="AY418" s="19" t="s">
        <v>136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79</v>
      </c>
      <c r="BK418" s="218">
        <f>ROUND(I418*H418,2)</f>
        <v>0</v>
      </c>
      <c r="BL418" s="19" t="s">
        <v>281</v>
      </c>
      <c r="BM418" s="217" t="s">
        <v>394</v>
      </c>
    </row>
    <row r="419" s="2" customFormat="1">
      <c r="A419" s="40"/>
      <c r="B419" s="41"/>
      <c r="C419" s="42"/>
      <c r="D419" s="219" t="s">
        <v>146</v>
      </c>
      <c r="E419" s="42"/>
      <c r="F419" s="220" t="s">
        <v>395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146</v>
      </c>
      <c r="AU419" s="19" t="s">
        <v>81</v>
      </c>
    </row>
    <row r="420" s="14" customFormat="1">
      <c r="A420" s="14"/>
      <c r="B420" s="235"/>
      <c r="C420" s="236"/>
      <c r="D420" s="226" t="s">
        <v>148</v>
      </c>
      <c r="E420" s="237" t="s">
        <v>19</v>
      </c>
      <c r="F420" s="238" t="s">
        <v>396</v>
      </c>
      <c r="G420" s="236"/>
      <c r="H420" s="239">
        <v>39.905999999999999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148</v>
      </c>
      <c r="AU420" s="245" t="s">
        <v>81</v>
      </c>
      <c r="AV420" s="14" t="s">
        <v>81</v>
      </c>
      <c r="AW420" s="14" t="s">
        <v>33</v>
      </c>
      <c r="AX420" s="14" t="s">
        <v>71</v>
      </c>
      <c r="AY420" s="245" t="s">
        <v>136</v>
      </c>
    </row>
    <row r="421" s="15" customFormat="1">
      <c r="A421" s="15"/>
      <c r="B421" s="246"/>
      <c r="C421" s="247"/>
      <c r="D421" s="226" t="s">
        <v>148</v>
      </c>
      <c r="E421" s="248" t="s">
        <v>19</v>
      </c>
      <c r="F421" s="249" t="s">
        <v>150</v>
      </c>
      <c r="G421" s="247"/>
      <c r="H421" s="250">
        <v>39.905999999999999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6" t="s">
        <v>148</v>
      </c>
      <c r="AU421" s="256" t="s">
        <v>81</v>
      </c>
      <c r="AV421" s="15" t="s">
        <v>144</v>
      </c>
      <c r="AW421" s="15" t="s">
        <v>33</v>
      </c>
      <c r="AX421" s="15" t="s">
        <v>79</v>
      </c>
      <c r="AY421" s="256" t="s">
        <v>136</v>
      </c>
    </row>
    <row r="422" s="2" customFormat="1" ht="24.15" customHeight="1">
      <c r="A422" s="40"/>
      <c r="B422" s="41"/>
      <c r="C422" s="206" t="s">
        <v>397</v>
      </c>
      <c r="D422" s="206" t="s">
        <v>139</v>
      </c>
      <c r="E422" s="207" t="s">
        <v>398</v>
      </c>
      <c r="F422" s="208" t="s">
        <v>399</v>
      </c>
      <c r="G422" s="209" t="s">
        <v>400</v>
      </c>
      <c r="H422" s="268"/>
      <c r="I422" s="211"/>
      <c r="J422" s="212">
        <f>ROUND(I422*H422,2)</f>
        <v>0</v>
      </c>
      <c r="K422" s="208" t="s">
        <v>143</v>
      </c>
      <c r="L422" s="46"/>
      <c r="M422" s="213" t="s">
        <v>19</v>
      </c>
      <c r="N422" s="214" t="s">
        <v>42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281</v>
      </c>
      <c r="AT422" s="217" t="s">
        <v>139</v>
      </c>
      <c r="AU422" s="217" t="s">
        <v>81</v>
      </c>
      <c r="AY422" s="19" t="s">
        <v>136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79</v>
      </c>
      <c r="BK422" s="218">
        <f>ROUND(I422*H422,2)</f>
        <v>0</v>
      </c>
      <c r="BL422" s="19" t="s">
        <v>281</v>
      </c>
      <c r="BM422" s="217" t="s">
        <v>401</v>
      </c>
    </row>
    <row r="423" s="2" customFormat="1">
      <c r="A423" s="40"/>
      <c r="B423" s="41"/>
      <c r="C423" s="42"/>
      <c r="D423" s="219" t="s">
        <v>146</v>
      </c>
      <c r="E423" s="42"/>
      <c r="F423" s="220" t="s">
        <v>402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146</v>
      </c>
      <c r="AU423" s="19" t="s">
        <v>81</v>
      </c>
    </row>
    <row r="424" s="12" customFormat="1" ht="22.8" customHeight="1">
      <c r="A424" s="12"/>
      <c r="B424" s="190"/>
      <c r="C424" s="191"/>
      <c r="D424" s="192" t="s">
        <v>70</v>
      </c>
      <c r="E424" s="204" t="s">
        <v>403</v>
      </c>
      <c r="F424" s="204" t="s">
        <v>404</v>
      </c>
      <c r="G424" s="191"/>
      <c r="H424" s="191"/>
      <c r="I424" s="194"/>
      <c r="J424" s="205">
        <f>BK424</f>
        <v>0</v>
      </c>
      <c r="K424" s="191"/>
      <c r="L424" s="196"/>
      <c r="M424" s="197"/>
      <c r="N424" s="198"/>
      <c r="O424" s="198"/>
      <c r="P424" s="199">
        <f>SUM(P425:P441)</f>
        <v>0</v>
      </c>
      <c r="Q424" s="198"/>
      <c r="R424" s="199">
        <f>SUM(R425:R441)</f>
        <v>0.29652480000000003</v>
      </c>
      <c r="S424" s="198"/>
      <c r="T424" s="200">
        <f>SUM(T425:T441)</f>
        <v>0.22385999999999998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81</v>
      </c>
      <c r="AT424" s="202" t="s">
        <v>70</v>
      </c>
      <c r="AU424" s="202" t="s">
        <v>79</v>
      </c>
      <c r="AY424" s="201" t="s">
        <v>136</v>
      </c>
      <c r="BK424" s="203">
        <f>SUM(BK425:BK441)</f>
        <v>0</v>
      </c>
    </row>
    <row r="425" s="2" customFormat="1" ht="24.15" customHeight="1">
      <c r="A425" s="40"/>
      <c r="B425" s="41"/>
      <c r="C425" s="206" t="s">
        <v>405</v>
      </c>
      <c r="D425" s="206" t="s">
        <v>139</v>
      </c>
      <c r="E425" s="207" t="s">
        <v>406</v>
      </c>
      <c r="F425" s="208" t="s">
        <v>407</v>
      </c>
      <c r="G425" s="209" t="s">
        <v>162</v>
      </c>
      <c r="H425" s="210">
        <v>93.599999999999994</v>
      </c>
      <c r="I425" s="211"/>
      <c r="J425" s="212">
        <f>ROUND(I425*H425,2)</f>
        <v>0</v>
      </c>
      <c r="K425" s="208" t="s">
        <v>143</v>
      </c>
      <c r="L425" s="46"/>
      <c r="M425" s="213" t="s">
        <v>19</v>
      </c>
      <c r="N425" s="214" t="s">
        <v>42</v>
      </c>
      <c r="O425" s="86"/>
      <c r="P425" s="215">
        <f>O425*H425</f>
        <v>0</v>
      </c>
      <c r="Q425" s="215">
        <v>0.00132</v>
      </c>
      <c r="R425" s="215">
        <f>Q425*H425</f>
        <v>0.123552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281</v>
      </c>
      <c r="AT425" s="217" t="s">
        <v>139</v>
      </c>
      <c r="AU425" s="217" t="s">
        <v>81</v>
      </c>
      <c r="AY425" s="19" t="s">
        <v>136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79</v>
      </c>
      <c r="BK425" s="218">
        <f>ROUND(I425*H425,2)</f>
        <v>0</v>
      </c>
      <c r="BL425" s="19" t="s">
        <v>281</v>
      </c>
      <c r="BM425" s="217" t="s">
        <v>408</v>
      </c>
    </row>
    <row r="426" s="2" customFormat="1">
      <c r="A426" s="40"/>
      <c r="B426" s="41"/>
      <c r="C426" s="42"/>
      <c r="D426" s="219" t="s">
        <v>146</v>
      </c>
      <c r="E426" s="42"/>
      <c r="F426" s="220" t="s">
        <v>409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146</v>
      </c>
      <c r="AU426" s="19" t="s">
        <v>81</v>
      </c>
    </row>
    <row r="427" s="13" customFormat="1">
      <c r="A427" s="13"/>
      <c r="B427" s="224"/>
      <c r="C427" s="225"/>
      <c r="D427" s="226" t="s">
        <v>148</v>
      </c>
      <c r="E427" s="227" t="s">
        <v>19</v>
      </c>
      <c r="F427" s="228" t="s">
        <v>149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148</v>
      </c>
      <c r="AU427" s="234" t="s">
        <v>81</v>
      </c>
      <c r="AV427" s="13" t="s">
        <v>79</v>
      </c>
      <c r="AW427" s="13" t="s">
        <v>33</v>
      </c>
      <c r="AX427" s="13" t="s">
        <v>71</v>
      </c>
      <c r="AY427" s="234" t="s">
        <v>136</v>
      </c>
    </row>
    <row r="428" s="14" customFormat="1">
      <c r="A428" s="14"/>
      <c r="B428" s="235"/>
      <c r="C428" s="236"/>
      <c r="D428" s="226" t="s">
        <v>148</v>
      </c>
      <c r="E428" s="237" t="s">
        <v>19</v>
      </c>
      <c r="F428" s="238" t="s">
        <v>280</v>
      </c>
      <c r="G428" s="236"/>
      <c r="H428" s="239">
        <v>93.599999999999994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148</v>
      </c>
      <c r="AU428" s="245" t="s">
        <v>81</v>
      </c>
      <c r="AV428" s="14" t="s">
        <v>81</v>
      </c>
      <c r="AW428" s="14" t="s">
        <v>33</v>
      </c>
      <c r="AX428" s="14" t="s">
        <v>71</v>
      </c>
      <c r="AY428" s="245" t="s">
        <v>136</v>
      </c>
    </row>
    <row r="429" s="15" customFormat="1">
      <c r="A429" s="15"/>
      <c r="B429" s="246"/>
      <c r="C429" s="247"/>
      <c r="D429" s="226" t="s">
        <v>148</v>
      </c>
      <c r="E429" s="248" t="s">
        <v>19</v>
      </c>
      <c r="F429" s="249" t="s">
        <v>150</v>
      </c>
      <c r="G429" s="247"/>
      <c r="H429" s="250">
        <v>93.599999999999994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148</v>
      </c>
      <c r="AU429" s="256" t="s">
        <v>81</v>
      </c>
      <c r="AV429" s="15" t="s">
        <v>144</v>
      </c>
      <c r="AW429" s="15" t="s">
        <v>33</v>
      </c>
      <c r="AX429" s="15" t="s">
        <v>79</v>
      </c>
      <c r="AY429" s="256" t="s">
        <v>136</v>
      </c>
    </row>
    <row r="430" s="2" customFormat="1" ht="16.5" customHeight="1">
      <c r="A430" s="40"/>
      <c r="B430" s="41"/>
      <c r="C430" s="269" t="s">
        <v>410</v>
      </c>
      <c r="D430" s="269" t="s">
        <v>411</v>
      </c>
      <c r="E430" s="270" t="s">
        <v>412</v>
      </c>
      <c r="F430" s="271" t="s">
        <v>413</v>
      </c>
      <c r="G430" s="272" t="s">
        <v>162</v>
      </c>
      <c r="H430" s="273">
        <v>98.280000000000001</v>
      </c>
      <c r="I430" s="274"/>
      <c r="J430" s="275">
        <f>ROUND(I430*H430,2)</f>
        <v>0</v>
      </c>
      <c r="K430" s="271" t="s">
        <v>143</v>
      </c>
      <c r="L430" s="276"/>
      <c r="M430" s="277" t="s">
        <v>19</v>
      </c>
      <c r="N430" s="278" t="s">
        <v>42</v>
      </c>
      <c r="O430" s="86"/>
      <c r="P430" s="215">
        <f>O430*H430</f>
        <v>0</v>
      </c>
      <c r="Q430" s="215">
        <v>0.0017600000000000001</v>
      </c>
      <c r="R430" s="215">
        <f>Q430*H430</f>
        <v>0.17297280000000001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391</v>
      </c>
      <c r="AT430" s="217" t="s">
        <v>411</v>
      </c>
      <c r="AU430" s="217" t="s">
        <v>81</v>
      </c>
      <c r="AY430" s="19" t="s">
        <v>136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79</v>
      </c>
      <c r="BK430" s="218">
        <f>ROUND(I430*H430,2)</f>
        <v>0</v>
      </c>
      <c r="BL430" s="19" t="s">
        <v>281</v>
      </c>
      <c r="BM430" s="217" t="s">
        <v>414</v>
      </c>
    </row>
    <row r="431" s="13" customFormat="1">
      <c r="A431" s="13"/>
      <c r="B431" s="224"/>
      <c r="C431" s="225"/>
      <c r="D431" s="226" t="s">
        <v>148</v>
      </c>
      <c r="E431" s="227" t="s">
        <v>19</v>
      </c>
      <c r="F431" s="228" t="s">
        <v>149</v>
      </c>
      <c r="G431" s="225"/>
      <c r="H431" s="227" t="s">
        <v>19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148</v>
      </c>
      <c r="AU431" s="234" t="s">
        <v>81</v>
      </c>
      <c r="AV431" s="13" t="s">
        <v>79</v>
      </c>
      <c r="AW431" s="13" t="s">
        <v>33</v>
      </c>
      <c r="AX431" s="13" t="s">
        <v>71</v>
      </c>
      <c r="AY431" s="234" t="s">
        <v>136</v>
      </c>
    </row>
    <row r="432" s="14" customFormat="1">
      <c r="A432" s="14"/>
      <c r="B432" s="235"/>
      <c r="C432" s="236"/>
      <c r="D432" s="226" t="s">
        <v>148</v>
      </c>
      <c r="E432" s="237" t="s">
        <v>19</v>
      </c>
      <c r="F432" s="238" t="s">
        <v>280</v>
      </c>
      <c r="G432" s="236"/>
      <c r="H432" s="239">
        <v>93.599999999999994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148</v>
      </c>
      <c r="AU432" s="245" t="s">
        <v>81</v>
      </c>
      <c r="AV432" s="14" t="s">
        <v>81</v>
      </c>
      <c r="AW432" s="14" t="s">
        <v>33</v>
      </c>
      <c r="AX432" s="14" t="s">
        <v>71</v>
      </c>
      <c r="AY432" s="245" t="s">
        <v>136</v>
      </c>
    </row>
    <row r="433" s="15" customFormat="1">
      <c r="A433" s="15"/>
      <c r="B433" s="246"/>
      <c r="C433" s="247"/>
      <c r="D433" s="226" t="s">
        <v>148</v>
      </c>
      <c r="E433" s="248" t="s">
        <v>19</v>
      </c>
      <c r="F433" s="249" t="s">
        <v>150</v>
      </c>
      <c r="G433" s="247"/>
      <c r="H433" s="250">
        <v>93.599999999999994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148</v>
      </c>
      <c r="AU433" s="256" t="s">
        <v>81</v>
      </c>
      <c r="AV433" s="15" t="s">
        <v>144</v>
      </c>
      <c r="AW433" s="15" t="s">
        <v>33</v>
      </c>
      <c r="AX433" s="15" t="s">
        <v>79</v>
      </c>
      <c r="AY433" s="256" t="s">
        <v>136</v>
      </c>
    </row>
    <row r="434" s="14" customFormat="1">
      <c r="A434" s="14"/>
      <c r="B434" s="235"/>
      <c r="C434" s="236"/>
      <c r="D434" s="226" t="s">
        <v>148</v>
      </c>
      <c r="E434" s="236"/>
      <c r="F434" s="238" t="s">
        <v>415</v>
      </c>
      <c r="G434" s="236"/>
      <c r="H434" s="239">
        <v>98.280000000000001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148</v>
      </c>
      <c r="AU434" s="245" t="s">
        <v>81</v>
      </c>
      <c r="AV434" s="14" t="s">
        <v>81</v>
      </c>
      <c r="AW434" s="14" t="s">
        <v>4</v>
      </c>
      <c r="AX434" s="14" t="s">
        <v>79</v>
      </c>
      <c r="AY434" s="245" t="s">
        <v>136</v>
      </c>
    </row>
    <row r="435" s="2" customFormat="1" ht="16.5" customHeight="1">
      <c r="A435" s="40"/>
      <c r="B435" s="41"/>
      <c r="C435" s="206" t="s">
        <v>416</v>
      </c>
      <c r="D435" s="206" t="s">
        <v>139</v>
      </c>
      <c r="E435" s="207" t="s">
        <v>417</v>
      </c>
      <c r="F435" s="208" t="s">
        <v>418</v>
      </c>
      <c r="G435" s="209" t="s">
        <v>162</v>
      </c>
      <c r="H435" s="210">
        <v>106.59999999999999</v>
      </c>
      <c r="I435" s="211"/>
      <c r="J435" s="212">
        <f>ROUND(I435*H435,2)</f>
        <v>0</v>
      </c>
      <c r="K435" s="208" t="s">
        <v>143</v>
      </c>
      <c r="L435" s="46"/>
      <c r="M435" s="213" t="s">
        <v>19</v>
      </c>
      <c r="N435" s="214" t="s">
        <v>42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0.0020999999999999999</v>
      </c>
      <c r="T435" s="216">
        <f>S435*H435</f>
        <v>0.22385999999999998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281</v>
      </c>
      <c r="AT435" s="217" t="s">
        <v>139</v>
      </c>
      <c r="AU435" s="217" t="s">
        <v>81</v>
      </c>
      <c r="AY435" s="19" t="s">
        <v>136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79</v>
      </c>
      <c r="BK435" s="218">
        <f>ROUND(I435*H435,2)</f>
        <v>0</v>
      </c>
      <c r="BL435" s="19" t="s">
        <v>281</v>
      </c>
      <c r="BM435" s="217" t="s">
        <v>419</v>
      </c>
    </row>
    <row r="436" s="2" customFormat="1">
      <c r="A436" s="40"/>
      <c r="B436" s="41"/>
      <c r="C436" s="42"/>
      <c r="D436" s="219" t="s">
        <v>146</v>
      </c>
      <c r="E436" s="42"/>
      <c r="F436" s="220" t="s">
        <v>420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146</v>
      </c>
      <c r="AU436" s="19" t="s">
        <v>81</v>
      </c>
    </row>
    <row r="437" s="13" customFormat="1">
      <c r="A437" s="13"/>
      <c r="B437" s="224"/>
      <c r="C437" s="225"/>
      <c r="D437" s="226" t="s">
        <v>148</v>
      </c>
      <c r="E437" s="227" t="s">
        <v>19</v>
      </c>
      <c r="F437" s="228" t="s">
        <v>251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148</v>
      </c>
      <c r="AU437" s="234" t="s">
        <v>81</v>
      </c>
      <c r="AV437" s="13" t="s">
        <v>79</v>
      </c>
      <c r="AW437" s="13" t="s">
        <v>33</v>
      </c>
      <c r="AX437" s="13" t="s">
        <v>71</v>
      </c>
      <c r="AY437" s="234" t="s">
        <v>136</v>
      </c>
    </row>
    <row r="438" s="14" customFormat="1">
      <c r="A438" s="14"/>
      <c r="B438" s="235"/>
      <c r="C438" s="236"/>
      <c r="D438" s="226" t="s">
        <v>148</v>
      </c>
      <c r="E438" s="237" t="s">
        <v>19</v>
      </c>
      <c r="F438" s="238" t="s">
        <v>278</v>
      </c>
      <c r="G438" s="236"/>
      <c r="H438" s="239">
        <v>106.59999999999999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148</v>
      </c>
      <c r="AU438" s="245" t="s">
        <v>81</v>
      </c>
      <c r="AV438" s="14" t="s">
        <v>81</v>
      </c>
      <c r="AW438" s="14" t="s">
        <v>33</v>
      </c>
      <c r="AX438" s="14" t="s">
        <v>71</v>
      </c>
      <c r="AY438" s="245" t="s">
        <v>136</v>
      </c>
    </row>
    <row r="439" s="15" customFormat="1">
      <c r="A439" s="15"/>
      <c r="B439" s="246"/>
      <c r="C439" s="247"/>
      <c r="D439" s="226" t="s">
        <v>148</v>
      </c>
      <c r="E439" s="248" t="s">
        <v>19</v>
      </c>
      <c r="F439" s="249" t="s">
        <v>150</v>
      </c>
      <c r="G439" s="247"/>
      <c r="H439" s="250">
        <v>106.59999999999999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6" t="s">
        <v>148</v>
      </c>
      <c r="AU439" s="256" t="s">
        <v>81</v>
      </c>
      <c r="AV439" s="15" t="s">
        <v>144</v>
      </c>
      <c r="AW439" s="15" t="s">
        <v>33</v>
      </c>
      <c r="AX439" s="15" t="s">
        <v>79</v>
      </c>
      <c r="AY439" s="256" t="s">
        <v>136</v>
      </c>
    </row>
    <row r="440" s="2" customFormat="1" ht="24.15" customHeight="1">
      <c r="A440" s="40"/>
      <c r="B440" s="41"/>
      <c r="C440" s="206" t="s">
        <v>421</v>
      </c>
      <c r="D440" s="206" t="s">
        <v>139</v>
      </c>
      <c r="E440" s="207" t="s">
        <v>422</v>
      </c>
      <c r="F440" s="208" t="s">
        <v>423</v>
      </c>
      <c r="G440" s="209" t="s">
        <v>400</v>
      </c>
      <c r="H440" s="268"/>
      <c r="I440" s="211"/>
      <c r="J440" s="212">
        <f>ROUND(I440*H440,2)</f>
        <v>0</v>
      </c>
      <c r="K440" s="208" t="s">
        <v>143</v>
      </c>
      <c r="L440" s="46"/>
      <c r="M440" s="213" t="s">
        <v>19</v>
      </c>
      <c r="N440" s="214" t="s">
        <v>42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281</v>
      </c>
      <c r="AT440" s="217" t="s">
        <v>139</v>
      </c>
      <c r="AU440" s="217" t="s">
        <v>81</v>
      </c>
      <c r="AY440" s="19" t="s">
        <v>136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79</v>
      </c>
      <c r="BK440" s="218">
        <f>ROUND(I440*H440,2)</f>
        <v>0</v>
      </c>
      <c r="BL440" s="19" t="s">
        <v>281</v>
      </c>
      <c r="BM440" s="217" t="s">
        <v>424</v>
      </c>
    </row>
    <row r="441" s="2" customFormat="1">
      <c r="A441" s="40"/>
      <c r="B441" s="41"/>
      <c r="C441" s="42"/>
      <c r="D441" s="219" t="s">
        <v>146</v>
      </c>
      <c r="E441" s="42"/>
      <c r="F441" s="220" t="s">
        <v>425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146</v>
      </c>
      <c r="AU441" s="19" t="s">
        <v>81</v>
      </c>
    </row>
    <row r="442" s="12" customFormat="1" ht="22.8" customHeight="1">
      <c r="A442" s="12"/>
      <c r="B442" s="190"/>
      <c r="C442" s="191"/>
      <c r="D442" s="192" t="s">
        <v>70</v>
      </c>
      <c r="E442" s="204" t="s">
        <v>426</v>
      </c>
      <c r="F442" s="204" t="s">
        <v>427</v>
      </c>
      <c r="G442" s="191"/>
      <c r="H442" s="191"/>
      <c r="I442" s="194"/>
      <c r="J442" s="205">
        <f>BK442</f>
        <v>0</v>
      </c>
      <c r="K442" s="191"/>
      <c r="L442" s="196"/>
      <c r="M442" s="197"/>
      <c r="N442" s="198"/>
      <c r="O442" s="198"/>
      <c r="P442" s="199">
        <f>SUM(P443:P501)</f>
        <v>0</v>
      </c>
      <c r="Q442" s="198"/>
      <c r="R442" s="199">
        <f>SUM(R443:R501)</f>
        <v>0.29990169999999999</v>
      </c>
      <c r="S442" s="198"/>
      <c r="T442" s="200">
        <f>SUM(T443:T501)</f>
        <v>0.7280025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1" t="s">
        <v>81</v>
      </c>
      <c r="AT442" s="202" t="s">
        <v>70</v>
      </c>
      <c r="AU442" s="202" t="s">
        <v>79</v>
      </c>
      <c r="AY442" s="201" t="s">
        <v>136</v>
      </c>
      <c r="BK442" s="203">
        <f>SUM(BK443:BK501)</f>
        <v>0</v>
      </c>
    </row>
    <row r="443" s="2" customFormat="1" ht="16.5" customHeight="1">
      <c r="A443" s="40"/>
      <c r="B443" s="41"/>
      <c r="C443" s="206" t="s">
        <v>428</v>
      </c>
      <c r="D443" s="206" t="s">
        <v>139</v>
      </c>
      <c r="E443" s="207" t="s">
        <v>429</v>
      </c>
      <c r="F443" s="208" t="s">
        <v>430</v>
      </c>
      <c r="G443" s="209" t="s">
        <v>431</v>
      </c>
      <c r="H443" s="210">
        <v>1</v>
      </c>
      <c r="I443" s="211"/>
      <c r="J443" s="212">
        <f>ROUND(I443*H443,2)</f>
        <v>0</v>
      </c>
      <c r="K443" s="208" t="s">
        <v>432</v>
      </c>
      <c r="L443" s="46"/>
      <c r="M443" s="213" t="s">
        <v>19</v>
      </c>
      <c r="N443" s="214" t="s">
        <v>42</v>
      </c>
      <c r="O443" s="86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281</v>
      </c>
      <c r="AT443" s="217" t="s">
        <v>139</v>
      </c>
      <c r="AU443" s="217" t="s">
        <v>81</v>
      </c>
      <c r="AY443" s="19" t="s">
        <v>136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79</v>
      </c>
      <c r="BK443" s="218">
        <f>ROUND(I443*H443,2)</f>
        <v>0</v>
      </c>
      <c r="BL443" s="19" t="s">
        <v>281</v>
      </c>
      <c r="BM443" s="217" t="s">
        <v>433</v>
      </c>
    </row>
    <row r="444" s="14" customFormat="1">
      <c r="A444" s="14"/>
      <c r="B444" s="235"/>
      <c r="C444" s="236"/>
      <c r="D444" s="226" t="s">
        <v>148</v>
      </c>
      <c r="E444" s="237" t="s">
        <v>19</v>
      </c>
      <c r="F444" s="238" t="s">
        <v>79</v>
      </c>
      <c r="G444" s="236"/>
      <c r="H444" s="239">
        <v>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148</v>
      </c>
      <c r="AU444" s="245" t="s">
        <v>81</v>
      </c>
      <c r="AV444" s="14" t="s">
        <v>81</v>
      </c>
      <c r="AW444" s="14" t="s">
        <v>33</v>
      </c>
      <c r="AX444" s="14" t="s">
        <v>71</v>
      </c>
      <c r="AY444" s="245" t="s">
        <v>136</v>
      </c>
    </row>
    <row r="445" s="15" customFormat="1">
      <c r="A445" s="15"/>
      <c r="B445" s="246"/>
      <c r="C445" s="247"/>
      <c r="D445" s="226" t="s">
        <v>148</v>
      </c>
      <c r="E445" s="248" t="s">
        <v>19</v>
      </c>
      <c r="F445" s="249" t="s">
        <v>150</v>
      </c>
      <c r="G445" s="247"/>
      <c r="H445" s="250">
        <v>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148</v>
      </c>
      <c r="AU445" s="256" t="s">
        <v>81</v>
      </c>
      <c r="AV445" s="15" t="s">
        <v>144</v>
      </c>
      <c r="AW445" s="15" t="s">
        <v>33</v>
      </c>
      <c r="AX445" s="15" t="s">
        <v>79</v>
      </c>
      <c r="AY445" s="256" t="s">
        <v>136</v>
      </c>
    </row>
    <row r="446" s="2" customFormat="1" ht="16.5" customHeight="1">
      <c r="A446" s="40"/>
      <c r="B446" s="41"/>
      <c r="C446" s="269" t="s">
        <v>434</v>
      </c>
      <c r="D446" s="269" t="s">
        <v>411</v>
      </c>
      <c r="E446" s="270" t="s">
        <v>435</v>
      </c>
      <c r="F446" s="271" t="s">
        <v>436</v>
      </c>
      <c r="G446" s="272" t="s">
        <v>437</v>
      </c>
      <c r="H446" s="273">
        <v>1</v>
      </c>
      <c r="I446" s="274"/>
      <c r="J446" s="275">
        <f>ROUND(I446*H446,2)</f>
        <v>0</v>
      </c>
      <c r="K446" s="271" t="s">
        <v>432</v>
      </c>
      <c r="L446" s="276"/>
      <c r="M446" s="277" t="s">
        <v>19</v>
      </c>
      <c r="N446" s="278" t="s">
        <v>42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391</v>
      </c>
      <c r="AT446" s="217" t="s">
        <v>411</v>
      </c>
      <c r="AU446" s="217" t="s">
        <v>81</v>
      </c>
      <c r="AY446" s="19" t="s">
        <v>136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79</v>
      </c>
      <c r="BK446" s="218">
        <f>ROUND(I446*H446,2)</f>
        <v>0</v>
      </c>
      <c r="BL446" s="19" t="s">
        <v>281</v>
      </c>
      <c r="BM446" s="217" t="s">
        <v>438</v>
      </c>
    </row>
    <row r="447" s="14" customFormat="1">
      <c r="A447" s="14"/>
      <c r="B447" s="235"/>
      <c r="C447" s="236"/>
      <c r="D447" s="226" t="s">
        <v>148</v>
      </c>
      <c r="E447" s="237" t="s">
        <v>19</v>
      </c>
      <c r="F447" s="238" t="s">
        <v>79</v>
      </c>
      <c r="G447" s="236"/>
      <c r="H447" s="239">
        <v>1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148</v>
      </c>
      <c r="AU447" s="245" t="s">
        <v>81</v>
      </c>
      <c r="AV447" s="14" t="s">
        <v>81</v>
      </c>
      <c r="AW447" s="14" t="s">
        <v>33</v>
      </c>
      <c r="AX447" s="14" t="s">
        <v>71</v>
      </c>
      <c r="AY447" s="245" t="s">
        <v>136</v>
      </c>
    </row>
    <row r="448" s="15" customFormat="1">
      <c r="A448" s="15"/>
      <c r="B448" s="246"/>
      <c r="C448" s="247"/>
      <c r="D448" s="226" t="s">
        <v>148</v>
      </c>
      <c r="E448" s="248" t="s">
        <v>19</v>
      </c>
      <c r="F448" s="249" t="s">
        <v>150</v>
      </c>
      <c r="G448" s="247"/>
      <c r="H448" s="250">
        <v>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148</v>
      </c>
      <c r="AU448" s="256" t="s">
        <v>81</v>
      </c>
      <c r="AV448" s="15" t="s">
        <v>144</v>
      </c>
      <c r="AW448" s="15" t="s">
        <v>33</v>
      </c>
      <c r="AX448" s="15" t="s">
        <v>79</v>
      </c>
      <c r="AY448" s="256" t="s">
        <v>136</v>
      </c>
    </row>
    <row r="449" s="2" customFormat="1" ht="16.5" customHeight="1">
      <c r="A449" s="40"/>
      <c r="B449" s="41"/>
      <c r="C449" s="206" t="s">
        <v>439</v>
      </c>
      <c r="D449" s="206" t="s">
        <v>139</v>
      </c>
      <c r="E449" s="207" t="s">
        <v>440</v>
      </c>
      <c r="F449" s="208" t="s">
        <v>441</v>
      </c>
      <c r="G449" s="209" t="s">
        <v>437</v>
      </c>
      <c r="H449" s="210">
        <v>1</v>
      </c>
      <c r="I449" s="211"/>
      <c r="J449" s="212">
        <f>ROUND(I449*H449,2)</f>
        <v>0</v>
      </c>
      <c r="K449" s="208" t="s">
        <v>432</v>
      </c>
      <c r="L449" s="46"/>
      <c r="M449" s="213" t="s">
        <v>19</v>
      </c>
      <c r="N449" s="214" t="s">
        <v>42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281</v>
      </c>
      <c r="AT449" s="217" t="s">
        <v>139</v>
      </c>
      <c r="AU449" s="217" t="s">
        <v>81</v>
      </c>
      <c r="AY449" s="19" t="s">
        <v>136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79</v>
      </c>
      <c r="BK449" s="218">
        <f>ROUND(I449*H449,2)</f>
        <v>0</v>
      </c>
      <c r="BL449" s="19" t="s">
        <v>281</v>
      </c>
      <c r="BM449" s="217" t="s">
        <v>442</v>
      </c>
    </row>
    <row r="450" s="14" customFormat="1">
      <c r="A450" s="14"/>
      <c r="B450" s="235"/>
      <c r="C450" s="236"/>
      <c r="D450" s="226" t="s">
        <v>148</v>
      </c>
      <c r="E450" s="237" t="s">
        <v>19</v>
      </c>
      <c r="F450" s="238" t="s">
        <v>79</v>
      </c>
      <c r="G450" s="236"/>
      <c r="H450" s="239">
        <v>1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148</v>
      </c>
      <c r="AU450" s="245" t="s">
        <v>81</v>
      </c>
      <c r="AV450" s="14" t="s">
        <v>81</v>
      </c>
      <c r="AW450" s="14" t="s">
        <v>33</v>
      </c>
      <c r="AX450" s="14" t="s">
        <v>71</v>
      </c>
      <c r="AY450" s="245" t="s">
        <v>136</v>
      </c>
    </row>
    <row r="451" s="15" customFormat="1">
      <c r="A451" s="15"/>
      <c r="B451" s="246"/>
      <c r="C451" s="247"/>
      <c r="D451" s="226" t="s">
        <v>148</v>
      </c>
      <c r="E451" s="248" t="s">
        <v>19</v>
      </c>
      <c r="F451" s="249" t="s">
        <v>150</v>
      </c>
      <c r="G451" s="247"/>
      <c r="H451" s="250">
        <v>1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6" t="s">
        <v>148</v>
      </c>
      <c r="AU451" s="256" t="s">
        <v>81</v>
      </c>
      <c r="AV451" s="15" t="s">
        <v>144</v>
      </c>
      <c r="AW451" s="15" t="s">
        <v>33</v>
      </c>
      <c r="AX451" s="15" t="s">
        <v>79</v>
      </c>
      <c r="AY451" s="256" t="s">
        <v>136</v>
      </c>
    </row>
    <row r="452" s="2" customFormat="1" ht="16.5" customHeight="1">
      <c r="A452" s="40"/>
      <c r="B452" s="41"/>
      <c r="C452" s="206" t="s">
        <v>443</v>
      </c>
      <c r="D452" s="206" t="s">
        <v>139</v>
      </c>
      <c r="E452" s="207" t="s">
        <v>444</v>
      </c>
      <c r="F452" s="208" t="s">
        <v>445</v>
      </c>
      <c r="G452" s="209" t="s">
        <v>437</v>
      </c>
      <c r="H452" s="210">
        <v>3</v>
      </c>
      <c r="I452" s="211"/>
      <c r="J452" s="212">
        <f>ROUND(I452*H452,2)</f>
        <v>0</v>
      </c>
      <c r="K452" s="208" t="s">
        <v>432</v>
      </c>
      <c r="L452" s="46"/>
      <c r="M452" s="213" t="s">
        <v>19</v>
      </c>
      <c r="N452" s="214" t="s">
        <v>42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281</v>
      </c>
      <c r="AT452" s="217" t="s">
        <v>139</v>
      </c>
      <c r="AU452" s="217" t="s">
        <v>81</v>
      </c>
      <c r="AY452" s="19" t="s">
        <v>136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79</v>
      </c>
      <c r="BK452" s="218">
        <f>ROUND(I452*H452,2)</f>
        <v>0</v>
      </c>
      <c r="BL452" s="19" t="s">
        <v>281</v>
      </c>
      <c r="BM452" s="217" t="s">
        <v>446</v>
      </c>
    </row>
    <row r="453" s="14" customFormat="1">
      <c r="A453" s="14"/>
      <c r="B453" s="235"/>
      <c r="C453" s="236"/>
      <c r="D453" s="226" t="s">
        <v>148</v>
      </c>
      <c r="E453" s="237" t="s">
        <v>19</v>
      </c>
      <c r="F453" s="238" t="s">
        <v>137</v>
      </c>
      <c r="G453" s="236"/>
      <c r="H453" s="239">
        <v>3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148</v>
      </c>
      <c r="AU453" s="245" t="s">
        <v>81</v>
      </c>
      <c r="AV453" s="14" t="s">
        <v>81</v>
      </c>
      <c r="AW453" s="14" t="s">
        <v>33</v>
      </c>
      <c r="AX453" s="14" t="s">
        <v>71</v>
      </c>
      <c r="AY453" s="245" t="s">
        <v>136</v>
      </c>
    </row>
    <row r="454" s="15" customFormat="1">
      <c r="A454" s="15"/>
      <c r="B454" s="246"/>
      <c r="C454" s="247"/>
      <c r="D454" s="226" t="s">
        <v>148</v>
      </c>
      <c r="E454" s="248" t="s">
        <v>19</v>
      </c>
      <c r="F454" s="249" t="s">
        <v>150</v>
      </c>
      <c r="G454" s="247"/>
      <c r="H454" s="250">
        <v>3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6" t="s">
        <v>148</v>
      </c>
      <c r="AU454" s="256" t="s">
        <v>81</v>
      </c>
      <c r="AV454" s="15" t="s">
        <v>144</v>
      </c>
      <c r="AW454" s="15" t="s">
        <v>33</v>
      </c>
      <c r="AX454" s="15" t="s">
        <v>79</v>
      </c>
      <c r="AY454" s="256" t="s">
        <v>136</v>
      </c>
    </row>
    <row r="455" s="2" customFormat="1" ht="16.5" customHeight="1">
      <c r="A455" s="40"/>
      <c r="B455" s="41"/>
      <c r="C455" s="206" t="s">
        <v>447</v>
      </c>
      <c r="D455" s="206" t="s">
        <v>139</v>
      </c>
      <c r="E455" s="207" t="s">
        <v>448</v>
      </c>
      <c r="F455" s="208" t="s">
        <v>449</v>
      </c>
      <c r="G455" s="209" t="s">
        <v>437</v>
      </c>
      <c r="H455" s="210">
        <v>1</v>
      </c>
      <c r="I455" s="211"/>
      <c r="J455" s="212">
        <f>ROUND(I455*H455,2)</f>
        <v>0</v>
      </c>
      <c r="K455" s="208" t="s">
        <v>432</v>
      </c>
      <c r="L455" s="46"/>
      <c r="M455" s="213" t="s">
        <v>19</v>
      </c>
      <c r="N455" s="214" t="s">
        <v>42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281</v>
      </c>
      <c r="AT455" s="217" t="s">
        <v>139</v>
      </c>
      <c r="AU455" s="217" t="s">
        <v>81</v>
      </c>
      <c r="AY455" s="19" t="s">
        <v>136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79</v>
      </c>
      <c r="BK455" s="218">
        <f>ROUND(I455*H455,2)</f>
        <v>0</v>
      </c>
      <c r="BL455" s="19" t="s">
        <v>281</v>
      </c>
      <c r="BM455" s="217" t="s">
        <v>450</v>
      </c>
    </row>
    <row r="456" s="14" customFormat="1">
      <c r="A456" s="14"/>
      <c r="B456" s="235"/>
      <c r="C456" s="236"/>
      <c r="D456" s="226" t="s">
        <v>148</v>
      </c>
      <c r="E456" s="237" t="s">
        <v>19</v>
      </c>
      <c r="F456" s="238" t="s">
        <v>79</v>
      </c>
      <c r="G456" s="236"/>
      <c r="H456" s="239">
        <v>1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148</v>
      </c>
      <c r="AU456" s="245" t="s">
        <v>81</v>
      </c>
      <c r="AV456" s="14" t="s">
        <v>81</v>
      </c>
      <c r="AW456" s="14" t="s">
        <v>33</v>
      </c>
      <c r="AX456" s="14" t="s">
        <v>71</v>
      </c>
      <c r="AY456" s="245" t="s">
        <v>136</v>
      </c>
    </row>
    <row r="457" s="15" customFormat="1">
      <c r="A457" s="15"/>
      <c r="B457" s="246"/>
      <c r="C457" s="247"/>
      <c r="D457" s="226" t="s">
        <v>148</v>
      </c>
      <c r="E457" s="248" t="s">
        <v>19</v>
      </c>
      <c r="F457" s="249" t="s">
        <v>150</v>
      </c>
      <c r="G457" s="247"/>
      <c r="H457" s="250">
        <v>1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6" t="s">
        <v>148</v>
      </c>
      <c r="AU457" s="256" t="s">
        <v>81</v>
      </c>
      <c r="AV457" s="15" t="s">
        <v>144</v>
      </c>
      <c r="AW457" s="15" t="s">
        <v>33</v>
      </c>
      <c r="AX457" s="15" t="s">
        <v>79</v>
      </c>
      <c r="AY457" s="256" t="s">
        <v>136</v>
      </c>
    </row>
    <row r="458" s="2" customFormat="1" ht="16.5" customHeight="1">
      <c r="A458" s="40"/>
      <c r="B458" s="41"/>
      <c r="C458" s="206" t="s">
        <v>451</v>
      </c>
      <c r="D458" s="206" t="s">
        <v>139</v>
      </c>
      <c r="E458" s="207" t="s">
        <v>452</v>
      </c>
      <c r="F458" s="208" t="s">
        <v>453</v>
      </c>
      <c r="G458" s="209" t="s">
        <v>437</v>
      </c>
      <c r="H458" s="210">
        <v>3</v>
      </c>
      <c r="I458" s="211"/>
      <c r="J458" s="212">
        <f>ROUND(I458*H458,2)</f>
        <v>0</v>
      </c>
      <c r="K458" s="208" t="s">
        <v>432</v>
      </c>
      <c r="L458" s="46"/>
      <c r="M458" s="213" t="s">
        <v>19</v>
      </c>
      <c r="N458" s="214" t="s">
        <v>42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281</v>
      </c>
      <c r="AT458" s="217" t="s">
        <v>139</v>
      </c>
      <c r="AU458" s="217" t="s">
        <v>81</v>
      </c>
      <c r="AY458" s="19" t="s">
        <v>136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79</v>
      </c>
      <c r="BK458" s="218">
        <f>ROUND(I458*H458,2)</f>
        <v>0</v>
      </c>
      <c r="BL458" s="19" t="s">
        <v>281</v>
      </c>
      <c r="BM458" s="217" t="s">
        <v>454</v>
      </c>
    </row>
    <row r="459" s="14" customFormat="1">
      <c r="A459" s="14"/>
      <c r="B459" s="235"/>
      <c r="C459" s="236"/>
      <c r="D459" s="226" t="s">
        <v>148</v>
      </c>
      <c r="E459" s="237" t="s">
        <v>19</v>
      </c>
      <c r="F459" s="238" t="s">
        <v>137</v>
      </c>
      <c r="G459" s="236"/>
      <c r="H459" s="239">
        <v>3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148</v>
      </c>
      <c r="AU459" s="245" t="s">
        <v>81</v>
      </c>
      <c r="AV459" s="14" t="s">
        <v>81</v>
      </c>
      <c r="AW459" s="14" t="s">
        <v>33</v>
      </c>
      <c r="AX459" s="14" t="s">
        <v>71</v>
      </c>
      <c r="AY459" s="245" t="s">
        <v>136</v>
      </c>
    </row>
    <row r="460" s="15" customFormat="1">
      <c r="A460" s="15"/>
      <c r="B460" s="246"/>
      <c r="C460" s="247"/>
      <c r="D460" s="226" t="s">
        <v>148</v>
      </c>
      <c r="E460" s="248" t="s">
        <v>19</v>
      </c>
      <c r="F460" s="249" t="s">
        <v>150</v>
      </c>
      <c r="G460" s="247"/>
      <c r="H460" s="250">
        <v>3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6" t="s">
        <v>148</v>
      </c>
      <c r="AU460" s="256" t="s">
        <v>81</v>
      </c>
      <c r="AV460" s="15" t="s">
        <v>144</v>
      </c>
      <c r="AW460" s="15" t="s">
        <v>33</v>
      </c>
      <c r="AX460" s="15" t="s">
        <v>79</v>
      </c>
      <c r="AY460" s="256" t="s">
        <v>136</v>
      </c>
    </row>
    <row r="461" s="2" customFormat="1" ht="16.5" customHeight="1">
      <c r="A461" s="40"/>
      <c r="B461" s="41"/>
      <c r="C461" s="206" t="s">
        <v>455</v>
      </c>
      <c r="D461" s="206" t="s">
        <v>139</v>
      </c>
      <c r="E461" s="207" t="s">
        <v>456</v>
      </c>
      <c r="F461" s="208" t="s">
        <v>457</v>
      </c>
      <c r="G461" s="209" t="s">
        <v>437</v>
      </c>
      <c r="H461" s="210">
        <v>1</v>
      </c>
      <c r="I461" s="211"/>
      <c r="J461" s="212">
        <f>ROUND(I461*H461,2)</f>
        <v>0</v>
      </c>
      <c r="K461" s="208" t="s">
        <v>432</v>
      </c>
      <c r="L461" s="46"/>
      <c r="M461" s="213" t="s">
        <v>19</v>
      </c>
      <c r="N461" s="214" t="s">
        <v>42</v>
      </c>
      <c r="O461" s="86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281</v>
      </c>
      <c r="AT461" s="217" t="s">
        <v>139</v>
      </c>
      <c r="AU461" s="217" t="s">
        <v>81</v>
      </c>
      <c r="AY461" s="19" t="s">
        <v>136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79</v>
      </c>
      <c r="BK461" s="218">
        <f>ROUND(I461*H461,2)</f>
        <v>0</v>
      </c>
      <c r="BL461" s="19" t="s">
        <v>281</v>
      </c>
      <c r="BM461" s="217" t="s">
        <v>458</v>
      </c>
    </row>
    <row r="462" s="14" customFormat="1">
      <c r="A462" s="14"/>
      <c r="B462" s="235"/>
      <c r="C462" s="236"/>
      <c r="D462" s="226" t="s">
        <v>148</v>
      </c>
      <c r="E462" s="237" t="s">
        <v>19</v>
      </c>
      <c r="F462" s="238" t="s">
        <v>79</v>
      </c>
      <c r="G462" s="236"/>
      <c r="H462" s="239">
        <v>1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148</v>
      </c>
      <c r="AU462" s="245" t="s">
        <v>81</v>
      </c>
      <c r="AV462" s="14" t="s">
        <v>81</v>
      </c>
      <c r="AW462" s="14" t="s">
        <v>33</v>
      </c>
      <c r="AX462" s="14" t="s">
        <v>71</v>
      </c>
      <c r="AY462" s="245" t="s">
        <v>136</v>
      </c>
    </row>
    <row r="463" s="15" customFormat="1">
      <c r="A463" s="15"/>
      <c r="B463" s="246"/>
      <c r="C463" s="247"/>
      <c r="D463" s="226" t="s">
        <v>148</v>
      </c>
      <c r="E463" s="248" t="s">
        <v>19</v>
      </c>
      <c r="F463" s="249" t="s">
        <v>150</v>
      </c>
      <c r="G463" s="247"/>
      <c r="H463" s="250">
        <v>1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6" t="s">
        <v>148</v>
      </c>
      <c r="AU463" s="256" t="s">
        <v>81</v>
      </c>
      <c r="AV463" s="15" t="s">
        <v>144</v>
      </c>
      <c r="AW463" s="15" t="s">
        <v>33</v>
      </c>
      <c r="AX463" s="15" t="s">
        <v>79</v>
      </c>
      <c r="AY463" s="256" t="s">
        <v>136</v>
      </c>
    </row>
    <row r="464" s="2" customFormat="1" ht="16.5" customHeight="1">
      <c r="A464" s="40"/>
      <c r="B464" s="41"/>
      <c r="C464" s="206" t="s">
        <v>459</v>
      </c>
      <c r="D464" s="206" t="s">
        <v>139</v>
      </c>
      <c r="E464" s="207" t="s">
        <v>460</v>
      </c>
      <c r="F464" s="208" t="s">
        <v>461</v>
      </c>
      <c r="G464" s="209" t="s">
        <v>437</v>
      </c>
      <c r="H464" s="210">
        <v>1</v>
      </c>
      <c r="I464" s="211"/>
      <c r="J464" s="212">
        <f>ROUND(I464*H464,2)</f>
        <v>0</v>
      </c>
      <c r="K464" s="208" t="s">
        <v>432</v>
      </c>
      <c r="L464" s="46"/>
      <c r="M464" s="213" t="s">
        <v>19</v>
      </c>
      <c r="N464" s="214" t="s">
        <v>42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281</v>
      </c>
      <c r="AT464" s="217" t="s">
        <v>139</v>
      </c>
      <c r="AU464" s="217" t="s">
        <v>81</v>
      </c>
      <c r="AY464" s="19" t="s">
        <v>136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79</v>
      </c>
      <c r="BK464" s="218">
        <f>ROUND(I464*H464,2)</f>
        <v>0</v>
      </c>
      <c r="BL464" s="19" t="s">
        <v>281</v>
      </c>
      <c r="BM464" s="217" t="s">
        <v>462</v>
      </c>
    </row>
    <row r="465" s="14" customFormat="1">
      <c r="A465" s="14"/>
      <c r="B465" s="235"/>
      <c r="C465" s="236"/>
      <c r="D465" s="226" t="s">
        <v>148</v>
      </c>
      <c r="E465" s="237" t="s">
        <v>19</v>
      </c>
      <c r="F465" s="238" t="s">
        <v>79</v>
      </c>
      <c r="G465" s="236"/>
      <c r="H465" s="239">
        <v>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148</v>
      </c>
      <c r="AU465" s="245" t="s">
        <v>81</v>
      </c>
      <c r="AV465" s="14" t="s">
        <v>81</v>
      </c>
      <c r="AW465" s="14" t="s">
        <v>33</v>
      </c>
      <c r="AX465" s="14" t="s">
        <v>71</v>
      </c>
      <c r="AY465" s="245" t="s">
        <v>136</v>
      </c>
    </row>
    <row r="466" s="15" customFormat="1">
      <c r="A466" s="15"/>
      <c r="B466" s="246"/>
      <c r="C466" s="247"/>
      <c r="D466" s="226" t="s">
        <v>148</v>
      </c>
      <c r="E466" s="248" t="s">
        <v>19</v>
      </c>
      <c r="F466" s="249" t="s">
        <v>150</v>
      </c>
      <c r="G466" s="247"/>
      <c r="H466" s="250">
        <v>1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148</v>
      </c>
      <c r="AU466" s="256" t="s">
        <v>81</v>
      </c>
      <c r="AV466" s="15" t="s">
        <v>144</v>
      </c>
      <c r="AW466" s="15" t="s">
        <v>33</v>
      </c>
      <c r="AX466" s="15" t="s">
        <v>79</v>
      </c>
      <c r="AY466" s="256" t="s">
        <v>136</v>
      </c>
    </row>
    <row r="467" s="2" customFormat="1" ht="16.5" customHeight="1">
      <c r="A467" s="40"/>
      <c r="B467" s="41"/>
      <c r="C467" s="206" t="s">
        <v>463</v>
      </c>
      <c r="D467" s="206" t="s">
        <v>139</v>
      </c>
      <c r="E467" s="207" t="s">
        <v>464</v>
      </c>
      <c r="F467" s="208" t="s">
        <v>465</v>
      </c>
      <c r="G467" s="209" t="s">
        <v>437</v>
      </c>
      <c r="H467" s="210">
        <v>1</v>
      </c>
      <c r="I467" s="211"/>
      <c r="J467" s="212">
        <f>ROUND(I467*H467,2)</f>
        <v>0</v>
      </c>
      <c r="K467" s="208" t="s">
        <v>432</v>
      </c>
      <c r="L467" s="46"/>
      <c r="M467" s="213" t="s">
        <v>19</v>
      </c>
      <c r="N467" s="214" t="s">
        <v>42</v>
      </c>
      <c r="O467" s="86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281</v>
      </c>
      <c r="AT467" s="217" t="s">
        <v>139</v>
      </c>
      <c r="AU467" s="217" t="s">
        <v>81</v>
      </c>
      <c r="AY467" s="19" t="s">
        <v>136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79</v>
      </c>
      <c r="BK467" s="218">
        <f>ROUND(I467*H467,2)</f>
        <v>0</v>
      </c>
      <c r="BL467" s="19" t="s">
        <v>281</v>
      </c>
      <c r="BM467" s="217" t="s">
        <v>466</v>
      </c>
    </row>
    <row r="468" s="14" customFormat="1">
      <c r="A468" s="14"/>
      <c r="B468" s="235"/>
      <c r="C468" s="236"/>
      <c r="D468" s="226" t="s">
        <v>148</v>
      </c>
      <c r="E468" s="237" t="s">
        <v>19</v>
      </c>
      <c r="F468" s="238" t="s">
        <v>79</v>
      </c>
      <c r="G468" s="236"/>
      <c r="H468" s="239">
        <v>1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148</v>
      </c>
      <c r="AU468" s="245" t="s">
        <v>81</v>
      </c>
      <c r="AV468" s="14" t="s">
        <v>81</v>
      </c>
      <c r="AW468" s="14" t="s">
        <v>33</v>
      </c>
      <c r="AX468" s="14" t="s">
        <v>71</v>
      </c>
      <c r="AY468" s="245" t="s">
        <v>136</v>
      </c>
    </row>
    <row r="469" s="15" customFormat="1">
      <c r="A469" s="15"/>
      <c r="B469" s="246"/>
      <c r="C469" s="247"/>
      <c r="D469" s="226" t="s">
        <v>148</v>
      </c>
      <c r="E469" s="248" t="s">
        <v>19</v>
      </c>
      <c r="F469" s="249" t="s">
        <v>150</v>
      </c>
      <c r="G469" s="247"/>
      <c r="H469" s="250">
        <v>1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148</v>
      </c>
      <c r="AU469" s="256" t="s">
        <v>81</v>
      </c>
      <c r="AV469" s="15" t="s">
        <v>144</v>
      </c>
      <c r="AW469" s="15" t="s">
        <v>33</v>
      </c>
      <c r="AX469" s="15" t="s">
        <v>79</v>
      </c>
      <c r="AY469" s="256" t="s">
        <v>136</v>
      </c>
    </row>
    <row r="470" s="2" customFormat="1" ht="16.5" customHeight="1">
      <c r="A470" s="40"/>
      <c r="B470" s="41"/>
      <c r="C470" s="206" t="s">
        <v>467</v>
      </c>
      <c r="D470" s="206" t="s">
        <v>139</v>
      </c>
      <c r="E470" s="207" t="s">
        <v>468</v>
      </c>
      <c r="F470" s="208" t="s">
        <v>469</v>
      </c>
      <c r="G470" s="209" t="s">
        <v>437</v>
      </c>
      <c r="H470" s="210">
        <v>1</v>
      </c>
      <c r="I470" s="211"/>
      <c r="J470" s="212">
        <f>ROUND(I470*H470,2)</f>
        <v>0</v>
      </c>
      <c r="K470" s="208" t="s">
        <v>432</v>
      </c>
      <c r="L470" s="46"/>
      <c r="M470" s="213" t="s">
        <v>19</v>
      </c>
      <c r="N470" s="214" t="s">
        <v>42</v>
      </c>
      <c r="O470" s="86"/>
      <c r="P470" s="215">
        <f>O470*H470</f>
        <v>0</v>
      </c>
      <c r="Q470" s="215">
        <v>0</v>
      </c>
      <c r="R470" s="215">
        <f>Q470*H470</f>
        <v>0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281</v>
      </c>
      <c r="AT470" s="217" t="s">
        <v>139</v>
      </c>
      <c r="AU470" s="217" t="s">
        <v>81</v>
      </c>
      <c r="AY470" s="19" t="s">
        <v>136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79</v>
      </c>
      <c r="BK470" s="218">
        <f>ROUND(I470*H470,2)</f>
        <v>0</v>
      </c>
      <c r="BL470" s="19" t="s">
        <v>281</v>
      </c>
      <c r="BM470" s="217" t="s">
        <v>470</v>
      </c>
    </row>
    <row r="471" s="14" customFormat="1">
      <c r="A471" s="14"/>
      <c r="B471" s="235"/>
      <c r="C471" s="236"/>
      <c r="D471" s="226" t="s">
        <v>148</v>
      </c>
      <c r="E471" s="237" t="s">
        <v>19</v>
      </c>
      <c r="F471" s="238" t="s">
        <v>79</v>
      </c>
      <c r="G471" s="236"/>
      <c r="H471" s="239">
        <v>1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148</v>
      </c>
      <c r="AU471" s="245" t="s">
        <v>81</v>
      </c>
      <c r="AV471" s="14" t="s">
        <v>81</v>
      </c>
      <c r="AW471" s="14" t="s">
        <v>33</v>
      </c>
      <c r="AX471" s="14" t="s">
        <v>71</v>
      </c>
      <c r="AY471" s="245" t="s">
        <v>136</v>
      </c>
    </row>
    <row r="472" s="15" customFormat="1">
      <c r="A472" s="15"/>
      <c r="B472" s="246"/>
      <c r="C472" s="247"/>
      <c r="D472" s="226" t="s">
        <v>148</v>
      </c>
      <c r="E472" s="248" t="s">
        <v>19</v>
      </c>
      <c r="F472" s="249" t="s">
        <v>150</v>
      </c>
      <c r="G472" s="247"/>
      <c r="H472" s="250">
        <v>1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6" t="s">
        <v>148</v>
      </c>
      <c r="AU472" s="256" t="s">
        <v>81</v>
      </c>
      <c r="AV472" s="15" t="s">
        <v>144</v>
      </c>
      <c r="AW472" s="15" t="s">
        <v>33</v>
      </c>
      <c r="AX472" s="15" t="s">
        <v>79</v>
      </c>
      <c r="AY472" s="256" t="s">
        <v>136</v>
      </c>
    </row>
    <row r="473" s="2" customFormat="1" ht="16.5" customHeight="1">
      <c r="A473" s="40"/>
      <c r="B473" s="41"/>
      <c r="C473" s="206" t="s">
        <v>471</v>
      </c>
      <c r="D473" s="206" t="s">
        <v>139</v>
      </c>
      <c r="E473" s="207" t="s">
        <v>472</v>
      </c>
      <c r="F473" s="208" t="s">
        <v>473</v>
      </c>
      <c r="G473" s="209" t="s">
        <v>162</v>
      </c>
      <c r="H473" s="210">
        <v>42.950000000000003</v>
      </c>
      <c r="I473" s="211"/>
      <c r="J473" s="212">
        <f>ROUND(I473*H473,2)</f>
        <v>0</v>
      </c>
      <c r="K473" s="208" t="s">
        <v>143</v>
      </c>
      <c r="L473" s="46"/>
      <c r="M473" s="213" t="s">
        <v>19</v>
      </c>
      <c r="N473" s="214" t="s">
        <v>42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0.01695</v>
      </c>
      <c r="T473" s="216">
        <f>S473*H473</f>
        <v>0.7280025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281</v>
      </c>
      <c r="AT473" s="217" t="s">
        <v>139</v>
      </c>
      <c r="AU473" s="217" t="s">
        <v>81</v>
      </c>
      <c r="AY473" s="19" t="s">
        <v>136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79</v>
      </c>
      <c r="BK473" s="218">
        <f>ROUND(I473*H473,2)</f>
        <v>0</v>
      </c>
      <c r="BL473" s="19" t="s">
        <v>281</v>
      </c>
      <c r="BM473" s="217" t="s">
        <v>474</v>
      </c>
    </row>
    <row r="474" s="2" customFormat="1">
      <c r="A474" s="40"/>
      <c r="B474" s="41"/>
      <c r="C474" s="42"/>
      <c r="D474" s="219" t="s">
        <v>146</v>
      </c>
      <c r="E474" s="42"/>
      <c r="F474" s="220" t="s">
        <v>475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146</v>
      </c>
      <c r="AU474" s="19" t="s">
        <v>81</v>
      </c>
    </row>
    <row r="475" s="13" customFormat="1">
      <c r="A475" s="13"/>
      <c r="B475" s="224"/>
      <c r="C475" s="225"/>
      <c r="D475" s="226" t="s">
        <v>148</v>
      </c>
      <c r="E475" s="227" t="s">
        <v>19</v>
      </c>
      <c r="F475" s="228" t="s">
        <v>476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148</v>
      </c>
      <c r="AU475" s="234" t="s">
        <v>81</v>
      </c>
      <c r="AV475" s="13" t="s">
        <v>79</v>
      </c>
      <c r="AW475" s="13" t="s">
        <v>33</v>
      </c>
      <c r="AX475" s="13" t="s">
        <v>71</v>
      </c>
      <c r="AY475" s="234" t="s">
        <v>136</v>
      </c>
    </row>
    <row r="476" s="13" customFormat="1">
      <c r="A476" s="13"/>
      <c r="B476" s="224"/>
      <c r="C476" s="225"/>
      <c r="D476" s="226" t="s">
        <v>148</v>
      </c>
      <c r="E476" s="227" t="s">
        <v>19</v>
      </c>
      <c r="F476" s="228" t="s">
        <v>227</v>
      </c>
      <c r="G476" s="225"/>
      <c r="H476" s="227" t="s">
        <v>19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148</v>
      </c>
      <c r="AU476" s="234" t="s">
        <v>81</v>
      </c>
      <c r="AV476" s="13" t="s">
        <v>79</v>
      </c>
      <c r="AW476" s="13" t="s">
        <v>33</v>
      </c>
      <c r="AX476" s="13" t="s">
        <v>71</v>
      </c>
      <c r="AY476" s="234" t="s">
        <v>136</v>
      </c>
    </row>
    <row r="477" s="14" customFormat="1">
      <c r="A477" s="14"/>
      <c r="B477" s="235"/>
      <c r="C477" s="236"/>
      <c r="D477" s="226" t="s">
        <v>148</v>
      </c>
      <c r="E477" s="237" t="s">
        <v>19</v>
      </c>
      <c r="F477" s="238" t="s">
        <v>477</v>
      </c>
      <c r="G477" s="236"/>
      <c r="H477" s="239">
        <v>6.5999999999999996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148</v>
      </c>
      <c r="AU477" s="245" t="s">
        <v>81</v>
      </c>
      <c r="AV477" s="14" t="s">
        <v>81</v>
      </c>
      <c r="AW477" s="14" t="s">
        <v>33</v>
      </c>
      <c r="AX477" s="14" t="s">
        <v>71</v>
      </c>
      <c r="AY477" s="245" t="s">
        <v>136</v>
      </c>
    </row>
    <row r="478" s="14" customFormat="1">
      <c r="A478" s="14"/>
      <c r="B478" s="235"/>
      <c r="C478" s="236"/>
      <c r="D478" s="226" t="s">
        <v>148</v>
      </c>
      <c r="E478" s="237" t="s">
        <v>19</v>
      </c>
      <c r="F478" s="238" t="s">
        <v>477</v>
      </c>
      <c r="G478" s="236"/>
      <c r="H478" s="239">
        <v>6.5999999999999996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148</v>
      </c>
      <c r="AU478" s="245" t="s">
        <v>81</v>
      </c>
      <c r="AV478" s="14" t="s">
        <v>81</v>
      </c>
      <c r="AW478" s="14" t="s">
        <v>33</v>
      </c>
      <c r="AX478" s="14" t="s">
        <v>71</v>
      </c>
      <c r="AY478" s="245" t="s">
        <v>136</v>
      </c>
    </row>
    <row r="479" s="13" customFormat="1">
      <c r="A479" s="13"/>
      <c r="B479" s="224"/>
      <c r="C479" s="225"/>
      <c r="D479" s="226" t="s">
        <v>148</v>
      </c>
      <c r="E479" s="227" t="s">
        <v>19</v>
      </c>
      <c r="F479" s="228" t="s">
        <v>224</v>
      </c>
      <c r="G479" s="225"/>
      <c r="H479" s="227" t="s">
        <v>19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148</v>
      </c>
      <c r="AU479" s="234" t="s">
        <v>81</v>
      </c>
      <c r="AV479" s="13" t="s">
        <v>79</v>
      </c>
      <c r="AW479" s="13" t="s">
        <v>33</v>
      </c>
      <c r="AX479" s="13" t="s">
        <v>71</v>
      </c>
      <c r="AY479" s="234" t="s">
        <v>136</v>
      </c>
    </row>
    <row r="480" s="14" customFormat="1">
      <c r="A480" s="14"/>
      <c r="B480" s="235"/>
      <c r="C480" s="236"/>
      <c r="D480" s="226" t="s">
        <v>148</v>
      </c>
      <c r="E480" s="237" t="s">
        <v>19</v>
      </c>
      <c r="F480" s="238" t="s">
        <v>478</v>
      </c>
      <c r="G480" s="236"/>
      <c r="H480" s="239">
        <v>29.75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148</v>
      </c>
      <c r="AU480" s="245" t="s">
        <v>81</v>
      </c>
      <c r="AV480" s="14" t="s">
        <v>81</v>
      </c>
      <c r="AW480" s="14" t="s">
        <v>33</v>
      </c>
      <c r="AX480" s="14" t="s">
        <v>71</v>
      </c>
      <c r="AY480" s="245" t="s">
        <v>136</v>
      </c>
    </row>
    <row r="481" s="15" customFormat="1">
      <c r="A481" s="15"/>
      <c r="B481" s="246"/>
      <c r="C481" s="247"/>
      <c r="D481" s="226" t="s">
        <v>148</v>
      </c>
      <c r="E481" s="248" t="s">
        <v>19</v>
      </c>
      <c r="F481" s="249" t="s">
        <v>150</v>
      </c>
      <c r="G481" s="247"/>
      <c r="H481" s="250">
        <v>42.950000000000003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6" t="s">
        <v>148</v>
      </c>
      <c r="AU481" s="256" t="s">
        <v>81</v>
      </c>
      <c r="AV481" s="15" t="s">
        <v>144</v>
      </c>
      <c r="AW481" s="15" t="s">
        <v>33</v>
      </c>
      <c r="AX481" s="15" t="s">
        <v>79</v>
      </c>
      <c r="AY481" s="256" t="s">
        <v>136</v>
      </c>
    </row>
    <row r="482" s="2" customFormat="1" ht="16.5" customHeight="1">
      <c r="A482" s="40"/>
      <c r="B482" s="41"/>
      <c r="C482" s="206" t="s">
        <v>479</v>
      </c>
      <c r="D482" s="206" t="s">
        <v>139</v>
      </c>
      <c r="E482" s="207" t="s">
        <v>480</v>
      </c>
      <c r="F482" s="208" t="s">
        <v>481</v>
      </c>
      <c r="G482" s="209" t="s">
        <v>162</v>
      </c>
      <c r="H482" s="210">
        <v>42.950000000000003</v>
      </c>
      <c r="I482" s="211"/>
      <c r="J482" s="212">
        <f>ROUND(I482*H482,2)</f>
        <v>0</v>
      </c>
      <c r="K482" s="208" t="s">
        <v>143</v>
      </c>
      <c r="L482" s="46"/>
      <c r="M482" s="213" t="s">
        <v>19</v>
      </c>
      <c r="N482" s="214" t="s">
        <v>42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281</v>
      </c>
      <c r="AT482" s="217" t="s">
        <v>139</v>
      </c>
      <c r="AU482" s="217" t="s">
        <v>81</v>
      </c>
      <c r="AY482" s="19" t="s">
        <v>136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79</v>
      </c>
      <c r="BK482" s="218">
        <f>ROUND(I482*H482,2)</f>
        <v>0</v>
      </c>
      <c r="BL482" s="19" t="s">
        <v>281</v>
      </c>
      <c r="BM482" s="217" t="s">
        <v>482</v>
      </c>
    </row>
    <row r="483" s="2" customFormat="1">
      <c r="A483" s="40"/>
      <c r="B483" s="41"/>
      <c r="C483" s="42"/>
      <c r="D483" s="219" t="s">
        <v>146</v>
      </c>
      <c r="E483" s="42"/>
      <c r="F483" s="220" t="s">
        <v>483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146</v>
      </c>
      <c r="AU483" s="19" t="s">
        <v>81</v>
      </c>
    </row>
    <row r="484" s="13" customFormat="1">
      <c r="A484" s="13"/>
      <c r="B484" s="224"/>
      <c r="C484" s="225"/>
      <c r="D484" s="226" t="s">
        <v>148</v>
      </c>
      <c r="E484" s="227" t="s">
        <v>19</v>
      </c>
      <c r="F484" s="228" t="s">
        <v>476</v>
      </c>
      <c r="G484" s="225"/>
      <c r="H484" s="227" t="s">
        <v>19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148</v>
      </c>
      <c r="AU484" s="234" t="s">
        <v>81</v>
      </c>
      <c r="AV484" s="13" t="s">
        <v>79</v>
      </c>
      <c r="AW484" s="13" t="s">
        <v>33</v>
      </c>
      <c r="AX484" s="13" t="s">
        <v>71</v>
      </c>
      <c r="AY484" s="234" t="s">
        <v>136</v>
      </c>
    </row>
    <row r="485" s="13" customFormat="1">
      <c r="A485" s="13"/>
      <c r="B485" s="224"/>
      <c r="C485" s="225"/>
      <c r="D485" s="226" t="s">
        <v>148</v>
      </c>
      <c r="E485" s="227" t="s">
        <v>19</v>
      </c>
      <c r="F485" s="228" t="s">
        <v>227</v>
      </c>
      <c r="G485" s="225"/>
      <c r="H485" s="227" t="s">
        <v>19</v>
      </c>
      <c r="I485" s="229"/>
      <c r="J485" s="225"/>
      <c r="K485" s="225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148</v>
      </c>
      <c r="AU485" s="234" t="s">
        <v>81</v>
      </c>
      <c r="AV485" s="13" t="s">
        <v>79</v>
      </c>
      <c r="AW485" s="13" t="s">
        <v>33</v>
      </c>
      <c r="AX485" s="13" t="s">
        <v>71</v>
      </c>
      <c r="AY485" s="234" t="s">
        <v>136</v>
      </c>
    </row>
    <row r="486" s="14" customFormat="1">
      <c r="A486" s="14"/>
      <c r="B486" s="235"/>
      <c r="C486" s="236"/>
      <c r="D486" s="226" t="s">
        <v>148</v>
      </c>
      <c r="E486" s="237" t="s">
        <v>19</v>
      </c>
      <c r="F486" s="238" t="s">
        <v>477</v>
      </c>
      <c r="G486" s="236"/>
      <c r="H486" s="239">
        <v>6.5999999999999996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148</v>
      </c>
      <c r="AU486" s="245" t="s">
        <v>81</v>
      </c>
      <c r="AV486" s="14" t="s">
        <v>81</v>
      </c>
      <c r="AW486" s="14" t="s">
        <v>33</v>
      </c>
      <c r="AX486" s="14" t="s">
        <v>71</v>
      </c>
      <c r="AY486" s="245" t="s">
        <v>136</v>
      </c>
    </row>
    <row r="487" s="14" customFormat="1">
      <c r="A487" s="14"/>
      <c r="B487" s="235"/>
      <c r="C487" s="236"/>
      <c r="D487" s="226" t="s">
        <v>148</v>
      </c>
      <c r="E487" s="237" t="s">
        <v>19</v>
      </c>
      <c r="F487" s="238" t="s">
        <v>477</v>
      </c>
      <c r="G487" s="236"/>
      <c r="H487" s="239">
        <v>6.5999999999999996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148</v>
      </c>
      <c r="AU487" s="245" t="s">
        <v>81</v>
      </c>
      <c r="AV487" s="14" t="s">
        <v>81</v>
      </c>
      <c r="AW487" s="14" t="s">
        <v>33</v>
      </c>
      <c r="AX487" s="14" t="s">
        <v>71</v>
      </c>
      <c r="AY487" s="245" t="s">
        <v>136</v>
      </c>
    </row>
    <row r="488" s="13" customFormat="1">
      <c r="A488" s="13"/>
      <c r="B488" s="224"/>
      <c r="C488" s="225"/>
      <c r="D488" s="226" t="s">
        <v>148</v>
      </c>
      <c r="E488" s="227" t="s">
        <v>19</v>
      </c>
      <c r="F488" s="228" t="s">
        <v>224</v>
      </c>
      <c r="G488" s="225"/>
      <c r="H488" s="227" t="s">
        <v>19</v>
      </c>
      <c r="I488" s="229"/>
      <c r="J488" s="225"/>
      <c r="K488" s="225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148</v>
      </c>
      <c r="AU488" s="234" t="s">
        <v>81</v>
      </c>
      <c r="AV488" s="13" t="s">
        <v>79</v>
      </c>
      <c r="AW488" s="13" t="s">
        <v>33</v>
      </c>
      <c r="AX488" s="13" t="s">
        <v>71</v>
      </c>
      <c r="AY488" s="234" t="s">
        <v>136</v>
      </c>
    </row>
    <row r="489" s="14" customFormat="1">
      <c r="A489" s="14"/>
      <c r="B489" s="235"/>
      <c r="C489" s="236"/>
      <c r="D489" s="226" t="s">
        <v>148</v>
      </c>
      <c r="E489" s="237" t="s">
        <v>19</v>
      </c>
      <c r="F489" s="238" t="s">
        <v>478</v>
      </c>
      <c r="G489" s="236"/>
      <c r="H489" s="239">
        <v>29.75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148</v>
      </c>
      <c r="AU489" s="245" t="s">
        <v>81</v>
      </c>
      <c r="AV489" s="14" t="s">
        <v>81</v>
      </c>
      <c r="AW489" s="14" t="s">
        <v>33</v>
      </c>
      <c r="AX489" s="14" t="s">
        <v>71</v>
      </c>
      <c r="AY489" s="245" t="s">
        <v>136</v>
      </c>
    </row>
    <row r="490" s="15" customFormat="1">
      <c r="A490" s="15"/>
      <c r="B490" s="246"/>
      <c r="C490" s="247"/>
      <c r="D490" s="226" t="s">
        <v>148</v>
      </c>
      <c r="E490" s="248" t="s">
        <v>19</v>
      </c>
      <c r="F490" s="249" t="s">
        <v>150</v>
      </c>
      <c r="G490" s="247"/>
      <c r="H490" s="250">
        <v>42.950000000000003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6" t="s">
        <v>148</v>
      </c>
      <c r="AU490" s="256" t="s">
        <v>81</v>
      </c>
      <c r="AV490" s="15" t="s">
        <v>144</v>
      </c>
      <c r="AW490" s="15" t="s">
        <v>33</v>
      </c>
      <c r="AX490" s="15" t="s">
        <v>79</v>
      </c>
      <c r="AY490" s="256" t="s">
        <v>136</v>
      </c>
    </row>
    <row r="491" s="2" customFormat="1" ht="16.5" customHeight="1">
      <c r="A491" s="40"/>
      <c r="B491" s="41"/>
      <c r="C491" s="269" t="s">
        <v>484</v>
      </c>
      <c r="D491" s="269" t="s">
        <v>411</v>
      </c>
      <c r="E491" s="270" t="s">
        <v>485</v>
      </c>
      <c r="F491" s="271" t="s">
        <v>486</v>
      </c>
      <c r="G491" s="272" t="s">
        <v>162</v>
      </c>
      <c r="H491" s="273">
        <v>45.097999999999999</v>
      </c>
      <c r="I491" s="274"/>
      <c r="J491" s="275">
        <f>ROUND(I491*H491,2)</f>
        <v>0</v>
      </c>
      <c r="K491" s="271" t="s">
        <v>143</v>
      </c>
      <c r="L491" s="276"/>
      <c r="M491" s="277" t="s">
        <v>19</v>
      </c>
      <c r="N491" s="278" t="s">
        <v>42</v>
      </c>
      <c r="O491" s="86"/>
      <c r="P491" s="215">
        <f>O491*H491</f>
        <v>0</v>
      </c>
      <c r="Q491" s="215">
        <v>0.0066499999999999997</v>
      </c>
      <c r="R491" s="215">
        <f>Q491*H491</f>
        <v>0.29990169999999999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391</v>
      </c>
      <c r="AT491" s="217" t="s">
        <v>411</v>
      </c>
      <c r="AU491" s="217" t="s">
        <v>81</v>
      </c>
      <c r="AY491" s="19" t="s">
        <v>136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79</v>
      </c>
      <c r="BK491" s="218">
        <f>ROUND(I491*H491,2)</f>
        <v>0</v>
      </c>
      <c r="BL491" s="19" t="s">
        <v>281</v>
      </c>
      <c r="BM491" s="217" t="s">
        <v>487</v>
      </c>
    </row>
    <row r="492" s="13" customFormat="1">
      <c r="A492" s="13"/>
      <c r="B492" s="224"/>
      <c r="C492" s="225"/>
      <c r="D492" s="226" t="s">
        <v>148</v>
      </c>
      <c r="E492" s="227" t="s">
        <v>19</v>
      </c>
      <c r="F492" s="228" t="s">
        <v>476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148</v>
      </c>
      <c r="AU492" s="234" t="s">
        <v>81</v>
      </c>
      <c r="AV492" s="13" t="s">
        <v>79</v>
      </c>
      <c r="AW492" s="13" t="s">
        <v>33</v>
      </c>
      <c r="AX492" s="13" t="s">
        <v>71</v>
      </c>
      <c r="AY492" s="234" t="s">
        <v>136</v>
      </c>
    </row>
    <row r="493" s="13" customFormat="1">
      <c r="A493" s="13"/>
      <c r="B493" s="224"/>
      <c r="C493" s="225"/>
      <c r="D493" s="226" t="s">
        <v>148</v>
      </c>
      <c r="E493" s="227" t="s">
        <v>19</v>
      </c>
      <c r="F493" s="228" t="s">
        <v>227</v>
      </c>
      <c r="G493" s="225"/>
      <c r="H493" s="227" t="s">
        <v>19</v>
      </c>
      <c r="I493" s="229"/>
      <c r="J493" s="225"/>
      <c r="K493" s="225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148</v>
      </c>
      <c r="AU493" s="234" t="s">
        <v>81</v>
      </c>
      <c r="AV493" s="13" t="s">
        <v>79</v>
      </c>
      <c r="AW493" s="13" t="s">
        <v>33</v>
      </c>
      <c r="AX493" s="13" t="s">
        <v>71</v>
      </c>
      <c r="AY493" s="234" t="s">
        <v>136</v>
      </c>
    </row>
    <row r="494" s="14" customFormat="1">
      <c r="A494" s="14"/>
      <c r="B494" s="235"/>
      <c r="C494" s="236"/>
      <c r="D494" s="226" t="s">
        <v>148</v>
      </c>
      <c r="E494" s="237" t="s">
        <v>19</v>
      </c>
      <c r="F494" s="238" t="s">
        <v>477</v>
      </c>
      <c r="G494" s="236"/>
      <c r="H494" s="239">
        <v>6.5999999999999996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148</v>
      </c>
      <c r="AU494" s="245" t="s">
        <v>81</v>
      </c>
      <c r="AV494" s="14" t="s">
        <v>81</v>
      </c>
      <c r="AW494" s="14" t="s">
        <v>33</v>
      </c>
      <c r="AX494" s="14" t="s">
        <v>71</v>
      </c>
      <c r="AY494" s="245" t="s">
        <v>136</v>
      </c>
    </row>
    <row r="495" s="14" customFormat="1">
      <c r="A495" s="14"/>
      <c r="B495" s="235"/>
      <c r="C495" s="236"/>
      <c r="D495" s="226" t="s">
        <v>148</v>
      </c>
      <c r="E495" s="237" t="s">
        <v>19</v>
      </c>
      <c r="F495" s="238" t="s">
        <v>477</v>
      </c>
      <c r="G495" s="236"/>
      <c r="H495" s="239">
        <v>6.5999999999999996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148</v>
      </c>
      <c r="AU495" s="245" t="s">
        <v>81</v>
      </c>
      <c r="AV495" s="14" t="s">
        <v>81</v>
      </c>
      <c r="AW495" s="14" t="s">
        <v>33</v>
      </c>
      <c r="AX495" s="14" t="s">
        <v>71</v>
      </c>
      <c r="AY495" s="245" t="s">
        <v>136</v>
      </c>
    </row>
    <row r="496" s="13" customFormat="1">
      <c r="A496" s="13"/>
      <c r="B496" s="224"/>
      <c r="C496" s="225"/>
      <c r="D496" s="226" t="s">
        <v>148</v>
      </c>
      <c r="E496" s="227" t="s">
        <v>19</v>
      </c>
      <c r="F496" s="228" t="s">
        <v>224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148</v>
      </c>
      <c r="AU496" s="234" t="s">
        <v>81</v>
      </c>
      <c r="AV496" s="13" t="s">
        <v>79</v>
      </c>
      <c r="AW496" s="13" t="s">
        <v>33</v>
      </c>
      <c r="AX496" s="13" t="s">
        <v>71</v>
      </c>
      <c r="AY496" s="234" t="s">
        <v>136</v>
      </c>
    </row>
    <row r="497" s="14" customFormat="1">
      <c r="A497" s="14"/>
      <c r="B497" s="235"/>
      <c r="C497" s="236"/>
      <c r="D497" s="226" t="s">
        <v>148</v>
      </c>
      <c r="E497" s="237" t="s">
        <v>19</v>
      </c>
      <c r="F497" s="238" t="s">
        <v>478</v>
      </c>
      <c r="G497" s="236"/>
      <c r="H497" s="239">
        <v>29.75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148</v>
      </c>
      <c r="AU497" s="245" t="s">
        <v>81</v>
      </c>
      <c r="AV497" s="14" t="s">
        <v>81</v>
      </c>
      <c r="AW497" s="14" t="s">
        <v>33</v>
      </c>
      <c r="AX497" s="14" t="s">
        <v>71</v>
      </c>
      <c r="AY497" s="245" t="s">
        <v>136</v>
      </c>
    </row>
    <row r="498" s="15" customFormat="1">
      <c r="A498" s="15"/>
      <c r="B498" s="246"/>
      <c r="C498" s="247"/>
      <c r="D498" s="226" t="s">
        <v>148</v>
      </c>
      <c r="E498" s="248" t="s">
        <v>19</v>
      </c>
      <c r="F498" s="249" t="s">
        <v>150</v>
      </c>
      <c r="G498" s="247"/>
      <c r="H498" s="250">
        <v>42.950000000000003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148</v>
      </c>
      <c r="AU498" s="256" t="s">
        <v>81</v>
      </c>
      <c r="AV498" s="15" t="s">
        <v>144</v>
      </c>
      <c r="AW498" s="15" t="s">
        <v>33</v>
      </c>
      <c r="AX498" s="15" t="s">
        <v>79</v>
      </c>
      <c r="AY498" s="256" t="s">
        <v>136</v>
      </c>
    </row>
    <row r="499" s="14" customFormat="1">
      <c r="A499" s="14"/>
      <c r="B499" s="235"/>
      <c r="C499" s="236"/>
      <c r="D499" s="226" t="s">
        <v>148</v>
      </c>
      <c r="E499" s="236"/>
      <c r="F499" s="238" t="s">
        <v>488</v>
      </c>
      <c r="G499" s="236"/>
      <c r="H499" s="239">
        <v>45.097999999999999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148</v>
      </c>
      <c r="AU499" s="245" t="s">
        <v>81</v>
      </c>
      <c r="AV499" s="14" t="s">
        <v>81</v>
      </c>
      <c r="AW499" s="14" t="s">
        <v>4</v>
      </c>
      <c r="AX499" s="14" t="s">
        <v>79</v>
      </c>
      <c r="AY499" s="245" t="s">
        <v>136</v>
      </c>
    </row>
    <row r="500" s="2" customFormat="1" ht="24.15" customHeight="1">
      <c r="A500" s="40"/>
      <c r="B500" s="41"/>
      <c r="C500" s="206" t="s">
        <v>489</v>
      </c>
      <c r="D500" s="206" t="s">
        <v>139</v>
      </c>
      <c r="E500" s="207" t="s">
        <v>490</v>
      </c>
      <c r="F500" s="208" t="s">
        <v>491</v>
      </c>
      <c r="G500" s="209" t="s">
        <v>400</v>
      </c>
      <c r="H500" s="268"/>
      <c r="I500" s="211"/>
      <c r="J500" s="212">
        <f>ROUND(I500*H500,2)</f>
        <v>0</v>
      </c>
      <c r="K500" s="208" t="s">
        <v>143</v>
      </c>
      <c r="L500" s="46"/>
      <c r="M500" s="213" t="s">
        <v>19</v>
      </c>
      <c r="N500" s="214" t="s">
        <v>42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281</v>
      </c>
      <c r="AT500" s="217" t="s">
        <v>139</v>
      </c>
      <c r="AU500" s="217" t="s">
        <v>81</v>
      </c>
      <c r="AY500" s="19" t="s">
        <v>136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79</v>
      </c>
      <c r="BK500" s="218">
        <f>ROUND(I500*H500,2)</f>
        <v>0</v>
      </c>
      <c r="BL500" s="19" t="s">
        <v>281</v>
      </c>
      <c r="BM500" s="217" t="s">
        <v>492</v>
      </c>
    </row>
    <row r="501" s="2" customFormat="1">
      <c r="A501" s="40"/>
      <c r="B501" s="41"/>
      <c r="C501" s="42"/>
      <c r="D501" s="219" t="s">
        <v>146</v>
      </c>
      <c r="E501" s="42"/>
      <c r="F501" s="220" t="s">
        <v>493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146</v>
      </c>
      <c r="AU501" s="19" t="s">
        <v>81</v>
      </c>
    </row>
    <row r="502" s="12" customFormat="1" ht="22.8" customHeight="1">
      <c r="A502" s="12"/>
      <c r="B502" s="190"/>
      <c r="C502" s="191"/>
      <c r="D502" s="192" t="s">
        <v>70</v>
      </c>
      <c r="E502" s="204" t="s">
        <v>494</v>
      </c>
      <c r="F502" s="204" t="s">
        <v>495</v>
      </c>
      <c r="G502" s="191"/>
      <c r="H502" s="191"/>
      <c r="I502" s="194"/>
      <c r="J502" s="205">
        <f>BK502</f>
        <v>0</v>
      </c>
      <c r="K502" s="191"/>
      <c r="L502" s="196"/>
      <c r="M502" s="197"/>
      <c r="N502" s="198"/>
      <c r="O502" s="198"/>
      <c r="P502" s="199">
        <f>SUM(P503:P524)</f>
        <v>0</v>
      </c>
      <c r="Q502" s="198"/>
      <c r="R502" s="199">
        <f>SUM(R503:R524)</f>
        <v>0.25206299999999998</v>
      </c>
      <c r="S502" s="198"/>
      <c r="T502" s="200">
        <f>SUM(T503:T524)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1" t="s">
        <v>81</v>
      </c>
      <c r="AT502" s="202" t="s">
        <v>70</v>
      </c>
      <c r="AU502" s="202" t="s">
        <v>79</v>
      </c>
      <c r="AY502" s="201" t="s">
        <v>136</v>
      </c>
      <c r="BK502" s="203">
        <f>SUM(BK503:BK524)</f>
        <v>0</v>
      </c>
    </row>
    <row r="503" s="2" customFormat="1" ht="24.15" customHeight="1">
      <c r="A503" s="40"/>
      <c r="B503" s="41"/>
      <c r="C503" s="206" t="s">
        <v>496</v>
      </c>
      <c r="D503" s="206" t="s">
        <v>139</v>
      </c>
      <c r="E503" s="207" t="s">
        <v>497</v>
      </c>
      <c r="F503" s="208" t="s">
        <v>498</v>
      </c>
      <c r="G503" s="209" t="s">
        <v>162</v>
      </c>
      <c r="H503" s="210">
        <v>6.2999999999999998</v>
      </c>
      <c r="I503" s="211"/>
      <c r="J503" s="212">
        <f>ROUND(I503*H503,2)</f>
        <v>0</v>
      </c>
      <c r="K503" s="208" t="s">
        <v>143</v>
      </c>
      <c r="L503" s="46"/>
      <c r="M503" s="213" t="s">
        <v>19</v>
      </c>
      <c r="N503" s="214" t="s">
        <v>42</v>
      </c>
      <c r="O503" s="86"/>
      <c r="P503" s="215">
        <f>O503*H503</f>
        <v>0</v>
      </c>
      <c r="Q503" s="215">
        <v>0.012</v>
      </c>
      <c r="R503" s="215">
        <f>Q503*H503</f>
        <v>0.075600000000000001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281</v>
      </c>
      <c r="AT503" s="217" t="s">
        <v>139</v>
      </c>
      <c r="AU503" s="217" t="s">
        <v>81</v>
      </c>
      <c r="AY503" s="19" t="s">
        <v>136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79</v>
      </c>
      <c r="BK503" s="218">
        <f>ROUND(I503*H503,2)</f>
        <v>0</v>
      </c>
      <c r="BL503" s="19" t="s">
        <v>281</v>
      </c>
      <c r="BM503" s="217" t="s">
        <v>499</v>
      </c>
    </row>
    <row r="504" s="2" customFormat="1">
      <c r="A504" s="40"/>
      <c r="B504" s="41"/>
      <c r="C504" s="42"/>
      <c r="D504" s="219" t="s">
        <v>146</v>
      </c>
      <c r="E504" s="42"/>
      <c r="F504" s="220" t="s">
        <v>500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146</v>
      </c>
      <c r="AU504" s="19" t="s">
        <v>81</v>
      </c>
    </row>
    <row r="505" s="13" customFormat="1">
      <c r="A505" s="13"/>
      <c r="B505" s="224"/>
      <c r="C505" s="225"/>
      <c r="D505" s="226" t="s">
        <v>148</v>
      </c>
      <c r="E505" s="227" t="s">
        <v>19</v>
      </c>
      <c r="F505" s="228" t="s">
        <v>149</v>
      </c>
      <c r="G505" s="225"/>
      <c r="H505" s="227" t="s">
        <v>19</v>
      </c>
      <c r="I505" s="229"/>
      <c r="J505" s="225"/>
      <c r="K505" s="225"/>
      <c r="L505" s="230"/>
      <c r="M505" s="231"/>
      <c r="N505" s="232"/>
      <c r="O505" s="232"/>
      <c r="P505" s="232"/>
      <c r="Q505" s="232"/>
      <c r="R505" s="232"/>
      <c r="S505" s="232"/>
      <c r="T505" s="23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4" t="s">
        <v>148</v>
      </c>
      <c r="AU505" s="234" t="s">
        <v>81</v>
      </c>
      <c r="AV505" s="13" t="s">
        <v>79</v>
      </c>
      <c r="AW505" s="13" t="s">
        <v>33</v>
      </c>
      <c r="AX505" s="13" t="s">
        <v>71</v>
      </c>
      <c r="AY505" s="234" t="s">
        <v>136</v>
      </c>
    </row>
    <row r="506" s="14" customFormat="1">
      <c r="A506" s="14"/>
      <c r="B506" s="235"/>
      <c r="C506" s="236"/>
      <c r="D506" s="226" t="s">
        <v>148</v>
      </c>
      <c r="E506" s="237" t="s">
        <v>19</v>
      </c>
      <c r="F506" s="238" t="s">
        <v>390</v>
      </c>
      <c r="G506" s="236"/>
      <c r="H506" s="239">
        <v>6.2999999999999998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148</v>
      </c>
      <c r="AU506" s="245" t="s">
        <v>81</v>
      </c>
      <c r="AV506" s="14" t="s">
        <v>81</v>
      </c>
      <c r="AW506" s="14" t="s">
        <v>33</v>
      </c>
      <c r="AX506" s="14" t="s">
        <v>71</v>
      </c>
      <c r="AY506" s="245" t="s">
        <v>136</v>
      </c>
    </row>
    <row r="507" s="15" customFormat="1">
      <c r="A507" s="15"/>
      <c r="B507" s="246"/>
      <c r="C507" s="247"/>
      <c r="D507" s="226" t="s">
        <v>148</v>
      </c>
      <c r="E507" s="248" t="s">
        <v>19</v>
      </c>
      <c r="F507" s="249" t="s">
        <v>150</v>
      </c>
      <c r="G507" s="247"/>
      <c r="H507" s="250">
        <v>6.2999999999999998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6" t="s">
        <v>148</v>
      </c>
      <c r="AU507" s="256" t="s">
        <v>81</v>
      </c>
      <c r="AV507" s="15" t="s">
        <v>144</v>
      </c>
      <c r="AW507" s="15" t="s">
        <v>33</v>
      </c>
      <c r="AX507" s="15" t="s">
        <v>79</v>
      </c>
      <c r="AY507" s="256" t="s">
        <v>136</v>
      </c>
    </row>
    <row r="508" s="2" customFormat="1" ht="24.15" customHeight="1">
      <c r="A508" s="40"/>
      <c r="B508" s="41"/>
      <c r="C508" s="206" t="s">
        <v>501</v>
      </c>
      <c r="D508" s="206" t="s">
        <v>139</v>
      </c>
      <c r="E508" s="207" t="s">
        <v>502</v>
      </c>
      <c r="F508" s="208" t="s">
        <v>503</v>
      </c>
      <c r="G508" s="209" t="s">
        <v>162</v>
      </c>
      <c r="H508" s="210">
        <v>6.2999999999999998</v>
      </c>
      <c r="I508" s="211"/>
      <c r="J508" s="212">
        <f>ROUND(I508*H508,2)</f>
        <v>0</v>
      </c>
      <c r="K508" s="208" t="s">
        <v>143</v>
      </c>
      <c r="L508" s="46"/>
      <c r="M508" s="213" t="s">
        <v>19</v>
      </c>
      <c r="N508" s="214" t="s">
        <v>42</v>
      </c>
      <c r="O508" s="86"/>
      <c r="P508" s="215">
        <f>O508*H508</f>
        <v>0</v>
      </c>
      <c r="Q508" s="215">
        <v>0.0068900000000000003</v>
      </c>
      <c r="R508" s="215">
        <f>Q508*H508</f>
        <v>0.043407000000000001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281</v>
      </c>
      <c r="AT508" s="217" t="s">
        <v>139</v>
      </c>
      <c r="AU508" s="217" t="s">
        <v>81</v>
      </c>
      <c r="AY508" s="19" t="s">
        <v>136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79</v>
      </c>
      <c r="BK508" s="218">
        <f>ROUND(I508*H508,2)</f>
        <v>0</v>
      </c>
      <c r="BL508" s="19" t="s">
        <v>281</v>
      </c>
      <c r="BM508" s="217" t="s">
        <v>504</v>
      </c>
    </row>
    <row r="509" s="2" customFormat="1">
      <c r="A509" s="40"/>
      <c r="B509" s="41"/>
      <c r="C509" s="42"/>
      <c r="D509" s="219" t="s">
        <v>146</v>
      </c>
      <c r="E509" s="42"/>
      <c r="F509" s="220" t="s">
        <v>505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146</v>
      </c>
      <c r="AU509" s="19" t="s">
        <v>81</v>
      </c>
    </row>
    <row r="510" s="13" customFormat="1">
      <c r="A510" s="13"/>
      <c r="B510" s="224"/>
      <c r="C510" s="225"/>
      <c r="D510" s="226" t="s">
        <v>148</v>
      </c>
      <c r="E510" s="227" t="s">
        <v>19</v>
      </c>
      <c r="F510" s="228" t="s">
        <v>149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148</v>
      </c>
      <c r="AU510" s="234" t="s">
        <v>81</v>
      </c>
      <c r="AV510" s="13" t="s">
        <v>79</v>
      </c>
      <c r="AW510" s="13" t="s">
        <v>33</v>
      </c>
      <c r="AX510" s="13" t="s">
        <v>71</v>
      </c>
      <c r="AY510" s="234" t="s">
        <v>136</v>
      </c>
    </row>
    <row r="511" s="14" customFormat="1">
      <c r="A511" s="14"/>
      <c r="B511" s="235"/>
      <c r="C511" s="236"/>
      <c r="D511" s="226" t="s">
        <v>148</v>
      </c>
      <c r="E511" s="237" t="s">
        <v>19</v>
      </c>
      <c r="F511" s="238" t="s">
        <v>390</v>
      </c>
      <c r="G511" s="236"/>
      <c r="H511" s="239">
        <v>6.2999999999999998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148</v>
      </c>
      <c r="AU511" s="245" t="s">
        <v>81</v>
      </c>
      <c r="AV511" s="14" t="s">
        <v>81</v>
      </c>
      <c r="AW511" s="14" t="s">
        <v>33</v>
      </c>
      <c r="AX511" s="14" t="s">
        <v>71</v>
      </c>
      <c r="AY511" s="245" t="s">
        <v>136</v>
      </c>
    </row>
    <row r="512" s="15" customFormat="1">
      <c r="A512" s="15"/>
      <c r="B512" s="246"/>
      <c r="C512" s="247"/>
      <c r="D512" s="226" t="s">
        <v>148</v>
      </c>
      <c r="E512" s="248" t="s">
        <v>19</v>
      </c>
      <c r="F512" s="249" t="s">
        <v>150</v>
      </c>
      <c r="G512" s="247"/>
      <c r="H512" s="250">
        <v>6.2999999999999998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148</v>
      </c>
      <c r="AU512" s="256" t="s">
        <v>81</v>
      </c>
      <c r="AV512" s="15" t="s">
        <v>144</v>
      </c>
      <c r="AW512" s="15" t="s">
        <v>33</v>
      </c>
      <c r="AX512" s="15" t="s">
        <v>79</v>
      </c>
      <c r="AY512" s="256" t="s">
        <v>136</v>
      </c>
    </row>
    <row r="513" s="2" customFormat="1" ht="24.15" customHeight="1">
      <c r="A513" s="40"/>
      <c r="B513" s="41"/>
      <c r="C513" s="269" t="s">
        <v>506</v>
      </c>
      <c r="D513" s="269" t="s">
        <v>411</v>
      </c>
      <c r="E513" s="270" t="s">
        <v>507</v>
      </c>
      <c r="F513" s="271" t="s">
        <v>508</v>
      </c>
      <c r="G513" s="272" t="s">
        <v>162</v>
      </c>
      <c r="H513" s="273">
        <v>6.9299999999999997</v>
      </c>
      <c r="I513" s="274"/>
      <c r="J513" s="275">
        <f>ROUND(I513*H513,2)</f>
        <v>0</v>
      </c>
      <c r="K513" s="271" t="s">
        <v>143</v>
      </c>
      <c r="L513" s="276"/>
      <c r="M513" s="277" t="s">
        <v>19</v>
      </c>
      <c r="N513" s="278" t="s">
        <v>42</v>
      </c>
      <c r="O513" s="86"/>
      <c r="P513" s="215">
        <f>O513*H513</f>
        <v>0</v>
      </c>
      <c r="Q513" s="215">
        <v>0.019199999999999998</v>
      </c>
      <c r="R513" s="215">
        <f>Q513*H513</f>
        <v>0.13305599999999998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391</v>
      </c>
      <c r="AT513" s="217" t="s">
        <v>411</v>
      </c>
      <c r="AU513" s="217" t="s">
        <v>81</v>
      </c>
      <c r="AY513" s="19" t="s">
        <v>136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79</v>
      </c>
      <c r="BK513" s="218">
        <f>ROUND(I513*H513,2)</f>
        <v>0</v>
      </c>
      <c r="BL513" s="19" t="s">
        <v>281</v>
      </c>
      <c r="BM513" s="217" t="s">
        <v>509</v>
      </c>
    </row>
    <row r="514" s="13" customFormat="1">
      <c r="A514" s="13"/>
      <c r="B514" s="224"/>
      <c r="C514" s="225"/>
      <c r="D514" s="226" t="s">
        <v>148</v>
      </c>
      <c r="E514" s="227" t="s">
        <v>19</v>
      </c>
      <c r="F514" s="228" t="s">
        <v>149</v>
      </c>
      <c r="G514" s="225"/>
      <c r="H514" s="227" t="s">
        <v>19</v>
      </c>
      <c r="I514" s="229"/>
      <c r="J514" s="225"/>
      <c r="K514" s="225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148</v>
      </c>
      <c r="AU514" s="234" t="s">
        <v>81</v>
      </c>
      <c r="AV514" s="13" t="s">
        <v>79</v>
      </c>
      <c r="AW514" s="13" t="s">
        <v>33</v>
      </c>
      <c r="AX514" s="13" t="s">
        <v>71</v>
      </c>
      <c r="AY514" s="234" t="s">
        <v>136</v>
      </c>
    </row>
    <row r="515" s="14" customFormat="1">
      <c r="A515" s="14"/>
      <c r="B515" s="235"/>
      <c r="C515" s="236"/>
      <c r="D515" s="226" t="s">
        <v>148</v>
      </c>
      <c r="E515" s="237" t="s">
        <v>19</v>
      </c>
      <c r="F515" s="238" t="s">
        <v>390</v>
      </c>
      <c r="G515" s="236"/>
      <c r="H515" s="239">
        <v>6.2999999999999998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148</v>
      </c>
      <c r="AU515" s="245" t="s">
        <v>81</v>
      </c>
      <c r="AV515" s="14" t="s">
        <v>81</v>
      </c>
      <c r="AW515" s="14" t="s">
        <v>33</v>
      </c>
      <c r="AX515" s="14" t="s">
        <v>71</v>
      </c>
      <c r="AY515" s="245" t="s">
        <v>136</v>
      </c>
    </row>
    <row r="516" s="15" customFormat="1">
      <c r="A516" s="15"/>
      <c r="B516" s="246"/>
      <c r="C516" s="247"/>
      <c r="D516" s="226" t="s">
        <v>148</v>
      </c>
      <c r="E516" s="248" t="s">
        <v>19</v>
      </c>
      <c r="F516" s="249" t="s">
        <v>150</v>
      </c>
      <c r="G516" s="247"/>
      <c r="H516" s="250">
        <v>6.2999999999999998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6" t="s">
        <v>148</v>
      </c>
      <c r="AU516" s="256" t="s">
        <v>81</v>
      </c>
      <c r="AV516" s="15" t="s">
        <v>144</v>
      </c>
      <c r="AW516" s="15" t="s">
        <v>33</v>
      </c>
      <c r="AX516" s="15" t="s">
        <v>79</v>
      </c>
      <c r="AY516" s="256" t="s">
        <v>136</v>
      </c>
    </row>
    <row r="517" s="14" customFormat="1">
      <c r="A517" s="14"/>
      <c r="B517" s="235"/>
      <c r="C517" s="236"/>
      <c r="D517" s="226" t="s">
        <v>148</v>
      </c>
      <c r="E517" s="236"/>
      <c r="F517" s="238" t="s">
        <v>510</v>
      </c>
      <c r="G517" s="236"/>
      <c r="H517" s="239">
        <v>6.9299999999999997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148</v>
      </c>
      <c r="AU517" s="245" t="s">
        <v>81</v>
      </c>
      <c r="AV517" s="14" t="s">
        <v>81</v>
      </c>
      <c r="AW517" s="14" t="s">
        <v>4</v>
      </c>
      <c r="AX517" s="14" t="s">
        <v>79</v>
      </c>
      <c r="AY517" s="245" t="s">
        <v>136</v>
      </c>
    </row>
    <row r="518" s="2" customFormat="1" ht="24.15" customHeight="1">
      <c r="A518" s="40"/>
      <c r="B518" s="41"/>
      <c r="C518" s="206" t="s">
        <v>511</v>
      </c>
      <c r="D518" s="206" t="s">
        <v>139</v>
      </c>
      <c r="E518" s="207" t="s">
        <v>512</v>
      </c>
      <c r="F518" s="208" t="s">
        <v>513</v>
      </c>
      <c r="G518" s="209" t="s">
        <v>162</v>
      </c>
      <c r="H518" s="210">
        <v>6.2999999999999998</v>
      </c>
      <c r="I518" s="211"/>
      <c r="J518" s="212">
        <f>ROUND(I518*H518,2)</f>
        <v>0</v>
      </c>
      <c r="K518" s="208" t="s">
        <v>143</v>
      </c>
      <c r="L518" s="46"/>
      <c r="M518" s="213" t="s">
        <v>19</v>
      </c>
      <c r="N518" s="214" t="s">
        <v>42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281</v>
      </c>
      <c r="AT518" s="217" t="s">
        <v>139</v>
      </c>
      <c r="AU518" s="217" t="s">
        <v>81</v>
      </c>
      <c r="AY518" s="19" t="s">
        <v>136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79</v>
      </c>
      <c r="BK518" s="218">
        <f>ROUND(I518*H518,2)</f>
        <v>0</v>
      </c>
      <c r="BL518" s="19" t="s">
        <v>281</v>
      </c>
      <c r="BM518" s="217" t="s">
        <v>514</v>
      </c>
    </row>
    <row r="519" s="2" customFormat="1">
      <c r="A519" s="40"/>
      <c r="B519" s="41"/>
      <c r="C519" s="42"/>
      <c r="D519" s="219" t="s">
        <v>146</v>
      </c>
      <c r="E519" s="42"/>
      <c r="F519" s="220" t="s">
        <v>515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146</v>
      </c>
      <c r="AU519" s="19" t="s">
        <v>81</v>
      </c>
    </row>
    <row r="520" s="13" customFormat="1">
      <c r="A520" s="13"/>
      <c r="B520" s="224"/>
      <c r="C520" s="225"/>
      <c r="D520" s="226" t="s">
        <v>148</v>
      </c>
      <c r="E520" s="227" t="s">
        <v>19</v>
      </c>
      <c r="F520" s="228" t="s">
        <v>149</v>
      </c>
      <c r="G520" s="225"/>
      <c r="H520" s="227" t="s">
        <v>19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148</v>
      </c>
      <c r="AU520" s="234" t="s">
        <v>81</v>
      </c>
      <c r="AV520" s="13" t="s">
        <v>79</v>
      </c>
      <c r="AW520" s="13" t="s">
        <v>33</v>
      </c>
      <c r="AX520" s="13" t="s">
        <v>71</v>
      </c>
      <c r="AY520" s="234" t="s">
        <v>136</v>
      </c>
    </row>
    <row r="521" s="14" customFormat="1">
      <c r="A521" s="14"/>
      <c r="B521" s="235"/>
      <c r="C521" s="236"/>
      <c r="D521" s="226" t="s">
        <v>148</v>
      </c>
      <c r="E521" s="237" t="s">
        <v>19</v>
      </c>
      <c r="F521" s="238" t="s">
        <v>390</v>
      </c>
      <c r="G521" s="236"/>
      <c r="H521" s="239">
        <v>6.2999999999999998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148</v>
      </c>
      <c r="AU521" s="245" t="s">
        <v>81</v>
      </c>
      <c r="AV521" s="14" t="s">
        <v>81</v>
      </c>
      <c r="AW521" s="14" t="s">
        <v>33</v>
      </c>
      <c r="AX521" s="14" t="s">
        <v>71</v>
      </c>
      <c r="AY521" s="245" t="s">
        <v>136</v>
      </c>
    </row>
    <row r="522" s="15" customFormat="1">
      <c r="A522" s="15"/>
      <c r="B522" s="246"/>
      <c r="C522" s="247"/>
      <c r="D522" s="226" t="s">
        <v>148</v>
      </c>
      <c r="E522" s="248" t="s">
        <v>19</v>
      </c>
      <c r="F522" s="249" t="s">
        <v>150</v>
      </c>
      <c r="G522" s="247"/>
      <c r="H522" s="250">
        <v>6.2999999999999998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6" t="s">
        <v>148</v>
      </c>
      <c r="AU522" s="256" t="s">
        <v>81</v>
      </c>
      <c r="AV522" s="15" t="s">
        <v>144</v>
      </c>
      <c r="AW522" s="15" t="s">
        <v>33</v>
      </c>
      <c r="AX522" s="15" t="s">
        <v>79</v>
      </c>
      <c r="AY522" s="256" t="s">
        <v>136</v>
      </c>
    </row>
    <row r="523" s="2" customFormat="1" ht="24.15" customHeight="1">
      <c r="A523" s="40"/>
      <c r="B523" s="41"/>
      <c r="C523" s="206" t="s">
        <v>516</v>
      </c>
      <c r="D523" s="206" t="s">
        <v>139</v>
      </c>
      <c r="E523" s="207" t="s">
        <v>517</v>
      </c>
      <c r="F523" s="208" t="s">
        <v>518</v>
      </c>
      <c r="G523" s="209" t="s">
        <v>400</v>
      </c>
      <c r="H523" s="268"/>
      <c r="I523" s="211"/>
      <c r="J523" s="212">
        <f>ROUND(I523*H523,2)</f>
        <v>0</v>
      </c>
      <c r="K523" s="208" t="s">
        <v>143</v>
      </c>
      <c r="L523" s="46"/>
      <c r="M523" s="213" t="s">
        <v>19</v>
      </c>
      <c r="N523" s="214" t="s">
        <v>42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281</v>
      </c>
      <c r="AT523" s="217" t="s">
        <v>139</v>
      </c>
      <c r="AU523" s="217" t="s">
        <v>81</v>
      </c>
      <c r="AY523" s="19" t="s">
        <v>136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79</v>
      </c>
      <c r="BK523" s="218">
        <f>ROUND(I523*H523,2)</f>
        <v>0</v>
      </c>
      <c r="BL523" s="19" t="s">
        <v>281</v>
      </c>
      <c r="BM523" s="217" t="s">
        <v>519</v>
      </c>
    </row>
    <row r="524" s="2" customFormat="1">
      <c r="A524" s="40"/>
      <c r="B524" s="41"/>
      <c r="C524" s="42"/>
      <c r="D524" s="219" t="s">
        <v>146</v>
      </c>
      <c r="E524" s="42"/>
      <c r="F524" s="220" t="s">
        <v>520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146</v>
      </c>
      <c r="AU524" s="19" t="s">
        <v>81</v>
      </c>
    </row>
    <row r="525" s="12" customFormat="1" ht="22.8" customHeight="1">
      <c r="A525" s="12"/>
      <c r="B525" s="190"/>
      <c r="C525" s="191"/>
      <c r="D525" s="192" t="s">
        <v>70</v>
      </c>
      <c r="E525" s="204" t="s">
        <v>521</v>
      </c>
      <c r="F525" s="204" t="s">
        <v>522</v>
      </c>
      <c r="G525" s="191"/>
      <c r="H525" s="191"/>
      <c r="I525" s="194"/>
      <c r="J525" s="205">
        <f>BK525</f>
        <v>0</v>
      </c>
      <c r="K525" s="191"/>
      <c r="L525" s="196"/>
      <c r="M525" s="197"/>
      <c r="N525" s="198"/>
      <c r="O525" s="198"/>
      <c r="P525" s="199">
        <f>SUM(P526:P634)</f>
        <v>0</v>
      </c>
      <c r="Q525" s="198"/>
      <c r="R525" s="199">
        <f>SUM(R526:R634)</f>
        <v>1.7521410099999999</v>
      </c>
      <c r="S525" s="198"/>
      <c r="T525" s="200">
        <f>SUM(T526:T634)</f>
        <v>0.17850000000000002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1" t="s">
        <v>81</v>
      </c>
      <c r="AT525" s="202" t="s">
        <v>70</v>
      </c>
      <c r="AU525" s="202" t="s">
        <v>79</v>
      </c>
      <c r="AY525" s="201" t="s">
        <v>136</v>
      </c>
      <c r="BK525" s="203">
        <f>SUM(BK526:BK634)</f>
        <v>0</v>
      </c>
    </row>
    <row r="526" s="2" customFormat="1" ht="16.5" customHeight="1">
      <c r="A526" s="40"/>
      <c r="B526" s="41"/>
      <c r="C526" s="206" t="s">
        <v>523</v>
      </c>
      <c r="D526" s="206" t="s">
        <v>139</v>
      </c>
      <c r="E526" s="207" t="s">
        <v>524</v>
      </c>
      <c r="F526" s="208" t="s">
        <v>525</v>
      </c>
      <c r="G526" s="209" t="s">
        <v>162</v>
      </c>
      <c r="H526" s="210">
        <v>93.090999999999994</v>
      </c>
      <c r="I526" s="211"/>
      <c r="J526" s="212">
        <f>ROUND(I526*H526,2)</f>
        <v>0</v>
      </c>
      <c r="K526" s="208" t="s">
        <v>143</v>
      </c>
      <c r="L526" s="46"/>
      <c r="M526" s="213" t="s">
        <v>19</v>
      </c>
      <c r="N526" s="214" t="s">
        <v>42</v>
      </c>
      <c r="O526" s="86"/>
      <c r="P526" s="215">
        <f>O526*H526</f>
        <v>0</v>
      </c>
      <c r="Q526" s="215">
        <v>0.00020000000000000001</v>
      </c>
      <c r="R526" s="215">
        <f>Q526*H526</f>
        <v>0.018618200000000001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281</v>
      </c>
      <c r="AT526" s="217" t="s">
        <v>139</v>
      </c>
      <c r="AU526" s="217" t="s">
        <v>81</v>
      </c>
      <c r="AY526" s="19" t="s">
        <v>136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79</v>
      </c>
      <c r="BK526" s="218">
        <f>ROUND(I526*H526,2)</f>
        <v>0</v>
      </c>
      <c r="BL526" s="19" t="s">
        <v>281</v>
      </c>
      <c r="BM526" s="217" t="s">
        <v>526</v>
      </c>
    </row>
    <row r="527" s="2" customFormat="1">
      <c r="A527" s="40"/>
      <c r="B527" s="41"/>
      <c r="C527" s="42"/>
      <c r="D527" s="219" t="s">
        <v>146</v>
      </c>
      <c r="E527" s="42"/>
      <c r="F527" s="220" t="s">
        <v>527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146</v>
      </c>
      <c r="AU527" s="19" t="s">
        <v>81</v>
      </c>
    </row>
    <row r="528" s="13" customFormat="1">
      <c r="A528" s="13"/>
      <c r="B528" s="224"/>
      <c r="C528" s="225"/>
      <c r="D528" s="226" t="s">
        <v>148</v>
      </c>
      <c r="E528" s="227" t="s">
        <v>19</v>
      </c>
      <c r="F528" s="228" t="s">
        <v>149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148</v>
      </c>
      <c r="AU528" s="234" t="s">
        <v>81</v>
      </c>
      <c r="AV528" s="13" t="s">
        <v>79</v>
      </c>
      <c r="AW528" s="13" t="s">
        <v>33</v>
      </c>
      <c r="AX528" s="13" t="s">
        <v>71</v>
      </c>
      <c r="AY528" s="234" t="s">
        <v>136</v>
      </c>
    </row>
    <row r="529" s="14" customFormat="1">
      <c r="A529" s="14"/>
      <c r="B529" s="235"/>
      <c r="C529" s="236"/>
      <c r="D529" s="226" t="s">
        <v>148</v>
      </c>
      <c r="E529" s="237" t="s">
        <v>19</v>
      </c>
      <c r="F529" s="238" t="s">
        <v>528</v>
      </c>
      <c r="G529" s="236"/>
      <c r="H529" s="239">
        <v>87.299999999999997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148</v>
      </c>
      <c r="AU529" s="245" t="s">
        <v>81</v>
      </c>
      <c r="AV529" s="14" t="s">
        <v>81</v>
      </c>
      <c r="AW529" s="14" t="s">
        <v>33</v>
      </c>
      <c r="AX529" s="14" t="s">
        <v>71</v>
      </c>
      <c r="AY529" s="245" t="s">
        <v>136</v>
      </c>
    </row>
    <row r="530" s="13" customFormat="1">
      <c r="A530" s="13"/>
      <c r="B530" s="224"/>
      <c r="C530" s="225"/>
      <c r="D530" s="226" t="s">
        <v>148</v>
      </c>
      <c r="E530" s="227" t="s">
        <v>19</v>
      </c>
      <c r="F530" s="228" t="s">
        <v>224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148</v>
      </c>
      <c r="AU530" s="234" t="s">
        <v>81</v>
      </c>
      <c r="AV530" s="13" t="s">
        <v>79</v>
      </c>
      <c r="AW530" s="13" t="s">
        <v>33</v>
      </c>
      <c r="AX530" s="13" t="s">
        <v>71</v>
      </c>
      <c r="AY530" s="234" t="s">
        <v>136</v>
      </c>
    </row>
    <row r="531" s="14" customFormat="1">
      <c r="A531" s="14"/>
      <c r="B531" s="235"/>
      <c r="C531" s="236"/>
      <c r="D531" s="226" t="s">
        <v>148</v>
      </c>
      <c r="E531" s="237" t="s">
        <v>19</v>
      </c>
      <c r="F531" s="238" t="s">
        <v>529</v>
      </c>
      <c r="G531" s="236"/>
      <c r="H531" s="239">
        <v>0.81299999999999994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148</v>
      </c>
      <c r="AU531" s="245" t="s">
        <v>81</v>
      </c>
      <c r="AV531" s="14" t="s">
        <v>81</v>
      </c>
      <c r="AW531" s="14" t="s">
        <v>33</v>
      </c>
      <c r="AX531" s="14" t="s">
        <v>71</v>
      </c>
      <c r="AY531" s="245" t="s">
        <v>136</v>
      </c>
    </row>
    <row r="532" s="14" customFormat="1">
      <c r="A532" s="14"/>
      <c r="B532" s="235"/>
      <c r="C532" s="236"/>
      <c r="D532" s="226" t="s">
        <v>148</v>
      </c>
      <c r="E532" s="237" t="s">
        <v>19</v>
      </c>
      <c r="F532" s="238" t="s">
        <v>530</v>
      </c>
      <c r="G532" s="236"/>
      <c r="H532" s="239">
        <v>3.9430000000000001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148</v>
      </c>
      <c r="AU532" s="245" t="s">
        <v>81</v>
      </c>
      <c r="AV532" s="14" t="s">
        <v>81</v>
      </c>
      <c r="AW532" s="14" t="s">
        <v>33</v>
      </c>
      <c r="AX532" s="14" t="s">
        <v>71</v>
      </c>
      <c r="AY532" s="245" t="s">
        <v>136</v>
      </c>
    </row>
    <row r="533" s="14" customFormat="1">
      <c r="A533" s="14"/>
      <c r="B533" s="235"/>
      <c r="C533" s="236"/>
      <c r="D533" s="226" t="s">
        <v>148</v>
      </c>
      <c r="E533" s="237" t="s">
        <v>19</v>
      </c>
      <c r="F533" s="238" t="s">
        <v>531</v>
      </c>
      <c r="G533" s="236"/>
      <c r="H533" s="239">
        <v>1.0349999999999999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148</v>
      </c>
      <c r="AU533" s="245" t="s">
        <v>81</v>
      </c>
      <c r="AV533" s="14" t="s">
        <v>81</v>
      </c>
      <c r="AW533" s="14" t="s">
        <v>33</v>
      </c>
      <c r="AX533" s="14" t="s">
        <v>71</v>
      </c>
      <c r="AY533" s="245" t="s">
        <v>136</v>
      </c>
    </row>
    <row r="534" s="15" customFormat="1">
      <c r="A534" s="15"/>
      <c r="B534" s="246"/>
      <c r="C534" s="247"/>
      <c r="D534" s="226" t="s">
        <v>148</v>
      </c>
      <c r="E534" s="248" t="s">
        <v>19</v>
      </c>
      <c r="F534" s="249" t="s">
        <v>150</v>
      </c>
      <c r="G534" s="247"/>
      <c r="H534" s="250">
        <v>93.090999999999994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148</v>
      </c>
      <c r="AU534" s="256" t="s">
        <v>81</v>
      </c>
      <c r="AV534" s="15" t="s">
        <v>144</v>
      </c>
      <c r="AW534" s="15" t="s">
        <v>33</v>
      </c>
      <c r="AX534" s="15" t="s">
        <v>79</v>
      </c>
      <c r="AY534" s="256" t="s">
        <v>136</v>
      </c>
    </row>
    <row r="535" s="2" customFormat="1" ht="21.75" customHeight="1">
      <c r="A535" s="40"/>
      <c r="B535" s="41"/>
      <c r="C535" s="206" t="s">
        <v>532</v>
      </c>
      <c r="D535" s="206" t="s">
        <v>139</v>
      </c>
      <c r="E535" s="207" t="s">
        <v>533</v>
      </c>
      <c r="F535" s="208" t="s">
        <v>534</v>
      </c>
      <c r="G535" s="209" t="s">
        <v>162</v>
      </c>
      <c r="H535" s="210">
        <v>93.090999999999994</v>
      </c>
      <c r="I535" s="211"/>
      <c r="J535" s="212">
        <f>ROUND(I535*H535,2)</f>
        <v>0</v>
      </c>
      <c r="K535" s="208" t="s">
        <v>143</v>
      </c>
      <c r="L535" s="46"/>
      <c r="M535" s="213" t="s">
        <v>19</v>
      </c>
      <c r="N535" s="214" t="s">
        <v>42</v>
      </c>
      <c r="O535" s="86"/>
      <c r="P535" s="215">
        <f>O535*H535</f>
        <v>0</v>
      </c>
      <c r="Q535" s="215">
        <v>0.014999999999999999</v>
      </c>
      <c r="R535" s="215">
        <f>Q535*H535</f>
        <v>1.3963649999999999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281</v>
      </c>
      <c r="AT535" s="217" t="s">
        <v>139</v>
      </c>
      <c r="AU535" s="217" t="s">
        <v>81</v>
      </c>
      <c r="AY535" s="19" t="s">
        <v>136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79</v>
      </c>
      <c r="BK535" s="218">
        <f>ROUND(I535*H535,2)</f>
        <v>0</v>
      </c>
      <c r="BL535" s="19" t="s">
        <v>281</v>
      </c>
      <c r="BM535" s="217" t="s">
        <v>535</v>
      </c>
    </row>
    <row r="536" s="2" customFormat="1">
      <c r="A536" s="40"/>
      <c r="B536" s="41"/>
      <c r="C536" s="42"/>
      <c r="D536" s="219" t="s">
        <v>146</v>
      </c>
      <c r="E536" s="42"/>
      <c r="F536" s="220" t="s">
        <v>536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146</v>
      </c>
      <c r="AU536" s="19" t="s">
        <v>81</v>
      </c>
    </row>
    <row r="537" s="13" customFormat="1">
      <c r="A537" s="13"/>
      <c r="B537" s="224"/>
      <c r="C537" s="225"/>
      <c r="D537" s="226" t="s">
        <v>148</v>
      </c>
      <c r="E537" s="227" t="s">
        <v>19</v>
      </c>
      <c r="F537" s="228" t="s">
        <v>149</v>
      </c>
      <c r="G537" s="225"/>
      <c r="H537" s="227" t="s">
        <v>19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148</v>
      </c>
      <c r="AU537" s="234" t="s">
        <v>81</v>
      </c>
      <c r="AV537" s="13" t="s">
        <v>79</v>
      </c>
      <c r="AW537" s="13" t="s">
        <v>33</v>
      </c>
      <c r="AX537" s="13" t="s">
        <v>71</v>
      </c>
      <c r="AY537" s="234" t="s">
        <v>136</v>
      </c>
    </row>
    <row r="538" s="14" customFormat="1">
      <c r="A538" s="14"/>
      <c r="B538" s="235"/>
      <c r="C538" s="236"/>
      <c r="D538" s="226" t="s">
        <v>148</v>
      </c>
      <c r="E538" s="237" t="s">
        <v>19</v>
      </c>
      <c r="F538" s="238" t="s">
        <v>528</v>
      </c>
      <c r="G538" s="236"/>
      <c r="H538" s="239">
        <v>87.299999999999997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148</v>
      </c>
      <c r="AU538" s="245" t="s">
        <v>81</v>
      </c>
      <c r="AV538" s="14" t="s">
        <v>81</v>
      </c>
      <c r="AW538" s="14" t="s">
        <v>33</v>
      </c>
      <c r="AX538" s="14" t="s">
        <v>71</v>
      </c>
      <c r="AY538" s="245" t="s">
        <v>136</v>
      </c>
    </row>
    <row r="539" s="13" customFormat="1">
      <c r="A539" s="13"/>
      <c r="B539" s="224"/>
      <c r="C539" s="225"/>
      <c r="D539" s="226" t="s">
        <v>148</v>
      </c>
      <c r="E539" s="227" t="s">
        <v>19</v>
      </c>
      <c r="F539" s="228" t="s">
        <v>224</v>
      </c>
      <c r="G539" s="225"/>
      <c r="H539" s="227" t="s">
        <v>19</v>
      </c>
      <c r="I539" s="229"/>
      <c r="J539" s="225"/>
      <c r="K539" s="225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148</v>
      </c>
      <c r="AU539" s="234" t="s">
        <v>81</v>
      </c>
      <c r="AV539" s="13" t="s">
        <v>79</v>
      </c>
      <c r="AW539" s="13" t="s">
        <v>33</v>
      </c>
      <c r="AX539" s="13" t="s">
        <v>71</v>
      </c>
      <c r="AY539" s="234" t="s">
        <v>136</v>
      </c>
    </row>
    <row r="540" s="14" customFormat="1">
      <c r="A540" s="14"/>
      <c r="B540" s="235"/>
      <c r="C540" s="236"/>
      <c r="D540" s="226" t="s">
        <v>148</v>
      </c>
      <c r="E540" s="237" t="s">
        <v>19</v>
      </c>
      <c r="F540" s="238" t="s">
        <v>529</v>
      </c>
      <c r="G540" s="236"/>
      <c r="H540" s="239">
        <v>0.81299999999999994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148</v>
      </c>
      <c r="AU540" s="245" t="s">
        <v>81</v>
      </c>
      <c r="AV540" s="14" t="s">
        <v>81</v>
      </c>
      <c r="AW540" s="14" t="s">
        <v>33</v>
      </c>
      <c r="AX540" s="14" t="s">
        <v>71</v>
      </c>
      <c r="AY540" s="245" t="s">
        <v>136</v>
      </c>
    </row>
    <row r="541" s="14" customFormat="1">
      <c r="A541" s="14"/>
      <c r="B541" s="235"/>
      <c r="C541" s="236"/>
      <c r="D541" s="226" t="s">
        <v>148</v>
      </c>
      <c r="E541" s="237" t="s">
        <v>19</v>
      </c>
      <c r="F541" s="238" t="s">
        <v>530</v>
      </c>
      <c r="G541" s="236"/>
      <c r="H541" s="239">
        <v>3.9430000000000001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148</v>
      </c>
      <c r="AU541" s="245" t="s">
        <v>81</v>
      </c>
      <c r="AV541" s="14" t="s">
        <v>81</v>
      </c>
      <c r="AW541" s="14" t="s">
        <v>33</v>
      </c>
      <c r="AX541" s="14" t="s">
        <v>71</v>
      </c>
      <c r="AY541" s="245" t="s">
        <v>136</v>
      </c>
    </row>
    <row r="542" s="14" customFormat="1">
      <c r="A542" s="14"/>
      <c r="B542" s="235"/>
      <c r="C542" s="236"/>
      <c r="D542" s="226" t="s">
        <v>148</v>
      </c>
      <c r="E542" s="237" t="s">
        <v>19</v>
      </c>
      <c r="F542" s="238" t="s">
        <v>531</v>
      </c>
      <c r="G542" s="236"/>
      <c r="H542" s="239">
        <v>1.0349999999999999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148</v>
      </c>
      <c r="AU542" s="245" t="s">
        <v>81</v>
      </c>
      <c r="AV542" s="14" t="s">
        <v>81</v>
      </c>
      <c r="AW542" s="14" t="s">
        <v>33</v>
      </c>
      <c r="AX542" s="14" t="s">
        <v>71</v>
      </c>
      <c r="AY542" s="245" t="s">
        <v>136</v>
      </c>
    </row>
    <row r="543" s="15" customFormat="1">
      <c r="A543" s="15"/>
      <c r="B543" s="246"/>
      <c r="C543" s="247"/>
      <c r="D543" s="226" t="s">
        <v>148</v>
      </c>
      <c r="E543" s="248" t="s">
        <v>19</v>
      </c>
      <c r="F543" s="249" t="s">
        <v>150</v>
      </c>
      <c r="G543" s="247"/>
      <c r="H543" s="250">
        <v>93.090999999999994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6" t="s">
        <v>148</v>
      </c>
      <c r="AU543" s="256" t="s">
        <v>81</v>
      </c>
      <c r="AV543" s="15" t="s">
        <v>144</v>
      </c>
      <c r="AW543" s="15" t="s">
        <v>33</v>
      </c>
      <c r="AX543" s="15" t="s">
        <v>79</v>
      </c>
      <c r="AY543" s="256" t="s">
        <v>136</v>
      </c>
    </row>
    <row r="544" s="2" customFormat="1" ht="16.5" customHeight="1">
      <c r="A544" s="40"/>
      <c r="B544" s="41"/>
      <c r="C544" s="206" t="s">
        <v>537</v>
      </c>
      <c r="D544" s="206" t="s">
        <v>139</v>
      </c>
      <c r="E544" s="207" t="s">
        <v>538</v>
      </c>
      <c r="F544" s="208" t="s">
        <v>539</v>
      </c>
      <c r="G544" s="209" t="s">
        <v>162</v>
      </c>
      <c r="H544" s="210">
        <v>71.400000000000006</v>
      </c>
      <c r="I544" s="211"/>
      <c r="J544" s="212">
        <f>ROUND(I544*H544,2)</f>
        <v>0</v>
      </c>
      <c r="K544" s="208" t="s">
        <v>143</v>
      </c>
      <c r="L544" s="46"/>
      <c r="M544" s="213" t="s">
        <v>19</v>
      </c>
      <c r="N544" s="214" t="s">
        <v>42</v>
      </c>
      <c r="O544" s="86"/>
      <c r="P544" s="215">
        <f>O544*H544</f>
        <v>0</v>
      </c>
      <c r="Q544" s="215">
        <v>0</v>
      </c>
      <c r="R544" s="215">
        <f>Q544*H544</f>
        <v>0</v>
      </c>
      <c r="S544" s="215">
        <v>0.0025000000000000001</v>
      </c>
      <c r="T544" s="216">
        <f>S544*H544</f>
        <v>0.17850000000000002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281</v>
      </c>
      <c r="AT544" s="217" t="s">
        <v>139</v>
      </c>
      <c r="AU544" s="217" t="s">
        <v>81</v>
      </c>
      <c r="AY544" s="19" t="s">
        <v>136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79</v>
      </c>
      <c r="BK544" s="218">
        <f>ROUND(I544*H544,2)</f>
        <v>0</v>
      </c>
      <c r="BL544" s="19" t="s">
        <v>281</v>
      </c>
      <c r="BM544" s="217" t="s">
        <v>540</v>
      </c>
    </row>
    <row r="545" s="2" customFormat="1">
      <c r="A545" s="40"/>
      <c r="B545" s="41"/>
      <c r="C545" s="42"/>
      <c r="D545" s="219" t="s">
        <v>146</v>
      </c>
      <c r="E545" s="42"/>
      <c r="F545" s="220" t="s">
        <v>541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146</v>
      </c>
      <c r="AU545" s="19" t="s">
        <v>81</v>
      </c>
    </row>
    <row r="546" s="13" customFormat="1">
      <c r="A546" s="13"/>
      <c r="B546" s="224"/>
      <c r="C546" s="225"/>
      <c r="D546" s="226" t="s">
        <v>148</v>
      </c>
      <c r="E546" s="227" t="s">
        <v>19</v>
      </c>
      <c r="F546" s="228" t="s">
        <v>251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148</v>
      </c>
      <c r="AU546" s="234" t="s">
        <v>81</v>
      </c>
      <c r="AV546" s="13" t="s">
        <v>79</v>
      </c>
      <c r="AW546" s="13" t="s">
        <v>33</v>
      </c>
      <c r="AX546" s="13" t="s">
        <v>71</v>
      </c>
      <c r="AY546" s="234" t="s">
        <v>136</v>
      </c>
    </row>
    <row r="547" s="14" customFormat="1">
      <c r="A547" s="14"/>
      <c r="B547" s="235"/>
      <c r="C547" s="236"/>
      <c r="D547" s="226" t="s">
        <v>148</v>
      </c>
      <c r="E547" s="237" t="s">
        <v>19</v>
      </c>
      <c r="F547" s="238" t="s">
        <v>542</v>
      </c>
      <c r="G547" s="236"/>
      <c r="H547" s="239">
        <v>71.400000000000006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148</v>
      </c>
      <c r="AU547" s="245" t="s">
        <v>81</v>
      </c>
      <c r="AV547" s="14" t="s">
        <v>81</v>
      </c>
      <c r="AW547" s="14" t="s">
        <v>33</v>
      </c>
      <c r="AX547" s="14" t="s">
        <v>71</v>
      </c>
      <c r="AY547" s="245" t="s">
        <v>136</v>
      </c>
    </row>
    <row r="548" s="15" customFormat="1">
      <c r="A548" s="15"/>
      <c r="B548" s="246"/>
      <c r="C548" s="247"/>
      <c r="D548" s="226" t="s">
        <v>148</v>
      </c>
      <c r="E548" s="248" t="s">
        <v>19</v>
      </c>
      <c r="F548" s="249" t="s">
        <v>150</v>
      </c>
      <c r="G548" s="247"/>
      <c r="H548" s="250">
        <v>71.400000000000006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6" t="s">
        <v>148</v>
      </c>
      <c r="AU548" s="256" t="s">
        <v>81</v>
      </c>
      <c r="AV548" s="15" t="s">
        <v>144</v>
      </c>
      <c r="AW548" s="15" t="s">
        <v>33</v>
      </c>
      <c r="AX548" s="15" t="s">
        <v>79</v>
      </c>
      <c r="AY548" s="256" t="s">
        <v>136</v>
      </c>
    </row>
    <row r="549" s="2" customFormat="1" ht="16.5" customHeight="1">
      <c r="A549" s="40"/>
      <c r="B549" s="41"/>
      <c r="C549" s="206" t="s">
        <v>543</v>
      </c>
      <c r="D549" s="206" t="s">
        <v>139</v>
      </c>
      <c r="E549" s="207" t="s">
        <v>544</v>
      </c>
      <c r="F549" s="208" t="s">
        <v>545</v>
      </c>
      <c r="G549" s="209" t="s">
        <v>162</v>
      </c>
      <c r="H549" s="210">
        <v>26.991</v>
      </c>
      <c r="I549" s="211"/>
      <c r="J549" s="212">
        <f>ROUND(I549*H549,2)</f>
        <v>0</v>
      </c>
      <c r="K549" s="208" t="s">
        <v>143</v>
      </c>
      <c r="L549" s="46"/>
      <c r="M549" s="213" t="s">
        <v>19</v>
      </c>
      <c r="N549" s="214" t="s">
        <v>42</v>
      </c>
      <c r="O549" s="86"/>
      <c r="P549" s="215">
        <f>O549*H549</f>
        <v>0</v>
      </c>
      <c r="Q549" s="215">
        <v>0.00029999999999999997</v>
      </c>
      <c r="R549" s="215">
        <f>Q549*H549</f>
        <v>0.0080973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281</v>
      </c>
      <c r="AT549" s="217" t="s">
        <v>139</v>
      </c>
      <c r="AU549" s="217" t="s">
        <v>81</v>
      </c>
      <c r="AY549" s="19" t="s">
        <v>136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79</v>
      </c>
      <c r="BK549" s="218">
        <f>ROUND(I549*H549,2)</f>
        <v>0</v>
      </c>
      <c r="BL549" s="19" t="s">
        <v>281</v>
      </c>
      <c r="BM549" s="217" t="s">
        <v>546</v>
      </c>
    </row>
    <row r="550" s="2" customFormat="1">
      <c r="A550" s="40"/>
      <c r="B550" s="41"/>
      <c r="C550" s="42"/>
      <c r="D550" s="219" t="s">
        <v>146</v>
      </c>
      <c r="E550" s="42"/>
      <c r="F550" s="220" t="s">
        <v>547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146</v>
      </c>
      <c r="AU550" s="19" t="s">
        <v>81</v>
      </c>
    </row>
    <row r="551" s="13" customFormat="1">
      <c r="A551" s="13"/>
      <c r="B551" s="224"/>
      <c r="C551" s="225"/>
      <c r="D551" s="226" t="s">
        <v>148</v>
      </c>
      <c r="E551" s="227" t="s">
        <v>19</v>
      </c>
      <c r="F551" s="228" t="s">
        <v>149</v>
      </c>
      <c r="G551" s="225"/>
      <c r="H551" s="227" t="s">
        <v>19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148</v>
      </c>
      <c r="AU551" s="234" t="s">
        <v>81</v>
      </c>
      <c r="AV551" s="13" t="s">
        <v>79</v>
      </c>
      <c r="AW551" s="13" t="s">
        <v>33</v>
      </c>
      <c r="AX551" s="13" t="s">
        <v>71</v>
      </c>
      <c r="AY551" s="234" t="s">
        <v>136</v>
      </c>
    </row>
    <row r="552" s="14" customFormat="1">
      <c r="A552" s="14"/>
      <c r="B552" s="235"/>
      <c r="C552" s="236"/>
      <c r="D552" s="226" t="s">
        <v>148</v>
      </c>
      <c r="E552" s="237" t="s">
        <v>19</v>
      </c>
      <c r="F552" s="238" t="s">
        <v>548</v>
      </c>
      <c r="G552" s="236"/>
      <c r="H552" s="239">
        <v>21.199999999999999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5" t="s">
        <v>148</v>
      </c>
      <c r="AU552" s="245" t="s">
        <v>81</v>
      </c>
      <c r="AV552" s="14" t="s">
        <v>81</v>
      </c>
      <c r="AW552" s="14" t="s">
        <v>33</v>
      </c>
      <c r="AX552" s="14" t="s">
        <v>71</v>
      </c>
      <c r="AY552" s="245" t="s">
        <v>136</v>
      </c>
    </row>
    <row r="553" s="13" customFormat="1">
      <c r="A553" s="13"/>
      <c r="B553" s="224"/>
      <c r="C553" s="225"/>
      <c r="D553" s="226" t="s">
        <v>148</v>
      </c>
      <c r="E553" s="227" t="s">
        <v>19</v>
      </c>
      <c r="F553" s="228" t="s">
        <v>224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148</v>
      </c>
      <c r="AU553" s="234" t="s">
        <v>81</v>
      </c>
      <c r="AV553" s="13" t="s">
        <v>79</v>
      </c>
      <c r="AW553" s="13" t="s">
        <v>33</v>
      </c>
      <c r="AX553" s="13" t="s">
        <v>71</v>
      </c>
      <c r="AY553" s="234" t="s">
        <v>136</v>
      </c>
    </row>
    <row r="554" s="14" customFormat="1">
      <c r="A554" s="14"/>
      <c r="B554" s="235"/>
      <c r="C554" s="236"/>
      <c r="D554" s="226" t="s">
        <v>148</v>
      </c>
      <c r="E554" s="237" t="s">
        <v>19</v>
      </c>
      <c r="F554" s="238" t="s">
        <v>529</v>
      </c>
      <c r="G554" s="236"/>
      <c r="H554" s="239">
        <v>0.81299999999999994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148</v>
      </c>
      <c r="AU554" s="245" t="s">
        <v>81</v>
      </c>
      <c r="AV554" s="14" t="s">
        <v>81</v>
      </c>
      <c r="AW554" s="14" t="s">
        <v>33</v>
      </c>
      <c r="AX554" s="14" t="s">
        <v>71</v>
      </c>
      <c r="AY554" s="245" t="s">
        <v>136</v>
      </c>
    </row>
    <row r="555" s="14" customFormat="1">
      <c r="A555" s="14"/>
      <c r="B555" s="235"/>
      <c r="C555" s="236"/>
      <c r="D555" s="226" t="s">
        <v>148</v>
      </c>
      <c r="E555" s="237" t="s">
        <v>19</v>
      </c>
      <c r="F555" s="238" t="s">
        <v>530</v>
      </c>
      <c r="G555" s="236"/>
      <c r="H555" s="239">
        <v>3.9430000000000001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148</v>
      </c>
      <c r="AU555" s="245" t="s">
        <v>81</v>
      </c>
      <c r="AV555" s="14" t="s">
        <v>81</v>
      </c>
      <c r="AW555" s="14" t="s">
        <v>33</v>
      </c>
      <c r="AX555" s="14" t="s">
        <v>71</v>
      </c>
      <c r="AY555" s="245" t="s">
        <v>136</v>
      </c>
    </row>
    <row r="556" s="14" customFormat="1">
      <c r="A556" s="14"/>
      <c r="B556" s="235"/>
      <c r="C556" s="236"/>
      <c r="D556" s="226" t="s">
        <v>148</v>
      </c>
      <c r="E556" s="237" t="s">
        <v>19</v>
      </c>
      <c r="F556" s="238" t="s">
        <v>531</v>
      </c>
      <c r="G556" s="236"/>
      <c r="H556" s="239">
        <v>1.0349999999999999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148</v>
      </c>
      <c r="AU556" s="245" t="s">
        <v>81</v>
      </c>
      <c r="AV556" s="14" t="s">
        <v>81</v>
      </c>
      <c r="AW556" s="14" t="s">
        <v>33</v>
      </c>
      <c r="AX556" s="14" t="s">
        <v>71</v>
      </c>
      <c r="AY556" s="245" t="s">
        <v>136</v>
      </c>
    </row>
    <row r="557" s="15" customFormat="1">
      <c r="A557" s="15"/>
      <c r="B557" s="246"/>
      <c r="C557" s="247"/>
      <c r="D557" s="226" t="s">
        <v>148</v>
      </c>
      <c r="E557" s="248" t="s">
        <v>19</v>
      </c>
      <c r="F557" s="249" t="s">
        <v>150</v>
      </c>
      <c r="G557" s="247"/>
      <c r="H557" s="250">
        <v>26.991</v>
      </c>
      <c r="I557" s="251"/>
      <c r="J557" s="247"/>
      <c r="K557" s="247"/>
      <c r="L557" s="252"/>
      <c r="M557" s="253"/>
      <c r="N557" s="254"/>
      <c r="O557" s="254"/>
      <c r="P557" s="254"/>
      <c r="Q557" s="254"/>
      <c r="R557" s="254"/>
      <c r="S557" s="254"/>
      <c r="T557" s="25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6" t="s">
        <v>148</v>
      </c>
      <c r="AU557" s="256" t="s">
        <v>81</v>
      </c>
      <c r="AV557" s="15" t="s">
        <v>144</v>
      </c>
      <c r="AW557" s="15" t="s">
        <v>33</v>
      </c>
      <c r="AX557" s="15" t="s">
        <v>79</v>
      </c>
      <c r="AY557" s="256" t="s">
        <v>136</v>
      </c>
    </row>
    <row r="558" s="2" customFormat="1" ht="16.5" customHeight="1">
      <c r="A558" s="40"/>
      <c r="B558" s="41"/>
      <c r="C558" s="269" t="s">
        <v>549</v>
      </c>
      <c r="D558" s="269" t="s">
        <v>411</v>
      </c>
      <c r="E558" s="270" t="s">
        <v>550</v>
      </c>
      <c r="F558" s="271" t="s">
        <v>551</v>
      </c>
      <c r="G558" s="272" t="s">
        <v>162</v>
      </c>
      <c r="H558" s="273">
        <v>29.690000000000001</v>
      </c>
      <c r="I558" s="274"/>
      <c r="J558" s="275">
        <f>ROUND(I558*H558,2)</f>
        <v>0</v>
      </c>
      <c r="K558" s="271" t="s">
        <v>143</v>
      </c>
      <c r="L558" s="276"/>
      <c r="M558" s="277" t="s">
        <v>19</v>
      </c>
      <c r="N558" s="278" t="s">
        <v>42</v>
      </c>
      <c r="O558" s="86"/>
      <c r="P558" s="215">
        <f>O558*H558</f>
        <v>0</v>
      </c>
      <c r="Q558" s="215">
        <v>0.0028300000000000001</v>
      </c>
      <c r="R558" s="215">
        <f>Q558*H558</f>
        <v>0.084022700000000006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391</v>
      </c>
      <c r="AT558" s="217" t="s">
        <v>411</v>
      </c>
      <c r="AU558" s="217" t="s">
        <v>81</v>
      </c>
      <c r="AY558" s="19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79</v>
      </c>
      <c r="BK558" s="218">
        <f>ROUND(I558*H558,2)</f>
        <v>0</v>
      </c>
      <c r="BL558" s="19" t="s">
        <v>281</v>
      </c>
      <c r="BM558" s="217" t="s">
        <v>552</v>
      </c>
    </row>
    <row r="559" s="13" customFormat="1">
      <c r="A559" s="13"/>
      <c r="B559" s="224"/>
      <c r="C559" s="225"/>
      <c r="D559" s="226" t="s">
        <v>148</v>
      </c>
      <c r="E559" s="227" t="s">
        <v>19</v>
      </c>
      <c r="F559" s="228" t="s">
        <v>149</v>
      </c>
      <c r="G559" s="225"/>
      <c r="H559" s="227" t="s">
        <v>19</v>
      </c>
      <c r="I559" s="229"/>
      <c r="J559" s="225"/>
      <c r="K559" s="225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148</v>
      </c>
      <c r="AU559" s="234" t="s">
        <v>81</v>
      </c>
      <c r="AV559" s="13" t="s">
        <v>79</v>
      </c>
      <c r="AW559" s="13" t="s">
        <v>33</v>
      </c>
      <c r="AX559" s="13" t="s">
        <v>71</v>
      </c>
      <c r="AY559" s="234" t="s">
        <v>136</v>
      </c>
    </row>
    <row r="560" s="14" customFormat="1">
      <c r="A560" s="14"/>
      <c r="B560" s="235"/>
      <c r="C560" s="236"/>
      <c r="D560" s="226" t="s">
        <v>148</v>
      </c>
      <c r="E560" s="237" t="s">
        <v>19</v>
      </c>
      <c r="F560" s="238" t="s">
        <v>548</v>
      </c>
      <c r="G560" s="236"/>
      <c r="H560" s="239">
        <v>21.199999999999999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148</v>
      </c>
      <c r="AU560" s="245" t="s">
        <v>81</v>
      </c>
      <c r="AV560" s="14" t="s">
        <v>81</v>
      </c>
      <c r="AW560" s="14" t="s">
        <v>33</v>
      </c>
      <c r="AX560" s="14" t="s">
        <v>71</v>
      </c>
      <c r="AY560" s="245" t="s">
        <v>136</v>
      </c>
    </row>
    <row r="561" s="13" customFormat="1">
      <c r="A561" s="13"/>
      <c r="B561" s="224"/>
      <c r="C561" s="225"/>
      <c r="D561" s="226" t="s">
        <v>148</v>
      </c>
      <c r="E561" s="227" t="s">
        <v>19</v>
      </c>
      <c r="F561" s="228" t="s">
        <v>224</v>
      </c>
      <c r="G561" s="225"/>
      <c r="H561" s="227" t="s">
        <v>19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148</v>
      </c>
      <c r="AU561" s="234" t="s">
        <v>81</v>
      </c>
      <c r="AV561" s="13" t="s">
        <v>79</v>
      </c>
      <c r="AW561" s="13" t="s">
        <v>33</v>
      </c>
      <c r="AX561" s="13" t="s">
        <v>71</v>
      </c>
      <c r="AY561" s="234" t="s">
        <v>136</v>
      </c>
    </row>
    <row r="562" s="14" customFormat="1">
      <c r="A562" s="14"/>
      <c r="B562" s="235"/>
      <c r="C562" s="236"/>
      <c r="D562" s="226" t="s">
        <v>148</v>
      </c>
      <c r="E562" s="237" t="s">
        <v>19</v>
      </c>
      <c r="F562" s="238" t="s">
        <v>529</v>
      </c>
      <c r="G562" s="236"/>
      <c r="H562" s="239">
        <v>0.81299999999999994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5" t="s">
        <v>148</v>
      </c>
      <c r="AU562" s="245" t="s">
        <v>81</v>
      </c>
      <c r="AV562" s="14" t="s">
        <v>81</v>
      </c>
      <c r="AW562" s="14" t="s">
        <v>33</v>
      </c>
      <c r="AX562" s="14" t="s">
        <v>71</v>
      </c>
      <c r="AY562" s="245" t="s">
        <v>136</v>
      </c>
    </row>
    <row r="563" s="14" customFormat="1">
      <c r="A563" s="14"/>
      <c r="B563" s="235"/>
      <c r="C563" s="236"/>
      <c r="D563" s="226" t="s">
        <v>148</v>
      </c>
      <c r="E563" s="237" t="s">
        <v>19</v>
      </c>
      <c r="F563" s="238" t="s">
        <v>530</v>
      </c>
      <c r="G563" s="236"/>
      <c r="H563" s="239">
        <v>3.9430000000000001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148</v>
      </c>
      <c r="AU563" s="245" t="s">
        <v>81</v>
      </c>
      <c r="AV563" s="14" t="s">
        <v>81</v>
      </c>
      <c r="AW563" s="14" t="s">
        <v>33</v>
      </c>
      <c r="AX563" s="14" t="s">
        <v>71</v>
      </c>
      <c r="AY563" s="245" t="s">
        <v>136</v>
      </c>
    </row>
    <row r="564" s="14" customFormat="1">
      <c r="A564" s="14"/>
      <c r="B564" s="235"/>
      <c r="C564" s="236"/>
      <c r="D564" s="226" t="s">
        <v>148</v>
      </c>
      <c r="E564" s="237" t="s">
        <v>19</v>
      </c>
      <c r="F564" s="238" t="s">
        <v>531</v>
      </c>
      <c r="G564" s="236"/>
      <c r="H564" s="239">
        <v>1.0349999999999999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148</v>
      </c>
      <c r="AU564" s="245" t="s">
        <v>81</v>
      </c>
      <c r="AV564" s="14" t="s">
        <v>81</v>
      </c>
      <c r="AW564" s="14" t="s">
        <v>33</v>
      </c>
      <c r="AX564" s="14" t="s">
        <v>71</v>
      </c>
      <c r="AY564" s="245" t="s">
        <v>136</v>
      </c>
    </row>
    <row r="565" s="15" customFormat="1">
      <c r="A565" s="15"/>
      <c r="B565" s="246"/>
      <c r="C565" s="247"/>
      <c r="D565" s="226" t="s">
        <v>148</v>
      </c>
      <c r="E565" s="248" t="s">
        <v>19</v>
      </c>
      <c r="F565" s="249" t="s">
        <v>150</v>
      </c>
      <c r="G565" s="247"/>
      <c r="H565" s="250">
        <v>26.991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148</v>
      </c>
      <c r="AU565" s="256" t="s">
        <v>81</v>
      </c>
      <c r="AV565" s="15" t="s">
        <v>144</v>
      </c>
      <c r="AW565" s="15" t="s">
        <v>33</v>
      </c>
      <c r="AX565" s="15" t="s">
        <v>79</v>
      </c>
      <c r="AY565" s="256" t="s">
        <v>136</v>
      </c>
    </row>
    <row r="566" s="14" customFormat="1">
      <c r="A566" s="14"/>
      <c r="B566" s="235"/>
      <c r="C566" s="236"/>
      <c r="D566" s="226" t="s">
        <v>148</v>
      </c>
      <c r="E566" s="236"/>
      <c r="F566" s="238" t="s">
        <v>553</v>
      </c>
      <c r="G566" s="236"/>
      <c r="H566" s="239">
        <v>29.690000000000001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148</v>
      </c>
      <c r="AU566" s="245" t="s">
        <v>81</v>
      </c>
      <c r="AV566" s="14" t="s">
        <v>81</v>
      </c>
      <c r="AW566" s="14" t="s">
        <v>4</v>
      </c>
      <c r="AX566" s="14" t="s">
        <v>79</v>
      </c>
      <c r="AY566" s="245" t="s">
        <v>136</v>
      </c>
    </row>
    <row r="567" s="2" customFormat="1" ht="16.5" customHeight="1">
      <c r="A567" s="40"/>
      <c r="B567" s="41"/>
      <c r="C567" s="206" t="s">
        <v>554</v>
      </c>
      <c r="D567" s="206" t="s">
        <v>139</v>
      </c>
      <c r="E567" s="207" t="s">
        <v>555</v>
      </c>
      <c r="F567" s="208" t="s">
        <v>556</v>
      </c>
      <c r="G567" s="209" t="s">
        <v>162</v>
      </c>
      <c r="H567" s="210">
        <v>66.099999999999994</v>
      </c>
      <c r="I567" s="211"/>
      <c r="J567" s="212">
        <f>ROUND(I567*H567,2)</f>
        <v>0</v>
      </c>
      <c r="K567" s="208" t="s">
        <v>143</v>
      </c>
      <c r="L567" s="46"/>
      <c r="M567" s="213" t="s">
        <v>19</v>
      </c>
      <c r="N567" s="214" t="s">
        <v>42</v>
      </c>
      <c r="O567" s="86"/>
      <c r="P567" s="215">
        <f>O567*H567</f>
        <v>0</v>
      </c>
      <c r="Q567" s="215">
        <v>0.00040000000000000002</v>
      </c>
      <c r="R567" s="215">
        <f>Q567*H567</f>
        <v>0.026439999999999998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281</v>
      </c>
      <c r="AT567" s="217" t="s">
        <v>139</v>
      </c>
      <c r="AU567" s="217" t="s">
        <v>81</v>
      </c>
      <c r="AY567" s="19" t="s">
        <v>136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79</v>
      </c>
      <c r="BK567" s="218">
        <f>ROUND(I567*H567,2)</f>
        <v>0</v>
      </c>
      <c r="BL567" s="19" t="s">
        <v>281</v>
      </c>
      <c r="BM567" s="217" t="s">
        <v>557</v>
      </c>
    </row>
    <row r="568" s="2" customFormat="1">
      <c r="A568" s="40"/>
      <c r="B568" s="41"/>
      <c r="C568" s="42"/>
      <c r="D568" s="219" t="s">
        <v>146</v>
      </c>
      <c r="E568" s="42"/>
      <c r="F568" s="220" t="s">
        <v>558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146</v>
      </c>
      <c r="AU568" s="19" t="s">
        <v>81</v>
      </c>
    </row>
    <row r="569" s="13" customFormat="1">
      <c r="A569" s="13"/>
      <c r="B569" s="224"/>
      <c r="C569" s="225"/>
      <c r="D569" s="226" t="s">
        <v>148</v>
      </c>
      <c r="E569" s="227" t="s">
        <v>19</v>
      </c>
      <c r="F569" s="228" t="s">
        <v>149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148</v>
      </c>
      <c r="AU569" s="234" t="s">
        <v>81</v>
      </c>
      <c r="AV569" s="13" t="s">
        <v>79</v>
      </c>
      <c r="AW569" s="13" t="s">
        <v>33</v>
      </c>
      <c r="AX569" s="13" t="s">
        <v>71</v>
      </c>
      <c r="AY569" s="234" t="s">
        <v>136</v>
      </c>
    </row>
    <row r="570" s="13" customFormat="1">
      <c r="A570" s="13"/>
      <c r="B570" s="224"/>
      <c r="C570" s="225"/>
      <c r="D570" s="226" t="s">
        <v>148</v>
      </c>
      <c r="E570" s="227" t="s">
        <v>19</v>
      </c>
      <c r="F570" s="228" t="s">
        <v>559</v>
      </c>
      <c r="G570" s="225"/>
      <c r="H570" s="227" t="s">
        <v>19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148</v>
      </c>
      <c r="AU570" s="234" t="s">
        <v>81</v>
      </c>
      <c r="AV570" s="13" t="s">
        <v>79</v>
      </c>
      <c r="AW570" s="13" t="s">
        <v>33</v>
      </c>
      <c r="AX570" s="13" t="s">
        <v>71</v>
      </c>
      <c r="AY570" s="234" t="s">
        <v>136</v>
      </c>
    </row>
    <row r="571" s="14" customFormat="1">
      <c r="A571" s="14"/>
      <c r="B571" s="235"/>
      <c r="C571" s="236"/>
      <c r="D571" s="226" t="s">
        <v>148</v>
      </c>
      <c r="E571" s="237" t="s">
        <v>19</v>
      </c>
      <c r="F571" s="238" t="s">
        <v>560</v>
      </c>
      <c r="G571" s="236"/>
      <c r="H571" s="239">
        <v>55.399999999999999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148</v>
      </c>
      <c r="AU571" s="245" t="s">
        <v>81</v>
      </c>
      <c r="AV571" s="14" t="s">
        <v>81</v>
      </c>
      <c r="AW571" s="14" t="s">
        <v>33</v>
      </c>
      <c r="AX571" s="14" t="s">
        <v>71</v>
      </c>
      <c r="AY571" s="245" t="s">
        <v>136</v>
      </c>
    </row>
    <row r="572" s="13" customFormat="1">
      <c r="A572" s="13"/>
      <c r="B572" s="224"/>
      <c r="C572" s="225"/>
      <c r="D572" s="226" t="s">
        <v>148</v>
      </c>
      <c r="E572" s="227" t="s">
        <v>19</v>
      </c>
      <c r="F572" s="228" t="s">
        <v>561</v>
      </c>
      <c r="G572" s="225"/>
      <c r="H572" s="227" t="s">
        <v>19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148</v>
      </c>
      <c r="AU572" s="234" t="s">
        <v>81</v>
      </c>
      <c r="AV572" s="13" t="s">
        <v>79</v>
      </c>
      <c r="AW572" s="13" t="s">
        <v>33</v>
      </c>
      <c r="AX572" s="13" t="s">
        <v>71</v>
      </c>
      <c r="AY572" s="234" t="s">
        <v>136</v>
      </c>
    </row>
    <row r="573" s="14" customFormat="1">
      <c r="A573" s="14"/>
      <c r="B573" s="235"/>
      <c r="C573" s="236"/>
      <c r="D573" s="226" t="s">
        <v>148</v>
      </c>
      <c r="E573" s="237" t="s">
        <v>19</v>
      </c>
      <c r="F573" s="238" t="s">
        <v>562</v>
      </c>
      <c r="G573" s="236"/>
      <c r="H573" s="239">
        <v>10.699999999999999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148</v>
      </c>
      <c r="AU573" s="245" t="s">
        <v>81</v>
      </c>
      <c r="AV573" s="14" t="s">
        <v>81</v>
      </c>
      <c r="AW573" s="14" t="s">
        <v>33</v>
      </c>
      <c r="AX573" s="14" t="s">
        <v>71</v>
      </c>
      <c r="AY573" s="245" t="s">
        <v>136</v>
      </c>
    </row>
    <row r="574" s="15" customFormat="1">
      <c r="A574" s="15"/>
      <c r="B574" s="246"/>
      <c r="C574" s="247"/>
      <c r="D574" s="226" t="s">
        <v>148</v>
      </c>
      <c r="E574" s="248" t="s">
        <v>19</v>
      </c>
      <c r="F574" s="249" t="s">
        <v>150</v>
      </c>
      <c r="G574" s="247"/>
      <c r="H574" s="250">
        <v>66.099999999999994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6" t="s">
        <v>148</v>
      </c>
      <c r="AU574" s="256" t="s">
        <v>81</v>
      </c>
      <c r="AV574" s="15" t="s">
        <v>144</v>
      </c>
      <c r="AW574" s="15" t="s">
        <v>33</v>
      </c>
      <c r="AX574" s="15" t="s">
        <v>79</v>
      </c>
      <c r="AY574" s="256" t="s">
        <v>136</v>
      </c>
    </row>
    <row r="575" s="2" customFormat="1" ht="16.5" customHeight="1">
      <c r="A575" s="40"/>
      <c r="B575" s="41"/>
      <c r="C575" s="269" t="s">
        <v>563</v>
      </c>
      <c r="D575" s="269" t="s">
        <v>411</v>
      </c>
      <c r="E575" s="270" t="s">
        <v>564</v>
      </c>
      <c r="F575" s="271" t="s">
        <v>565</v>
      </c>
      <c r="G575" s="272" t="s">
        <v>162</v>
      </c>
      <c r="H575" s="273">
        <v>72.709999999999994</v>
      </c>
      <c r="I575" s="274"/>
      <c r="J575" s="275">
        <f>ROUND(I575*H575,2)</f>
        <v>0</v>
      </c>
      <c r="K575" s="271" t="s">
        <v>143</v>
      </c>
      <c r="L575" s="276"/>
      <c r="M575" s="277" t="s">
        <v>19</v>
      </c>
      <c r="N575" s="278" t="s">
        <v>42</v>
      </c>
      <c r="O575" s="86"/>
      <c r="P575" s="215">
        <f>O575*H575</f>
        <v>0</v>
      </c>
      <c r="Q575" s="215">
        <v>0.0025999999999999999</v>
      </c>
      <c r="R575" s="215">
        <f>Q575*H575</f>
        <v>0.18904599999999996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391</v>
      </c>
      <c r="AT575" s="217" t="s">
        <v>411</v>
      </c>
      <c r="AU575" s="217" t="s">
        <v>81</v>
      </c>
      <c r="AY575" s="19" t="s">
        <v>136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79</v>
      </c>
      <c r="BK575" s="218">
        <f>ROUND(I575*H575,2)</f>
        <v>0</v>
      </c>
      <c r="BL575" s="19" t="s">
        <v>281</v>
      </c>
      <c r="BM575" s="217" t="s">
        <v>566</v>
      </c>
    </row>
    <row r="576" s="13" customFormat="1">
      <c r="A576" s="13"/>
      <c r="B576" s="224"/>
      <c r="C576" s="225"/>
      <c r="D576" s="226" t="s">
        <v>148</v>
      </c>
      <c r="E576" s="227" t="s">
        <v>19</v>
      </c>
      <c r="F576" s="228" t="s">
        <v>149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148</v>
      </c>
      <c r="AU576" s="234" t="s">
        <v>81</v>
      </c>
      <c r="AV576" s="13" t="s">
        <v>79</v>
      </c>
      <c r="AW576" s="13" t="s">
        <v>33</v>
      </c>
      <c r="AX576" s="13" t="s">
        <v>71</v>
      </c>
      <c r="AY576" s="234" t="s">
        <v>136</v>
      </c>
    </row>
    <row r="577" s="13" customFormat="1">
      <c r="A577" s="13"/>
      <c r="B577" s="224"/>
      <c r="C577" s="225"/>
      <c r="D577" s="226" t="s">
        <v>148</v>
      </c>
      <c r="E577" s="227" t="s">
        <v>19</v>
      </c>
      <c r="F577" s="228" t="s">
        <v>559</v>
      </c>
      <c r="G577" s="225"/>
      <c r="H577" s="227" t="s">
        <v>19</v>
      </c>
      <c r="I577" s="229"/>
      <c r="J577" s="225"/>
      <c r="K577" s="225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148</v>
      </c>
      <c r="AU577" s="234" t="s">
        <v>81</v>
      </c>
      <c r="AV577" s="13" t="s">
        <v>79</v>
      </c>
      <c r="AW577" s="13" t="s">
        <v>33</v>
      </c>
      <c r="AX577" s="13" t="s">
        <v>71</v>
      </c>
      <c r="AY577" s="234" t="s">
        <v>136</v>
      </c>
    </row>
    <row r="578" s="14" customFormat="1">
      <c r="A578" s="14"/>
      <c r="B578" s="235"/>
      <c r="C578" s="236"/>
      <c r="D578" s="226" t="s">
        <v>148</v>
      </c>
      <c r="E578" s="237" t="s">
        <v>19</v>
      </c>
      <c r="F578" s="238" t="s">
        <v>560</v>
      </c>
      <c r="G578" s="236"/>
      <c r="H578" s="239">
        <v>55.399999999999999</v>
      </c>
      <c r="I578" s="240"/>
      <c r="J578" s="236"/>
      <c r="K578" s="236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148</v>
      </c>
      <c r="AU578" s="245" t="s">
        <v>81</v>
      </c>
      <c r="AV578" s="14" t="s">
        <v>81</v>
      </c>
      <c r="AW578" s="14" t="s">
        <v>33</v>
      </c>
      <c r="AX578" s="14" t="s">
        <v>71</v>
      </c>
      <c r="AY578" s="245" t="s">
        <v>136</v>
      </c>
    </row>
    <row r="579" s="13" customFormat="1">
      <c r="A579" s="13"/>
      <c r="B579" s="224"/>
      <c r="C579" s="225"/>
      <c r="D579" s="226" t="s">
        <v>148</v>
      </c>
      <c r="E579" s="227" t="s">
        <v>19</v>
      </c>
      <c r="F579" s="228" t="s">
        <v>561</v>
      </c>
      <c r="G579" s="225"/>
      <c r="H579" s="227" t="s">
        <v>19</v>
      </c>
      <c r="I579" s="229"/>
      <c r="J579" s="225"/>
      <c r="K579" s="225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148</v>
      </c>
      <c r="AU579" s="234" t="s">
        <v>81</v>
      </c>
      <c r="AV579" s="13" t="s">
        <v>79</v>
      </c>
      <c r="AW579" s="13" t="s">
        <v>33</v>
      </c>
      <c r="AX579" s="13" t="s">
        <v>71</v>
      </c>
      <c r="AY579" s="234" t="s">
        <v>136</v>
      </c>
    </row>
    <row r="580" s="14" customFormat="1">
      <c r="A580" s="14"/>
      <c r="B580" s="235"/>
      <c r="C580" s="236"/>
      <c r="D580" s="226" t="s">
        <v>148</v>
      </c>
      <c r="E580" s="237" t="s">
        <v>19</v>
      </c>
      <c r="F580" s="238" t="s">
        <v>562</v>
      </c>
      <c r="G580" s="236"/>
      <c r="H580" s="239">
        <v>10.699999999999999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5" t="s">
        <v>148</v>
      </c>
      <c r="AU580" s="245" t="s">
        <v>81</v>
      </c>
      <c r="AV580" s="14" t="s">
        <v>81</v>
      </c>
      <c r="AW580" s="14" t="s">
        <v>33</v>
      </c>
      <c r="AX580" s="14" t="s">
        <v>71</v>
      </c>
      <c r="AY580" s="245" t="s">
        <v>136</v>
      </c>
    </row>
    <row r="581" s="15" customFormat="1">
      <c r="A581" s="15"/>
      <c r="B581" s="246"/>
      <c r="C581" s="247"/>
      <c r="D581" s="226" t="s">
        <v>148</v>
      </c>
      <c r="E581" s="248" t="s">
        <v>19</v>
      </c>
      <c r="F581" s="249" t="s">
        <v>150</v>
      </c>
      <c r="G581" s="247"/>
      <c r="H581" s="250">
        <v>66.099999999999994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6" t="s">
        <v>148</v>
      </c>
      <c r="AU581" s="256" t="s">
        <v>81</v>
      </c>
      <c r="AV581" s="15" t="s">
        <v>144</v>
      </c>
      <c r="AW581" s="15" t="s">
        <v>33</v>
      </c>
      <c r="AX581" s="15" t="s">
        <v>79</v>
      </c>
      <c r="AY581" s="256" t="s">
        <v>136</v>
      </c>
    </row>
    <row r="582" s="14" customFormat="1">
      <c r="A582" s="14"/>
      <c r="B582" s="235"/>
      <c r="C582" s="236"/>
      <c r="D582" s="226" t="s">
        <v>148</v>
      </c>
      <c r="E582" s="236"/>
      <c r="F582" s="238" t="s">
        <v>567</v>
      </c>
      <c r="G582" s="236"/>
      <c r="H582" s="239">
        <v>72.709999999999994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148</v>
      </c>
      <c r="AU582" s="245" t="s">
        <v>81</v>
      </c>
      <c r="AV582" s="14" t="s">
        <v>81</v>
      </c>
      <c r="AW582" s="14" t="s">
        <v>4</v>
      </c>
      <c r="AX582" s="14" t="s">
        <v>79</v>
      </c>
      <c r="AY582" s="245" t="s">
        <v>136</v>
      </c>
    </row>
    <row r="583" s="2" customFormat="1" ht="16.5" customHeight="1">
      <c r="A583" s="40"/>
      <c r="B583" s="41"/>
      <c r="C583" s="206" t="s">
        <v>568</v>
      </c>
      <c r="D583" s="206" t="s">
        <v>139</v>
      </c>
      <c r="E583" s="207" t="s">
        <v>569</v>
      </c>
      <c r="F583" s="208" t="s">
        <v>570</v>
      </c>
      <c r="G583" s="209" t="s">
        <v>571</v>
      </c>
      <c r="H583" s="210">
        <v>74.325000000000003</v>
      </c>
      <c r="I583" s="211"/>
      <c r="J583" s="212">
        <f>ROUND(I583*H583,2)</f>
        <v>0</v>
      </c>
      <c r="K583" s="208" t="s">
        <v>143</v>
      </c>
      <c r="L583" s="46"/>
      <c r="M583" s="213" t="s">
        <v>19</v>
      </c>
      <c r="N583" s="214" t="s">
        <v>42</v>
      </c>
      <c r="O583" s="86"/>
      <c r="P583" s="215">
        <f>O583*H583</f>
        <v>0</v>
      </c>
      <c r="Q583" s="215">
        <v>1.0000000000000001E-05</v>
      </c>
      <c r="R583" s="215">
        <f>Q583*H583</f>
        <v>0.0007432500000000001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281</v>
      </c>
      <c r="AT583" s="217" t="s">
        <v>139</v>
      </c>
      <c r="AU583" s="217" t="s">
        <v>81</v>
      </c>
      <c r="AY583" s="19" t="s">
        <v>136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79</v>
      </c>
      <c r="BK583" s="218">
        <f>ROUND(I583*H583,2)</f>
        <v>0</v>
      </c>
      <c r="BL583" s="19" t="s">
        <v>281</v>
      </c>
      <c r="BM583" s="217" t="s">
        <v>572</v>
      </c>
    </row>
    <row r="584" s="2" customFormat="1">
      <c r="A584" s="40"/>
      <c r="B584" s="41"/>
      <c r="C584" s="42"/>
      <c r="D584" s="219" t="s">
        <v>146</v>
      </c>
      <c r="E584" s="42"/>
      <c r="F584" s="220" t="s">
        <v>573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146</v>
      </c>
      <c r="AU584" s="19" t="s">
        <v>81</v>
      </c>
    </row>
    <row r="585" s="13" customFormat="1">
      <c r="A585" s="13"/>
      <c r="B585" s="224"/>
      <c r="C585" s="225"/>
      <c r="D585" s="226" t="s">
        <v>148</v>
      </c>
      <c r="E585" s="227" t="s">
        <v>19</v>
      </c>
      <c r="F585" s="228" t="s">
        <v>149</v>
      </c>
      <c r="G585" s="225"/>
      <c r="H585" s="227" t="s">
        <v>19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148</v>
      </c>
      <c r="AU585" s="234" t="s">
        <v>81</v>
      </c>
      <c r="AV585" s="13" t="s">
        <v>79</v>
      </c>
      <c r="AW585" s="13" t="s">
        <v>33</v>
      </c>
      <c r="AX585" s="13" t="s">
        <v>71</v>
      </c>
      <c r="AY585" s="234" t="s">
        <v>136</v>
      </c>
    </row>
    <row r="586" s="13" customFormat="1">
      <c r="A586" s="13"/>
      <c r="B586" s="224"/>
      <c r="C586" s="225"/>
      <c r="D586" s="226" t="s">
        <v>148</v>
      </c>
      <c r="E586" s="227" t="s">
        <v>19</v>
      </c>
      <c r="F586" s="228" t="s">
        <v>192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148</v>
      </c>
      <c r="AU586" s="234" t="s">
        <v>81</v>
      </c>
      <c r="AV586" s="13" t="s">
        <v>79</v>
      </c>
      <c r="AW586" s="13" t="s">
        <v>33</v>
      </c>
      <c r="AX586" s="13" t="s">
        <v>71</v>
      </c>
      <c r="AY586" s="234" t="s">
        <v>136</v>
      </c>
    </row>
    <row r="587" s="14" customFormat="1">
      <c r="A587" s="14"/>
      <c r="B587" s="235"/>
      <c r="C587" s="236"/>
      <c r="D587" s="226" t="s">
        <v>148</v>
      </c>
      <c r="E587" s="237" t="s">
        <v>19</v>
      </c>
      <c r="F587" s="238" t="s">
        <v>574</v>
      </c>
      <c r="G587" s="236"/>
      <c r="H587" s="239">
        <v>13.26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148</v>
      </c>
      <c r="AU587" s="245" t="s">
        <v>81</v>
      </c>
      <c r="AV587" s="14" t="s">
        <v>81</v>
      </c>
      <c r="AW587" s="14" t="s">
        <v>33</v>
      </c>
      <c r="AX587" s="14" t="s">
        <v>71</v>
      </c>
      <c r="AY587" s="245" t="s">
        <v>136</v>
      </c>
    </row>
    <row r="588" s="14" customFormat="1">
      <c r="A588" s="14"/>
      <c r="B588" s="235"/>
      <c r="C588" s="236"/>
      <c r="D588" s="226" t="s">
        <v>148</v>
      </c>
      <c r="E588" s="237" t="s">
        <v>19</v>
      </c>
      <c r="F588" s="238" t="s">
        <v>575</v>
      </c>
      <c r="G588" s="236"/>
      <c r="H588" s="239">
        <v>-1.6000000000000001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148</v>
      </c>
      <c r="AU588" s="245" t="s">
        <v>81</v>
      </c>
      <c r="AV588" s="14" t="s">
        <v>81</v>
      </c>
      <c r="AW588" s="14" t="s">
        <v>33</v>
      </c>
      <c r="AX588" s="14" t="s">
        <v>71</v>
      </c>
      <c r="AY588" s="245" t="s">
        <v>136</v>
      </c>
    </row>
    <row r="589" s="13" customFormat="1">
      <c r="A589" s="13"/>
      <c r="B589" s="224"/>
      <c r="C589" s="225"/>
      <c r="D589" s="226" t="s">
        <v>148</v>
      </c>
      <c r="E589" s="227" t="s">
        <v>19</v>
      </c>
      <c r="F589" s="228" t="s">
        <v>210</v>
      </c>
      <c r="G589" s="225"/>
      <c r="H589" s="227" t="s">
        <v>19</v>
      </c>
      <c r="I589" s="229"/>
      <c r="J589" s="225"/>
      <c r="K589" s="225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148</v>
      </c>
      <c r="AU589" s="234" t="s">
        <v>81</v>
      </c>
      <c r="AV589" s="13" t="s">
        <v>79</v>
      </c>
      <c r="AW589" s="13" t="s">
        <v>33</v>
      </c>
      <c r="AX589" s="13" t="s">
        <v>71</v>
      </c>
      <c r="AY589" s="234" t="s">
        <v>136</v>
      </c>
    </row>
    <row r="590" s="14" customFormat="1">
      <c r="A590" s="14"/>
      <c r="B590" s="235"/>
      <c r="C590" s="236"/>
      <c r="D590" s="226" t="s">
        <v>148</v>
      </c>
      <c r="E590" s="237" t="s">
        <v>19</v>
      </c>
      <c r="F590" s="238" t="s">
        <v>576</v>
      </c>
      <c r="G590" s="236"/>
      <c r="H590" s="239">
        <v>13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148</v>
      </c>
      <c r="AU590" s="245" t="s">
        <v>81</v>
      </c>
      <c r="AV590" s="14" t="s">
        <v>81</v>
      </c>
      <c r="AW590" s="14" t="s">
        <v>33</v>
      </c>
      <c r="AX590" s="14" t="s">
        <v>71</v>
      </c>
      <c r="AY590" s="245" t="s">
        <v>136</v>
      </c>
    </row>
    <row r="591" s="14" customFormat="1">
      <c r="A591" s="14"/>
      <c r="B591" s="235"/>
      <c r="C591" s="236"/>
      <c r="D591" s="226" t="s">
        <v>148</v>
      </c>
      <c r="E591" s="237" t="s">
        <v>19</v>
      </c>
      <c r="F591" s="238" t="s">
        <v>577</v>
      </c>
      <c r="G591" s="236"/>
      <c r="H591" s="239">
        <v>-3.6000000000000001</v>
      </c>
      <c r="I591" s="240"/>
      <c r="J591" s="236"/>
      <c r="K591" s="236"/>
      <c r="L591" s="241"/>
      <c r="M591" s="242"/>
      <c r="N591" s="243"/>
      <c r="O591" s="243"/>
      <c r="P591" s="243"/>
      <c r="Q591" s="243"/>
      <c r="R591" s="243"/>
      <c r="S591" s="243"/>
      <c r="T591" s="24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5" t="s">
        <v>148</v>
      </c>
      <c r="AU591" s="245" t="s">
        <v>81</v>
      </c>
      <c r="AV591" s="14" t="s">
        <v>81</v>
      </c>
      <c r="AW591" s="14" t="s">
        <v>33</v>
      </c>
      <c r="AX591" s="14" t="s">
        <v>71</v>
      </c>
      <c r="AY591" s="245" t="s">
        <v>136</v>
      </c>
    </row>
    <row r="592" s="13" customFormat="1">
      <c r="A592" s="13"/>
      <c r="B592" s="224"/>
      <c r="C592" s="225"/>
      <c r="D592" s="226" t="s">
        <v>148</v>
      </c>
      <c r="E592" s="227" t="s">
        <v>19</v>
      </c>
      <c r="F592" s="228" t="s">
        <v>213</v>
      </c>
      <c r="G592" s="225"/>
      <c r="H592" s="227" t="s">
        <v>19</v>
      </c>
      <c r="I592" s="229"/>
      <c r="J592" s="225"/>
      <c r="K592" s="225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148</v>
      </c>
      <c r="AU592" s="234" t="s">
        <v>81</v>
      </c>
      <c r="AV592" s="13" t="s">
        <v>79</v>
      </c>
      <c r="AW592" s="13" t="s">
        <v>33</v>
      </c>
      <c r="AX592" s="13" t="s">
        <v>71</v>
      </c>
      <c r="AY592" s="234" t="s">
        <v>136</v>
      </c>
    </row>
    <row r="593" s="14" customFormat="1">
      <c r="A593" s="14"/>
      <c r="B593" s="235"/>
      <c r="C593" s="236"/>
      <c r="D593" s="226" t="s">
        <v>148</v>
      </c>
      <c r="E593" s="237" t="s">
        <v>19</v>
      </c>
      <c r="F593" s="238" t="s">
        <v>578</v>
      </c>
      <c r="G593" s="236"/>
      <c r="H593" s="239">
        <v>10.18</v>
      </c>
      <c r="I593" s="240"/>
      <c r="J593" s="236"/>
      <c r="K593" s="236"/>
      <c r="L593" s="241"/>
      <c r="M593" s="242"/>
      <c r="N593" s="243"/>
      <c r="O593" s="243"/>
      <c r="P593" s="243"/>
      <c r="Q593" s="243"/>
      <c r="R593" s="243"/>
      <c r="S593" s="243"/>
      <c r="T593" s="24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5" t="s">
        <v>148</v>
      </c>
      <c r="AU593" s="245" t="s">
        <v>81</v>
      </c>
      <c r="AV593" s="14" t="s">
        <v>81</v>
      </c>
      <c r="AW593" s="14" t="s">
        <v>33</v>
      </c>
      <c r="AX593" s="14" t="s">
        <v>71</v>
      </c>
      <c r="AY593" s="245" t="s">
        <v>136</v>
      </c>
    </row>
    <row r="594" s="14" customFormat="1">
      <c r="A594" s="14"/>
      <c r="B594" s="235"/>
      <c r="C594" s="236"/>
      <c r="D594" s="226" t="s">
        <v>148</v>
      </c>
      <c r="E594" s="237" t="s">
        <v>19</v>
      </c>
      <c r="F594" s="238" t="s">
        <v>579</v>
      </c>
      <c r="G594" s="236"/>
      <c r="H594" s="239">
        <v>-1.8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148</v>
      </c>
      <c r="AU594" s="245" t="s">
        <v>81</v>
      </c>
      <c r="AV594" s="14" t="s">
        <v>81</v>
      </c>
      <c r="AW594" s="14" t="s">
        <v>33</v>
      </c>
      <c r="AX594" s="14" t="s">
        <v>71</v>
      </c>
      <c r="AY594" s="245" t="s">
        <v>136</v>
      </c>
    </row>
    <row r="595" s="13" customFormat="1">
      <c r="A595" s="13"/>
      <c r="B595" s="224"/>
      <c r="C595" s="225"/>
      <c r="D595" s="226" t="s">
        <v>148</v>
      </c>
      <c r="E595" s="227" t="s">
        <v>19</v>
      </c>
      <c r="F595" s="228" t="s">
        <v>216</v>
      </c>
      <c r="G595" s="225"/>
      <c r="H595" s="227" t="s">
        <v>19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148</v>
      </c>
      <c r="AU595" s="234" t="s">
        <v>81</v>
      </c>
      <c r="AV595" s="13" t="s">
        <v>79</v>
      </c>
      <c r="AW595" s="13" t="s">
        <v>33</v>
      </c>
      <c r="AX595" s="13" t="s">
        <v>71</v>
      </c>
      <c r="AY595" s="234" t="s">
        <v>136</v>
      </c>
    </row>
    <row r="596" s="14" customFormat="1">
      <c r="A596" s="14"/>
      <c r="B596" s="235"/>
      <c r="C596" s="236"/>
      <c r="D596" s="226" t="s">
        <v>148</v>
      </c>
      <c r="E596" s="237" t="s">
        <v>19</v>
      </c>
      <c r="F596" s="238" t="s">
        <v>580</v>
      </c>
      <c r="G596" s="236"/>
      <c r="H596" s="239">
        <v>31.875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148</v>
      </c>
      <c r="AU596" s="245" t="s">
        <v>81</v>
      </c>
      <c r="AV596" s="14" t="s">
        <v>81</v>
      </c>
      <c r="AW596" s="14" t="s">
        <v>33</v>
      </c>
      <c r="AX596" s="14" t="s">
        <v>71</v>
      </c>
      <c r="AY596" s="245" t="s">
        <v>136</v>
      </c>
    </row>
    <row r="597" s="14" customFormat="1">
      <c r="A597" s="14"/>
      <c r="B597" s="235"/>
      <c r="C597" s="236"/>
      <c r="D597" s="226" t="s">
        <v>148</v>
      </c>
      <c r="E597" s="237" t="s">
        <v>19</v>
      </c>
      <c r="F597" s="238" t="s">
        <v>581</v>
      </c>
      <c r="G597" s="236"/>
      <c r="H597" s="239">
        <v>-3.8999999999999999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148</v>
      </c>
      <c r="AU597" s="245" t="s">
        <v>81</v>
      </c>
      <c r="AV597" s="14" t="s">
        <v>81</v>
      </c>
      <c r="AW597" s="14" t="s">
        <v>33</v>
      </c>
      <c r="AX597" s="14" t="s">
        <v>71</v>
      </c>
      <c r="AY597" s="245" t="s">
        <v>136</v>
      </c>
    </row>
    <row r="598" s="14" customFormat="1">
      <c r="A598" s="14"/>
      <c r="B598" s="235"/>
      <c r="C598" s="236"/>
      <c r="D598" s="226" t="s">
        <v>148</v>
      </c>
      <c r="E598" s="237" t="s">
        <v>19</v>
      </c>
      <c r="F598" s="238" t="s">
        <v>582</v>
      </c>
      <c r="G598" s="236"/>
      <c r="H598" s="239">
        <v>1.6000000000000001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148</v>
      </c>
      <c r="AU598" s="245" t="s">
        <v>81</v>
      </c>
      <c r="AV598" s="14" t="s">
        <v>81</v>
      </c>
      <c r="AW598" s="14" t="s">
        <v>33</v>
      </c>
      <c r="AX598" s="14" t="s">
        <v>71</v>
      </c>
      <c r="AY598" s="245" t="s">
        <v>136</v>
      </c>
    </row>
    <row r="599" s="13" customFormat="1">
      <c r="A599" s="13"/>
      <c r="B599" s="224"/>
      <c r="C599" s="225"/>
      <c r="D599" s="226" t="s">
        <v>148</v>
      </c>
      <c r="E599" s="227" t="s">
        <v>19</v>
      </c>
      <c r="F599" s="228" t="s">
        <v>198</v>
      </c>
      <c r="G599" s="225"/>
      <c r="H599" s="227" t="s">
        <v>19</v>
      </c>
      <c r="I599" s="229"/>
      <c r="J599" s="225"/>
      <c r="K599" s="225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148</v>
      </c>
      <c r="AU599" s="234" t="s">
        <v>81</v>
      </c>
      <c r="AV599" s="13" t="s">
        <v>79</v>
      </c>
      <c r="AW599" s="13" t="s">
        <v>33</v>
      </c>
      <c r="AX599" s="13" t="s">
        <v>71</v>
      </c>
      <c r="AY599" s="234" t="s">
        <v>136</v>
      </c>
    </row>
    <row r="600" s="14" customFormat="1">
      <c r="A600" s="14"/>
      <c r="B600" s="235"/>
      <c r="C600" s="236"/>
      <c r="D600" s="226" t="s">
        <v>148</v>
      </c>
      <c r="E600" s="237" t="s">
        <v>19</v>
      </c>
      <c r="F600" s="238" t="s">
        <v>583</v>
      </c>
      <c r="G600" s="236"/>
      <c r="H600" s="239">
        <v>7.96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148</v>
      </c>
      <c r="AU600" s="245" t="s">
        <v>81</v>
      </c>
      <c r="AV600" s="14" t="s">
        <v>81</v>
      </c>
      <c r="AW600" s="14" t="s">
        <v>33</v>
      </c>
      <c r="AX600" s="14" t="s">
        <v>71</v>
      </c>
      <c r="AY600" s="245" t="s">
        <v>136</v>
      </c>
    </row>
    <row r="601" s="14" customFormat="1">
      <c r="A601" s="14"/>
      <c r="B601" s="235"/>
      <c r="C601" s="236"/>
      <c r="D601" s="226" t="s">
        <v>148</v>
      </c>
      <c r="E601" s="237" t="s">
        <v>19</v>
      </c>
      <c r="F601" s="238" t="s">
        <v>579</v>
      </c>
      <c r="G601" s="236"/>
      <c r="H601" s="239">
        <v>-1.8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148</v>
      </c>
      <c r="AU601" s="245" t="s">
        <v>81</v>
      </c>
      <c r="AV601" s="14" t="s">
        <v>81</v>
      </c>
      <c r="AW601" s="14" t="s">
        <v>33</v>
      </c>
      <c r="AX601" s="14" t="s">
        <v>71</v>
      </c>
      <c r="AY601" s="245" t="s">
        <v>136</v>
      </c>
    </row>
    <row r="602" s="13" customFormat="1">
      <c r="A602" s="13"/>
      <c r="B602" s="224"/>
      <c r="C602" s="225"/>
      <c r="D602" s="226" t="s">
        <v>148</v>
      </c>
      <c r="E602" s="227" t="s">
        <v>19</v>
      </c>
      <c r="F602" s="228" t="s">
        <v>224</v>
      </c>
      <c r="G602" s="225"/>
      <c r="H602" s="227" t="s">
        <v>19</v>
      </c>
      <c r="I602" s="229"/>
      <c r="J602" s="225"/>
      <c r="K602" s="225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148</v>
      </c>
      <c r="AU602" s="234" t="s">
        <v>81</v>
      </c>
      <c r="AV602" s="13" t="s">
        <v>79</v>
      </c>
      <c r="AW602" s="13" t="s">
        <v>33</v>
      </c>
      <c r="AX602" s="13" t="s">
        <v>71</v>
      </c>
      <c r="AY602" s="234" t="s">
        <v>136</v>
      </c>
    </row>
    <row r="603" s="14" customFormat="1">
      <c r="A603" s="14"/>
      <c r="B603" s="235"/>
      <c r="C603" s="236"/>
      <c r="D603" s="226" t="s">
        <v>148</v>
      </c>
      <c r="E603" s="237" t="s">
        <v>19</v>
      </c>
      <c r="F603" s="238" t="s">
        <v>584</v>
      </c>
      <c r="G603" s="236"/>
      <c r="H603" s="239">
        <v>10.25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148</v>
      </c>
      <c r="AU603" s="245" t="s">
        <v>81</v>
      </c>
      <c r="AV603" s="14" t="s">
        <v>81</v>
      </c>
      <c r="AW603" s="14" t="s">
        <v>33</v>
      </c>
      <c r="AX603" s="14" t="s">
        <v>71</v>
      </c>
      <c r="AY603" s="245" t="s">
        <v>136</v>
      </c>
    </row>
    <row r="604" s="14" customFormat="1">
      <c r="A604" s="14"/>
      <c r="B604" s="235"/>
      <c r="C604" s="236"/>
      <c r="D604" s="226" t="s">
        <v>148</v>
      </c>
      <c r="E604" s="237" t="s">
        <v>19</v>
      </c>
      <c r="F604" s="238" t="s">
        <v>585</v>
      </c>
      <c r="G604" s="236"/>
      <c r="H604" s="239">
        <v>-2.8999999999999999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148</v>
      </c>
      <c r="AU604" s="245" t="s">
        <v>81</v>
      </c>
      <c r="AV604" s="14" t="s">
        <v>81</v>
      </c>
      <c r="AW604" s="14" t="s">
        <v>33</v>
      </c>
      <c r="AX604" s="14" t="s">
        <v>71</v>
      </c>
      <c r="AY604" s="245" t="s">
        <v>136</v>
      </c>
    </row>
    <row r="605" s="13" customFormat="1">
      <c r="A605" s="13"/>
      <c r="B605" s="224"/>
      <c r="C605" s="225"/>
      <c r="D605" s="226" t="s">
        <v>148</v>
      </c>
      <c r="E605" s="227" t="s">
        <v>19</v>
      </c>
      <c r="F605" s="228" t="s">
        <v>227</v>
      </c>
      <c r="G605" s="225"/>
      <c r="H605" s="227" t="s">
        <v>19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148</v>
      </c>
      <c r="AU605" s="234" t="s">
        <v>81</v>
      </c>
      <c r="AV605" s="13" t="s">
        <v>79</v>
      </c>
      <c r="AW605" s="13" t="s">
        <v>33</v>
      </c>
      <c r="AX605" s="13" t="s">
        <v>71</v>
      </c>
      <c r="AY605" s="234" t="s">
        <v>136</v>
      </c>
    </row>
    <row r="606" s="14" customFormat="1">
      <c r="A606" s="14"/>
      <c r="B606" s="235"/>
      <c r="C606" s="236"/>
      <c r="D606" s="226" t="s">
        <v>148</v>
      </c>
      <c r="E606" s="237" t="s">
        <v>19</v>
      </c>
      <c r="F606" s="238" t="s">
        <v>586</v>
      </c>
      <c r="G606" s="236"/>
      <c r="H606" s="239">
        <v>1.8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148</v>
      </c>
      <c r="AU606" s="245" t="s">
        <v>81</v>
      </c>
      <c r="AV606" s="14" t="s">
        <v>81</v>
      </c>
      <c r="AW606" s="14" t="s">
        <v>33</v>
      </c>
      <c r="AX606" s="14" t="s">
        <v>71</v>
      </c>
      <c r="AY606" s="245" t="s">
        <v>136</v>
      </c>
    </row>
    <row r="607" s="15" customFormat="1">
      <c r="A607" s="15"/>
      <c r="B607" s="246"/>
      <c r="C607" s="247"/>
      <c r="D607" s="226" t="s">
        <v>148</v>
      </c>
      <c r="E607" s="248" t="s">
        <v>19</v>
      </c>
      <c r="F607" s="249" t="s">
        <v>150</v>
      </c>
      <c r="G607" s="247"/>
      <c r="H607" s="250">
        <v>74.324999999999989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6" t="s">
        <v>148</v>
      </c>
      <c r="AU607" s="256" t="s">
        <v>81</v>
      </c>
      <c r="AV607" s="15" t="s">
        <v>144</v>
      </c>
      <c r="AW607" s="15" t="s">
        <v>33</v>
      </c>
      <c r="AX607" s="15" t="s">
        <v>79</v>
      </c>
      <c r="AY607" s="256" t="s">
        <v>136</v>
      </c>
    </row>
    <row r="608" s="2" customFormat="1" ht="16.5" customHeight="1">
      <c r="A608" s="40"/>
      <c r="B608" s="41"/>
      <c r="C608" s="269" t="s">
        <v>587</v>
      </c>
      <c r="D608" s="269" t="s">
        <v>411</v>
      </c>
      <c r="E608" s="270" t="s">
        <v>588</v>
      </c>
      <c r="F608" s="271" t="s">
        <v>589</v>
      </c>
      <c r="G608" s="272" t="s">
        <v>571</v>
      </c>
      <c r="H608" s="273">
        <v>75.811999999999998</v>
      </c>
      <c r="I608" s="274"/>
      <c r="J608" s="275">
        <f>ROUND(I608*H608,2)</f>
        <v>0</v>
      </c>
      <c r="K608" s="271" t="s">
        <v>143</v>
      </c>
      <c r="L608" s="276"/>
      <c r="M608" s="277" t="s">
        <v>19</v>
      </c>
      <c r="N608" s="278" t="s">
        <v>42</v>
      </c>
      <c r="O608" s="86"/>
      <c r="P608" s="215">
        <f>O608*H608</f>
        <v>0</v>
      </c>
      <c r="Q608" s="215">
        <v>0.00038000000000000002</v>
      </c>
      <c r="R608" s="215">
        <f>Q608*H608</f>
        <v>0.02880856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391</v>
      </c>
      <c r="AT608" s="217" t="s">
        <v>411</v>
      </c>
      <c r="AU608" s="217" t="s">
        <v>81</v>
      </c>
      <c r="AY608" s="19" t="s">
        <v>136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9" t="s">
        <v>79</v>
      </c>
      <c r="BK608" s="218">
        <f>ROUND(I608*H608,2)</f>
        <v>0</v>
      </c>
      <c r="BL608" s="19" t="s">
        <v>281</v>
      </c>
      <c r="BM608" s="217" t="s">
        <v>590</v>
      </c>
    </row>
    <row r="609" s="13" customFormat="1">
      <c r="A609" s="13"/>
      <c r="B609" s="224"/>
      <c r="C609" s="225"/>
      <c r="D609" s="226" t="s">
        <v>148</v>
      </c>
      <c r="E609" s="227" t="s">
        <v>19</v>
      </c>
      <c r="F609" s="228" t="s">
        <v>149</v>
      </c>
      <c r="G609" s="225"/>
      <c r="H609" s="227" t="s">
        <v>19</v>
      </c>
      <c r="I609" s="229"/>
      <c r="J609" s="225"/>
      <c r="K609" s="225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148</v>
      </c>
      <c r="AU609" s="234" t="s">
        <v>81</v>
      </c>
      <c r="AV609" s="13" t="s">
        <v>79</v>
      </c>
      <c r="AW609" s="13" t="s">
        <v>33</v>
      </c>
      <c r="AX609" s="13" t="s">
        <v>71</v>
      </c>
      <c r="AY609" s="234" t="s">
        <v>136</v>
      </c>
    </row>
    <row r="610" s="13" customFormat="1">
      <c r="A610" s="13"/>
      <c r="B610" s="224"/>
      <c r="C610" s="225"/>
      <c r="D610" s="226" t="s">
        <v>148</v>
      </c>
      <c r="E610" s="227" t="s">
        <v>19</v>
      </c>
      <c r="F610" s="228" t="s">
        <v>192</v>
      </c>
      <c r="G610" s="225"/>
      <c r="H610" s="227" t="s">
        <v>19</v>
      </c>
      <c r="I610" s="229"/>
      <c r="J610" s="225"/>
      <c r="K610" s="225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148</v>
      </c>
      <c r="AU610" s="234" t="s">
        <v>81</v>
      </c>
      <c r="AV610" s="13" t="s">
        <v>79</v>
      </c>
      <c r="AW610" s="13" t="s">
        <v>33</v>
      </c>
      <c r="AX610" s="13" t="s">
        <v>71</v>
      </c>
      <c r="AY610" s="234" t="s">
        <v>136</v>
      </c>
    </row>
    <row r="611" s="14" customFormat="1">
      <c r="A611" s="14"/>
      <c r="B611" s="235"/>
      <c r="C611" s="236"/>
      <c r="D611" s="226" t="s">
        <v>148</v>
      </c>
      <c r="E611" s="237" t="s">
        <v>19</v>
      </c>
      <c r="F611" s="238" t="s">
        <v>574</v>
      </c>
      <c r="G611" s="236"/>
      <c r="H611" s="239">
        <v>13.26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148</v>
      </c>
      <c r="AU611" s="245" t="s">
        <v>81</v>
      </c>
      <c r="AV611" s="14" t="s">
        <v>81</v>
      </c>
      <c r="AW611" s="14" t="s">
        <v>33</v>
      </c>
      <c r="AX611" s="14" t="s">
        <v>71</v>
      </c>
      <c r="AY611" s="245" t="s">
        <v>136</v>
      </c>
    </row>
    <row r="612" s="14" customFormat="1">
      <c r="A612" s="14"/>
      <c r="B612" s="235"/>
      <c r="C612" s="236"/>
      <c r="D612" s="226" t="s">
        <v>148</v>
      </c>
      <c r="E612" s="237" t="s">
        <v>19</v>
      </c>
      <c r="F612" s="238" t="s">
        <v>575</v>
      </c>
      <c r="G612" s="236"/>
      <c r="H612" s="239">
        <v>-1.6000000000000001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5" t="s">
        <v>148</v>
      </c>
      <c r="AU612" s="245" t="s">
        <v>81</v>
      </c>
      <c r="AV612" s="14" t="s">
        <v>81</v>
      </c>
      <c r="AW612" s="14" t="s">
        <v>33</v>
      </c>
      <c r="AX612" s="14" t="s">
        <v>71</v>
      </c>
      <c r="AY612" s="245" t="s">
        <v>136</v>
      </c>
    </row>
    <row r="613" s="13" customFormat="1">
      <c r="A613" s="13"/>
      <c r="B613" s="224"/>
      <c r="C613" s="225"/>
      <c r="D613" s="226" t="s">
        <v>148</v>
      </c>
      <c r="E613" s="227" t="s">
        <v>19</v>
      </c>
      <c r="F613" s="228" t="s">
        <v>210</v>
      </c>
      <c r="G613" s="225"/>
      <c r="H613" s="227" t="s">
        <v>19</v>
      </c>
      <c r="I613" s="229"/>
      <c r="J613" s="225"/>
      <c r="K613" s="225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148</v>
      </c>
      <c r="AU613" s="234" t="s">
        <v>81</v>
      </c>
      <c r="AV613" s="13" t="s">
        <v>79</v>
      </c>
      <c r="AW613" s="13" t="s">
        <v>33</v>
      </c>
      <c r="AX613" s="13" t="s">
        <v>71</v>
      </c>
      <c r="AY613" s="234" t="s">
        <v>136</v>
      </c>
    </row>
    <row r="614" s="14" customFormat="1">
      <c r="A614" s="14"/>
      <c r="B614" s="235"/>
      <c r="C614" s="236"/>
      <c r="D614" s="226" t="s">
        <v>148</v>
      </c>
      <c r="E614" s="237" t="s">
        <v>19</v>
      </c>
      <c r="F614" s="238" t="s">
        <v>576</v>
      </c>
      <c r="G614" s="236"/>
      <c r="H614" s="239">
        <v>13</v>
      </c>
      <c r="I614" s="240"/>
      <c r="J614" s="236"/>
      <c r="K614" s="236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148</v>
      </c>
      <c r="AU614" s="245" t="s">
        <v>81</v>
      </c>
      <c r="AV614" s="14" t="s">
        <v>81</v>
      </c>
      <c r="AW614" s="14" t="s">
        <v>33</v>
      </c>
      <c r="AX614" s="14" t="s">
        <v>71</v>
      </c>
      <c r="AY614" s="245" t="s">
        <v>136</v>
      </c>
    </row>
    <row r="615" s="14" customFormat="1">
      <c r="A615" s="14"/>
      <c r="B615" s="235"/>
      <c r="C615" s="236"/>
      <c r="D615" s="226" t="s">
        <v>148</v>
      </c>
      <c r="E615" s="237" t="s">
        <v>19</v>
      </c>
      <c r="F615" s="238" t="s">
        <v>577</v>
      </c>
      <c r="G615" s="236"/>
      <c r="H615" s="239">
        <v>-3.6000000000000001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148</v>
      </c>
      <c r="AU615" s="245" t="s">
        <v>81</v>
      </c>
      <c r="AV615" s="14" t="s">
        <v>81</v>
      </c>
      <c r="AW615" s="14" t="s">
        <v>33</v>
      </c>
      <c r="AX615" s="14" t="s">
        <v>71</v>
      </c>
      <c r="AY615" s="245" t="s">
        <v>136</v>
      </c>
    </row>
    <row r="616" s="13" customFormat="1">
      <c r="A616" s="13"/>
      <c r="B616" s="224"/>
      <c r="C616" s="225"/>
      <c r="D616" s="226" t="s">
        <v>148</v>
      </c>
      <c r="E616" s="227" t="s">
        <v>19</v>
      </c>
      <c r="F616" s="228" t="s">
        <v>213</v>
      </c>
      <c r="G616" s="225"/>
      <c r="H616" s="227" t="s">
        <v>19</v>
      </c>
      <c r="I616" s="229"/>
      <c r="J616" s="225"/>
      <c r="K616" s="225"/>
      <c r="L616" s="230"/>
      <c r="M616" s="231"/>
      <c r="N616" s="232"/>
      <c r="O616" s="232"/>
      <c r="P616" s="232"/>
      <c r="Q616" s="232"/>
      <c r="R616" s="232"/>
      <c r="S616" s="232"/>
      <c r="T616" s="23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4" t="s">
        <v>148</v>
      </c>
      <c r="AU616" s="234" t="s">
        <v>81</v>
      </c>
      <c r="AV616" s="13" t="s">
        <v>79</v>
      </c>
      <c r="AW616" s="13" t="s">
        <v>33</v>
      </c>
      <c r="AX616" s="13" t="s">
        <v>71</v>
      </c>
      <c r="AY616" s="234" t="s">
        <v>136</v>
      </c>
    </row>
    <row r="617" s="14" customFormat="1">
      <c r="A617" s="14"/>
      <c r="B617" s="235"/>
      <c r="C617" s="236"/>
      <c r="D617" s="226" t="s">
        <v>148</v>
      </c>
      <c r="E617" s="237" t="s">
        <v>19</v>
      </c>
      <c r="F617" s="238" t="s">
        <v>578</v>
      </c>
      <c r="G617" s="236"/>
      <c r="H617" s="239">
        <v>10.18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148</v>
      </c>
      <c r="AU617" s="245" t="s">
        <v>81</v>
      </c>
      <c r="AV617" s="14" t="s">
        <v>81</v>
      </c>
      <c r="AW617" s="14" t="s">
        <v>33</v>
      </c>
      <c r="AX617" s="14" t="s">
        <v>71</v>
      </c>
      <c r="AY617" s="245" t="s">
        <v>136</v>
      </c>
    </row>
    <row r="618" s="14" customFormat="1">
      <c r="A618" s="14"/>
      <c r="B618" s="235"/>
      <c r="C618" s="236"/>
      <c r="D618" s="226" t="s">
        <v>148</v>
      </c>
      <c r="E618" s="237" t="s">
        <v>19</v>
      </c>
      <c r="F618" s="238" t="s">
        <v>579</v>
      </c>
      <c r="G618" s="236"/>
      <c r="H618" s="239">
        <v>-1.8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148</v>
      </c>
      <c r="AU618" s="245" t="s">
        <v>81</v>
      </c>
      <c r="AV618" s="14" t="s">
        <v>81</v>
      </c>
      <c r="AW618" s="14" t="s">
        <v>33</v>
      </c>
      <c r="AX618" s="14" t="s">
        <v>71</v>
      </c>
      <c r="AY618" s="245" t="s">
        <v>136</v>
      </c>
    </row>
    <row r="619" s="13" customFormat="1">
      <c r="A619" s="13"/>
      <c r="B619" s="224"/>
      <c r="C619" s="225"/>
      <c r="D619" s="226" t="s">
        <v>148</v>
      </c>
      <c r="E619" s="227" t="s">
        <v>19</v>
      </c>
      <c r="F619" s="228" t="s">
        <v>216</v>
      </c>
      <c r="G619" s="225"/>
      <c r="H619" s="227" t="s">
        <v>19</v>
      </c>
      <c r="I619" s="229"/>
      <c r="J619" s="225"/>
      <c r="K619" s="225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148</v>
      </c>
      <c r="AU619" s="234" t="s">
        <v>81</v>
      </c>
      <c r="AV619" s="13" t="s">
        <v>79</v>
      </c>
      <c r="AW619" s="13" t="s">
        <v>33</v>
      </c>
      <c r="AX619" s="13" t="s">
        <v>71</v>
      </c>
      <c r="AY619" s="234" t="s">
        <v>136</v>
      </c>
    </row>
    <row r="620" s="14" customFormat="1">
      <c r="A620" s="14"/>
      <c r="B620" s="235"/>
      <c r="C620" s="236"/>
      <c r="D620" s="226" t="s">
        <v>148</v>
      </c>
      <c r="E620" s="237" t="s">
        <v>19</v>
      </c>
      <c r="F620" s="238" t="s">
        <v>580</v>
      </c>
      <c r="G620" s="236"/>
      <c r="H620" s="239">
        <v>31.875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148</v>
      </c>
      <c r="AU620" s="245" t="s">
        <v>81</v>
      </c>
      <c r="AV620" s="14" t="s">
        <v>81</v>
      </c>
      <c r="AW620" s="14" t="s">
        <v>33</v>
      </c>
      <c r="AX620" s="14" t="s">
        <v>71</v>
      </c>
      <c r="AY620" s="245" t="s">
        <v>136</v>
      </c>
    </row>
    <row r="621" s="14" customFormat="1">
      <c r="A621" s="14"/>
      <c r="B621" s="235"/>
      <c r="C621" s="236"/>
      <c r="D621" s="226" t="s">
        <v>148</v>
      </c>
      <c r="E621" s="237" t="s">
        <v>19</v>
      </c>
      <c r="F621" s="238" t="s">
        <v>581</v>
      </c>
      <c r="G621" s="236"/>
      <c r="H621" s="239">
        <v>-3.8999999999999999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148</v>
      </c>
      <c r="AU621" s="245" t="s">
        <v>81</v>
      </c>
      <c r="AV621" s="14" t="s">
        <v>81</v>
      </c>
      <c r="AW621" s="14" t="s">
        <v>33</v>
      </c>
      <c r="AX621" s="14" t="s">
        <v>71</v>
      </c>
      <c r="AY621" s="245" t="s">
        <v>136</v>
      </c>
    </row>
    <row r="622" s="14" customFormat="1">
      <c r="A622" s="14"/>
      <c r="B622" s="235"/>
      <c r="C622" s="236"/>
      <c r="D622" s="226" t="s">
        <v>148</v>
      </c>
      <c r="E622" s="237" t="s">
        <v>19</v>
      </c>
      <c r="F622" s="238" t="s">
        <v>582</v>
      </c>
      <c r="G622" s="236"/>
      <c r="H622" s="239">
        <v>1.6000000000000001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148</v>
      </c>
      <c r="AU622" s="245" t="s">
        <v>81</v>
      </c>
      <c r="AV622" s="14" t="s">
        <v>81</v>
      </c>
      <c r="AW622" s="14" t="s">
        <v>33</v>
      </c>
      <c r="AX622" s="14" t="s">
        <v>71</v>
      </c>
      <c r="AY622" s="245" t="s">
        <v>136</v>
      </c>
    </row>
    <row r="623" s="13" customFormat="1">
      <c r="A623" s="13"/>
      <c r="B623" s="224"/>
      <c r="C623" s="225"/>
      <c r="D623" s="226" t="s">
        <v>148</v>
      </c>
      <c r="E623" s="227" t="s">
        <v>19</v>
      </c>
      <c r="F623" s="228" t="s">
        <v>198</v>
      </c>
      <c r="G623" s="225"/>
      <c r="H623" s="227" t="s">
        <v>19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148</v>
      </c>
      <c r="AU623" s="234" t="s">
        <v>81</v>
      </c>
      <c r="AV623" s="13" t="s">
        <v>79</v>
      </c>
      <c r="AW623" s="13" t="s">
        <v>33</v>
      </c>
      <c r="AX623" s="13" t="s">
        <v>71</v>
      </c>
      <c r="AY623" s="234" t="s">
        <v>136</v>
      </c>
    </row>
    <row r="624" s="14" customFormat="1">
      <c r="A624" s="14"/>
      <c r="B624" s="235"/>
      <c r="C624" s="236"/>
      <c r="D624" s="226" t="s">
        <v>148</v>
      </c>
      <c r="E624" s="237" t="s">
        <v>19</v>
      </c>
      <c r="F624" s="238" t="s">
        <v>583</v>
      </c>
      <c r="G624" s="236"/>
      <c r="H624" s="239">
        <v>7.96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148</v>
      </c>
      <c r="AU624" s="245" t="s">
        <v>81</v>
      </c>
      <c r="AV624" s="14" t="s">
        <v>81</v>
      </c>
      <c r="AW624" s="14" t="s">
        <v>33</v>
      </c>
      <c r="AX624" s="14" t="s">
        <v>71</v>
      </c>
      <c r="AY624" s="245" t="s">
        <v>136</v>
      </c>
    </row>
    <row r="625" s="14" customFormat="1">
      <c r="A625" s="14"/>
      <c r="B625" s="235"/>
      <c r="C625" s="236"/>
      <c r="D625" s="226" t="s">
        <v>148</v>
      </c>
      <c r="E625" s="237" t="s">
        <v>19</v>
      </c>
      <c r="F625" s="238" t="s">
        <v>579</v>
      </c>
      <c r="G625" s="236"/>
      <c r="H625" s="239">
        <v>-1.8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148</v>
      </c>
      <c r="AU625" s="245" t="s">
        <v>81</v>
      </c>
      <c r="AV625" s="14" t="s">
        <v>81</v>
      </c>
      <c r="AW625" s="14" t="s">
        <v>33</v>
      </c>
      <c r="AX625" s="14" t="s">
        <v>71</v>
      </c>
      <c r="AY625" s="245" t="s">
        <v>136</v>
      </c>
    </row>
    <row r="626" s="13" customFormat="1">
      <c r="A626" s="13"/>
      <c r="B626" s="224"/>
      <c r="C626" s="225"/>
      <c r="D626" s="226" t="s">
        <v>148</v>
      </c>
      <c r="E626" s="227" t="s">
        <v>19</v>
      </c>
      <c r="F626" s="228" t="s">
        <v>224</v>
      </c>
      <c r="G626" s="225"/>
      <c r="H626" s="227" t="s">
        <v>19</v>
      </c>
      <c r="I626" s="229"/>
      <c r="J626" s="225"/>
      <c r="K626" s="225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148</v>
      </c>
      <c r="AU626" s="234" t="s">
        <v>81</v>
      </c>
      <c r="AV626" s="13" t="s">
        <v>79</v>
      </c>
      <c r="AW626" s="13" t="s">
        <v>33</v>
      </c>
      <c r="AX626" s="13" t="s">
        <v>71</v>
      </c>
      <c r="AY626" s="234" t="s">
        <v>136</v>
      </c>
    </row>
    <row r="627" s="14" customFormat="1">
      <c r="A627" s="14"/>
      <c r="B627" s="235"/>
      <c r="C627" s="236"/>
      <c r="D627" s="226" t="s">
        <v>148</v>
      </c>
      <c r="E627" s="237" t="s">
        <v>19</v>
      </c>
      <c r="F627" s="238" t="s">
        <v>584</v>
      </c>
      <c r="G627" s="236"/>
      <c r="H627" s="239">
        <v>10.25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148</v>
      </c>
      <c r="AU627" s="245" t="s">
        <v>81</v>
      </c>
      <c r="AV627" s="14" t="s">
        <v>81</v>
      </c>
      <c r="AW627" s="14" t="s">
        <v>33</v>
      </c>
      <c r="AX627" s="14" t="s">
        <v>71</v>
      </c>
      <c r="AY627" s="245" t="s">
        <v>136</v>
      </c>
    </row>
    <row r="628" s="14" customFormat="1">
      <c r="A628" s="14"/>
      <c r="B628" s="235"/>
      <c r="C628" s="236"/>
      <c r="D628" s="226" t="s">
        <v>148</v>
      </c>
      <c r="E628" s="237" t="s">
        <v>19</v>
      </c>
      <c r="F628" s="238" t="s">
        <v>585</v>
      </c>
      <c r="G628" s="236"/>
      <c r="H628" s="239">
        <v>-2.8999999999999999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148</v>
      </c>
      <c r="AU628" s="245" t="s">
        <v>81</v>
      </c>
      <c r="AV628" s="14" t="s">
        <v>81</v>
      </c>
      <c r="AW628" s="14" t="s">
        <v>33</v>
      </c>
      <c r="AX628" s="14" t="s">
        <v>71</v>
      </c>
      <c r="AY628" s="245" t="s">
        <v>136</v>
      </c>
    </row>
    <row r="629" s="13" customFormat="1">
      <c r="A629" s="13"/>
      <c r="B629" s="224"/>
      <c r="C629" s="225"/>
      <c r="D629" s="226" t="s">
        <v>148</v>
      </c>
      <c r="E629" s="227" t="s">
        <v>19</v>
      </c>
      <c r="F629" s="228" t="s">
        <v>227</v>
      </c>
      <c r="G629" s="225"/>
      <c r="H629" s="227" t="s">
        <v>19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148</v>
      </c>
      <c r="AU629" s="234" t="s">
        <v>81</v>
      </c>
      <c r="AV629" s="13" t="s">
        <v>79</v>
      </c>
      <c r="AW629" s="13" t="s">
        <v>33</v>
      </c>
      <c r="AX629" s="13" t="s">
        <v>71</v>
      </c>
      <c r="AY629" s="234" t="s">
        <v>136</v>
      </c>
    </row>
    <row r="630" s="14" customFormat="1">
      <c r="A630" s="14"/>
      <c r="B630" s="235"/>
      <c r="C630" s="236"/>
      <c r="D630" s="226" t="s">
        <v>148</v>
      </c>
      <c r="E630" s="237" t="s">
        <v>19</v>
      </c>
      <c r="F630" s="238" t="s">
        <v>586</v>
      </c>
      <c r="G630" s="236"/>
      <c r="H630" s="239">
        <v>1.8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148</v>
      </c>
      <c r="AU630" s="245" t="s">
        <v>81</v>
      </c>
      <c r="AV630" s="14" t="s">
        <v>81</v>
      </c>
      <c r="AW630" s="14" t="s">
        <v>33</v>
      </c>
      <c r="AX630" s="14" t="s">
        <v>71</v>
      </c>
      <c r="AY630" s="245" t="s">
        <v>136</v>
      </c>
    </row>
    <row r="631" s="15" customFormat="1">
      <c r="A631" s="15"/>
      <c r="B631" s="246"/>
      <c r="C631" s="247"/>
      <c r="D631" s="226" t="s">
        <v>148</v>
      </c>
      <c r="E631" s="248" t="s">
        <v>19</v>
      </c>
      <c r="F631" s="249" t="s">
        <v>150</v>
      </c>
      <c r="G631" s="247"/>
      <c r="H631" s="250">
        <v>74.324999999999989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6" t="s">
        <v>148</v>
      </c>
      <c r="AU631" s="256" t="s">
        <v>81</v>
      </c>
      <c r="AV631" s="15" t="s">
        <v>144</v>
      </c>
      <c r="AW631" s="15" t="s">
        <v>33</v>
      </c>
      <c r="AX631" s="15" t="s">
        <v>79</v>
      </c>
      <c r="AY631" s="256" t="s">
        <v>136</v>
      </c>
    </row>
    <row r="632" s="14" customFormat="1">
      <c r="A632" s="14"/>
      <c r="B632" s="235"/>
      <c r="C632" s="236"/>
      <c r="D632" s="226" t="s">
        <v>148</v>
      </c>
      <c r="E632" s="236"/>
      <c r="F632" s="238" t="s">
        <v>591</v>
      </c>
      <c r="G632" s="236"/>
      <c r="H632" s="239">
        <v>75.811999999999998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148</v>
      </c>
      <c r="AU632" s="245" t="s">
        <v>81</v>
      </c>
      <c r="AV632" s="14" t="s">
        <v>81</v>
      </c>
      <c r="AW632" s="14" t="s">
        <v>4</v>
      </c>
      <c r="AX632" s="14" t="s">
        <v>79</v>
      </c>
      <c r="AY632" s="245" t="s">
        <v>136</v>
      </c>
    </row>
    <row r="633" s="2" customFormat="1" ht="24.15" customHeight="1">
      <c r="A633" s="40"/>
      <c r="B633" s="41"/>
      <c r="C633" s="206" t="s">
        <v>592</v>
      </c>
      <c r="D633" s="206" t="s">
        <v>139</v>
      </c>
      <c r="E633" s="207" t="s">
        <v>593</v>
      </c>
      <c r="F633" s="208" t="s">
        <v>594</v>
      </c>
      <c r="G633" s="209" t="s">
        <v>400</v>
      </c>
      <c r="H633" s="268"/>
      <c r="I633" s="211"/>
      <c r="J633" s="212">
        <f>ROUND(I633*H633,2)</f>
        <v>0</v>
      </c>
      <c r="K633" s="208" t="s">
        <v>143</v>
      </c>
      <c r="L633" s="46"/>
      <c r="M633" s="213" t="s">
        <v>19</v>
      </c>
      <c r="N633" s="214" t="s">
        <v>42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281</v>
      </c>
      <c r="AT633" s="217" t="s">
        <v>139</v>
      </c>
      <c r="AU633" s="217" t="s">
        <v>81</v>
      </c>
      <c r="AY633" s="19" t="s">
        <v>136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79</v>
      </c>
      <c r="BK633" s="218">
        <f>ROUND(I633*H633,2)</f>
        <v>0</v>
      </c>
      <c r="BL633" s="19" t="s">
        <v>281</v>
      </c>
      <c r="BM633" s="217" t="s">
        <v>595</v>
      </c>
    </row>
    <row r="634" s="2" customFormat="1">
      <c r="A634" s="40"/>
      <c r="B634" s="41"/>
      <c r="C634" s="42"/>
      <c r="D634" s="219" t="s">
        <v>146</v>
      </c>
      <c r="E634" s="42"/>
      <c r="F634" s="220" t="s">
        <v>596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146</v>
      </c>
      <c r="AU634" s="19" t="s">
        <v>81</v>
      </c>
    </row>
    <row r="635" s="12" customFormat="1" ht="22.8" customHeight="1">
      <c r="A635" s="12"/>
      <c r="B635" s="190"/>
      <c r="C635" s="191"/>
      <c r="D635" s="192" t="s">
        <v>70</v>
      </c>
      <c r="E635" s="204" t="s">
        <v>597</v>
      </c>
      <c r="F635" s="204" t="s">
        <v>598</v>
      </c>
      <c r="G635" s="191"/>
      <c r="H635" s="191"/>
      <c r="I635" s="194"/>
      <c r="J635" s="205">
        <f>BK635</f>
        <v>0</v>
      </c>
      <c r="K635" s="191"/>
      <c r="L635" s="196"/>
      <c r="M635" s="197"/>
      <c r="N635" s="198"/>
      <c r="O635" s="198"/>
      <c r="P635" s="199">
        <f>SUM(P636:P695)</f>
        <v>0</v>
      </c>
      <c r="Q635" s="198"/>
      <c r="R635" s="199">
        <f>SUM(R636:R695)</f>
        <v>0.78304019999999996</v>
      </c>
      <c r="S635" s="198"/>
      <c r="T635" s="200">
        <f>SUM(T636:T695)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01" t="s">
        <v>81</v>
      </c>
      <c r="AT635" s="202" t="s">
        <v>70</v>
      </c>
      <c r="AU635" s="202" t="s">
        <v>79</v>
      </c>
      <c r="AY635" s="201" t="s">
        <v>136</v>
      </c>
      <c r="BK635" s="203">
        <f>SUM(BK636:BK695)</f>
        <v>0</v>
      </c>
    </row>
    <row r="636" s="2" customFormat="1" ht="16.5" customHeight="1">
      <c r="A636" s="40"/>
      <c r="B636" s="41"/>
      <c r="C636" s="206" t="s">
        <v>599</v>
      </c>
      <c r="D636" s="206" t="s">
        <v>139</v>
      </c>
      <c r="E636" s="207" t="s">
        <v>600</v>
      </c>
      <c r="F636" s="208" t="s">
        <v>601</v>
      </c>
      <c r="G636" s="209" t="s">
        <v>162</v>
      </c>
      <c r="H636" s="210">
        <v>39.905999999999999</v>
      </c>
      <c r="I636" s="211"/>
      <c r="J636" s="212">
        <f>ROUND(I636*H636,2)</f>
        <v>0</v>
      </c>
      <c r="K636" s="208" t="s">
        <v>143</v>
      </c>
      <c r="L636" s="46"/>
      <c r="M636" s="213" t="s">
        <v>19</v>
      </c>
      <c r="N636" s="214" t="s">
        <v>42</v>
      </c>
      <c r="O636" s="86"/>
      <c r="P636" s="215">
        <f>O636*H636</f>
        <v>0</v>
      </c>
      <c r="Q636" s="215">
        <v>0.00029999999999999997</v>
      </c>
      <c r="R636" s="215">
        <f>Q636*H636</f>
        <v>0.0119718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281</v>
      </c>
      <c r="AT636" s="217" t="s">
        <v>139</v>
      </c>
      <c r="AU636" s="217" t="s">
        <v>81</v>
      </c>
      <c r="AY636" s="19" t="s">
        <v>136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79</v>
      </c>
      <c r="BK636" s="218">
        <f>ROUND(I636*H636,2)</f>
        <v>0</v>
      </c>
      <c r="BL636" s="19" t="s">
        <v>281</v>
      </c>
      <c r="BM636" s="217" t="s">
        <v>602</v>
      </c>
    </row>
    <row r="637" s="2" customFormat="1">
      <c r="A637" s="40"/>
      <c r="B637" s="41"/>
      <c r="C637" s="42"/>
      <c r="D637" s="219" t="s">
        <v>146</v>
      </c>
      <c r="E637" s="42"/>
      <c r="F637" s="220" t="s">
        <v>603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146</v>
      </c>
      <c r="AU637" s="19" t="s">
        <v>81</v>
      </c>
    </row>
    <row r="638" s="13" customFormat="1">
      <c r="A638" s="13"/>
      <c r="B638" s="224"/>
      <c r="C638" s="225"/>
      <c r="D638" s="226" t="s">
        <v>148</v>
      </c>
      <c r="E638" s="227" t="s">
        <v>19</v>
      </c>
      <c r="F638" s="228" t="s">
        <v>149</v>
      </c>
      <c r="G638" s="225"/>
      <c r="H638" s="227" t="s">
        <v>19</v>
      </c>
      <c r="I638" s="229"/>
      <c r="J638" s="225"/>
      <c r="K638" s="225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148</v>
      </c>
      <c r="AU638" s="234" t="s">
        <v>81</v>
      </c>
      <c r="AV638" s="13" t="s">
        <v>79</v>
      </c>
      <c r="AW638" s="13" t="s">
        <v>33</v>
      </c>
      <c r="AX638" s="13" t="s">
        <v>71</v>
      </c>
      <c r="AY638" s="234" t="s">
        <v>136</v>
      </c>
    </row>
    <row r="639" s="13" customFormat="1">
      <c r="A639" s="13"/>
      <c r="B639" s="224"/>
      <c r="C639" s="225"/>
      <c r="D639" s="226" t="s">
        <v>148</v>
      </c>
      <c r="E639" s="227" t="s">
        <v>19</v>
      </c>
      <c r="F639" s="228" t="s">
        <v>189</v>
      </c>
      <c r="G639" s="225"/>
      <c r="H639" s="227" t="s">
        <v>19</v>
      </c>
      <c r="I639" s="229"/>
      <c r="J639" s="225"/>
      <c r="K639" s="225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148</v>
      </c>
      <c r="AU639" s="234" t="s">
        <v>81</v>
      </c>
      <c r="AV639" s="13" t="s">
        <v>79</v>
      </c>
      <c r="AW639" s="13" t="s">
        <v>33</v>
      </c>
      <c r="AX639" s="13" t="s">
        <v>71</v>
      </c>
      <c r="AY639" s="234" t="s">
        <v>136</v>
      </c>
    </row>
    <row r="640" s="14" customFormat="1">
      <c r="A640" s="14"/>
      <c r="B640" s="235"/>
      <c r="C640" s="236"/>
      <c r="D640" s="226" t="s">
        <v>148</v>
      </c>
      <c r="E640" s="237" t="s">
        <v>19</v>
      </c>
      <c r="F640" s="238" t="s">
        <v>604</v>
      </c>
      <c r="G640" s="236"/>
      <c r="H640" s="239">
        <v>12.218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148</v>
      </c>
      <c r="AU640" s="245" t="s">
        <v>81</v>
      </c>
      <c r="AV640" s="14" t="s">
        <v>81</v>
      </c>
      <c r="AW640" s="14" t="s">
        <v>33</v>
      </c>
      <c r="AX640" s="14" t="s">
        <v>71</v>
      </c>
      <c r="AY640" s="245" t="s">
        <v>136</v>
      </c>
    </row>
    <row r="641" s="14" customFormat="1">
      <c r="A641" s="14"/>
      <c r="B641" s="235"/>
      <c r="C641" s="236"/>
      <c r="D641" s="226" t="s">
        <v>148</v>
      </c>
      <c r="E641" s="237" t="s">
        <v>19</v>
      </c>
      <c r="F641" s="238" t="s">
        <v>605</v>
      </c>
      <c r="G641" s="236"/>
      <c r="H641" s="239">
        <v>-1.4139999999999999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148</v>
      </c>
      <c r="AU641" s="245" t="s">
        <v>81</v>
      </c>
      <c r="AV641" s="14" t="s">
        <v>81</v>
      </c>
      <c r="AW641" s="14" t="s">
        <v>33</v>
      </c>
      <c r="AX641" s="14" t="s">
        <v>71</v>
      </c>
      <c r="AY641" s="245" t="s">
        <v>136</v>
      </c>
    </row>
    <row r="642" s="14" customFormat="1">
      <c r="A642" s="14"/>
      <c r="B642" s="235"/>
      <c r="C642" s="236"/>
      <c r="D642" s="226" t="s">
        <v>148</v>
      </c>
      <c r="E642" s="237" t="s">
        <v>19</v>
      </c>
      <c r="F642" s="238" t="s">
        <v>606</v>
      </c>
      <c r="G642" s="236"/>
      <c r="H642" s="239">
        <v>10.558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148</v>
      </c>
      <c r="AU642" s="245" t="s">
        <v>81</v>
      </c>
      <c r="AV642" s="14" t="s">
        <v>81</v>
      </c>
      <c r="AW642" s="14" t="s">
        <v>33</v>
      </c>
      <c r="AX642" s="14" t="s">
        <v>71</v>
      </c>
      <c r="AY642" s="245" t="s">
        <v>136</v>
      </c>
    </row>
    <row r="643" s="14" customFormat="1">
      <c r="A643" s="14"/>
      <c r="B643" s="235"/>
      <c r="C643" s="236"/>
      <c r="D643" s="226" t="s">
        <v>148</v>
      </c>
      <c r="E643" s="237" t="s">
        <v>19</v>
      </c>
      <c r="F643" s="238" t="s">
        <v>605</v>
      </c>
      <c r="G643" s="236"/>
      <c r="H643" s="239">
        <v>-1.4139999999999999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148</v>
      </c>
      <c r="AU643" s="245" t="s">
        <v>81</v>
      </c>
      <c r="AV643" s="14" t="s">
        <v>81</v>
      </c>
      <c r="AW643" s="14" t="s">
        <v>33</v>
      </c>
      <c r="AX643" s="14" t="s">
        <v>71</v>
      </c>
      <c r="AY643" s="245" t="s">
        <v>136</v>
      </c>
    </row>
    <row r="644" s="13" customFormat="1">
      <c r="A644" s="13"/>
      <c r="B644" s="224"/>
      <c r="C644" s="225"/>
      <c r="D644" s="226" t="s">
        <v>148</v>
      </c>
      <c r="E644" s="227" t="s">
        <v>19</v>
      </c>
      <c r="F644" s="228" t="s">
        <v>607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148</v>
      </c>
      <c r="AU644" s="234" t="s">
        <v>81</v>
      </c>
      <c r="AV644" s="13" t="s">
        <v>79</v>
      </c>
      <c r="AW644" s="13" t="s">
        <v>33</v>
      </c>
      <c r="AX644" s="13" t="s">
        <v>71</v>
      </c>
      <c r="AY644" s="234" t="s">
        <v>136</v>
      </c>
    </row>
    <row r="645" s="14" customFormat="1">
      <c r="A645" s="14"/>
      <c r="B645" s="235"/>
      <c r="C645" s="236"/>
      <c r="D645" s="226" t="s">
        <v>148</v>
      </c>
      <c r="E645" s="237" t="s">
        <v>19</v>
      </c>
      <c r="F645" s="238" t="s">
        <v>608</v>
      </c>
      <c r="G645" s="236"/>
      <c r="H645" s="239">
        <v>9.8399999999999999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148</v>
      </c>
      <c r="AU645" s="245" t="s">
        <v>81</v>
      </c>
      <c r="AV645" s="14" t="s">
        <v>81</v>
      </c>
      <c r="AW645" s="14" t="s">
        <v>33</v>
      </c>
      <c r="AX645" s="14" t="s">
        <v>71</v>
      </c>
      <c r="AY645" s="245" t="s">
        <v>136</v>
      </c>
    </row>
    <row r="646" s="14" customFormat="1">
      <c r="A646" s="14"/>
      <c r="B646" s="235"/>
      <c r="C646" s="236"/>
      <c r="D646" s="226" t="s">
        <v>148</v>
      </c>
      <c r="E646" s="237" t="s">
        <v>19</v>
      </c>
      <c r="F646" s="238" t="s">
        <v>609</v>
      </c>
      <c r="G646" s="236"/>
      <c r="H646" s="239">
        <v>-1.6160000000000001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148</v>
      </c>
      <c r="AU646" s="245" t="s">
        <v>81</v>
      </c>
      <c r="AV646" s="14" t="s">
        <v>81</v>
      </c>
      <c r="AW646" s="14" t="s">
        <v>33</v>
      </c>
      <c r="AX646" s="14" t="s">
        <v>71</v>
      </c>
      <c r="AY646" s="245" t="s">
        <v>136</v>
      </c>
    </row>
    <row r="647" s="14" customFormat="1">
      <c r="A647" s="14"/>
      <c r="B647" s="235"/>
      <c r="C647" s="236"/>
      <c r="D647" s="226" t="s">
        <v>148</v>
      </c>
      <c r="E647" s="237" t="s">
        <v>19</v>
      </c>
      <c r="F647" s="238" t="s">
        <v>610</v>
      </c>
      <c r="G647" s="236"/>
      <c r="H647" s="239">
        <v>10.25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148</v>
      </c>
      <c r="AU647" s="245" t="s">
        <v>81</v>
      </c>
      <c r="AV647" s="14" t="s">
        <v>81</v>
      </c>
      <c r="AW647" s="14" t="s">
        <v>33</v>
      </c>
      <c r="AX647" s="14" t="s">
        <v>71</v>
      </c>
      <c r="AY647" s="245" t="s">
        <v>136</v>
      </c>
    </row>
    <row r="648" s="14" customFormat="1">
      <c r="A648" s="14"/>
      <c r="B648" s="235"/>
      <c r="C648" s="236"/>
      <c r="D648" s="226" t="s">
        <v>148</v>
      </c>
      <c r="E648" s="237" t="s">
        <v>19</v>
      </c>
      <c r="F648" s="238" t="s">
        <v>609</v>
      </c>
      <c r="G648" s="236"/>
      <c r="H648" s="239">
        <v>-1.6160000000000001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148</v>
      </c>
      <c r="AU648" s="245" t="s">
        <v>81</v>
      </c>
      <c r="AV648" s="14" t="s">
        <v>81</v>
      </c>
      <c r="AW648" s="14" t="s">
        <v>33</v>
      </c>
      <c r="AX648" s="14" t="s">
        <v>71</v>
      </c>
      <c r="AY648" s="245" t="s">
        <v>136</v>
      </c>
    </row>
    <row r="649" s="13" customFormat="1">
      <c r="A649" s="13"/>
      <c r="B649" s="224"/>
      <c r="C649" s="225"/>
      <c r="D649" s="226" t="s">
        <v>148</v>
      </c>
      <c r="E649" s="227" t="s">
        <v>19</v>
      </c>
      <c r="F649" s="228" t="s">
        <v>216</v>
      </c>
      <c r="G649" s="225"/>
      <c r="H649" s="227" t="s">
        <v>19</v>
      </c>
      <c r="I649" s="229"/>
      <c r="J649" s="225"/>
      <c r="K649" s="225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148</v>
      </c>
      <c r="AU649" s="234" t="s">
        <v>81</v>
      </c>
      <c r="AV649" s="13" t="s">
        <v>79</v>
      </c>
      <c r="AW649" s="13" t="s">
        <v>33</v>
      </c>
      <c r="AX649" s="13" t="s">
        <v>71</v>
      </c>
      <c r="AY649" s="234" t="s">
        <v>136</v>
      </c>
    </row>
    <row r="650" s="14" customFormat="1">
      <c r="A650" s="14"/>
      <c r="B650" s="235"/>
      <c r="C650" s="236"/>
      <c r="D650" s="226" t="s">
        <v>148</v>
      </c>
      <c r="E650" s="237" t="s">
        <v>19</v>
      </c>
      <c r="F650" s="238" t="s">
        <v>611</v>
      </c>
      <c r="G650" s="236"/>
      <c r="H650" s="239">
        <v>3.1000000000000001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148</v>
      </c>
      <c r="AU650" s="245" t="s">
        <v>81</v>
      </c>
      <c r="AV650" s="14" t="s">
        <v>81</v>
      </c>
      <c r="AW650" s="14" t="s">
        <v>33</v>
      </c>
      <c r="AX650" s="14" t="s">
        <v>71</v>
      </c>
      <c r="AY650" s="245" t="s">
        <v>136</v>
      </c>
    </row>
    <row r="651" s="15" customFormat="1">
      <c r="A651" s="15"/>
      <c r="B651" s="246"/>
      <c r="C651" s="247"/>
      <c r="D651" s="226" t="s">
        <v>148</v>
      </c>
      <c r="E651" s="248" t="s">
        <v>19</v>
      </c>
      <c r="F651" s="249" t="s">
        <v>150</v>
      </c>
      <c r="G651" s="247"/>
      <c r="H651" s="250">
        <v>39.905999999999999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6" t="s">
        <v>148</v>
      </c>
      <c r="AU651" s="256" t="s">
        <v>81</v>
      </c>
      <c r="AV651" s="15" t="s">
        <v>144</v>
      </c>
      <c r="AW651" s="15" t="s">
        <v>33</v>
      </c>
      <c r="AX651" s="15" t="s">
        <v>79</v>
      </c>
      <c r="AY651" s="256" t="s">
        <v>136</v>
      </c>
    </row>
    <row r="652" s="2" customFormat="1" ht="24.15" customHeight="1">
      <c r="A652" s="40"/>
      <c r="B652" s="41"/>
      <c r="C652" s="206" t="s">
        <v>612</v>
      </c>
      <c r="D652" s="206" t="s">
        <v>139</v>
      </c>
      <c r="E652" s="207" t="s">
        <v>613</v>
      </c>
      <c r="F652" s="208" t="s">
        <v>614</v>
      </c>
      <c r="G652" s="209" t="s">
        <v>162</v>
      </c>
      <c r="H652" s="210">
        <v>39.905999999999999</v>
      </c>
      <c r="I652" s="211"/>
      <c r="J652" s="212">
        <f>ROUND(I652*H652,2)</f>
        <v>0</v>
      </c>
      <c r="K652" s="208" t="s">
        <v>143</v>
      </c>
      <c r="L652" s="46"/>
      <c r="M652" s="213" t="s">
        <v>19</v>
      </c>
      <c r="N652" s="214" t="s">
        <v>42</v>
      </c>
      <c r="O652" s="86"/>
      <c r="P652" s="215">
        <f>O652*H652</f>
        <v>0</v>
      </c>
      <c r="Q652" s="215">
        <v>0.0051999999999999998</v>
      </c>
      <c r="R652" s="215">
        <f>Q652*H652</f>
        <v>0.20751119999999998</v>
      </c>
      <c r="S652" s="215">
        <v>0</v>
      </c>
      <c r="T652" s="216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7" t="s">
        <v>281</v>
      </c>
      <c r="AT652" s="217" t="s">
        <v>139</v>
      </c>
      <c r="AU652" s="217" t="s">
        <v>81</v>
      </c>
      <c r="AY652" s="19" t="s">
        <v>136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9" t="s">
        <v>79</v>
      </c>
      <c r="BK652" s="218">
        <f>ROUND(I652*H652,2)</f>
        <v>0</v>
      </c>
      <c r="BL652" s="19" t="s">
        <v>281</v>
      </c>
      <c r="BM652" s="217" t="s">
        <v>615</v>
      </c>
    </row>
    <row r="653" s="2" customFormat="1">
      <c r="A653" s="40"/>
      <c r="B653" s="41"/>
      <c r="C653" s="42"/>
      <c r="D653" s="219" t="s">
        <v>146</v>
      </c>
      <c r="E653" s="42"/>
      <c r="F653" s="220" t="s">
        <v>616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146</v>
      </c>
      <c r="AU653" s="19" t="s">
        <v>81</v>
      </c>
    </row>
    <row r="654" s="13" customFormat="1">
      <c r="A654" s="13"/>
      <c r="B654" s="224"/>
      <c r="C654" s="225"/>
      <c r="D654" s="226" t="s">
        <v>148</v>
      </c>
      <c r="E654" s="227" t="s">
        <v>19</v>
      </c>
      <c r="F654" s="228" t="s">
        <v>149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148</v>
      </c>
      <c r="AU654" s="234" t="s">
        <v>81</v>
      </c>
      <c r="AV654" s="13" t="s">
        <v>79</v>
      </c>
      <c r="AW654" s="13" t="s">
        <v>33</v>
      </c>
      <c r="AX654" s="13" t="s">
        <v>71</v>
      </c>
      <c r="AY654" s="234" t="s">
        <v>136</v>
      </c>
    </row>
    <row r="655" s="13" customFormat="1">
      <c r="A655" s="13"/>
      <c r="B655" s="224"/>
      <c r="C655" s="225"/>
      <c r="D655" s="226" t="s">
        <v>148</v>
      </c>
      <c r="E655" s="227" t="s">
        <v>19</v>
      </c>
      <c r="F655" s="228" t="s">
        <v>189</v>
      </c>
      <c r="G655" s="225"/>
      <c r="H655" s="227" t="s">
        <v>19</v>
      </c>
      <c r="I655" s="229"/>
      <c r="J655" s="225"/>
      <c r="K655" s="225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148</v>
      </c>
      <c r="AU655" s="234" t="s">
        <v>81</v>
      </c>
      <c r="AV655" s="13" t="s">
        <v>79</v>
      </c>
      <c r="AW655" s="13" t="s">
        <v>33</v>
      </c>
      <c r="AX655" s="13" t="s">
        <v>71</v>
      </c>
      <c r="AY655" s="234" t="s">
        <v>136</v>
      </c>
    </row>
    <row r="656" s="14" customFormat="1">
      <c r="A656" s="14"/>
      <c r="B656" s="235"/>
      <c r="C656" s="236"/>
      <c r="D656" s="226" t="s">
        <v>148</v>
      </c>
      <c r="E656" s="237" t="s">
        <v>19</v>
      </c>
      <c r="F656" s="238" t="s">
        <v>604</v>
      </c>
      <c r="G656" s="236"/>
      <c r="H656" s="239">
        <v>12.218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148</v>
      </c>
      <c r="AU656" s="245" t="s">
        <v>81</v>
      </c>
      <c r="AV656" s="14" t="s">
        <v>81</v>
      </c>
      <c r="AW656" s="14" t="s">
        <v>33</v>
      </c>
      <c r="AX656" s="14" t="s">
        <v>71</v>
      </c>
      <c r="AY656" s="245" t="s">
        <v>136</v>
      </c>
    </row>
    <row r="657" s="14" customFormat="1">
      <c r="A657" s="14"/>
      <c r="B657" s="235"/>
      <c r="C657" s="236"/>
      <c r="D657" s="226" t="s">
        <v>148</v>
      </c>
      <c r="E657" s="237" t="s">
        <v>19</v>
      </c>
      <c r="F657" s="238" t="s">
        <v>605</v>
      </c>
      <c r="G657" s="236"/>
      <c r="H657" s="239">
        <v>-1.4139999999999999</v>
      </c>
      <c r="I657" s="240"/>
      <c r="J657" s="236"/>
      <c r="K657" s="236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148</v>
      </c>
      <c r="AU657" s="245" t="s">
        <v>81</v>
      </c>
      <c r="AV657" s="14" t="s">
        <v>81</v>
      </c>
      <c r="AW657" s="14" t="s">
        <v>33</v>
      </c>
      <c r="AX657" s="14" t="s">
        <v>71</v>
      </c>
      <c r="AY657" s="245" t="s">
        <v>136</v>
      </c>
    </row>
    <row r="658" s="14" customFormat="1">
      <c r="A658" s="14"/>
      <c r="B658" s="235"/>
      <c r="C658" s="236"/>
      <c r="D658" s="226" t="s">
        <v>148</v>
      </c>
      <c r="E658" s="237" t="s">
        <v>19</v>
      </c>
      <c r="F658" s="238" t="s">
        <v>606</v>
      </c>
      <c r="G658" s="236"/>
      <c r="H658" s="239">
        <v>10.558</v>
      </c>
      <c r="I658" s="240"/>
      <c r="J658" s="236"/>
      <c r="K658" s="236"/>
      <c r="L658" s="241"/>
      <c r="M658" s="242"/>
      <c r="N658" s="243"/>
      <c r="O658" s="243"/>
      <c r="P658" s="243"/>
      <c r="Q658" s="243"/>
      <c r="R658" s="243"/>
      <c r="S658" s="243"/>
      <c r="T658" s="24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5" t="s">
        <v>148</v>
      </c>
      <c r="AU658" s="245" t="s">
        <v>81</v>
      </c>
      <c r="AV658" s="14" t="s">
        <v>81</v>
      </c>
      <c r="AW658" s="14" t="s">
        <v>33</v>
      </c>
      <c r="AX658" s="14" t="s">
        <v>71</v>
      </c>
      <c r="AY658" s="245" t="s">
        <v>136</v>
      </c>
    </row>
    <row r="659" s="14" customFormat="1">
      <c r="A659" s="14"/>
      <c r="B659" s="235"/>
      <c r="C659" s="236"/>
      <c r="D659" s="226" t="s">
        <v>148</v>
      </c>
      <c r="E659" s="237" t="s">
        <v>19</v>
      </c>
      <c r="F659" s="238" t="s">
        <v>605</v>
      </c>
      <c r="G659" s="236"/>
      <c r="H659" s="239">
        <v>-1.4139999999999999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148</v>
      </c>
      <c r="AU659" s="245" t="s">
        <v>81</v>
      </c>
      <c r="AV659" s="14" t="s">
        <v>81</v>
      </c>
      <c r="AW659" s="14" t="s">
        <v>33</v>
      </c>
      <c r="AX659" s="14" t="s">
        <v>71</v>
      </c>
      <c r="AY659" s="245" t="s">
        <v>136</v>
      </c>
    </row>
    <row r="660" s="13" customFormat="1">
      <c r="A660" s="13"/>
      <c r="B660" s="224"/>
      <c r="C660" s="225"/>
      <c r="D660" s="226" t="s">
        <v>148</v>
      </c>
      <c r="E660" s="227" t="s">
        <v>19</v>
      </c>
      <c r="F660" s="228" t="s">
        <v>607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148</v>
      </c>
      <c r="AU660" s="234" t="s">
        <v>81</v>
      </c>
      <c r="AV660" s="13" t="s">
        <v>79</v>
      </c>
      <c r="AW660" s="13" t="s">
        <v>33</v>
      </c>
      <c r="AX660" s="13" t="s">
        <v>71</v>
      </c>
      <c r="AY660" s="234" t="s">
        <v>136</v>
      </c>
    </row>
    <row r="661" s="14" customFormat="1">
      <c r="A661" s="14"/>
      <c r="B661" s="235"/>
      <c r="C661" s="236"/>
      <c r="D661" s="226" t="s">
        <v>148</v>
      </c>
      <c r="E661" s="237" t="s">
        <v>19</v>
      </c>
      <c r="F661" s="238" t="s">
        <v>608</v>
      </c>
      <c r="G661" s="236"/>
      <c r="H661" s="239">
        <v>9.8399999999999999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148</v>
      </c>
      <c r="AU661" s="245" t="s">
        <v>81</v>
      </c>
      <c r="AV661" s="14" t="s">
        <v>81</v>
      </c>
      <c r="AW661" s="14" t="s">
        <v>33</v>
      </c>
      <c r="AX661" s="14" t="s">
        <v>71</v>
      </c>
      <c r="AY661" s="245" t="s">
        <v>136</v>
      </c>
    </row>
    <row r="662" s="14" customFormat="1">
      <c r="A662" s="14"/>
      <c r="B662" s="235"/>
      <c r="C662" s="236"/>
      <c r="D662" s="226" t="s">
        <v>148</v>
      </c>
      <c r="E662" s="237" t="s">
        <v>19</v>
      </c>
      <c r="F662" s="238" t="s">
        <v>609</v>
      </c>
      <c r="G662" s="236"/>
      <c r="H662" s="239">
        <v>-1.6160000000000001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148</v>
      </c>
      <c r="AU662" s="245" t="s">
        <v>81</v>
      </c>
      <c r="AV662" s="14" t="s">
        <v>81</v>
      </c>
      <c r="AW662" s="14" t="s">
        <v>33</v>
      </c>
      <c r="AX662" s="14" t="s">
        <v>71</v>
      </c>
      <c r="AY662" s="245" t="s">
        <v>136</v>
      </c>
    </row>
    <row r="663" s="14" customFormat="1">
      <c r="A663" s="14"/>
      <c r="B663" s="235"/>
      <c r="C663" s="236"/>
      <c r="D663" s="226" t="s">
        <v>148</v>
      </c>
      <c r="E663" s="237" t="s">
        <v>19</v>
      </c>
      <c r="F663" s="238" t="s">
        <v>610</v>
      </c>
      <c r="G663" s="236"/>
      <c r="H663" s="239">
        <v>10.25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148</v>
      </c>
      <c r="AU663" s="245" t="s">
        <v>81</v>
      </c>
      <c r="AV663" s="14" t="s">
        <v>81</v>
      </c>
      <c r="AW663" s="14" t="s">
        <v>33</v>
      </c>
      <c r="AX663" s="14" t="s">
        <v>71</v>
      </c>
      <c r="AY663" s="245" t="s">
        <v>136</v>
      </c>
    </row>
    <row r="664" s="14" customFormat="1">
      <c r="A664" s="14"/>
      <c r="B664" s="235"/>
      <c r="C664" s="236"/>
      <c r="D664" s="226" t="s">
        <v>148</v>
      </c>
      <c r="E664" s="237" t="s">
        <v>19</v>
      </c>
      <c r="F664" s="238" t="s">
        <v>609</v>
      </c>
      <c r="G664" s="236"/>
      <c r="H664" s="239">
        <v>-1.6160000000000001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148</v>
      </c>
      <c r="AU664" s="245" t="s">
        <v>81</v>
      </c>
      <c r="AV664" s="14" t="s">
        <v>81</v>
      </c>
      <c r="AW664" s="14" t="s">
        <v>33</v>
      </c>
      <c r="AX664" s="14" t="s">
        <v>71</v>
      </c>
      <c r="AY664" s="245" t="s">
        <v>136</v>
      </c>
    </row>
    <row r="665" s="13" customFormat="1">
      <c r="A665" s="13"/>
      <c r="B665" s="224"/>
      <c r="C665" s="225"/>
      <c r="D665" s="226" t="s">
        <v>148</v>
      </c>
      <c r="E665" s="227" t="s">
        <v>19</v>
      </c>
      <c r="F665" s="228" t="s">
        <v>216</v>
      </c>
      <c r="G665" s="225"/>
      <c r="H665" s="227" t="s">
        <v>19</v>
      </c>
      <c r="I665" s="229"/>
      <c r="J665" s="225"/>
      <c r="K665" s="225"/>
      <c r="L665" s="230"/>
      <c r="M665" s="231"/>
      <c r="N665" s="232"/>
      <c r="O665" s="232"/>
      <c r="P665" s="232"/>
      <c r="Q665" s="232"/>
      <c r="R665" s="232"/>
      <c r="S665" s="232"/>
      <c r="T665" s="23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4" t="s">
        <v>148</v>
      </c>
      <c r="AU665" s="234" t="s">
        <v>81</v>
      </c>
      <c r="AV665" s="13" t="s">
        <v>79</v>
      </c>
      <c r="AW665" s="13" t="s">
        <v>33</v>
      </c>
      <c r="AX665" s="13" t="s">
        <v>71</v>
      </c>
      <c r="AY665" s="234" t="s">
        <v>136</v>
      </c>
    </row>
    <row r="666" s="14" customFormat="1">
      <c r="A666" s="14"/>
      <c r="B666" s="235"/>
      <c r="C666" s="236"/>
      <c r="D666" s="226" t="s">
        <v>148</v>
      </c>
      <c r="E666" s="237" t="s">
        <v>19</v>
      </c>
      <c r="F666" s="238" t="s">
        <v>611</v>
      </c>
      <c r="G666" s="236"/>
      <c r="H666" s="239">
        <v>3.1000000000000001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148</v>
      </c>
      <c r="AU666" s="245" t="s">
        <v>81</v>
      </c>
      <c r="AV666" s="14" t="s">
        <v>81</v>
      </c>
      <c r="AW666" s="14" t="s">
        <v>33</v>
      </c>
      <c r="AX666" s="14" t="s">
        <v>71</v>
      </c>
      <c r="AY666" s="245" t="s">
        <v>136</v>
      </c>
    </row>
    <row r="667" s="15" customFormat="1">
      <c r="A667" s="15"/>
      <c r="B667" s="246"/>
      <c r="C667" s="247"/>
      <c r="D667" s="226" t="s">
        <v>148</v>
      </c>
      <c r="E667" s="248" t="s">
        <v>19</v>
      </c>
      <c r="F667" s="249" t="s">
        <v>150</v>
      </c>
      <c r="G667" s="247"/>
      <c r="H667" s="250">
        <v>39.905999999999999</v>
      </c>
      <c r="I667" s="251"/>
      <c r="J667" s="247"/>
      <c r="K667" s="247"/>
      <c r="L667" s="252"/>
      <c r="M667" s="253"/>
      <c r="N667" s="254"/>
      <c r="O667" s="254"/>
      <c r="P667" s="254"/>
      <c r="Q667" s="254"/>
      <c r="R667" s="254"/>
      <c r="S667" s="254"/>
      <c r="T667" s="25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6" t="s">
        <v>148</v>
      </c>
      <c r="AU667" s="256" t="s">
        <v>81</v>
      </c>
      <c r="AV667" s="15" t="s">
        <v>144</v>
      </c>
      <c r="AW667" s="15" t="s">
        <v>33</v>
      </c>
      <c r="AX667" s="15" t="s">
        <v>79</v>
      </c>
      <c r="AY667" s="256" t="s">
        <v>136</v>
      </c>
    </row>
    <row r="668" s="2" customFormat="1" ht="16.5" customHeight="1">
      <c r="A668" s="40"/>
      <c r="B668" s="41"/>
      <c r="C668" s="269" t="s">
        <v>617</v>
      </c>
      <c r="D668" s="269" t="s">
        <v>411</v>
      </c>
      <c r="E668" s="270" t="s">
        <v>618</v>
      </c>
      <c r="F668" s="271" t="s">
        <v>619</v>
      </c>
      <c r="G668" s="272" t="s">
        <v>162</v>
      </c>
      <c r="H668" s="273">
        <v>43.896999999999998</v>
      </c>
      <c r="I668" s="274"/>
      <c r="J668" s="275">
        <f>ROUND(I668*H668,2)</f>
        <v>0</v>
      </c>
      <c r="K668" s="271" t="s">
        <v>143</v>
      </c>
      <c r="L668" s="276"/>
      <c r="M668" s="277" t="s">
        <v>19</v>
      </c>
      <c r="N668" s="278" t="s">
        <v>42</v>
      </c>
      <c r="O668" s="86"/>
      <c r="P668" s="215">
        <f>O668*H668</f>
        <v>0</v>
      </c>
      <c r="Q668" s="215">
        <v>0.0126</v>
      </c>
      <c r="R668" s="215">
        <f>Q668*H668</f>
        <v>0.55310219999999999</v>
      </c>
      <c r="S668" s="215">
        <v>0</v>
      </c>
      <c r="T668" s="216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391</v>
      </c>
      <c r="AT668" s="217" t="s">
        <v>411</v>
      </c>
      <c r="AU668" s="217" t="s">
        <v>81</v>
      </c>
      <c r="AY668" s="19" t="s">
        <v>136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79</v>
      </c>
      <c r="BK668" s="218">
        <f>ROUND(I668*H668,2)</f>
        <v>0</v>
      </c>
      <c r="BL668" s="19" t="s">
        <v>281</v>
      </c>
      <c r="BM668" s="217" t="s">
        <v>620</v>
      </c>
    </row>
    <row r="669" s="13" customFormat="1">
      <c r="A669" s="13"/>
      <c r="B669" s="224"/>
      <c r="C669" s="225"/>
      <c r="D669" s="226" t="s">
        <v>148</v>
      </c>
      <c r="E669" s="227" t="s">
        <v>19</v>
      </c>
      <c r="F669" s="228" t="s">
        <v>149</v>
      </c>
      <c r="G669" s="225"/>
      <c r="H669" s="227" t="s">
        <v>19</v>
      </c>
      <c r="I669" s="229"/>
      <c r="J669" s="225"/>
      <c r="K669" s="225"/>
      <c r="L669" s="230"/>
      <c r="M669" s="231"/>
      <c r="N669" s="232"/>
      <c r="O669" s="232"/>
      <c r="P669" s="232"/>
      <c r="Q669" s="232"/>
      <c r="R669" s="232"/>
      <c r="S669" s="232"/>
      <c r="T669" s="23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4" t="s">
        <v>148</v>
      </c>
      <c r="AU669" s="234" t="s">
        <v>81</v>
      </c>
      <c r="AV669" s="13" t="s">
        <v>79</v>
      </c>
      <c r="AW669" s="13" t="s">
        <v>33</v>
      </c>
      <c r="AX669" s="13" t="s">
        <v>71</v>
      </c>
      <c r="AY669" s="234" t="s">
        <v>136</v>
      </c>
    </row>
    <row r="670" s="13" customFormat="1">
      <c r="A670" s="13"/>
      <c r="B670" s="224"/>
      <c r="C670" s="225"/>
      <c r="D670" s="226" t="s">
        <v>148</v>
      </c>
      <c r="E670" s="227" t="s">
        <v>19</v>
      </c>
      <c r="F670" s="228" t="s">
        <v>189</v>
      </c>
      <c r="G670" s="225"/>
      <c r="H670" s="227" t="s">
        <v>19</v>
      </c>
      <c r="I670" s="229"/>
      <c r="J670" s="225"/>
      <c r="K670" s="225"/>
      <c r="L670" s="230"/>
      <c r="M670" s="231"/>
      <c r="N670" s="232"/>
      <c r="O670" s="232"/>
      <c r="P670" s="232"/>
      <c r="Q670" s="232"/>
      <c r="R670" s="232"/>
      <c r="S670" s="232"/>
      <c r="T670" s="23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4" t="s">
        <v>148</v>
      </c>
      <c r="AU670" s="234" t="s">
        <v>81</v>
      </c>
      <c r="AV670" s="13" t="s">
        <v>79</v>
      </c>
      <c r="AW670" s="13" t="s">
        <v>33</v>
      </c>
      <c r="AX670" s="13" t="s">
        <v>71</v>
      </c>
      <c r="AY670" s="234" t="s">
        <v>136</v>
      </c>
    </row>
    <row r="671" s="14" customFormat="1">
      <c r="A671" s="14"/>
      <c r="B671" s="235"/>
      <c r="C671" s="236"/>
      <c r="D671" s="226" t="s">
        <v>148</v>
      </c>
      <c r="E671" s="237" t="s">
        <v>19</v>
      </c>
      <c r="F671" s="238" t="s">
        <v>604</v>
      </c>
      <c r="G671" s="236"/>
      <c r="H671" s="239">
        <v>12.218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148</v>
      </c>
      <c r="AU671" s="245" t="s">
        <v>81</v>
      </c>
      <c r="AV671" s="14" t="s">
        <v>81</v>
      </c>
      <c r="AW671" s="14" t="s">
        <v>33</v>
      </c>
      <c r="AX671" s="14" t="s">
        <v>71</v>
      </c>
      <c r="AY671" s="245" t="s">
        <v>136</v>
      </c>
    </row>
    <row r="672" s="14" customFormat="1">
      <c r="A672" s="14"/>
      <c r="B672" s="235"/>
      <c r="C672" s="236"/>
      <c r="D672" s="226" t="s">
        <v>148</v>
      </c>
      <c r="E672" s="237" t="s">
        <v>19</v>
      </c>
      <c r="F672" s="238" t="s">
        <v>605</v>
      </c>
      <c r="G672" s="236"/>
      <c r="H672" s="239">
        <v>-1.4139999999999999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5" t="s">
        <v>148</v>
      </c>
      <c r="AU672" s="245" t="s">
        <v>81</v>
      </c>
      <c r="AV672" s="14" t="s">
        <v>81</v>
      </c>
      <c r="AW672" s="14" t="s">
        <v>33</v>
      </c>
      <c r="AX672" s="14" t="s">
        <v>71</v>
      </c>
      <c r="AY672" s="245" t="s">
        <v>136</v>
      </c>
    </row>
    <row r="673" s="14" customFormat="1">
      <c r="A673" s="14"/>
      <c r="B673" s="235"/>
      <c r="C673" s="236"/>
      <c r="D673" s="226" t="s">
        <v>148</v>
      </c>
      <c r="E673" s="237" t="s">
        <v>19</v>
      </c>
      <c r="F673" s="238" t="s">
        <v>606</v>
      </c>
      <c r="G673" s="236"/>
      <c r="H673" s="239">
        <v>10.558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148</v>
      </c>
      <c r="AU673" s="245" t="s">
        <v>81</v>
      </c>
      <c r="AV673" s="14" t="s">
        <v>81</v>
      </c>
      <c r="AW673" s="14" t="s">
        <v>33</v>
      </c>
      <c r="AX673" s="14" t="s">
        <v>71</v>
      </c>
      <c r="AY673" s="245" t="s">
        <v>136</v>
      </c>
    </row>
    <row r="674" s="14" customFormat="1">
      <c r="A674" s="14"/>
      <c r="B674" s="235"/>
      <c r="C674" s="236"/>
      <c r="D674" s="226" t="s">
        <v>148</v>
      </c>
      <c r="E674" s="237" t="s">
        <v>19</v>
      </c>
      <c r="F674" s="238" t="s">
        <v>605</v>
      </c>
      <c r="G674" s="236"/>
      <c r="H674" s="239">
        <v>-1.4139999999999999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148</v>
      </c>
      <c r="AU674" s="245" t="s">
        <v>81</v>
      </c>
      <c r="AV674" s="14" t="s">
        <v>81</v>
      </c>
      <c r="AW674" s="14" t="s">
        <v>33</v>
      </c>
      <c r="AX674" s="14" t="s">
        <v>71</v>
      </c>
      <c r="AY674" s="245" t="s">
        <v>136</v>
      </c>
    </row>
    <row r="675" s="13" customFormat="1">
      <c r="A675" s="13"/>
      <c r="B675" s="224"/>
      <c r="C675" s="225"/>
      <c r="D675" s="226" t="s">
        <v>148</v>
      </c>
      <c r="E675" s="227" t="s">
        <v>19</v>
      </c>
      <c r="F675" s="228" t="s">
        <v>607</v>
      </c>
      <c r="G675" s="225"/>
      <c r="H675" s="227" t="s">
        <v>19</v>
      </c>
      <c r="I675" s="229"/>
      <c r="J675" s="225"/>
      <c r="K675" s="225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148</v>
      </c>
      <c r="AU675" s="234" t="s">
        <v>81</v>
      </c>
      <c r="AV675" s="13" t="s">
        <v>79</v>
      </c>
      <c r="AW675" s="13" t="s">
        <v>33</v>
      </c>
      <c r="AX675" s="13" t="s">
        <v>71</v>
      </c>
      <c r="AY675" s="234" t="s">
        <v>136</v>
      </c>
    </row>
    <row r="676" s="14" customFormat="1">
      <c r="A676" s="14"/>
      <c r="B676" s="235"/>
      <c r="C676" s="236"/>
      <c r="D676" s="226" t="s">
        <v>148</v>
      </c>
      <c r="E676" s="237" t="s">
        <v>19</v>
      </c>
      <c r="F676" s="238" t="s">
        <v>608</v>
      </c>
      <c r="G676" s="236"/>
      <c r="H676" s="239">
        <v>9.8399999999999999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5" t="s">
        <v>148</v>
      </c>
      <c r="AU676" s="245" t="s">
        <v>81</v>
      </c>
      <c r="AV676" s="14" t="s">
        <v>81</v>
      </c>
      <c r="AW676" s="14" t="s">
        <v>33</v>
      </c>
      <c r="AX676" s="14" t="s">
        <v>71</v>
      </c>
      <c r="AY676" s="245" t="s">
        <v>136</v>
      </c>
    </row>
    <row r="677" s="14" customFormat="1">
      <c r="A677" s="14"/>
      <c r="B677" s="235"/>
      <c r="C677" s="236"/>
      <c r="D677" s="226" t="s">
        <v>148</v>
      </c>
      <c r="E677" s="237" t="s">
        <v>19</v>
      </c>
      <c r="F677" s="238" t="s">
        <v>609</v>
      </c>
      <c r="G677" s="236"/>
      <c r="H677" s="239">
        <v>-1.6160000000000001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148</v>
      </c>
      <c r="AU677" s="245" t="s">
        <v>81</v>
      </c>
      <c r="AV677" s="14" t="s">
        <v>81</v>
      </c>
      <c r="AW677" s="14" t="s">
        <v>33</v>
      </c>
      <c r="AX677" s="14" t="s">
        <v>71</v>
      </c>
      <c r="AY677" s="245" t="s">
        <v>136</v>
      </c>
    </row>
    <row r="678" s="14" customFormat="1">
      <c r="A678" s="14"/>
      <c r="B678" s="235"/>
      <c r="C678" s="236"/>
      <c r="D678" s="226" t="s">
        <v>148</v>
      </c>
      <c r="E678" s="237" t="s">
        <v>19</v>
      </c>
      <c r="F678" s="238" t="s">
        <v>610</v>
      </c>
      <c r="G678" s="236"/>
      <c r="H678" s="239">
        <v>10.25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148</v>
      </c>
      <c r="AU678" s="245" t="s">
        <v>81</v>
      </c>
      <c r="AV678" s="14" t="s">
        <v>81</v>
      </c>
      <c r="AW678" s="14" t="s">
        <v>33</v>
      </c>
      <c r="AX678" s="14" t="s">
        <v>71</v>
      </c>
      <c r="AY678" s="245" t="s">
        <v>136</v>
      </c>
    </row>
    <row r="679" s="14" customFormat="1">
      <c r="A679" s="14"/>
      <c r="B679" s="235"/>
      <c r="C679" s="236"/>
      <c r="D679" s="226" t="s">
        <v>148</v>
      </c>
      <c r="E679" s="237" t="s">
        <v>19</v>
      </c>
      <c r="F679" s="238" t="s">
        <v>609</v>
      </c>
      <c r="G679" s="236"/>
      <c r="H679" s="239">
        <v>-1.6160000000000001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148</v>
      </c>
      <c r="AU679" s="245" t="s">
        <v>81</v>
      </c>
      <c r="AV679" s="14" t="s">
        <v>81</v>
      </c>
      <c r="AW679" s="14" t="s">
        <v>33</v>
      </c>
      <c r="AX679" s="14" t="s">
        <v>71</v>
      </c>
      <c r="AY679" s="245" t="s">
        <v>136</v>
      </c>
    </row>
    <row r="680" s="13" customFormat="1">
      <c r="A680" s="13"/>
      <c r="B680" s="224"/>
      <c r="C680" s="225"/>
      <c r="D680" s="226" t="s">
        <v>148</v>
      </c>
      <c r="E680" s="227" t="s">
        <v>19</v>
      </c>
      <c r="F680" s="228" t="s">
        <v>216</v>
      </c>
      <c r="G680" s="225"/>
      <c r="H680" s="227" t="s">
        <v>19</v>
      </c>
      <c r="I680" s="229"/>
      <c r="J680" s="225"/>
      <c r="K680" s="225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148</v>
      </c>
      <c r="AU680" s="234" t="s">
        <v>81</v>
      </c>
      <c r="AV680" s="13" t="s">
        <v>79</v>
      </c>
      <c r="AW680" s="13" t="s">
        <v>33</v>
      </c>
      <c r="AX680" s="13" t="s">
        <v>71</v>
      </c>
      <c r="AY680" s="234" t="s">
        <v>136</v>
      </c>
    </row>
    <row r="681" s="14" customFormat="1">
      <c r="A681" s="14"/>
      <c r="B681" s="235"/>
      <c r="C681" s="236"/>
      <c r="D681" s="226" t="s">
        <v>148</v>
      </c>
      <c r="E681" s="237" t="s">
        <v>19</v>
      </c>
      <c r="F681" s="238" t="s">
        <v>611</v>
      </c>
      <c r="G681" s="236"/>
      <c r="H681" s="239">
        <v>3.1000000000000001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148</v>
      </c>
      <c r="AU681" s="245" t="s">
        <v>81</v>
      </c>
      <c r="AV681" s="14" t="s">
        <v>81</v>
      </c>
      <c r="AW681" s="14" t="s">
        <v>33</v>
      </c>
      <c r="AX681" s="14" t="s">
        <v>71</v>
      </c>
      <c r="AY681" s="245" t="s">
        <v>136</v>
      </c>
    </row>
    <row r="682" s="15" customFormat="1">
      <c r="A682" s="15"/>
      <c r="B682" s="246"/>
      <c r="C682" s="247"/>
      <c r="D682" s="226" t="s">
        <v>148</v>
      </c>
      <c r="E682" s="248" t="s">
        <v>19</v>
      </c>
      <c r="F682" s="249" t="s">
        <v>150</v>
      </c>
      <c r="G682" s="247"/>
      <c r="H682" s="250">
        <v>39.905999999999999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6" t="s">
        <v>148</v>
      </c>
      <c r="AU682" s="256" t="s">
        <v>81</v>
      </c>
      <c r="AV682" s="15" t="s">
        <v>144</v>
      </c>
      <c r="AW682" s="15" t="s">
        <v>33</v>
      </c>
      <c r="AX682" s="15" t="s">
        <v>79</v>
      </c>
      <c r="AY682" s="256" t="s">
        <v>136</v>
      </c>
    </row>
    <row r="683" s="14" customFormat="1">
      <c r="A683" s="14"/>
      <c r="B683" s="235"/>
      <c r="C683" s="236"/>
      <c r="D683" s="226" t="s">
        <v>148</v>
      </c>
      <c r="E683" s="236"/>
      <c r="F683" s="238" t="s">
        <v>621</v>
      </c>
      <c r="G683" s="236"/>
      <c r="H683" s="239">
        <v>43.896999999999998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5" t="s">
        <v>148</v>
      </c>
      <c r="AU683" s="245" t="s">
        <v>81</v>
      </c>
      <c r="AV683" s="14" t="s">
        <v>81</v>
      </c>
      <c r="AW683" s="14" t="s">
        <v>4</v>
      </c>
      <c r="AX683" s="14" t="s">
        <v>79</v>
      </c>
      <c r="AY683" s="245" t="s">
        <v>136</v>
      </c>
    </row>
    <row r="684" s="2" customFormat="1" ht="16.5" customHeight="1">
      <c r="A684" s="40"/>
      <c r="B684" s="41"/>
      <c r="C684" s="206" t="s">
        <v>622</v>
      </c>
      <c r="D684" s="206" t="s">
        <v>139</v>
      </c>
      <c r="E684" s="207" t="s">
        <v>623</v>
      </c>
      <c r="F684" s="208" t="s">
        <v>624</v>
      </c>
      <c r="G684" s="209" t="s">
        <v>571</v>
      </c>
      <c r="H684" s="210">
        <v>20.91</v>
      </c>
      <c r="I684" s="211"/>
      <c r="J684" s="212">
        <f>ROUND(I684*H684,2)</f>
        <v>0</v>
      </c>
      <c r="K684" s="208" t="s">
        <v>143</v>
      </c>
      <c r="L684" s="46"/>
      <c r="M684" s="213" t="s">
        <v>19</v>
      </c>
      <c r="N684" s="214" t="s">
        <v>42</v>
      </c>
      <c r="O684" s="86"/>
      <c r="P684" s="215">
        <f>O684*H684</f>
        <v>0</v>
      </c>
      <c r="Q684" s="215">
        <v>0.00050000000000000001</v>
      </c>
      <c r="R684" s="215">
        <f>Q684*H684</f>
        <v>0.010455000000000001</v>
      </c>
      <c r="S684" s="215">
        <v>0</v>
      </c>
      <c r="T684" s="216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7" t="s">
        <v>281</v>
      </c>
      <c r="AT684" s="217" t="s">
        <v>139</v>
      </c>
      <c r="AU684" s="217" t="s">
        <v>81</v>
      </c>
      <c r="AY684" s="19" t="s">
        <v>136</v>
      </c>
      <c r="BE684" s="218">
        <f>IF(N684="základní",J684,0)</f>
        <v>0</v>
      </c>
      <c r="BF684" s="218">
        <f>IF(N684="snížená",J684,0)</f>
        <v>0</v>
      </c>
      <c r="BG684" s="218">
        <f>IF(N684="zákl. přenesená",J684,0)</f>
        <v>0</v>
      </c>
      <c r="BH684" s="218">
        <f>IF(N684="sníž. přenesená",J684,0)</f>
        <v>0</v>
      </c>
      <c r="BI684" s="218">
        <f>IF(N684="nulová",J684,0)</f>
        <v>0</v>
      </c>
      <c r="BJ684" s="19" t="s">
        <v>79</v>
      </c>
      <c r="BK684" s="218">
        <f>ROUND(I684*H684,2)</f>
        <v>0</v>
      </c>
      <c r="BL684" s="19" t="s">
        <v>281</v>
      </c>
      <c r="BM684" s="217" t="s">
        <v>625</v>
      </c>
    </row>
    <row r="685" s="2" customFormat="1">
      <c r="A685" s="40"/>
      <c r="B685" s="41"/>
      <c r="C685" s="42"/>
      <c r="D685" s="219" t="s">
        <v>146</v>
      </c>
      <c r="E685" s="42"/>
      <c r="F685" s="220" t="s">
        <v>626</v>
      </c>
      <c r="G685" s="42"/>
      <c r="H685" s="42"/>
      <c r="I685" s="221"/>
      <c r="J685" s="42"/>
      <c r="K685" s="42"/>
      <c r="L685" s="46"/>
      <c r="M685" s="222"/>
      <c r="N685" s="223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146</v>
      </c>
      <c r="AU685" s="19" t="s">
        <v>81</v>
      </c>
    </row>
    <row r="686" s="13" customFormat="1">
      <c r="A686" s="13"/>
      <c r="B686" s="224"/>
      <c r="C686" s="225"/>
      <c r="D686" s="226" t="s">
        <v>148</v>
      </c>
      <c r="E686" s="227" t="s">
        <v>19</v>
      </c>
      <c r="F686" s="228" t="s">
        <v>149</v>
      </c>
      <c r="G686" s="225"/>
      <c r="H686" s="227" t="s">
        <v>19</v>
      </c>
      <c r="I686" s="229"/>
      <c r="J686" s="225"/>
      <c r="K686" s="225"/>
      <c r="L686" s="230"/>
      <c r="M686" s="231"/>
      <c r="N686" s="232"/>
      <c r="O686" s="232"/>
      <c r="P686" s="232"/>
      <c r="Q686" s="232"/>
      <c r="R686" s="232"/>
      <c r="S686" s="232"/>
      <c r="T686" s="23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4" t="s">
        <v>148</v>
      </c>
      <c r="AU686" s="234" t="s">
        <v>81</v>
      </c>
      <c r="AV686" s="13" t="s">
        <v>79</v>
      </c>
      <c r="AW686" s="13" t="s">
        <v>33</v>
      </c>
      <c r="AX686" s="13" t="s">
        <v>71</v>
      </c>
      <c r="AY686" s="234" t="s">
        <v>136</v>
      </c>
    </row>
    <row r="687" s="13" customFormat="1">
      <c r="A687" s="13"/>
      <c r="B687" s="224"/>
      <c r="C687" s="225"/>
      <c r="D687" s="226" t="s">
        <v>148</v>
      </c>
      <c r="E687" s="227" t="s">
        <v>19</v>
      </c>
      <c r="F687" s="228" t="s">
        <v>189</v>
      </c>
      <c r="G687" s="225"/>
      <c r="H687" s="227" t="s">
        <v>19</v>
      </c>
      <c r="I687" s="229"/>
      <c r="J687" s="225"/>
      <c r="K687" s="225"/>
      <c r="L687" s="230"/>
      <c r="M687" s="231"/>
      <c r="N687" s="232"/>
      <c r="O687" s="232"/>
      <c r="P687" s="232"/>
      <c r="Q687" s="232"/>
      <c r="R687" s="232"/>
      <c r="S687" s="232"/>
      <c r="T687" s="23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4" t="s">
        <v>148</v>
      </c>
      <c r="AU687" s="234" t="s">
        <v>81</v>
      </c>
      <c r="AV687" s="13" t="s">
        <v>79</v>
      </c>
      <c r="AW687" s="13" t="s">
        <v>33</v>
      </c>
      <c r="AX687" s="13" t="s">
        <v>71</v>
      </c>
      <c r="AY687" s="234" t="s">
        <v>136</v>
      </c>
    </row>
    <row r="688" s="14" customFormat="1">
      <c r="A688" s="14"/>
      <c r="B688" s="235"/>
      <c r="C688" s="236"/>
      <c r="D688" s="226" t="s">
        <v>148</v>
      </c>
      <c r="E688" s="237" t="s">
        <v>19</v>
      </c>
      <c r="F688" s="238" t="s">
        <v>627</v>
      </c>
      <c r="G688" s="236"/>
      <c r="H688" s="239">
        <v>5.96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148</v>
      </c>
      <c r="AU688" s="245" t="s">
        <v>81</v>
      </c>
      <c r="AV688" s="14" t="s">
        <v>81</v>
      </c>
      <c r="AW688" s="14" t="s">
        <v>33</v>
      </c>
      <c r="AX688" s="14" t="s">
        <v>71</v>
      </c>
      <c r="AY688" s="245" t="s">
        <v>136</v>
      </c>
    </row>
    <row r="689" s="14" customFormat="1">
      <c r="A689" s="14"/>
      <c r="B689" s="235"/>
      <c r="C689" s="236"/>
      <c r="D689" s="226" t="s">
        <v>148</v>
      </c>
      <c r="E689" s="237" t="s">
        <v>19</v>
      </c>
      <c r="F689" s="238" t="s">
        <v>628</v>
      </c>
      <c r="G689" s="236"/>
      <c r="H689" s="239">
        <v>5.1500000000000004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148</v>
      </c>
      <c r="AU689" s="245" t="s">
        <v>81</v>
      </c>
      <c r="AV689" s="14" t="s">
        <v>81</v>
      </c>
      <c r="AW689" s="14" t="s">
        <v>33</v>
      </c>
      <c r="AX689" s="14" t="s">
        <v>71</v>
      </c>
      <c r="AY689" s="245" t="s">
        <v>136</v>
      </c>
    </row>
    <row r="690" s="13" customFormat="1">
      <c r="A690" s="13"/>
      <c r="B690" s="224"/>
      <c r="C690" s="225"/>
      <c r="D690" s="226" t="s">
        <v>148</v>
      </c>
      <c r="E690" s="227" t="s">
        <v>19</v>
      </c>
      <c r="F690" s="228" t="s">
        <v>607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148</v>
      </c>
      <c r="AU690" s="234" t="s">
        <v>81</v>
      </c>
      <c r="AV690" s="13" t="s">
        <v>79</v>
      </c>
      <c r="AW690" s="13" t="s">
        <v>33</v>
      </c>
      <c r="AX690" s="13" t="s">
        <v>71</v>
      </c>
      <c r="AY690" s="234" t="s">
        <v>136</v>
      </c>
    </row>
    <row r="691" s="14" customFormat="1">
      <c r="A691" s="14"/>
      <c r="B691" s="235"/>
      <c r="C691" s="236"/>
      <c r="D691" s="226" t="s">
        <v>148</v>
      </c>
      <c r="E691" s="237" t="s">
        <v>19</v>
      </c>
      <c r="F691" s="238" t="s">
        <v>629</v>
      </c>
      <c r="G691" s="236"/>
      <c r="H691" s="239">
        <v>4.7999999999999998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148</v>
      </c>
      <c r="AU691" s="245" t="s">
        <v>81</v>
      </c>
      <c r="AV691" s="14" t="s">
        <v>81</v>
      </c>
      <c r="AW691" s="14" t="s">
        <v>33</v>
      </c>
      <c r="AX691" s="14" t="s">
        <v>71</v>
      </c>
      <c r="AY691" s="245" t="s">
        <v>136</v>
      </c>
    </row>
    <row r="692" s="14" customFormat="1">
      <c r="A692" s="14"/>
      <c r="B692" s="235"/>
      <c r="C692" s="236"/>
      <c r="D692" s="226" t="s">
        <v>148</v>
      </c>
      <c r="E692" s="237" t="s">
        <v>19</v>
      </c>
      <c r="F692" s="238" t="s">
        <v>630</v>
      </c>
      <c r="G692" s="236"/>
      <c r="H692" s="239">
        <v>5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148</v>
      </c>
      <c r="AU692" s="245" t="s">
        <v>81</v>
      </c>
      <c r="AV692" s="14" t="s">
        <v>81</v>
      </c>
      <c r="AW692" s="14" t="s">
        <v>33</v>
      </c>
      <c r="AX692" s="14" t="s">
        <v>71</v>
      </c>
      <c r="AY692" s="245" t="s">
        <v>136</v>
      </c>
    </row>
    <row r="693" s="15" customFormat="1">
      <c r="A693" s="15"/>
      <c r="B693" s="246"/>
      <c r="C693" s="247"/>
      <c r="D693" s="226" t="s">
        <v>148</v>
      </c>
      <c r="E693" s="248" t="s">
        <v>19</v>
      </c>
      <c r="F693" s="249" t="s">
        <v>150</v>
      </c>
      <c r="G693" s="247"/>
      <c r="H693" s="250">
        <v>20.91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6" t="s">
        <v>148</v>
      </c>
      <c r="AU693" s="256" t="s">
        <v>81</v>
      </c>
      <c r="AV693" s="15" t="s">
        <v>144</v>
      </c>
      <c r="AW693" s="15" t="s">
        <v>33</v>
      </c>
      <c r="AX693" s="15" t="s">
        <v>79</v>
      </c>
      <c r="AY693" s="256" t="s">
        <v>136</v>
      </c>
    </row>
    <row r="694" s="2" customFormat="1" ht="24.15" customHeight="1">
      <c r="A694" s="40"/>
      <c r="B694" s="41"/>
      <c r="C694" s="206" t="s">
        <v>631</v>
      </c>
      <c r="D694" s="206" t="s">
        <v>139</v>
      </c>
      <c r="E694" s="207" t="s">
        <v>632</v>
      </c>
      <c r="F694" s="208" t="s">
        <v>633</v>
      </c>
      <c r="G694" s="209" t="s">
        <v>400</v>
      </c>
      <c r="H694" s="268"/>
      <c r="I694" s="211"/>
      <c r="J694" s="212">
        <f>ROUND(I694*H694,2)</f>
        <v>0</v>
      </c>
      <c r="K694" s="208" t="s">
        <v>143</v>
      </c>
      <c r="L694" s="46"/>
      <c r="M694" s="213" t="s">
        <v>19</v>
      </c>
      <c r="N694" s="214" t="s">
        <v>42</v>
      </c>
      <c r="O694" s="86"/>
      <c r="P694" s="215">
        <f>O694*H694</f>
        <v>0</v>
      </c>
      <c r="Q694" s="215">
        <v>0</v>
      </c>
      <c r="R694" s="215">
        <f>Q694*H694</f>
        <v>0</v>
      </c>
      <c r="S694" s="215">
        <v>0</v>
      </c>
      <c r="T694" s="216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17" t="s">
        <v>281</v>
      </c>
      <c r="AT694" s="217" t="s">
        <v>139</v>
      </c>
      <c r="AU694" s="217" t="s">
        <v>81</v>
      </c>
      <c r="AY694" s="19" t="s">
        <v>136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9" t="s">
        <v>79</v>
      </c>
      <c r="BK694" s="218">
        <f>ROUND(I694*H694,2)</f>
        <v>0</v>
      </c>
      <c r="BL694" s="19" t="s">
        <v>281</v>
      </c>
      <c r="BM694" s="217" t="s">
        <v>634</v>
      </c>
    </row>
    <row r="695" s="2" customFormat="1">
      <c r="A695" s="40"/>
      <c r="B695" s="41"/>
      <c r="C695" s="42"/>
      <c r="D695" s="219" t="s">
        <v>146</v>
      </c>
      <c r="E695" s="42"/>
      <c r="F695" s="220" t="s">
        <v>635</v>
      </c>
      <c r="G695" s="42"/>
      <c r="H695" s="42"/>
      <c r="I695" s="221"/>
      <c r="J695" s="42"/>
      <c r="K695" s="42"/>
      <c r="L695" s="46"/>
      <c r="M695" s="222"/>
      <c r="N695" s="223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146</v>
      </c>
      <c r="AU695" s="19" t="s">
        <v>81</v>
      </c>
    </row>
    <row r="696" s="12" customFormat="1" ht="22.8" customHeight="1">
      <c r="A696" s="12"/>
      <c r="B696" s="190"/>
      <c r="C696" s="191"/>
      <c r="D696" s="192" t="s">
        <v>70</v>
      </c>
      <c r="E696" s="204" t="s">
        <v>636</v>
      </c>
      <c r="F696" s="204" t="s">
        <v>637</v>
      </c>
      <c r="G696" s="191"/>
      <c r="H696" s="191"/>
      <c r="I696" s="194"/>
      <c r="J696" s="205">
        <f>BK696</f>
        <v>0</v>
      </c>
      <c r="K696" s="191"/>
      <c r="L696" s="196"/>
      <c r="M696" s="197"/>
      <c r="N696" s="198"/>
      <c r="O696" s="198"/>
      <c r="P696" s="199">
        <f>SUM(P697:P699)</f>
        <v>0</v>
      </c>
      <c r="Q696" s="198"/>
      <c r="R696" s="199">
        <f>SUM(R697:R699)</f>
        <v>0</v>
      </c>
      <c r="S696" s="198"/>
      <c r="T696" s="200">
        <f>SUM(T697:T699)</f>
        <v>0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01" t="s">
        <v>81</v>
      </c>
      <c r="AT696" s="202" t="s">
        <v>70</v>
      </c>
      <c r="AU696" s="202" t="s">
        <v>79</v>
      </c>
      <c r="AY696" s="201" t="s">
        <v>136</v>
      </c>
      <c r="BK696" s="203">
        <f>SUM(BK697:BK699)</f>
        <v>0</v>
      </c>
    </row>
    <row r="697" s="2" customFormat="1" ht="16.5" customHeight="1">
      <c r="A697" s="40"/>
      <c r="B697" s="41"/>
      <c r="C697" s="206" t="s">
        <v>638</v>
      </c>
      <c r="D697" s="206" t="s">
        <v>139</v>
      </c>
      <c r="E697" s="207" t="s">
        <v>639</v>
      </c>
      <c r="F697" s="208" t="s">
        <v>640</v>
      </c>
      <c r="G697" s="209" t="s">
        <v>437</v>
      </c>
      <c r="H697" s="210">
        <v>12</v>
      </c>
      <c r="I697" s="211"/>
      <c r="J697" s="212">
        <f>ROUND(I697*H697,2)</f>
        <v>0</v>
      </c>
      <c r="K697" s="208" t="s">
        <v>19</v>
      </c>
      <c r="L697" s="46"/>
      <c r="M697" s="213" t="s">
        <v>19</v>
      </c>
      <c r="N697" s="214" t="s">
        <v>42</v>
      </c>
      <c r="O697" s="86"/>
      <c r="P697" s="215">
        <f>O697*H697</f>
        <v>0</v>
      </c>
      <c r="Q697" s="215">
        <v>0</v>
      </c>
      <c r="R697" s="215">
        <f>Q697*H697</f>
        <v>0</v>
      </c>
      <c r="S697" s="215">
        <v>0</v>
      </c>
      <c r="T697" s="216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17" t="s">
        <v>281</v>
      </c>
      <c r="AT697" s="217" t="s">
        <v>139</v>
      </c>
      <c r="AU697" s="217" t="s">
        <v>81</v>
      </c>
      <c r="AY697" s="19" t="s">
        <v>136</v>
      </c>
      <c r="BE697" s="218">
        <f>IF(N697="základní",J697,0)</f>
        <v>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9" t="s">
        <v>79</v>
      </c>
      <c r="BK697" s="218">
        <f>ROUND(I697*H697,2)</f>
        <v>0</v>
      </c>
      <c r="BL697" s="19" t="s">
        <v>281</v>
      </c>
      <c r="BM697" s="217" t="s">
        <v>641</v>
      </c>
    </row>
    <row r="698" s="14" customFormat="1">
      <c r="A698" s="14"/>
      <c r="B698" s="235"/>
      <c r="C698" s="236"/>
      <c r="D698" s="226" t="s">
        <v>148</v>
      </c>
      <c r="E698" s="237" t="s">
        <v>19</v>
      </c>
      <c r="F698" s="238" t="s">
        <v>253</v>
      </c>
      <c r="G698" s="236"/>
      <c r="H698" s="239">
        <v>12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148</v>
      </c>
      <c r="AU698" s="245" t="s">
        <v>81</v>
      </c>
      <c r="AV698" s="14" t="s">
        <v>81</v>
      </c>
      <c r="AW698" s="14" t="s">
        <v>33</v>
      </c>
      <c r="AX698" s="14" t="s">
        <v>71</v>
      </c>
      <c r="AY698" s="245" t="s">
        <v>136</v>
      </c>
    </row>
    <row r="699" s="15" customFormat="1">
      <c r="A699" s="15"/>
      <c r="B699" s="246"/>
      <c r="C699" s="247"/>
      <c r="D699" s="226" t="s">
        <v>148</v>
      </c>
      <c r="E699" s="248" t="s">
        <v>19</v>
      </c>
      <c r="F699" s="249" t="s">
        <v>150</v>
      </c>
      <c r="G699" s="247"/>
      <c r="H699" s="250">
        <v>12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6" t="s">
        <v>148</v>
      </c>
      <c r="AU699" s="256" t="s">
        <v>81</v>
      </c>
      <c r="AV699" s="15" t="s">
        <v>144</v>
      </c>
      <c r="AW699" s="15" t="s">
        <v>33</v>
      </c>
      <c r="AX699" s="15" t="s">
        <v>79</v>
      </c>
      <c r="AY699" s="256" t="s">
        <v>136</v>
      </c>
    </row>
    <row r="700" s="12" customFormat="1" ht="22.8" customHeight="1">
      <c r="A700" s="12"/>
      <c r="B700" s="190"/>
      <c r="C700" s="191"/>
      <c r="D700" s="192" t="s">
        <v>70</v>
      </c>
      <c r="E700" s="204" t="s">
        <v>642</v>
      </c>
      <c r="F700" s="204" t="s">
        <v>643</v>
      </c>
      <c r="G700" s="191"/>
      <c r="H700" s="191"/>
      <c r="I700" s="194"/>
      <c r="J700" s="205">
        <f>BK700</f>
        <v>0</v>
      </c>
      <c r="K700" s="191"/>
      <c r="L700" s="196"/>
      <c r="M700" s="197"/>
      <c r="N700" s="198"/>
      <c r="O700" s="198"/>
      <c r="P700" s="199">
        <f>SUM(P701:P761)</f>
        <v>0</v>
      </c>
      <c r="Q700" s="198"/>
      <c r="R700" s="199">
        <f>SUM(R701:R761)</f>
        <v>0.23373746000000001</v>
      </c>
      <c r="S700" s="198"/>
      <c r="T700" s="200">
        <f>SUM(T701:T761)</f>
        <v>0.047748989999999998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01" t="s">
        <v>81</v>
      </c>
      <c r="AT700" s="202" t="s">
        <v>70</v>
      </c>
      <c r="AU700" s="202" t="s">
        <v>79</v>
      </c>
      <c r="AY700" s="201" t="s">
        <v>136</v>
      </c>
      <c r="BK700" s="203">
        <f>SUM(BK701:BK761)</f>
        <v>0</v>
      </c>
    </row>
    <row r="701" s="2" customFormat="1" ht="16.5" customHeight="1">
      <c r="A701" s="40"/>
      <c r="B701" s="41"/>
      <c r="C701" s="206" t="s">
        <v>644</v>
      </c>
      <c r="D701" s="206" t="s">
        <v>139</v>
      </c>
      <c r="E701" s="207" t="s">
        <v>645</v>
      </c>
      <c r="F701" s="208" t="s">
        <v>646</v>
      </c>
      <c r="G701" s="209" t="s">
        <v>162</v>
      </c>
      <c r="H701" s="210">
        <v>154.029</v>
      </c>
      <c r="I701" s="211"/>
      <c r="J701" s="212">
        <f>ROUND(I701*H701,2)</f>
        <v>0</v>
      </c>
      <c r="K701" s="208" t="s">
        <v>143</v>
      </c>
      <c r="L701" s="46"/>
      <c r="M701" s="213" t="s">
        <v>19</v>
      </c>
      <c r="N701" s="214" t="s">
        <v>42</v>
      </c>
      <c r="O701" s="86"/>
      <c r="P701" s="215">
        <f>O701*H701</f>
        <v>0</v>
      </c>
      <c r="Q701" s="215">
        <v>0.001</v>
      </c>
      <c r="R701" s="215">
        <f>Q701*H701</f>
        <v>0.154029</v>
      </c>
      <c r="S701" s="215">
        <v>0.00031</v>
      </c>
      <c r="T701" s="216">
        <f>S701*H701</f>
        <v>0.047748989999999998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7" t="s">
        <v>281</v>
      </c>
      <c r="AT701" s="217" t="s">
        <v>139</v>
      </c>
      <c r="AU701" s="217" t="s">
        <v>81</v>
      </c>
      <c r="AY701" s="19" t="s">
        <v>136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9" t="s">
        <v>79</v>
      </c>
      <c r="BK701" s="218">
        <f>ROUND(I701*H701,2)</f>
        <v>0</v>
      </c>
      <c r="BL701" s="19" t="s">
        <v>281</v>
      </c>
      <c r="BM701" s="217" t="s">
        <v>647</v>
      </c>
    </row>
    <row r="702" s="2" customFormat="1">
      <c r="A702" s="40"/>
      <c r="B702" s="41"/>
      <c r="C702" s="42"/>
      <c r="D702" s="219" t="s">
        <v>146</v>
      </c>
      <c r="E702" s="42"/>
      <c r="F702" s="220" t="s">
        <v>648</v>
      </c>
      <c r="G702" s="42"/>
      <c r="H702" s="42"/>
      <c r="I702" s="221"/>
      <c r="J702" s="42"/>
      <c r="K702" s="42"/>
      <c r="L702" s="46"/>
      <c r="M702" s="222"/>
      <c r="N702" s="223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146</v>
      </c>
      <c r="AU702" s="19" t="s">
        <v>81</v>
      </c>
    </row>
    <row r="703" s="13" customFormat="1">
      <c r="A703" s="13"/>
      <c r="B703" s="224"/>
      <c r="C703" s="225"/>
      <c r="D703" s="226" t="s">
        <v>148</v>
      </c>
      <c r="E703" s="227" t="s">
        <v>19</v>
      </c>
      <c r="F703" s="228" t="s">
        <v>251</v>
      </c>
      <c r="G703" s="225"/>
      <c r="H703" s="227" t="s">
        <v>19</v>
      </c>
      <c r="I703" s="229"/>
      <c r="J703" s="225"/>
      <c r="K703" s="225"/>
      <c r="L703" s="230"/>
      <c r="M703" s="231"/>
      <c r="N703" s="232"/>
      <c r="O703" s="232"/>
      <c r="P703" s="232"/>
      <c r="Q703" s="232"/>
      <c r="R703" s="232"/>
      <c r="S703" s="232"/>
      <c r="T703" s="23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4" t="s">
        <v>148</v>
      </c>
      <c r="AU703" s="234" t="s">
        <v>81</v>
      </c>
      <c r="AV703" s="13" t="s">
        <v>79</v>
      </c>
      <c r="AW703" s="13" t="s">
        <v>33</v>
      </c>
      <c r="AX703" s="13" t="s">
        <v>71</v>
      </c>
      <c r="AY703" s="234" t="s">
        <v>136</v>
      </c>
    </row>
    <row r="704" s="13" customFormat="1">
      <c r="A704" s="13"/>
      <c r="B704" s="224"/>
      <c r="C704" s="225"/>
      <c r="D704" s="226" t="s">
        <v>148</v>
      </c>
      <c r="E704" s="227" t="s">
        <v>19</v>
      </c>
      <c r="F704" s="228" t="s">
        <v>286</v>
      </c>
      <c r="G704" s="225"/>
      <c r="H704" s="227" t="s">
        <v>19</v>
      </c>
      <c r="I704" s="229"/>
      <c r="J704" s="225"/>
      <c r="K704" s="225"/>
      <c r="L704" s="230"/>
      <c r="M704" s="231"/>
      <c r="N704" s="232"/>
      <c r="O704" s="232"/>
      <c r="P704" s="232"/>
      <c r="Q704" s="232"/>
      <c r="R704" s="232"/>
      <c r="S704" s="232"/>
      <c r="T704" s="23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4" t="s">
        <v>148</v>
      </c>
      <c r="AU704" s="234" t="s">
        <v>81</v>
      </c>
      <c r="AV704" s="13" t="s">
        <v>79</v>
      </c>
      <c r="AW704" s="13" t="s">
        <v>33</v>
      </c>
      <c r="AX704" s="13" t="s">
        <v>71</v>
      </c>
      <c r="AY704" s="234" t="s">
        <v>136</v>
      </c>
    </row>
    <row r="705" s="14" customFormat="1">
      <c r="A705" s="14"/>
      <c r="B705" s="235"/>
      <c r="C705" s="236"/>
      <c r="D705" s="226" t="s">
        <v>148</v>
      </c>
      <c r="E705" s="237" t="s">
        <v>19</v>
      </c>
      <c r="F705" s="238" t="s">
        <v>649</v>
      </c>
      <c r="G705" s="236"/>
      <c r="H705" s="239">
        <v>85.662999999999997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148</v>
      </c>
      <c r="AU705" s="245" t="s">
        <v>81</v>
      </c>
      <c r="AV705" s="14" t="s">
        <v>81</v>
      </c>
      <c r="AW705" s="14" t="s">
        <v>33</v>
      </c>
      <c r="AX705" s="14" t="s">
        <v>71</v>
      </c>
      <c r="AY705" s="245" t="s">
        <v>136</v>
      </c>
    </row>
    <row r="706" s="14" customFormat="1">
      <c r="A706" s="14"/>
      <c r="B706" s="235"/>
      <c r="C706" s="236"/>
      <c r="D706" s="226" t="s">
        <v>148</v>
      </c>
      <c r="E706" s="237" t="s">
        <v>19</v>
      </c>
      <c r="F706" s="238" t="s">
        <v>650</v>
      </c>
      <c r="G706" s="236"/>
      <c r="H706" s="239">
        <v>-3.8199999999999998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148</v>
      </c>
      <c r="AU706" s="245" t="s">
        <v>81</v>
      </c>
      <c r="AV706" s="14" t="s">
        <v>81</v>
      </c>
      <c r="AW706" s="14" t="s">
        <v>33</v>
      </c>
      <c r="AX706" s="14" t="s">
        <v>71</v>
      </c>
      <c r="AY706" s="245" t="s">
        <v>136</v>
      </c>
    </row>
    <row r="707" s="13" customFormat="1">
      <c r="A707" s="13"/>
      <c r="B707" s="224"/>
      <c r="C707" s="225"/>
      <c r="D707" s="226" t="s">
        <v>148</v>
      </c>
      <c r="E707" s="227" t="s">
        <v>19</v>
      </c>
      <c r="F707" s="228" t="s">
        <v>289</v>
      </c>
      <c r="G707" s="225"/>
      <c r="H707" s="227" t="s">
        <v>19</v>
      </c>
      <c r="I707" s="229"/>
      <c r="J707" s="225"/>
      <c r="K707" s="225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148</v>
      </c>
      <c r="AU707" s="234" t="s">
        <v>81</v>
      </c>
      <c r="AV707" s="13" t="s">
        <v>79</v>
      </c>
      <c r="AW707" s="13" t="s">
        <v>33</v>
      </c>
      <c r="AX707" s="13" t="s">
        <v>71</v>
      </c>
      <c r="AY707" s="234" t="s">
        <v>136</v>
      </c>
    </row>
    <row r="708" s="14" customFormat="1">
      <c r="A708" s="14"/>
      <c r="B708" s="235"/>
      <c r="C708" s="236"/>
      <c r="D708" s="226" t="s">
        <v>148</v>
      </c>
      <c r="E708" s="237" t="s">
        <v>19</v>
      </c>
      <c r="F708" s="238" t="s">
        <v>651</v>
      </c>
      <c r="G708" s="236"/>
      <c r="H708" s="239">
        <v>60.549999999999997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148</v>
      </c>
      <c r="AU708" s="245" t="s">
        <v>81</v>
      </c>
      <c r="AV708" s="14" t="s">
        <v>81</v>
      </c>
      <c r="AW708" s="14" t="s">
        <v>33</v>
      </c>
      <c r="AX708" s="14" t="s">
        <v>71</v>
      </c>
      <c r="AY708" s="245" t="s">
        <v>136</v>
      </c>
    </row>
    <row r="709" s="14" customFormat="1">
      <c r="A709" s="14"/>
      <c r="B709" s="235"/>
      <c r="C709" s="236"/>
      <c r="D709" s="226" t="s">
        <v>148</v>
      </c>
      <c r="E709" s="237" t="s">
        <v>19</v>
      </c>
      <c r="F709" s="238" t="s">
        <v>652</v>
      </c>
      <c r="G709" s="236"/>
      <c r="H709" s="239">
        <v>-3.6000000000000001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5" t="s">
        <v>148</v>
      </c>
      <c r="AU709" s="245" t="s">
        <v>81</v>
      </c>
      <c r="AV709" s="14" t="s">
        <v>81</v>
      </c>
      <c r="AW709" s="14" t="s">
        <v>33</v>
      </c>
      <c r="AX709" s="14" t="s">
        <v>71</v>
      </c>
      <c r="AY709" s="245" t="s">
        <v>136</v>
      </c>
    </row>
    <row r="710" s="13" customFormat="1">
      <c r="A710" s="13"/>
      <c r="B710" s="224"/>
      <c r="C710" s="225"/>
      <c r="D710" s="226" t="s">
        <v>148</v>
      </c>
      <c r="E710" s="227" t="s">
        <v>19</v>
      </c>
      <c r="F710" s="228" t="s">
        <v>227</v>
      </c>
      <c r="G710" s="225"/>
      <c r="H710" s="227" t="s">
        <v>19</v>
      </c>
      <c r="I710" s="229"/>
      <c r="J710" s="225"/>
      <c r="K710" s="225"/>
      <c r="L710" s="230"/>
      <c r="M710" s="231"/>
      <c r="N710" s="232"/>
      <c r="O710" s="232"/>
      <c r="P710" s="232"/>
      <c r="Q710" s="232"/>
      <c r="R710" s="232"/>
      <c r="S710" s="232"/>
      <c r="T710" s="23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4" t="s">
        <v>148</v>
      </c>
      <c r="AU710" s="234" t="s">
        <v>81</v>
      </c>
      <c r="AV710" s="13" t="s">
        <v>79</v>
      </c>
      <c r="AW710" s="13" t="s">
        <v>33</v>
      </c>
      <c r="AX710" s="13" t="s">
        <v>71</v>
      </c>
      <c r="AY710" s="234" t="s">
        <v>136</v>
      </c>
    </row>
    <row r="711" s="14" customFormat="1">
      <c r="A711" s="14"/>
      <c r="B711" s="235"/>
      <c r="C711" s="236"/>
      <c r="D711" s="226" t="s">
        <v>148</v>
      </c>
      <c r="E711" s="237" t="s">
        <v>19</v>
      </c>
      <c r="F711" s="238" t="s">
        <v>228</v>
      </c>
      <c r="G711" s="236"/>
      <c r="H711" s="239">
        <v>3.6800000000000002</v>
      </c>
      <c r="I711" s="240"/>
      <c r="J711" s="236"/>
      <c r="K711" s="236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148</v>
      </c>
      <c r="AU711" s="245" t="s">
        <v>81</v>
      </c>
      <c r="AV711" s="14" t="s">
        <v>81</v>
      </c>
      <c r="AW711" s="14" t="s">
        <v>33</v>
      </c>
      <c r="AX711" s="14" t="s">
        <v>71</v>
      </c>
      <c r="AY711" s="245" t="s">
        <v>136</v>
      </c>
    </row>
    <row r="712" s="14" customFormat="1">
      <c r="A712" s="14"/>
      <c r="B712" s="235"/>
      <c r="C712" s="236"/>
      <c r="D712" s="226" t="s">
        <v>148</v>
      </c>
      <c r="E712" s="237" t="s">
        <v>19</v>
      </c>
      <c r="F712" s="238" t="s">
        <v>229</v>
      </c>
      <c r="G712" s="236"/>
      <c r="H712" s="239">
        <v>-2.02</v>
      </c>
      <c r="I712" s="240"/>
      <c r="J712" s="236"/>
      <c r="K712" s="236"/>
      <c r="L712" s="241"/>
      <c r="M712" s="242"/>
      <c r="N712" s="243"/>
      <c r="O712" s="243"/>
      <c r="P712" s="243"/>
      <c r="Q712" s="243"/>
      <c r="R712" s="243"/>
      <c r="S712" s="243"/>
      <c r="T712" s="24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5" t="s">
        <v>148</v>
      </c>
      <c r="AU712" s="245" t="s">
        <v>81</v>
      </c>
      <c r="AV712" s="14" t="s">
        <v>81</v>
      </c>
      <c r="AW712" s="14" t="s">
        <v>33</v>
      </c>
      <c r="AX712" s="14" t="s">
        <v>71</v>
      </c>
      <c r="AY712" s="245" t="s">
        <v>136</v>
      </c>
    </row>
    <row r="713" s="14" customFormat="1">
      <c r="A713" s="14"/>
      <c r="B713" s="235"/>
      <c r="C713" s="236"/>
      <c r="D713" s="226" t="s">
        <v>148</v>
      </c>
      <c r="E713" s="237" t="s">
        <v>19</v>
      </c>
      <c r="F713" s="238" t="s">
        <v>228</v>
      </c>
      <c r="G713" s="236"/>
      <c r="H713" s="239">
        <v>3.6800000000000002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148</v>
      </c>
      <c r="AU713" s="245" t="s">
        <v>81</v>
      </c>
      <c r="AV713" s="14" t="s">
        <v>81</v>
      </c>
      <c r="AW713" s="14" t="s">
        <v>33</v>
      </c>
      <c r="AX713" s="14" t="s">
        <v>71</v>
      </c>
      <c r="AY713" s="245" t="s">
        <v>136</v>
      </c>
    </row>
    <row r="714" s="14" customFormat="1">
      <c r="A714" s="14"/>
      <c r="B714" s="235"/>
      <c r="C714" s="236"/>
      <c r="D714" s="226" t="s">
        <v>148</v>
      </c>
      <c r="E714" s="237" t="s">
        <v>19</v>
      </c>
      <c r="F714" s="238" t="s">
        <v>174</v>
      </c>
      <c r="G714" s="236"/>
      <c r="H714" s="239">
        <v>-1.8180000000000001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148</v>
      </c>
      <c r="AU714" s="245" t="s">
        <v>81</v>
      </c>
      <c r="AV714" s="14" t="s">
        <v>81</v>
      </c>
      <c r="AW714" s="14" t="s">
        <v>33</v>
      </c>
      <c r="AX714" s="14" t="s">
        <v>71</v>
      </c>
      <c r="AY714" s="245" t="s">
        <v>136</v>
      </c>
    </row>
    <row r="715" s="14" customFormat="1">
      <c r="A715" s="14"/>
      <c r="B715" s="235"/>
      <c r="C715" s="236"/>
      <c r="D715" s="226" t="s">
        <v>148</v>
      </c>
      <c r="E715" s="237" t="s">
        <v>19</v>
      </c>
      <c r="F715" s="238" t="s">
        <v>228</v>
      </c>
      <c r="G715" s="236"/>
      <c r="H715" s="239">
        <v>3.6800000000000002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148</v>
      </c>
      <c r="AU715" s="245" t="s">
        <v>81</v>
      </c>
      <c r="AV715" s="14" t="s">
        <v>81</v>
      </c>
      <c r="AW715" s="14" t="s">
        <v>33</v>
      </c>
      <c r="AX715" s="14" t="s">
        <v>71</v>
      </c>
      <c r="AY715" s="245" t="s">
        <v>136</v>
      </c>
    </row>
    <row r="716" s="14" customFormat="1">
      <c r="A716" s="14"/>
      <c r="B716" s="235"/>
      <c r="C716" s="236"/>
      <c r="D716" s="226" t="s">
        <v>148</v>
      </c>
      <c r="E716" s="237" t="s">
        <v>19</v>
      </c>
      <c r="F716" s="238" t="s">
        <v>174</v>
      </c>
      <c r="G716" s="236"/>
      <c r="H716" s="239">
        <v>-1.8180000000000001</v>
      </c>
      <c r="I716" s="240"/>
      <c r="J716" s="236"/>
      <c r="K716" s="236"/>
      <c r="L716" s="241"/>
      <c r="M716" s="242"/>
      <c r="N716" s="243"/>
      <c r="O716" s="243"/>
      <c r="P716" s="243"/>
      <c r="Q716" s="243"/>
      <c r="R716" s="243"/>
      <c r="S716" s="243"/>
      <c r="T716" s="24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5" t="s">
        <v>148</v>
      </c>
      <c r="AU716" s="245" t="s">
        <v>81</v>
      </c>
      <c r="AV716" s="14" t="s">
        <v>81</v>
      </c>
      <c r="AW716" s="14" t="s">
        <v>33</v>
      </c>
      <c r="AX716" s="14" t="s">
        <v>71</v>
      </c>
      <c r="AY716" s="245" t="s">
        <v>136</v>
      </c>
    </row>
    <row r="717" s="13" customFormat="1">
      <c r="A717" s="13"/>
      <c r="B717" s="224"/>
      <c r="C717" s="225"/>
      <c r="D717" s="226" t="s">
        <v>148</v>
      </c>
      <c r="E717" s="227" t="s">
        <v>19</v>
      </c>
      <c r="F717" s="228" t="s">
        <v>224</v>
      </c>
      <c r="G717" s="225"/>
      <c r="H717" s="227" t="s">
        <v>19</v>
      </c>
      <c r="I717" s="229"/>
      <c r="J717" s="225"/>
      <c r="K717" s="225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148</v>
      </c>
      <c r="AU717" s="234" t="s">
        <v>81</v>
      </c>
      <c r="AV717" s="13" t="s">
        <v>79</v>
      </c>
      <c r="AW717" s="13" t="s">
        <v>33</v>
      </c>
      <c r="AX717" s="13" t="s">
        <v>71</v>
      </c>
      <c r="AY717" s="234" t="s">
        <v>136</v>
      </c>
    </row>
    <row r="718" s="14" customFormat="1">
      <c r="A718" s="14"/>
      <c r="B718" s="235"/>
      <c r="C718" s="236"/>
      <c r="D718" s="226" t="s">
        <v>148</v>
      </c>
      <c r="E718" s="237" t="s">
        <v>19</v>
      </c>
      <c r="F718" s="238" t="s">
        <v>653</v>
      </c>
      <c r="G718" s="236"/>
      <c r="H718" s="239">
        <v>22.75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148</v>
      </c>
      <c r="AU718" s="245" t="s">
        <v>81</v>
      </c>
      <c r="AV718" s="14" t="s">
        <v>81</v>
      </c>
      <c r="AW718" s="14" t="s">
        <v>33</v>
      </c>
      <c r="AX718" s="14" t="s">
        <v>71</v>
      </c>
      <c r="AY718" s="245" t="s">
        <v>136</v>
      </c>
    </row>
    <row r="719" s="14" customFormat="1">
      <c r="A719" s="14"/>
      <c r="B719" s="235"/>
      <c r="C719" s="236"/>
      <c r="D719" s="226" t="s">
        <v>148</v>
      </c>
      <c r="E719" s="237" t="s">
        <v>19</v>
      </c>
      <c r="F719" s="238" t="s">
        <v>654</v>
      </c>
      <c r="G719" s="236"/>
      <c r="H719" s="239">
        <v>-17.097999999999999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5" t="s">
        <v>148</v>
      </c>
      <c r="AU719" s="245" t="s">
        <v>81</v>
      </c>
      <c r="AV719" s="14" t="s">
        <v>81</v>
      </c>
      <c r="AW719" s="14" t="s">
        <v>33</v>
      </c>
      <c r="AX719" s="14" t="s">
        <v>71</v>
      </c>
      <c r="AY719" s="245" t="s">
        <v>136</v>
      </c>
    </row>
    <row r="720" s="14" customFormat="1">
      <c r="A720" s="14"/>
      <c r="B720" s="235"/>
      <c r="C720" s="236"/>
      <c r="D720" s="226" t="s">
        <v>148</v>
      </c>
      <c r="E720" s="237" t="s">
        <v>19</v>
      </c>
      <c r="F720" s="238" t="s">
        <v>655</v>
      </c>
      <c r="G720" s="236"/>
      <c r="H720" s="239">
        <v>4.2000000000000002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148</v>
      </c>
      <c r="AU720" s="245" t="s">
        <v>81</v>
      </c>
      <c r="AV720" s="14" t="s">
        <v>81</v>
      </c>
      <c r="AW720" s="14" t="s">
        <v>33</v>
      </c>
      <c r="AX720" s="14" t="s">
        <v>71</v>
      </c>
      <c r="AY720" s="245" t="s">
        <v>136</v>
      </c>
    </row>
    <row r="721" s="15" customFormat="1">
      <c r="A721" s="15"/>
      <c r="B721" s="246"/>
      <c r="C721" s="247"/>
      <c r="D721" s="226" t="s">
        <v>148</v>
      </c>
      <c r="E721" s="248" t="s">
        <v>19</v>
      </c>
      <c r="F721" s="249" t="s">
        <v>150</v>
      </c>
      <c r="G721" s="247"/>
      <c r="H721" s="250">
        <v>154.029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6" t="s">
        <v>148</v>
      </c>
      <c r="AU721" s="256" t="s">
        <v>81</v>
      </c>
      <c r="AV721" s="15" t="s">
        <v>144</v>
      </c>
      <c r="AW721" s="15" t="s">
        <v>33</v>
      </c>
      <c r="AX721" s="15" t="s">
        <v>79</v>
      </c>
      <c r="AY721" s="256" t="s">
        <v>136</v>
      </c>
    </row>
    <row r="722" s="2" customFormat="1" ht="24.15" customHeight="1">
      <c r="A722" s="40"/>
      <c r="B722" s="41"/>
      <c r="C722" s="206" t="s">
        <v>656</v>
      </c>
      <c r="D722" s="206" t="s">
        <v>139</v>
      </c>
      <c r="E722" s="207" t="s">
        <v>657</v>
      </c>
      <c r="F722" s="208" t="s">
        <v>658</v>
      </c>
      <c r="G722" s="209" t="s">
        <v>162</v>
      </c>
      <c r="H722" s="210">
        <v>306.57100000000003</v>
      </c>
      <c r="I722" s="211"/>
      <c r="J722" s="212">
        <f>ROUND(I722*H722,2)</f>
        <v>0</v>
      </c>
      <c r="K722" s="208" t="s">
        <v>143</v>
      </c>
      <c r="L722" s="46"/>
      <c r="M722" s="213" t="s">
        <v>19</v>
      </c>
      <c r="N722" s="214" t="s">
        <v>42</v>
      </c>
      <c r="O722" s="86"/>
      <c r="P722" s="215">
        <f>O722*H722</f>
        <v>0</v>
      </c>
      <c r="Q722" s="215">
        <v>0.00025999999999999998</v>
      </c>
      <c r="R722" s="215">
        <f>Q722*H722</f>
        <v>0.079708459999999995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281</v>
      </c>
      <c r="AT722" s="217" t="s">
        <v>139</v>
      </c>
      <c r="AU722" s="217" t="s">
        <v>81</v>
      </c>
      <c r="AY722" s="19" t="s">
        <v>136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79</v>
      </c>
      <c r="BK722" s="218">
        <f>ROUND(I722*H722,2)</f>
        <v>0</v>
      </c>
      <c r="BL722" s="19" t="s">
        <v>281</v>
      </c>
      <c r="BM722" s="217" t="s">
        <v>659</v>
      </c>
    </row>
    <row r="723" s="2" customFormat="1">
      <c r="A723" s="40"/>
      <c r="B723" s="41"/>
      <c r="C723" s="42"/>
      <c r="D723" s="219" t="s">
        <v>146</v>
      </c>
      <c r="E723" s="42"/>
      <c r="F723" s="220" t="s">
        <v>660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146</v>
      </c>
      <c r="AU723" s="19" t="s">
        <v>81</v>
      </c>
    </row>
    <row r="724" s="13" customFormat="1">
      <c r="A724" s="13"/>
      <c r="B724" s="224"/>
      <c r="C724" s="225"/>
      <c r="D724" s="226" t="s">
        <v>148</v>
      </c>
      <c r="E724" s="227" t="s">
        <v>19</v>
      </c>
      <c r="F724" s="228" t="s">
        <v>149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148</v>
      </c>
      <c r="AU724" s="234" t="s">
        <v>81</v>
      </c>
      <c r="AV724" s="13" t="s">
        <v>79</v>
      </c>
      <c r="AW724" s="13" t="s">
        <v>33</v>
      </c>
      <c r="AX724" s="13" t="s">
        <v>71</v>
      </c>
      <c r="AY724" s="234" t="s">
        <v>136</v>
      </c>
    </row>
    <row r="725" s="13" customFormat="1">
      <c r="A725" s="13"/>
      <c r="B725" s="224"/>
      <c r="C725" s="225"/>
      <c r="D725" s="226" t="s">
        <v>148</v>
      </c>
      <c r="E725" s="227" t="s">
        <v>19</v>
      </c>
      <c r="F725" s="228" t="s">
        <v>189</v>
      </c>
      <c r="G725" s="225"/>
      <c r="H725" s="227" t="s">
        <v>19</v>
      </c>
      <c r="I725" s="229"/>
      <c r="J725" s="225"/>
      <c r="K725" s="225"/>
      <c r="L725" s="230"/>
      <c r="M725" s="231"/>
      <c r="N725" s="232"/>
      <c r="O725" s="232"/>
      <c r="P725" s="232"/>
      <c r="Q725" s="232"/>
      <c r="R725" s="232"/>
      <c r="S725" s="232"/>
      <c r="T725" s="23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4" t="s">
        <v>148</v>
      </c>
      <c r="AU725" s="234" t="s">
        <v>81</v>
      </c>
      <c r="AV725" s="13" t="s">
        <v>79</v>
      </c>
      <c r="AW725" s="13" t="s">
        <v>33</v>
      </c>
      <c r="AX725" s="13" t="s">
        <v>71</v>
      </c>
      <c r="AY725" s="234" t="s">
        <v>136</v>
      </c>
    </row>
    <row r="726" s="14" customFormat="1">
      <c r="A726" s="14"/>
      <c r="B726" s="235"/>
      <c r="C726" s="236"/>
      <c r="D726" s="226" t="s">
        <v>148</v>
      </c>
      <c r="E726" s="237" t="s">
        <v>19</v>
      </c>
      <c r="F726" s="238" t="s">
        <v>205</v>
      </c>
      <c r="G726" s="236"/>
      <c r="H726" s="239">
        <v>20.859999999999999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5" t="s">
        <v>148</v>
      </c>
      <c r="AU726" s="245" t="s">
        <v>81</v>
      </c>
      <c r="AV726" s="14" t="s">
        <v>81</v>
      </c>
      <c r="AW726" s="14" t="s">
        <v>33</v>
      </c>
      <c r="AX726" s="14" t="s">
        <v>71</v>
      </c>
      <c r="AY726" s="245" t="s">
        <v>136</v>
      </c>
    </row>
    <row r="727" s="14" customFormat="1">
      <c r="A727" s="14"/>
      <c r="B727" s="235"/>
      <c r="C727" s="236"/>
      <c r="D727" s="226" t="s">
        <v>148</v>
      </c>
      <c r="E727" s="237" t="s">
        <v>19</v>
      </c>
      <c r="F727" s="238" t="s">
        <v>166</v>
      </c>
      <c r="G727" s="236"/>
      <c r="H727" s="239">
        <v>-1.4139999999999999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148</v>
      </c>
      <c r="AU727" s="245" t="s">
        <v>81</v>
      </c>
      <c r="AV727" s="14" t="s">
        <v>81</v>
      </c>
      <c r="AW727" s="14" t="s">
        <v>33</v>
      </c>
      <c r="AX727" s="14" t="s">
        <v>71</v>
      </c>
      <c r="AY727" s="245" t="s">
        <v>136</v>
      </c>
    </row>
    <row r="728" s="14" customFormat="1">
      <c r="A728" s="14"/>
      <c r="B728" s="235"/>
      <c r="C728" s="236"/>
      <c r="D728" s="226" t="s">
        <v>148</v>
      </c>
      <c r="E728" s="237" t="s">
        <v>19</v>
      </c>
      <c r="F728" s="238" t="s">
        <v>206</v>
      </c>
      <c r="G728" s="236"/>
      <c r="H728" s="239">
        <v>18.024999999999999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148</v>
      </c>
      <c r="AU728" s="245" t="s">
        <v>81</v>
      </c>
      <c r="AV728" s="14" t="s">
        <v>81</v>
      </c>
      <c r="AW728" s="14" t="s">
        <v>33</v>
      </c>
      <c r="AX728" s="14" t="s">
        <v>71</v>
      </c>
      <c r="AY728" s="245" t="s">
        <v>136</v>
      </c>
    </row>
    <row r="729" s="14" customFormat="1">
      <c r="A729" s="14"/>
      <c r="B729" s="235"/>
      <c r="C729" s="236"/>
      <c r="D729" s="226" t="s">
        <v>148</v>
      </c>
      <c r="E729" s="237" t="s">
        <v>19</v>
      </c>
      <c r="F729" s="238" t="s">
        <v>207</v>
      </c>
      <c r="G729" s="236"/>
      <c r="H729" s="239">
        <v>-2.8279999999999998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148</v>
      </c>
      <c r="AU729" s="245" t="s">
        <v>81</v>
      </c>
      <c r="AV729" s="14" t="s">
        <v>81</v>
      </c>
      <c r="AW729" s="14" t="s">
        <v>33</v>
      </c>
      <c r="AX729" s="14" t="s">
        <v>71</v>
      </c>
      <c r="AY729" s="245" t="s">
        <v>136</v>
      </c>
    </row>
    <row r="730" s="13" customFormat="1">
      <c r="A730" s="13"/>
      <c r="B730" s="224"/>
      <c r="C730" s="225"/>
      <c r="D730" s="226" t="s">
        <v>148</v>
      </c>
      <c r="E730" s="227" t="s">
        <v>19</v>
      </c>
      <c r="F730" s="228" t="s">
        <v>192</v>
      </c>
      <c r="G730" s="225"/>
      <c r="H730" s="227" t="s">
        <v>19</v>
      </c>
      <c r="I730" s="229"/>
      <c r="J730" s="225"/>
      <c r="K730" s="225"/>
      <c r="L730" s="230"/>
      <c r="M730" s="231"/>
      <c r="N730" s="232"/>
      <c r="O730" s="232"/>
      <c r="P730" s="232"/>
      <c r="Q730" s="232"/>
      <c r="R730" s="232"/>
      <c r="S730" s="232"/>
      <c r="T730" s="23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4" t="s">
        <v>148</v>
      </c>
      <c r="AU730" s="234" t="s">
        <v>81</v>
      </c>
      <c r="AV730" s="13" t="s">
        <v>79</v>
      </c>
      <c r="AW730" s="13" t="s">
        <v>33</v>
      </c>
      <c r="AX730" s="13" t="s">
        <v>71</v>
      </c>
      <c r="AY730" s="234" t="s">
        <v>136</v>
      </c>
    </row>
    <row r="731" s="14" customFormat="1">
      <c r="A731" s="14"/>
      <c r="B731" s="235"/>
      <c r="C731" s="236"/>
      <c r="D731" s="226" t="s">
        <v>148</v>
      </c>
      <c r="E731" s="237" t="s">
        <v>19</v>
      </c>
      <c r="F731" s="238" t="s">
        <v>208</v>
      </c>
      <c r="G731" s="236"/>
      <c r="H731" s="239">
        <v>46.409999999999997</v>
      </c>
      <c r="I731" s="240"/>
      <c r="J731" s="236"/>
      <c r="K731" s="236"/>
      <c r="L731" s="241"/>
      <c r="M731" s="242"/>
      <c r="N731" s="243"/>
      <c r="O731" s="243"/>
      <c r="P731" s="243"/>
      <c r="Q731" s="243"/>
      <c r="R731" s="243"/>
      <c r="S731" s="243"/>
      <c r="T731" s="24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5" t="s">
        <v>148</v>
      </c>
      <c r="AU731" s="245" t="s">
        <v>81</v>
      </c>
      <c r="AV731" s="14" t="s">
        <v>81</v>
      </c>
      <c r="AW731" s="14" t="s">
        <v>33</v>
      </c>
      <c r="AX731" s="14" t="s">
        <v>71</v>
      </c>
      <c r="AY731" s="245" t="s">
        <v>136</v>
      </c>
    </row>
    <row r="732" s="14" customFormat="1">
      <c r="A732" s="14"/>
      <c r="B732" s="235"/>
      <c r="C732" s="236"/>
      <c r="D732" s="226" t="s">
        <v>148</v>
      </c>
      <c r="E732" s="237" t="s">
        <v>19</v>
      </c>
      <c r="F732" s="238" t="s">
        <v>209</v>
      </c>
      <c r="G732" s="236"/>
      <c r="H732" s="239">
        <v>-4.5640000000000001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148</v>
      </c>
      <c r="AU732" s="245" t="s">
        <v>81</v>
      </c>
      <c r="AV732" s="14" t="s">
        <v>81</v>
      </c>
      <c r="AW732" s="14" t="s">
        <v>33</v>
      </c>
      <c r="AX732" s="14" t="s">
        <v>71</v>
      </c>
      <c r="AY732" s="245" t="s">
        <v>136</v>
      </c>
    </row>
    <row r="733" s="13" customFormat="1">
      <c r="A733" s="13"/>
      <c r="B733" s="224"/>
      <c r="C733" s="225"/>
      <c r="D733" s="226" t="s">
        <v>148</v>
      </c>
      <c r="E733" s="227" t="s">
        <v>19</v>
      </c>
      <c r="F733" s="228" t="s">
        <v>210</v>
      </c>
      <c r="G733" s="225"/>
      <c r="H733" s="227" t="s">
        <v>19</v>
      </c>
      <c r="I733" s="229"/>
      <c r="J733" s="225"/>
      <c r="K733" s="225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148</v>
      </c>
      <c r="AU733" s="234" t="s">
        <v>81</v>
      </c>
      <c r="AV733" s="13" t="s">
        <v>79</v>
      </c>
      <c r="AW733" s="13" t="s">
        <v>33</v>
      </c>
      <c r="AX733" s="13" t="s">
        <v>71</v>
      </c>
      <c r="AY733" s="234" t="s">
        <v>136</v>
      </c>
    </row>
    <row r="734" s="14" customFormat="1">
      <c r="A734" s="14"/>
      <c r="B734" s="235"/>
      <c r="C734" s="236"/>
      <c r="D734" s="226" t="s">
        <v>148</v>
      </c>
      <c r="E734" s="237" t="s">
        <v>19</v>
      </c>
      <c r="F734" s="238" t="s">
        <v>211</v>
      </c>
      <c r="G734" s="236"/>
      <c r="H734" s="239">
        <v>45.5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148</v>
      </c>
      <c r="AU734" s="245" t="s">
        <v>81</v>
      </c>
      <c r="AV734" s="14" t="s">
        <v>81</v>
      </c>
      <c r="AW734" s="14" t="s">
        <v>33</v>
      </c>
      <c r="AX734" s="14" t="s">
        <v>71</v>
      </c>
      <c r="AY734" s="245" t="s">
        <v>136</v>
      </c>
    </row>
    <row r="735" s="14" customFormat="1">
      <c r="A735" s="14"/>
      <c r="B735" s="235"/>
      <c r="C735" s="236"/>
      <c r="D735" s="226" t="s">
        <v>148</v>
      </c>
      <c r="E735" s="237" t="s">
        <v>19</v>
      </c>
      <c r="F735" s="238" t="s">
        <v>212</v>
      </c>
      <c r="G735" s="236"/>
      <c r="H735" s="239">
        <v>-9.6039999999999992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148</v>
      </c>
      <c r="AU735" s="245" t="s">
        <v>81</v>
      </c>
      <c r="AV735" s="14" t="s">
        <v>81</v>
      </c>
      <c r="AW735" s="14" t="s">
        <v>33</v>
      </c>
      <c r="AX735" s="14" t="s">
        <v>71</v>
      </c>
      <c r="AY735" s="245" t="s">
        <v>136</v>
      </c>
    </row>
    <row r="736" s="13" customFormat="1">
      <c r="A736" s="13"/>
      <c r="B736" s="224"/>
      <c r="C736" s="225"/>
      <c r="D736" s="226" t="s">
        <v>148</v>
      </c>
      <c r="E736" s="227" t="s">
        <v>19</v>
      </c>
      <c r="F736" s="228" t="s">
        <v>213</v>
      </c>
      <c r="G736" s="225"/>
      <c r="H736" s="227" t="s">
        <v>19</v>
      </c>
      <c r="I736" s="229"/>
      <c r="J736" s="225"/>
      <c r="K736" s="225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148</v>
      </c>
      <c r="AU736" s="234" t="s">
        <v>81</v>
      </c>
      <c r="AV736" s="13" t="s">
        <v>79</v>
      </c>
      <c r="AW736" s="13" t="s">
        <v>33</v>
      </c>
      <c r="AX736" s="13" t="s">
        <v>71</v>
      </c>
      <c r="AY736" s="234" t="s">
        <v>136</v>
      </c>
    </row>
    <row r="737" s="14" customFormat="1">
      <c r="A737" s="14"/>
      <c r="B737" s="235"/>
      <c r="C737" s="236"/>
      <c r="D737" s="226" t="s">
        <v>148</v>
      </c>
      <c r="E737" s="237" t="s">
        <v>19</v>
      </c>
      <c r="F737" s="238" t="s">
        <v>214</v>
      </c>
      <c r="G737" s="236"/>
      <c r="H737" s="239">
        <v>35.630000000000003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148</v>
      </c>
      <c r="AU737" s="245" t="s">
        <v>81</v>
      </c>
      <c r="AV737" s="14" t="s">
        <v>81</v>
      </c>
      <c r="AW737" s="14" t="s">
        <v>33</v>
      </c>
      <c r="AX737" s="14" t="s">
        <v>71</v>
      </c>
      <c r="AY737" s="245" t="s">
        <v>136</v>
      </c>
    </row>
    <row r="738" s="14" customFormat="1">
      <c r="A738" s="14"/>
      <c r="B738" s="235"/>
      <c r="C738" s="236"/>
      <c r="D738" s="226" t="s">
        <v>148</v>
      </c>
      <c r="E738" s="237" t="s">
        <v>19</v>
      </c>
      <c r="F738" s="238" t="s">
        <v>215</v>
      </c>
      <c r="G738" s="236"/>
      <c r="H738" s="239">
        <v>-3.6360000000000001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148</v>
      </c>
      <c r="AU738" s="245" t="s">
        <v>81</v>
      </c>
      <c r="AV738" s="14" t="s">
        <v>81</v>
      </c>
      <c r="AW738" s="14" t="s">
        <v>33</v>
      </c>
      <c r="AX738" s="14" t="s">
        <v>71</v>
      </c>
      <c r="AY738" s="245" t="s">
        <v>136</v>
      </c>
    </row>
    <row r="739" s="13" customFormat="1">
      <c r="A739" s="13"/>
      <c r="B739" s="224"/>
      <c r="C739" s="225"/>
      <c r="D739" s="226" t="s">
        <v>148</v>
      </c>
      <c r="E739" s="227" t="s">
        <v>19</v>
      </c>
      <c r="F739" s="228" t="s">
        <v>216</v>
      </c>
      <c r="G739" s="225"/>
      <c r="H739" s="227" t="s">
        <v>19</v>
      </c>
      <c r="I739" s="229"/>
      <c r="J739" s="225"/>
      <c r="K739" s="225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148</v>
      </c>
      <c r="AU739" s="234" t="s">
        <v>81</v>
      </c>
      <c r="AV739" s="13" t="s">
        <v>79</v>
      </c>
      <c r="AW739" s="13" t="s">
        <v>33</v>
      </c>
      <c r="AX739" s="13" t="s">
        <v>71</v>
      </c>
      <c r="AY739" s="234" t="s">
        <v>136</v>
      </c>
    </row>
    <row r="740" s="14" customFormat="1">
      <c r="A740" s="14"/>
      <c r="B740" s="235"/>
      <c r="C740" s="236"/>
      <c r="D740" s="226" t="s">
        <v>148</v>
      </c>
      <c r="E740" s="237" t="s">
        <v>19</v>
      </c>
      <c r="F740" s="238" t="s">
        <v>217</v>
      </c>
      <c r="G740" s="236"/>
      <c r="H740" s="239">
        <v>111.563</v>
      </c>
      <c r="I740" s="240"/>
      <c r="J740" s="236"/>
      <c r="K740" s="236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148</v>
      </c>
      <c r="AU740" s="245" t="s">
        <v>81</v>
      </c>
      <c r="AV740" s="14" t="s">
        <v>81</v>
      </c>
      <c r="AW740" s="14" t="s">
        <v>33</v>
      </c>
      <c r="AX740" s="14" t="s">
        <v>71</v>
      </c>
      <c r="AY740" s="245" t="s">
        <v>136</v>
      </c>
    </row>
    <row r="741" s="14" customFormat="1">
      <c r="A741" s="14"/>
      <c r="B741" s="235"/>
      <c r="C741" s="236"/>
      <c r="D741" s="226" t="s">
        <v>148</v>
      </c>
      <c r="E741" s="237" t="s">
        <v>19</v>
      </c>
      <c r="F741" s="238" t="s">
        <v>218</v>
      </c>
      <c r="G741" s="236"/>
      <c r="H741" s="239">
        <v>-8.8780000000000001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148</v>
      </c>
      <c r="AU741" s="245" t="s">
        <v>81</v>
      </c>
      <c r="AV741" s="14" t="s">
        <v>81</v>
      </c>
      <c r="AW741" s="14" t="s">
        <v>33</v>
      </c>
      <c r="AX741" s="14" t="s">
        <v>71</v>
      </c>
      <c r="AY741" s="245" t="s">
        <v>136</v>
      </c>
    </row>
    <row r="742" s="14" customFormat="1">
      <c r="A742" s="14"/>
      <c r="B742" s="235"/>
      <c r="C742" s="236"/>
      <c r="D742" s="226" t="s">
        <v>148</v>
      </c>
      <c r="E742" s="237" t="s">
        <v>19</v>
      </c>
      <c r="F742" s="238" t="s">
        <v>219</v>
      </c>
      <c r="G742" s="236"/>
      <c r="H742" s="239">
        <v>5.5999999999999996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148</v>
      </c>
      <c r="AU742" s="245" t="s">
        <v>81</v>
      </c>
      <c r="AV742" s="14" t="s">
        <v>81</v>
      </c>
      <c r="AW742" s="14" t="s">
        <v>33</v>
      </c>
      <c r="AX742" s="14" t="s">
        <v>71</v>
      </c>
      <c r="AY742" s="245" t="s">
        <v>136</v>
      </c>
    </row>
    <row r="743" s="13" customFormat="1">
      <c r="A743" s="13"/>
      <c r="B743" s="224"/>
      <c r="C743" s="225"/>
      <c r="D743" s="226" t="s">
        <v>148</v>
      </c>
      <c r="E743" s="227" t="s">
        <v>19</v>
      </c>
      <c r="F743" s="228" t="s">
        <v>195</v>
      </c>
      <c r="G743" s="225"/>
      <c r="H743" s="227" t="s">
        <v>19</v>
      </c>
      <c r="I743" s="229"/>
      <c r="J743" s="225"/>
      <c r="K743" s="225"/>
      <c r="L743" s="230"/>
      <c r="M743" s="231"/>
      <c r="N743" s="232"/>
      <c r="O743" s="232"/>
      <c r="P743" s="232"/>
      <c r="Q743" s="232"/>
      <c r="R743" s="232"/>
      <c r="S743" s="232"/>
      <c r="T743" s="23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4" t="s">
        <v>148</v>
      </c>
      <c r="AU743" s="234" t="s">
        <v>81</v>
      </c>
      <c r="AV743" s="13" t="s">
        <v>79</v>
      </c>
      <c r="AW743" s="13" t="s">
        <v>33</v>
      </c>
      <c r="AX743" s="13" t="s">
        <v>71</v>
      </c>
      <c r="AY743" s="234" t="s">
        <v>136</v>
      </c>
    </row>
    <row r="744" s="14" customFormat="1">
      <c r="A744" s="14"/>
      <c r="B744" s="235"/>
      <c r="C744" s="236"/>
      <c r="D744" s="226" t="s">
        <v>148</v>
      </c>
      <c r="E744" s="237" t="s">
        <v>19</v>
      </c>
      <c r="F744" s="238" t="s">
        <v>220</v>
      </c>
      <c r="G744" s="236"/>
      <c r="H744" s="239">
        <v>16.800000000000001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148</v>
      </c>
      <c r="AU744" s="245" t="s">
        <v>81</v>
      </c>
      <c r="AV744" s="14" t="s">
        <v>81</v>
      </c>
      <c r="AW744" s="14" t="s">
        <v>33</v>
      </c>
      <c r="AX744" s="14" t="s">
        <v>71</v>
      </c>
      <c r="AY744" s="245" t="s">
        <v>136</v>
      </c>
    </row>
    <row r="745" s="14" customFormat="1">
      <c r="A745" s="14"/>
      <c r="B745" s="235"/>
      <c r="C745" s="236"/>
      <c r="D745" s="226" t="s">
        <v>148</v>
      </c>
      <c r="E745" s="237" t="s">
        <v>19</v>
      </c>
      <c r="F745" s="238" t="s">
        <v>182</v>
      </c>
      <c r="G745" s="236"/>
      <c r="H745" s="239">
        <v>-1.6160000000000001</v>
      </c>
      <c r="I745" s="240"/>
      <c r="J745" s="236"/>
      <c r="K745" s="236"/>
      <c r="L745" s="241"/>
      <c r="M745" s="242"/>
      <c r="N745" s="243"/>
      <c r="O745" s="243"/>
      <c r="P745" s="243"/>
      <c r="Q745" s="243"/>
      <c r="R745" s="243"/>
      <c r="S745" s="243"/>
      <c r="T745" s="24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5" t="s">
        <v>148</v>
      </c>
      <c r="AU745" s="245" t="s">
        <v>81</v>
      </c>
      <c r="AV745" s="14" t="s">
        <v>81</v>
      </c>
      <c r="AW745" s="14" t="s">
        <v>33</v>
      </c>
      <c r="AX745" s="14" t="s">
        <v>71</v>
      </c>
      <c r="AY745" s="245" t="s">
        <v>136</v>
      </c>
    </row>
    <row r="746" s="14" customFormat="1">
      <c r="A746" s="14"/>
      <c r="B746" s="235"/>
      <c r="C746" s="236"/>
      <c r="D746" s="226" t="s">
        <v>148</v>
      </c>
      <c r="E746" s="237" t="s">
        <v>19</v>
      </c>
      <c r="F746" s="238" t="s">
        <v>221</v>
      </c>
      <c r="G746" s="236"/>
      <c r="H746" s="239">
        <v>17.5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148</v>
      </c>
      <c r="AU746" s="245" t="s">
        <v>81</v>
      </c>
      <c r="AV746" s="14" t="s">
        <v>81</v>
      </c>
      <c r="AW746" s="14" t="s">
        <v>33</v>
      </c>
      <c r="AX746" s="14" t="s">
        <v>71</v>
      </c>
      <c r="AY746" s="245" t="s">
        <v>136</v>
      </c>
    </row>
    <row r="747" s="14" customFormat="1">
      <c r="A747" s="14"/>
      <c r="B747" s="235"/>
      <c r="C747" s="236"/>
      <c r="D747" s="226" t="s">
        <v>148</v>
      </c>
      <c r="E747" s="237" t="s">
        <v>19</v>
      </c>
      <c r="F747" s="238" t="s">
        <v>222</v>
      </c>
      <c r="G747" s="236"/>
      <c r="H747" s="239">
        <v>-3.2320000000000002</v>
      </c>
      <c r="I747" s="240"/>
      <c r="J747" s="236"/>
      <c r="K747" s="236"/>
      <c r="L747" s="241"/>
      <c r="M747" s="242"/>
      <c r="N747" s="243"/>
      <c r="O747" s="243"/>
      <c r="P747" s="243"/>
      <c r="Q747" s="243"/>
      <c r="R747" s="243"/>
      <c r="S747" s="243"/>
      <c r="T747" s="24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5" t="s">
        <v>148</v>
      </c>
      <c r="AU747" s="245" t="s">
        <v>81</v>
      </c>
      <c r="AV747" s="14" t="s">
        <v>81</v>
      </c>
      <c r="AW747" s="14" t="s">
        <v>33</v>
      </c>
      <c r="AX747" s="14" t="s">
        <v>71</v>
      </c>
      <c r="AY747" s="245" t="s">
        <v>136</v>
      </c>
    </row>
    <row r="748" s="13" customFormat="1">
      <c r="A748" s="13"/>
      <c r="B748" s="224"/>
      <c r="C748" s="225"/>
      <c r="D748" s="226" t="s">
        <v>148</v>
      </c>
      <c r="E748" s="227" t="s">
        <v>19</v>
      </c>
      <c r="F748" s="228" t="s">
        <v>198</v>
      </c>
      <c r="G748" s="225"/>
      <c r="H748" s="227" t="s">
        <v>19</v>
      </c>
      <c r="I748" s="229"/>
      <c r="J748" s="225"/>
      <c r="K748" s="225"/>
      <c r="L748" s="230"/>
      <c r="M748" s="231"/>
      <c r="N748" s="232"/>
      <c r="O748" s="232"/>
      <c r="P748" s="232"/>
      <c r="Q748" s="232"/>
      <c r="R748" s="232"/>
      <c r="S748" s="232"/>
      <c r="T748" s="23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4" t="s">
        <v>148</v>
      </c>
      <c r="AU748" s="234" t="s">
        <v>81</v>
      </c>
      <c r="AV748" s="13" t="s">
        <v>79</v>
      </c>
      <c r="AW748" s="13" t="s">
        <v>33</v>
      </c>
      <c r="AX748" s="13" t="s">
        <v>71</v>
      </c>
      <c r="AY748" s="234" t="s">
        <v>136</v>
      </c>
    </row>
    <row r="749" s="14" customFormat="1">
      <c r="A749" s="14"/>
      <c r="B749" s="235"/>
      <c r="C749" s="236"/>
      <c r="D749" s="226" t="s">
        <v>148</v>
      </c>
      <c r="E749" s="237" t="s">
        <v>19</v>
      </c>
      <c r="F749" s="238" t="s">
        <v>223</v>
      </c>
      <c r="G749" s="236"/>
      <c r="H749" s="239">
        <v>27.859999999999999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148</v>
      </c>
      <c r="AU749" s="245" t="s">
        <v>81</v>
      </c>
      <c r="AV749" s="14" t="s">
        <v>81</v>
      </c>
      <c r="AW749" s="14" t="s">
        <v>33</v>
      </c>
      <c r="AX749" s="14" t="s">
        <v>71</v>
      </c>
      <c r="AY749" s="245" t="s">
        <v>136</v>
      </c>
    </row>
    <row r="750" s="14" customFormat="1">
      <c r="A750" s="14"/>
      <c r="B750" s="235"/>
      <c r="C750" s="236"/>
      <c r="D750" s="226" t="s">
        <v>148</v>
      </c>
      <c r="E750" s="237" t="s">
        <v>19</v>
      </c>
      <c r="F750" s="238" t="s">
        <v>215</v>
      </c>
      <c r="G750" s="236"/>
      <c r="H750" s="239">
        <v>-3.6360000000000001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148</v>
      </c>
      <c r="AU750" s="245" t="s">
        <v>81</v>
      </c>
      <c r="AV750" s="14" t="s">
        <v>81</v>
      </c>
      <c r="AW750" s="14" t="s">
        <v>33</v>
      </c>
      <c r="AX750" s="14" t="s">
        <v>71</v>
      </c>
      <c r="AY750" s="245" t="s">
        <v>136</v>
      </c>
    </row>
    <row r="751" s="13" customFormat="1">
      <c r="A751" s="13"/>
      <c r="B751" s="224"/>
      <c r="C751" s="225"/>
      <c r="D751" s="226" t="s">
        <v>148</v>
      </c>
      <c r="E751" s="227" t="s">
        <v>19</v>
      </c>
      <c r="F751" s="228" t="s">
        <v>224</v>
      </c>
      <c r="G751" s="225"/>
      <c r="H751" s="227" t="s">
        <v>19</v>
      </c>
      <c r="I751" s="229"/>
      <c r="J751" s="225"/>
      <c r="K751" s="225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148</v>
      </c>
      <c r="AU751" s="234" t="s">
        <v>81</v>
      </c>
      <c r="AV751" s="13" t="s">
        <v>79</v>
      </c>
      <c r="AW751" s="13" t="s">
        <v>33</v>
      </c>
      <c r="AX751" s="13" t="s">
        <v>71</v>
      </c>
      <c r="AY751" s="234" t="s">
        <v>136</v>
      </c>
    </row>
    <row r="752" s="14" customFormat="1">
      <c r="A752" s="14"/>
      <c r="B752" s="235"/>
      <c r="C752" s="236"/>
      <c r="D752" s="226" t="s">
        <v>148</v>
      </c>
      <c r="E752" s="237" t="s">
        <v>19</v>
      </c>
      <c r="F752" s="238" t="s">
        <v>225</v>
      </c>
      <c r="G752" s="236"/>
      <c r="H752" s="239">
        <v>35.875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148</v>
      </c>
      <c r="AU752" s="245" t="s">
        <v>81</v>
      </c>
      <c r="AV752" s="14" t="s">
        <v>81</v>
      </c>
      <c r="AW752" s="14" t="s">
        <v>33</v>
      </c>
      <c r="AX752" s="14" t="s">
        <v>71</v>
      </c>
      <c r="AY752" s="245" t="s">
        <v>136</v>
      </c>
    </row>
    <row r="753" s="14" customFormat="1">
      <c r="A753" s="14"/>
      <c r="B753" s="235"/>
      <c r="C753" s="236"/>
      <c r="D753" s="226" t="s">
        <v>148</v>
      </c>
      <c r="E753" s="237" t="s">
        <v>19</v>
      </c>
      <c r="F753" s="238" t="s">
        <v>226</v>
      </c>
      <c r="G753" s="236"/>
      <c r="H753" s="239">
        <v>-5.8579999999999997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5" t="s">
        <v>148</v>
      </c>
      <c r="AU753" s="245" t="s">
        <v>81</v>
      </c>
      <c r="AV753" s="14" t="s">
        <v>81</v>
      </c>
      <c r="AW753" s="14" t="s">
        <v>33</v>
      </c>
      <c r="AX753" s="14" t="s">
        <v>71</v>
      </c>
      <c r="AY753" s="245" t="s">
        <v>136</v>
      </c>
    </row>
    <row r="754" s="13" customFormat="1">
      <c r="A754" s="13"/>
      <c r="B754" s="224"/>
      <c r="C754" s="225"/>
      <c r="D754" s="226" t="s">
        <v>148</v>
      </c>
      <c r="E754" s="227" t="s">
        <v>19</v>
      </c>
      <c r="F754" s="228" t="s">
        <v>227</v>
      </c>
      <c r="G754" s="225"/>
      <c r="H754" s="227" t="s">
        <v>19</v>
      </c>
      <c r="I754" s="229"/>
      <c r="J754" s="225"/>
      <c r="K754" s="225"/>
      <c r="L754" s="230"/>
      <c r="M754" s="231"/>
      <c r="N754" s="232"/>
      <c r="O754" s="232"/>
      <c r="P754" s="232"/>
      <c r="Q754" s="232"/>
      <c r="R754" s="232"/>
      <c r="S754" s="232"/>
      <c r="T754" s="23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4" t="s">
        <v>148</v>
      </c>
      <c r="AU754" s="234" t="s">
        <v>81</v>
      </c>
      <c r="AV754" s="13" t="s">
        <v>79</v>
      </c>
      <c r="AW754" s="13" t="s">
        <v>33</v>
      </c>
      <c r="AX754" s="13" t="s">
        <v>71</v>
      </c>
      <c r="AY754" s="234" t="s">
        <v>136</v>
      </c>
    </row>
    <row r="755" s="14" customFormat="1">
      <c r="A755" s="14"/>
      <c r="B755" s="235"/>
      <c r="C755" s="236"/>
      <c r="D755" s="226" t="s">
        <v>148</v>
      </c>
      <c r="E755" s="237" t="s">
        <v>19</v>
      </c>
      <c r="F755" s="238" t="s">
        <v>228</v>
      </c>
      <c r="G755" s="236"/>
      <c r="H755" s="239">
        <v>3.6800000000000002</v>
      </c>
      <c r="I755" s="240"/>
      <c r="J755" s="236"/>
      <c r="K755" s="236"/>
      <c r="L755" s="241"/>
      <c r="M755" s="242"/>
      <c r="N755" s="243"/>
      <c r="O755" s="243"/>
      <c r="P755" s="243"/>
      <c r="Q755" s="243"/>
      <c r="R755" s="243"/>
      <c r="S755" s="243"/>
      <c r="T755" s="24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5" t="s">
        <v>148</v>
      </c>
      <c r="AU755" s="245" t="s">
        <v>81</v>
      </c>
      <c r="AV755" s="14" t="s">
        <v>81</v>
      </c>
      <c r="AW755" s="14" t="s">
        <v>33</v>
      </c>
      <c r="AX755" s="14" t="s">
        <v>71</v>
      </c>
      <c r="AY755" s="245" t="s">
        <v>136</v>
      </c>
    </row>
    <row r="756" s="14" customFormat="1">
      <c r="A756" s="14"/>
      <c r="B756" s="235"/>
      <c r="C756" s="236"/>
      <c r="D756" s="226" t="s">
        <v>148</v>
      </c>
      <c r="E756" s="237" t="s">
        <v>19</v>
      </c>
      <c r="F756" s="238" t="s">
        <v>229</v>
      </c>
      <c r="G756" s="236"/>
      <c r="H756" s="239">
        <v>-2.02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5" t="s">
        <v>148</v>
      </c>
      <c r="AU756" s="245" t="s">
        <v>81</v>
      </c>
      <c r="AV756" s="14" t="s">
        <v>81</v>
      </c>
      <c r="AW756" s="14" t="s">
        <v>33</v>
      </c>
      <c r="AX756" s="14" t="s">
        <v>71</v>
      </c>
      <c r="AY756" s="245" t="s">
        <v>136</v>
      </c>
    </row>
    <row r="757" s="14" customFormat="1">
      <c r="A757" s="14"/>
      <c r="B757" s="235"/>
      <c r="C757" s="236"/>
      <c r="D757" s="226" t="s">
        <v>148</v>
      </c>
      <c r="E757" s="237" t="s">
        <v>19</v>
      </c>
      <c r="F757" s="238" t="s">
        <v>228</v>
      </c>
      <c r="G757" s="236"/>
      <c r="H757" s="239">
        <v>3.6800000000000002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5" t="s">
        <v>148</v>
      </c>
      <c r="AU757" s="245" t="s">
        <v>81</v>
      </c>
      <c r="AV757" s="14" t="s">
        <v>81</v>
      </c>
      <c r="AW757" s="14" t="s">
        <v>33</v>
      </c>
      <c r="AX757" s="14" t="s">
        <v>71</v>
      </c>
      <c r="AY757" s="245" t="s">
        <v>136</v>
      </c>
    </row>
    <row r="758" s="14" customFormat="1">
      <c r="A758" s="14"/>
      <c r="B758" s="235"/>
      <c r="C758" s="236"/>
      <c r="D758" s="226" t="s">
        <v>148</v>
      </c>
      <c r="E758" s="237" t="s">
        <v>19</v>
      </c>
      <c r="F758" s="238" t="s">
        <v>228</v>
      </c>
      <c r="G758" s="236"/>
      <c r="H758" s="239">
        <v>3.6800000000000002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148</v>
      </c>
      <c r="AU758" s="245" t="s">
        <v>81</v>
      </c>
      <c r="AV758" s="14" t="s">
        <v>81</v>
      </c>
      <c r="AW758" s="14" t="s">
        <v>33</v>
      </c>
      <c r="AX758" s="14" t="s">
        <v>71</v>
      </c>
      <c r="AY758" s="245" t="s">
        <v>136</v>
      </c>
    </row>
    <row r="759" s="13" customFormat="1">
      <c r="A759" s="13"/>
      <c r="B759" s="224"/>
      <c r="C759" s="225"/>
      <c r="D759" s="226" t="s">
        <v>148</v>
      </c>
      <c r="E759" s="227" t="s">
        <v>19</v>
      </c>
      <c r="F759" s="228" t="s">
        <v>661</v>
      </c>
      <c r="G759" s="225"/>
      <c r="H759" s="227" t="s">
        <v>19</v>
      </c>
      <c r="I759" s="229"/>
      <c r="J759" s="225"/>
      <c r="K759" s="225"/>
      <c r="L759" s="230"/>
      <c r="M759" s="231"/>
      <c r="N759" s="232"/>
      <c r="O759" s="232"/>
      <c r="P759" s="232"/>
      <c r="Q759" s="232"/>
      <c r="R759" s="232"/>
      <c r="S759" s="232"/>
      <c r="T759" s="23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4" t="s">
        <v>148</v>
      </c>
      <c r="AU759" s="234" t="s">
        <v>81</v>
      </c>
      <c r="AV759" s="13" t="s">
        <v>79</v>
      </c>
      <c r="AW759" s="13" t="s">
        <v>33</v>
      </c>
      <c r="AX759" s="13" t="s">
        <v>71</v>
      </c>
      <c r="AY759" s="234" t="s">
        <v>136</v>
      </c>
    </row>
    <row r="760" s="14" customFormat="1">
      <c r="A760" s="14"/>
      <c r="B760" s="235"/>
      <c r="C760" s="236"/>
      <c r="D760" s="226" t="s">
        <v>148</v>
      </c>
      <c r="E760" s="237" t="s">
        <v>19</v>
      </c>
      <c r="F760" s="238" t="s">
        <v>240</v>
      </c>
      <c r="G760" s="236"/>
      <c r="H760" s="239">
        <v>-38.805999999999997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148</v>
      </c>
      <c r="AU760" s="245" t="s">
        <v>81</v>
      </c>
      <c r="AV760" s="14" t="s">
        <v>81</v>
      </c>
      <c r="AW760" s="14" t="s">
        <v>33</v>
      </c>
      <c r="AX760" s="14" t="s">
        <v>71</v>
      </c>
      <c r="AY760" s="245" t="s">
        <v>136</v>
      </c>
    </row>
    <row r="761" s="15" customFormat="1">
      <c r="A761" s="15"/>
      <c r="B761" s="246"/>
      <c r="C761" s="247"/>
      <c r="D761" s="226" t="s">
        <v>148</v>
      </c>
      <c r="E761" s="248" t="s">
        <v>19</v>
      </c>
      <c r="F761" s="249" t="s">
        <v>150</v>
      </c>
      <c r="G761" s="247"/>
      <c r="H761" s="250">
        <v>306.57100000000003</v>
      </c>
      <c r="I761" s="251"/>
      <c r="J761" s="247"/>
      <c r="K761" s="247"/>
      <c r="L761" s="252"/>
      <c r="M761" s="253"/>
      <c r="N761" s="254"/>
      <c r="O761" s="254"/>
      <c r="P761" s="254"/>
      <c r="Q761" s="254"/>
      <c r="R761" s="254"/>
      <c r="S761" s="254"/>
      <c r="T761" s="25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6" t="s">
        <v>148</v>
      </c>
      <c r="AU761" s="256" t="s">
        <v>81</v>
      </c>
      <c r="AV761" s="15" t="s">
        <v>144</v>
      </c>
      <c r="AW761" s="15" t="s">
        <v>33</v>
      </c>
      <c r="AX761" s="15" t="s">
        <v>79</v>
      </c>
      <c r="AY761" s="256" t="s">
        <v>136</v>
      </c>
    </row>
    <row r="762" s="12" customFormat="1" ht="25.92" customHeight="1">
      <c r="A762" s="12"/>
      <c r="B762" s="190"/>
      <c r="C762" s="191"/>
      <c r="D762" s="192" t="s">
        <v>70</v>
      </c>
      <c r="E762" s="193" t="s">
        <v>662</v>
      </c>
      <c r="F762" s="193" t="s">
        <v>663</v>
      </c>
      <c r="G762" s="191"/>
      <c r="H762" s="191"/>
      <c r="I762" s="194"/>
      <c r="J762" s="195">
        <f>BK762</f>
        <v>0</v>
      </c>
      <c r="K762" s="191"/>
      <c r="L762" s="196"/>
      <c r="M762" s="197"/>
      <c r="N762" s="198"/>
      <c r="O762" s="198"/>
      <c r="P762" s="199">
        <f>SUM(P763:P780)</f>
        <v>0</v>
      </c>
      <c r="Q762" s="198"/>
      <c r="R762" s="199">
        <f>SUM(R763:R780)</f>
        <v>0</v>
      </c>
      <c r="S762" s="198"/>
      <c r="T762" s="200">
        <f>SUM(T763:T780)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01" t="s">
        <v>144</v>
      </c>
      <c r="AT762" s="202" t="s">
        <v>70</v>
      </c>
      <c r="AU762" s="202" t="s">
        <v>71</v>
      </c>
      <c r="AY762" s="201" t="s">
        <v>136</v>
      </c>
      <c r="BK762" s="203">
        <f>SUM(BK763:BK780)</f>
        <v>0</v>
      </c>
    </row>
    <row r="763" s="2" customFormat="1" ht="16.5" customHeight="1">
      <c r="A763" s="40"/>
      <c r="B763" s="41"/>
      <c r="C763" s="206" t="s">
        <v>664</v>
      </c>
      <c r="D763" s="206" t="s">
        <v>139</v>
      </c>
      <c r="E763" s="207" t="s">
        <v>665</v>
      </c>
      <c r="F763" s="208" t="s">
        <v>666</v>
      </c>
      <c r="G763" s="209" t="s">
        <v>431</v>
      </c>
      <c r="H763" s="210">
        <v>1</v>
      </c>
      <c r="I763" s="211"/>
      <c r="J763" s="212">
        <f>ROUND(I763*H763,2)</f>
        <v>0</v>
      </c>
      <c r="K763" s="208" t="s">
        <v>432</v>
      </c>
      <c r="L763" s="46"/>
      <c r="M763" s="213" t="s">
        <v>19</v>
      </c>
      <c r="N763" s="214" t="s">
        <v>42</v>
      </c>
      <c r="O763" s="86"/>
      <c r="P763" s="215">
        <f>O763*H763</f>
        <v>0</v>
      </c>
      <c r="Q763" s="215">
        <v>0</v>
      </c>
      <c r="R763" s="215">
        <f>Q763*H763</f>
        <v>0</v>
      </c>
      <c r="S763" s="215">
        <v>0</v>
      </c>
      <c r="T763" s="216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667</v>
      </c>
      <c r="AT763" s="217" t="s">
        <v>139</v>
      </c>
      <c r="AU763" s="217" t="s">
        <v>79</v>
      </c>
      <c r="AY763" s="19" t="s">
        <v>136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79</v>
      </c>
      <c r="BK763" s="218">
        <f>ROUND(I763*H763,2)</f>
        <v>0</v>
      </c>
      <c r="BL763" s="19" t="s">
        <v>667</v>
      </c>
      <c r="BM763" s="217" t="s">
        <v>668</v>
      </c>
    </row>
    <row r="764" s="14" customFormat="1">
      <c r="A764" s="14"/>
      <c r="B764" s="235"/>
      <c r="C764" s="236"/>
      <c r="D764" s="226" t="s">
        <v>148</v>
      </c>
      <c r="E764" s="237" t="s">
        <v>19</v>
      </c>
      <c r="F764" s="238" t="s">
        <v>79</v>
      </c>
      <c r="G764" s="236"/>
      <c r="H764" s="239">
        <v>1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5" t="s">
        <v>148</v>
      </c>
      <c r="AU764" s="245" t="s">
        <v>79</v>
      </c>
      <c r="AV764" s="14" t="s">
        <v>81</v>
      </c>
      <c r="AW764" s="14" t="s">
        <v>33</v>
      </c>
      <c r="AX764" s="14" t="s">
        <v>71</v>
      </c>
      <c r="AY764" s="245" t="s">
        <v>136</v>
      </c>
    </row>
    <row r="765" s="15" customFormat="1">
      <c r="A765" s="15"/>
      <c r="B765" s="246"/>
      <c r="C765" s="247"/>
      <c r="D765" s="226" t="s">
        <v>148</v>
      </c>
      <c r="E765" s="248" t="s">
        <v>19</v>
      </c>
      <c r="F765" s="249" t="s">
        <v>150</v>
      </c>
      <c r="G765" s="247"/>
      <c r="H765" s="250">
        <v>1</v>
      </c>
      <c r="I765" s="251"/>
      <c r="J765" s="247"/>
      <c r="K765" s="247"/>
      <c r="L765" s="252"/>
      <c r="M765" s="253"/>
      <c r="N765" s="254"/>
      <c r="O765" s="254"/>
      <c r="P765" s="254"/>
      <c r="Q765" s="254"/>
      <c r="R765" s="254"/>
      <c r="S765" s="254"/>
      <c r="T765" s="25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6" t="s">
        <v>148</v>
      </c>
      <c r="AU765" s="256" t="s">
        <v>79</v>
      </c>
      <c r="AV765" s="15" t="s">
        <v>144</v>
      </c>
      <c r="AW765" s="15" t="s">
        <v>33</v>
      </c>
      <c r="AX765" s="15" t="s">
        <v>79</v>
      </c>
      <c r="AY765" s="256" t="s">
        <v>136</v>
      </c>
    </row>
    <row r="766" s="2" customFormat="1" ht="16.5" customHeight="1">
      <c r="A766" s="40"/>
      <c r="B766" s="41"/>
      <c r="C766" s="206" t="s">
        <v>669</v>
      </c>
      <c r="D766" s="206" t="s">
        <v>139</v>
      </c>
      <c r="E766" s="207" t="s">
        <v>670</v>
      </c>
      <c r="F766" s="208" t="s">
        <v>671</v>
      </c>
      <c r="G766" s="209" t="s">
        <v>431</v>
      </c>
      <c r="H766" s="210">
        <v>1</v>
      </c>
      <c r="I766" s="211"/>
      <c r="J766" s="212">
        <f>ROUND(I766*H766,2)</f>
        <v>0</v>
      </c>
      <c r="K766" s="208" t="s">
        <v>432</v>
      </c>
      <c r="L766" s="46"/>
      <c r="M766" s="213" t="s">
        <v>19</v>
      </c>
      <c r="N766" s="214" t="s">
        <v>42</v>
      </c>
      <c r="O766" s="86"/>
      <c r="P766" s="215">
        <f>O766*H766</f>
        <v>0</v>
      </c>
      <c r="Q766" s="215">
        <v>0</v>
      </c>
      <c r="R766" s="215">
        <f>Q766*H766</f>
        <v>0</v>
      </c>
      <c r="S766" s="215">
        <v>0</v>
      </c>
      <c r="T766" s="216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7" t="s">
        <v>667</v>
      </c>
      <c r="AT766" s="217" t="s">
        <v>139</v>
      </c>
      <c r="AU766" s="217" t="s">
        <v>79</v>
      </c>
      <c r="AY766" s="19" t="s">
        <v>136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9" t="s">
        <v>79</v>
      </c>
      <c r="BK766" s="218">
        <f>ROUND(I766*H766,2)</f>
        <v>0</v>
      </c>
      <c r="BL766" s="19" t="s">
        <v>667</v>
      </c>
      <c r="BM766" s="217" t="s">
        <v>672</v>
      </c>
    </row>
    <row r="767" s="14" customFormat="1">
      <c r="A767" s="14"/>
      <c r="B767" s="235"/>
      <c r="C767" s="236"/>
      <c r="D767" s="226" t="s">
        <v>148</v>
      </c>
      <c r="E767" s="237" t="s">
        <v>19</v>
      </c>
      <c r="F767" s="238" t="s">
        <v>79</v>
      </c>
      <c r="G767" s="236"/>
      <c r="H767" s="239">
        <v>1</v>
      </c>
      <c r="I767" s="240"/>
      <c r="J767" s="236"/>
      <c r="K767" s="236"/>
      <c r="L767" s="241"/>
      <c r="M767" s="242"/>
      <c r="N767" s="243"/>
      <c r="O767" s="243"/>
      <c r="P767" s="243"/>
      <c r="Q767" s="243"/>
      <c r="R767" s="243"/>
      <c r="S767" s="243"/>
      <c r="T767" s="24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5" t="s">
        <v>148</v>
      </c>
      <c r="AU767" s="245" t="s">
        <v>79</v>
      </c>
      <c r="AV767" s="14" t="s">
        <v>81</v>
      </c>
      <c r="AW767" s="14" t="s">
        <v>33</v>
      </c>
      <c r="AX767" s="14" t="s">
        <v>71</v>
      </c>
      <c r="AY767" s="245" t="s">
        <v>136</v>
      </c>
    </row>
    <row r="768" s="15" customFormat="1">
      <c r="A768" s="15"/>
      <c r="B768" s="246"/>
      <c r="C768" s="247"/>
      <c r="D768" s="226" t="s">
        <v>148</v>
      </c>
      <c r="E768" s="248" t="s">
        <v>19</v>
      </c>
      <c r="F768" s="249" t="s">
        <v>150</v>
      </c>
      <c r="G768" s="247"/>
      <c r="H768" s="250">
        <v>1</v>
      </c>
      <c r="I768" s="251"/>
      <c r="J768" s="247"/>
      <c r="K768" s="247"/>
      <c r="L768" s="252"/>
      <c r="M768" s="253"/>
      <c r="N768" s="254"/>
      <c r="O768" s="254"/>
      <c r="P768" s="254"/>
      <c r="Q768" s="254"/>
      <c r="R768" s="254"/>
      <c r="S768" s="254"/>
      <c r="T768" s="25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6" t="s">
        <v>148</v>
      </c>
      <c r="AU768" s="256" t="s">
        <v>79</v>
      </c>
      <c r="AV768" s="15" t="s">
        <v>144</v>
      </c>
      <c r="AW768" s="15" t="s">
        <v>33</v>
      </c>
      <c r="AX768" s="15" t="s">
        <v>79</v>
      </c>
      <c r="AY768" s="256" t="s">
        <v>136</v>
      </c>
    </row>
    <row r="769" s="2" customFormat="1" ht="16.5" customHeight="1">
      <c r="A769" s="40"/>
      <c r="B769" s="41"/>
      <c r="C769" s="206" t="s">
        <v>673</v>
      </c>
      <c r="D769" s="206" t="s">
        <v>139</v>
      </c>
      <c r="E769" s="207" t="s">
        <v>674</v>
      </c>
      <c r="F769" s="208" t="s">
        <v>675</v>
      </c>
      <c r="G769" s="209" t="s">
        <v>437</v>
      </c>
      <c r="H769" s="210">
        <v>2</v>
      </c>
      <c r="I769" s="211"/>
      <c r="J769" s="212">
        <f>ROUND(I769*H769,2)</f>
        <v>0</v>
      </c>
      <c r="K769" s="208" t="s">
        <v>432</v>
      </c>
      <c r="L769" s="46"/>
      <c r="M769" s="213" t="s">
        <v>19</v>
      </c>
      <c r="N769" s="214" t="s">
        <v>42</v>
      </c>
      <c r="O769" s="86"/>
      <c r="P769" s="215">
        <f>O769*H769</f>
        <v>0</v>
      </c>
      <c r="Q769" s="215">
        <v>0</v>
      </c>
      <c r="R769" s="215">
        <f>Q769*H769</f>
        <v>0</v>
      </c>
      <c r="S769" s="215">
        <v>0</v>
      </c>
      <c r="T769" s="216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17" t="s">
        <v>667</v>
      </c>
      <c r="AT769" s="217" t="s">
        <v>139</v>
      </c>
      <c r="AU769" s="217" t="s">
        <v>79</v>
      </c>
      <c r="AY769" s="19" t="s">
        <v>136</v>
      </c>
      <c r="BE769" s="218">
        <f>IF(N769="základní",J769,0)</f>
        <v>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9" t="s">
        <v>79</v>
      </c>
      <c r="BK769" s="218">
        <f>ROUND(I769*H769,2)</f>
        <v>0</v>
      </c>
      <c r="BL769" s="19" t="s">
        <v>667</v>
      </c>
      <c r="BM769" s="217" t="s">
        <v>676</v>
      </c>
    </row>
    <row r="770" s="14" customFormat="1">
      <c r="A770" s="14"/>
      <c r="B770" s="235"/>
      <c r="C770" s="236"/>
      <c r="D770" s="226" t="s">
        <v>148</v>
      </c>
      <c r="E770" s="237" t="s">
        <v>19</v>
      </c>
      <c r="F770" s="238" t="s">
        <v>81</v>
      </c>
      <c r="G770" s="236"/>
      <c r="H770" s="239">
        <v>2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5" t="s">
        <v>148</v>
      </c>
      <c r="AU770" s="245" t="s">
        <v>79</v>
      </c>
      <c r="AV770" s="14" t="s">
        <v>81</v>
      </c>
      <c r="AW770" s="14" t="s">
        <v>33</v>
      </c>
      <c r="AX770" s="14" t="s">
        <v>71</v>
      </c>
      <c r="AY770" s="245" t="s">
        <v>136</v>
      </c>
    </row>
    <row r="771" s="15" customFormat="1">
      <c r="A771" s="15"/>
      <c r="B771" s="246"/>
      <c r="C771" s="247"/>
      <c r="D771" s="226" t="s">
        <v>148</v>
      </c>
      <c r="E771" s="248" t="s">
        <v>19</v>
      </c>
      <c r="F771" s="249" t="s">
        <v>150</v>
      </c>
      <c r="G771" s="247"/>
      <c r="H771" s="250">
        <v>2</v>
      </c>
      <c r="I771" s="251"/>
      <c r="J771" s="247"/>
      <c r="K771" s="247"/>
      <c r="L771" s="252"/>
      <c r="M771" s="253"/>
      <c r="N771" s="254"/>
      <c r="O771" s="254"/>
      <c r="P771" s="254"/>
      <c r="Q771" s="254"/>
      <c r="R771" s="254"/>
      <c r="S771" s="254"/>
      <c r="T771" s="25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6" t="s">
        <v>148</v>
      </c>
      <c r="AU771" s="256" t="s">
        <v>79</v>
      </c>
      <c r="AV771" s="15" t="s">
        <v>144</v>
      </c>
      <c r="AW771" s="15" t="s">
        <v>33</v>
      </c>
      <c r="AX771" s="15" t="s">
        <v>79</v>
      </c>
      <c r="AY771" s="256" t="s">
        <v>136</v>
      </c>
    </row>
    <row r="772" s="2" customFormat="1" ht="16.5" customHeight="1">
      <c r="A772" s="40"/>
      <c r="B772" s="41"/>
      <c r="C772" s="206" t="s">
        <v>677</v>
      </c>
      <c r="D772" s="206" t="s">
        <v>139</v>
      </c>
      <c r="E772" s="207" t="s">
        <v>678</v>
      </c>
      <c r="F772" s="208" t="s">
        <v>679</v>
      </c>
      <c r="G772" s="209" t="s">
        <v>431</v>
      </c>
      <c r="H772" s="210">
        <v>1</v>
      </c>
      <c r="I772" s="211"/>
      <c r="J772" s="212">
        <f>ROUND(I772*H772,2)</f>
        <v>0</v>
      </c>
      <c r="K772" s="208" t="s">
        <v>432</v>
      </c>
      <c r="L772" s="46"/>
      <c r="M772" s="213" t="s">
        <v>19</v>
      </c>
      <c r="N772" s="214" t="s">
        <v>42</v>
      </c>
      <c r="O772" s="86"/>
      <c r="P772" s="215">
        <f>O772*H772</f>
        <v>0</v>
      </c>
      <c r="Q772" s="215">
        <v>0</v>
      </c>
      <c r="R772" s="215">
        <f>Q772*H772</f>
        <v>0</v>
      </c>
      <c r="S772" s="215">
        <v>0</v>
      </c>
      <c r="T772" s="216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7" t="s">
        <v>667</v>
      </c>
      <c r="AT772" s="217" t="s">
        <v>139</v>
      </c>
      <c r="AU772" s="217" t="s">
        <v>79</v>
      </c>
      <c r="AY772" s="19" t="s">
        <v>136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9" t="s">
        <v>79</v>
      </c>
      <c r="BK772" s="218">
        <f>ROUND(I772*H772,2)</f>
        <v>0</v>
      </c>
      <c r="BL772" s="19" t="s">
        <v>667</v>
      </c>
      <c r="BM772" s="217" t="s">
        <v>680</v>
      </c>
    </row>
    <row r="773" s="14" customFormat="1">
      <c r="A773" s="14"/>
      <c r="B773" s="235"/>
      <c r="C773" s="236"/>
      <c r="D773" s="226" t="s">
        <v>148</v>
      </c>
      <c r="E773" s="237" t="s">
        <v>19</v>
      </c>
      <c r="F773" s="238" t="s">
        <v>79</v>
      </c>
      <c r="G773" s="236"/>
      <c r="H773" s="239">
        <v>1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148</v>
      </c>
      <c r="AU773" s="245" t="s">
        <v>79</v>
      </c>
      <c r="AV773" s="14" t="s">
        <v>81</v>
      </c>
      <c r="AW773" s="14" t="s">
        <v>33</v>
      </c>
      <c r="AX773" s="14" t="s">
        <v>71</v>
      </c>
      <c r="AY773" s="245" t="s">
        <v>136</v>
      </c>
    </row>
    <row r="774" s="15" customFormat="1">
      <c r="A774" s="15"/>
      <c r="B774" s="246"/>
      <c r="C774" s="247"/>
      <c r="D774" s="226" t="s">
        <v>148</v>
      </c>
      <c r="E774" s="248" t="s">
        <v>19</v>
      </c>
      <c r="F774" s="249" t="s">
        <v>150</v>
      </c>
      <c r="G774" s="247"/>
      <c r="H774" s="250">
        <v>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6" t="s">
        <v>148</v>
      </c>
      <c r="AU774" s="256" t="s">
        <v>79</v>
      </c>
      <c r="AV774" s="15" t="s">
        <v>144</v>
      </c>
      <c r="AW774" s="15" t="s">
        <v>33</v>
      </c>
      <c r="AX774" s="15" t="s">
        <v>79</v>
      </c>
      <c r="AY774" s="256" t="s">
        <v>136</v>
      </c>
    </row>
    <row r="775" s="2" customFormat="1" ht="16.5" customHeight="1">
      <c r="A775" s="40"/>
      <c r="B775" s="41"/>
      <c r="C775" s="206" t="s">
        <v>681</v>
      </c>
      <c r="D775" s="206" t="s">
        <v>139</v>
      </c>
      <c r="E775" s="207" t="s">
        <v>682</v>
      </c>
      <c r="F775" s="208" t="s">
        <v>683</v>
      </c>
      <c r="G775" s="209" t="s">
        <v>437</v>
      </c>
      <c r="H775" s="210">
        <v>56</v>
      </c>
      <c r="I775" s="211"/>
      <c r="J775" s="212">
        <f>ROUND(I775*H775,2)</f>
        <v>0</v>
      </c>
      <c r="K775" s="208" t="s">
        <v>432</v>
      </c>
      <c r="L775" s="46"/>
      <c r="M775" s="213" t="s">
        <v>19</v>
      </c>
      <c r="N775" s="214" t="s">
        <v>42</v>
      </c>
      <c r="O775" s="86"/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667</v>
      </c>
      <c r="AT775" s="217" t="s">
        <v>139</v>
      </c>
      <c r="AU775" s="217" t="s">
        <v>79</v>
      </c>
      <c r="AY775" s="19" t="s">
        <v>136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79</v>
      </c>
      <c r="BK775" s="218">
        <f>ROUND(I775*H775,2)</f>
        <v>0</v>
      </c>
      <c r="BL775" s="19" t="s">
        <v>667</v>
      </c>
      <c r="BM775" s="217" t="s">
        <v>684</v>
      </c>
    </row>
    <row r="776" s="14" customFormat="1">
      <c r="A776" s="14"/>
      <c r="B776" s="235"/>
      <c r="C776" s="236"/>
      <c r="D776" s="226" t="s">
        <v>148</v>
      </c>
      <c r="E776" s="237" t="s">
        <v>19</v>
      </c>
      <c r="F776" s="238" t="s">
        <v>516</v>
      </c>
      <c r="G776" s="236"/>
      <c r="H776" s="239">
        <v>56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148</v>
      </c>
      <c r="AU776" s="245" t="s">
        <v>79</v>
      </c>
      <c r="AV776" s="14" t="s">
        <v>81</v>
      </c>
      <c r="AW776" s="14" t="s">
        <v>33</v>
      </c>
      <c r="AX776" s="14" t="s">
        <v>71</v>
      </c>
      <c r="AY776" s="245" t="s">
        <v>136</v>
      </c>
    </row>
    <row r="777" s="15" customFormat="1">
      <c r="A777" s="15"/>
      <c r="B777" s="246"/>
      <c r="C777" s="247"/>
      <c r="D777" s="226" t="s">
        <v>148</v>
      </c>
      <c r="E777" s="248" t="s">
        <v>19</v>
      </c>
      <c r="F777" s="249" t="s">
        <v>150</v>
      </c>
      <c r="G777" s="247"/>
      <c r="H777" s="250">
        <v>56</v>
      </c>
      <c r="I777" s="251"/>
      <c r="J777" s="247"/>
      <c r="K777" s="247"/>
      <c r="L777" s="252"/>
      <c r="M777" s="253"/>
      <c r="N777" s="254"/>
      <c r="O777" s="254"/>
      <c r="P777" s="254"/>
      <c r="Q777" s="254"/>
      <c r="R777" s="254"/>
      <c r="S777" s="254"/>
      <c r="T777" s="25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56" t="s">
        <v>148</v>
      </c>
      <c r="AU777" s="256" t="s">
        <v>79</v>
      </c>
      <c r="AV777" s="15" t="s">
        <v>144</v>
      </c>
      <c r="AW777" s="15" t="s">
        <v>33</v>
      </c>
      <c r="AX777" s="15" t="s">
        <v>79</v>
      </c>
      <c r="AY777" s="256" t="s">
        <v>136</v>
      </c>
    </row>
    <row r="778" s="2" customFormat="1" ht="16.5" customHeight="1">
      <c r="A778" s="40"/>
      <c r="B778" s="41"/>
      <c r="C778" s="206" t="s">
        <v>685</v>
      </c>
      <c r="D778" s="206" t="s">
        <v>139</v>
      </c>
      <c r="E778" s="207" t="s">
        <v>686</v>
      </c>
      <c r="F778" s="208" t="s">
        <v>687</v>
      </c>
      <c r="G778" s="209" t="s">
        <v>431</v>
      </c>
      <c r="H778" s="210">
        <v>1</v>
      </c>
      <c r="I778" s="211"/>
      <c r="J778" s="212">
        <f>ROUND(I778*H778,2)</f>
        <v>0</v>
      </c>
      <c r="K778" s="208" t="s">
        <v>432</v>
      </c>
      <c r="L778" s="46"/>
      <c r="M778" s="213" t="s">
        <v>19</v>
      </c>
      <c r="N778" s="214" t="s">
        <v>42</v>
      </c>
      <c r="O778" s="86"/>
      <c r="P778" s="215">
        <f>O778*H778</f>
        <v>0</v>
      </c>
      <c r="Q778" s="215">
        <v>0</v>
      </c>
      <c r="R778" s="215">
        <f>Q778*H778</f>
        <v>0</v>
      </c>
      <c r="S778" s="215">
        <v>0</v>
      </c>
      <c r="T778" s="216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17" t="s">
        <v>667</v>
      </c>
      <c r="AT778" s="217" t="s">
        <v>139</v>
      </c>
      <c r="AU778" s="217" t="s">
        <v>79</v>
      </c>
      <c r="AY778" s="19" t="s">
        <v>136</v>
      </c>
      <c r="BE778" s="218">
        <f>IF(N778="základní",J778,0)</f>
        <v>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9" t="s">
        <v>79</v>
      </c>
      <c r="BK778" s="218">
        <f>ROUND(I778*H778,2)</f>
        <v>0</v>
      </c>
      <c r="BL778" s="19" t="s">
        <v>667</v>
      </c>
      <c r="BM778" s="217" t="s">
        <v>688</v>
      </c>
    </row>
    <row r="779" s="14" customFormat="1">
      <c r="A779" s="14"/>
      <c r="B779" s="235"/>
      <c r="C779" s="236"/>
      <c r="D779" s="226" t="s">
        <v>148</v>
      </c>
      <c r="E779" s="237" t="s">
        <v>19</v>
      </c>
      <c r="F779" s="238" t="s">
        <v>79</v>
      </c>
      <c r="G779" s="236"/>
      <c r="H779" s="239">
        <v>1</v>
      </c>
      <c r="I779" s="240"/>
      <c r="J779" s="236"/>
      <c r="K779" s="236"/>
      <c r="L779" s="241"/>
      <c r="M779" s="242"/>
      <c r="N779" s="243"/>
      <c r="O779" s="243"/>
      <c r="P779" s="243"/>
      <c r="Q779" s="243"/>
      <c r="R779" s="243"/>
      <c r="S779" s="243"/>
      <c r="T779" s="24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5" t="s">
        <v>148</v>
      </c>
      <c r="AU779" s="245" t="s">
        <v>79</v>
      </c>
      <c r="AV779" s="14" t="s">
        <v>81</v>
      </c>
      <c r="AW779" s="14" t="s">
        <v>33</v>
      </c>
      <c r="AX779" s="14" t="s">
        <v>71</v>
      </c>
      <c r="AY779" s="245" t="s">
        <v>136</v>
      </c>
    </row>
    <row r="780" s="15" customFormat="1">
      <c r="A780" s="15"/>
      <c r="B780" s="246"/>
      <c r="C780" s="247"/>
      <c r="D780" s="226" t="s">
        <v>148</v>
      </c>
      <c r="E780" s="248" t="s">
        <v>19</v>
      </c>
      <c r="F780" s="249" t="s">
        <v>150</v>
      </c>
      <c r="G780" s="247"/>
      <c r="H780" s="250">
        <v>1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56" t="s">
        <v>148</v>
      </c>
      <c r="AU780" s="256" t="s">
        <v>79</v>
      </c>
      <c r="AV780" s="15" t="s">
        <v>144</v>
      </c>
      <c r="AW780" s="15" t="s">
        <v>33</v>
      </c>
      <c r="AX780" s="15" t="s">
        <v>79</v>
      </c>
      <c r="AY780" s="256" t="s">
        <v>136</v>
      </c>
    </row>
    <row r="781" s="12" customFormat="1" ht="25.92" customHeight="1">
      <c r="A781" s="12"/>
      <c r="B781" s="190"/>
      <c r="C781" s="191"/>
      <c r="D781" s="192" t="s">
        <v>70</v>
      </c>
      <c r="E781" s="193" t="s">
        <v>689</v>
      </c>
      <c r="F781" s="193" t="s">
        <v>690</v>
      </c>
      <c r="G781" s="191"/>
      <c r="H781" s="191"/>
      <c r="I781" s="194"/>
      <c r="J781" s="195">
        <f>BK781</f>
        <v>0</v>
      </c>
      <c r="K781" s="191"/>
      <c r="L781" s="196"/>
      <c r="M781" s="197"/>
      <c r="N781" s="198"/>
      <c r="O781" s="198"/>
      <c r="P781" s="199">
        <f>SUM(P782:P783)</f>
        <v>0</v>
      </c>
      <c r="Q781" s="198"/>
      <c r="R781" s="199">
        <f>SUM(R782:R783)</f>
        <v>0</v>
      </c>
      <c r="S781" s="198"/>
      <c r="T781" s="200">
        <f>SUM(T782:T783)</f>
        <v>0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01" t="s">
        <v>167</v>
      </c>
      <c r="AT781" s="202" t="s">
        <v>70</v>
      </c>
      <c r="AU781" s="202" t="s">
        <v>71</v>
      </c>
      <c r="AY781" s="201" t="s">
        <v>136</v>
      </c>
      <c r="BK781" s="203">
        <f>SUM(BK782:BK783)</f>
        <v>0</v>
      </c>
    </row>
    <row r="782" s="2" customFormat="1" ht="16.5" customHeight="1">
      <c r="A782" s="40"/>
      <c r="B782" s="41"/>
      <c r="C782" s="206" t="s">
        <v>691</v>
      </c>
      <c r="D782" s="206" t="s">
        <v>139</v>
      </c>
      <c r="E782" s="207" t="s">
        <v>692</v>
      </c>
      <c r="F782" s="208" t="s">
        <v>693</v>
      </c>
      <c r="G782" s="209" t="s">
        <v>400</v>
      </c>
      <c r="H782" s="268"/>
      <c r="I782" s="211"/>
      <c r="J782" s="212">
        <f>ROUND(I782*H782,2)</f>
        <v>0</v>
      </c>
      <c r="K782" s="208" t="s">
        <v>19</v>
      </c>
      <c r="L782" s="46"/>
      <c r="M782" s="213" t="s">
        <v>19</v>
      </c>
      <c r="N782" s="214" t="s">
        <v>42</v>
      </c>
      <c r="O782" s="86"/>
      <c r="P782" s="215">
        <f>O782*H782</f>
        <v>0</v>
      </c>
      <c r="Q782" s="215">
        <v>0</v>
      </c>
      <c r="R782" s="215">
        <f>Q782*H782</f>
        <v>0</v>
      </c>
      <c r="S782" s="215">
        <v>0</v>
      </c>
      <c r="T782" s="216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7" t="s">
        <v>144</v>
      </c>
      <c r="AT782" s="217" t="s">
        <v>139</v>
      </c>
      <c r="AU782" s="217" t="s">
        <v>79</v>
      </c>
      <c r="AY782" s="19" t="s">
        <v>136</v>
      </c>
      <c r="BE782" s="218">
        <f>IF(N782="základní",J782,0)</f>
        <v>0</v>
      </c>
      <c r="BF782" s="218">
        <f>IF(N782="snížená",J782,0)</f>
        <v>0</v>
      </c>
      <c r="BG782" s="218">
        <f>IF(N782="zákl. přenesená",J782,0)</f>
        <v>0</v>
      </c>
      <c r="BH782" s="218">
        <f>IF(N782="sníž. přenesená",J782,0)</f>
        <v>0</v>
      </c>
      <c r="BI782" s="218">
        <f>IF(N782="nulová",J782,0)</f>
        <v>0</v>
      </c>
      <c r="BJ782" s="19" t="s">
        <v>79</v>
      </c>
      <c r="BK782" s="218">
        <f>ROUND(I782*H782,2)</f>
        <v>0</v>
      </c>
      <c r="BL782" s="19" t="s">
        <v>144</v>
      </c>
      <c r="BM782" s="217" t="s">
        <v>694</v>
      </c>
    </row>
    <row r="783" s="2" customFormat="1" ht="16.5" customHeight="1">
      <c r="A783" s="40"/>
      <c r="B783" s="41"/>
      <c r="C783" s="206" t="s">
        <v>695</v>
      </c>
      <c r="D783" s="206" t="s">
        <v>139</v>
      </c>
      <c r="E783" s="207" t="s">
        <v>696</v>
      </c>
      <c r="F783" s="208" t="s">
        <v>697</v>
      </c>
      <c r="G783" s="209" t="s">
        <v>400</v>
      </c>
      <c r="H783" s="268"/>
      <c r="I783" s="211"/>
      <c r="J783" s="212">
        <f>ROUND(I783*H783,2)</f>
        <v>0</v>
      </c>
      <c r="K783" s="208" t="s">
        <v>19</v>
      </c>
      <c r="L783" s="46"/>
      <c r="M783" s="279" t="s">
        <v>19</v>
      </c>
      <c r="N783" s="280" t="s">
        <v>42</v>
      </c>
      <c r="O783" s="281"/>
      <c r="P783" s="282">
        <f>O783*H783</f>
        <v>0</v>
      </c>
      <c r="Q783" s="282">
        <v>0</v>
      </c>
      <c r="R783" s="282">
        <f>Q783*H783</f>
        <v>0</v>
      </c>
      <c r="S783" s="282">
        <v>0</v>
      </c>
      <c r="T783" s="283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17" t="s">
        <v>144</v>
      </c>
      <c r="AT783" s="217" t="s">
        <v>139</v>
      </c>
      <c r="AU783" s="217" t="s">
        <v>79</v>
      </c>
      <c r="AY783" s="19" t="s">
        <v>136</v>
      </c>
      <c r="BE783" s="218">
        <f>IF(N783="základní",J783,0)</f>
        <v>0</v>
      </c>
      <c r="BF783" s="218">
        <f>IF(N783="snížená",J783,0)</f>
        <v>0</v>
      </c>
      <c r="BG783" s="218">
        <f>IF(N783="zákl. přenesená",J783,0)</f>
        <v>0</v>
      </c>
      <c r="BH783" s="218">
        <f>IF(N783="sníž. přenesená",J783,0)</f>
        <v>0</v>
      </c>
      <c r="BI783" s="218">
        <f>IF(N783="nulová",J783,0)</f>
        <v>0</v>
      </c>
      <c r="BJ783" s="19" t="s">
        <v>79</v>
      </c>
      <c r="BK783" s="218">
        <f>ROUND(I783*H783,2)</f>
        <v>0</v>
      </c>
      <c r="BL783" s="19" t="s">
        <v>144</v>
      </c>
      <c r="BM783" s="217" t="s">
        <v>698</v>
      </c>
    </row>
    <row r="784" s="2" customFormat="1" ht="6.96" customHeight="1">
      <c r="A784" s="40"/>
      <c r="B784" s="61"/>
      <c r="C784" s="62"/>
      <c r="D784" s="62"/>
      <c r="E784" s="62"/>
      <c r="F784" s="62"/>
      <c r="G784" s="62"/>
      <c r="H784" s="62"/>
      <c r="I784" s="62"/>
      <c r="J784" s="62"/>
      <c r="K784" s="62"/>
      <c r="L784" s="46"/>
      <c r="M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</row>
  </sheetData>
  <sheetProtection sheet="1" autoFilter="0" formatColumns="0" formatRows="0" objects="1" scenarios="1" spinCount="100000" saltValue="l6JdAgaMnGiW3ef2Zx2wZHbV2xq7C+C+qTEC38F3ttTFvr9bwK0uc1xCjqiKuYhuMxQvXUXZAQTGKGT6Bx7h+Q==" hashValue="xryQpfECq+sLg7iUEGL9mtgotkXM5e5hZUY+S2iQfYgjItDiF/2orZ1PqivSwdiAcBygtYzjDXBZLMUfxnc8Sg==" algorithmName="SHA-512" password="CC35"/>
  <autoFilter ref="C95:K78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2_01/317142420"/>
    <hyperlink ref="F105" r:id="rId2" display="https://podminky.urs.cz/item/CS_URS_2022_01/317142432"/>
    <hyperlink ref="F110" r:id="rId3" display="https://podminky.urs.cz/item/CS_URS_2022_01/317142436"/>
    <hyperlink ref="F115" r:id="rId4" display="https://podminky.urs.cz/item/CS_URS_2022_01/342272225"/>
    <hyperlink ref="F121" r:id="rId5" display="https://podminky.urs.cz/item/CS_URS_2022_01/342272235"/>
    <hyperlink ref="F139" r:id="rId6" display="https://podminky.urs.cz/item/CS_URS_2022_01/612131101"/>
    <hyperlink ref="F156" r:id="rId7" display="https://podminky.urs.cz/item/CS_URS_2022_01/612131121"/>
    <hyperlink ref="F194" r:id="rId8" display="https://podminky.urs.cz/item/CS_URS_2022_01/612142001"/>
    <hyperlink ref="F232" r:id="rId9" display="https://podminky.urs.cz/item/CS_URS_2022_01/612311131"/>
    <hyperlink ref="F271" r:id="rId10" display="https://podminky.urs.cz/item/CS_URS_2022_01/612321111"/>
    <hyperlink ref="F288" r:id="rId11" display="https://podminky.urs.cz/item/CS_URS_2022_01/612325101"/>
    <hyperlink ref="F296" r:id="rId12" display="https://podminky.urs.cz/item/CS_URS_2022_01/612831121"/>
    <hyperlink ref="F305" r:id="rId13" display="https://podminky.urs.cz/item/CS_URS_2022_01/632451105"/>
    <hyperlink ref="F310" r:id="rId14" display="https://podminky.urs.cz/item/CS_URS_2022_01/632452441"/>
    <hyperlink ref="F318" r:id="rId15" display="https://podminky.urs.cz/item/CS_URS_2022_01/949101111"/>
    <hyperlink ref="F327" r:id="rId16" display="https://podminky.urs.cz/item/CS_URS_2022_01/962031133"/>
    <hyperlink ref="F340" r:id="rId17" display="https://podminky.urs.cz/item/CS_URS_2022_01/965046111"/>
    <hyperlink ref="F345" r:id="rId18" display="https://podminky.urs.cz/item/CS_URS_2022_01/965046119"/>
    <hyperlink ref="F350" r:id="rId19" display="https://podminky.urs.cz/item/CS_URS_2022_01/965081213"/>
    <hyperlink ref="F355" r:id="rId20" display="https://podminky.urs.cz/item/CS_URS_2022_01/968072455"/>
    <hyperlink ref="F361" r:id="rId21" display="https://podminky.urs.cz/item/CS_URS_2022_01/971033631"/>
    <hyperlink ref="F367" r:id="rId22" display="https://podminky.urs.cz/item/CS_URS_2022_01/978013191"/>
    <hyperlink ref="F384" r:id="rId23" display="https://podminky.urs.cz/item/CS_URS_2022_01/978059541"/>
    <hyperlink ref="F395" r:id="rId24" display="https://podminky.urs.cz/item/CS_URS_2022_01/997013212"/>
    <hyperlink ref="F397" r:id="rId25" display="https://podminky.urs.cz/item/CS_URS_2022_01/997013219"/>
    <hyperlink ref="F399" r:id="rId26" display="https://podminky.urs.cz/item/CS_URS_2022_01/997013501"/>
    <hyperlink ref="F401" r:id="rId27" display="https://podminky.urs.cz/item/CS_URS_2022_01/997013509"/>
    <hyperlink ref="F405" r:id="rId28" display="https://podminky.urs.cz/item/CS_URS_2022_01/997013631"/>
    <hyperlink ref="F408" r:id="rId29" display="https://podminky.urs.cz/item/CS_URS_2022_01/998018002"/>
    <hyperlink ref="F410" r:id="rId30" display="https://podminky.urs.cz/item/CS_URS_2022_01/998018011"/>
    <hyperlink ref="F414" r:id="rId31" display="https://podminky.urs.cz/item/CS_URS_2022_01/711493112"/>
    <hyperlink ref="F419" r:id="rId32" display="https://podminky.urs.cz/item/CS_URS_2022_01/711493122"/>
    <hyperlink ref="F423" r:id="rId33" display="https://podminky.urs.cz/item/CS_URS_2022_01/998711202"/>
    <hyperlink ref="F426" r:id="rId34" display="https://podminky.urs.cz/item/CS_URS_2022_01/763431031"/>
    <hyperlink ref="F436" r:id="rId35" display="https://podminky.urs.cz/item/CS_URS_2022_01/763431802"/>
    <hyperlink ref="F441" r:id="rId36" display="https://podminky.urs.cz/item/CS_URS_2022_01/998763402"/>
    <hyperlink ref="F474" r:id="rId37" display="https://podminky.urs.cz/item/CS_URS_2022_01/766111820"/>
    <hyperlink ref="F483" r:id="rId38" display="https://podminky.urs.cz/item/CS_URS_2022_01/766121220"/>
    <hyperlink ref="F501" r:id="rId39" display="https://podminky.urs.cz/item/CS_URS_2022_01/998766202"/>
    <hyperlink ref="F504" r:id="rId40" display="https://podminky.urs.cz/item/CS_URS_2022_01/771151023"/>
    <hyperlink ref="F509" r:id="rId41" display="https://podminky.urs.cz/item/CS_URS_2022_01/771574263"/>
    <hyperlink ref="F519" r:id="rId42" display="https://podminky.urs.cz/item/CS_URS_2022_01/771577111"/>
    <hyperlink ref="F524" r:id="rId43" display="https://podminky.urs.cz/item/CS_URS_2022_01/998771202"/>
    <hyperlink ref="F527" r:id="rId44" display="https://podminky.urs.cz/item/CS_URS_2022_01/776121321"/>
    <hyperlink ref="F536" r:id="rId45" display="https://podminky.urs.cz/item/CS_URS_2022_01/776141124"/>
    <hyperlink ref="F545" r:id="rId46" display="https://podminky.urs.cz/item/CS_URS_2022_01/776201811"/>
    <hyperlink ref="F550" r:id="rId47" display="https://podminky.urs.cz/item/CS_URS_2022_01/776221111"/>
    <hyperlink ref="F568" r:id="rId48" display="https://podminky.urs.cz/item/CS_URS_2022_01/776221121"/>
    <hyperlink ref="F584" r:id="rId49" display="https://podminky.urs.cz/item/CS_URS_2022_01/776411111"/>
    <hyperlink ref="F634" r:id="rId50" display="https://podminky.urs.cz/item/CS_URS_2022_01/998776202"/>
    <hyperlink ref="F637" r:id="rId51" display="https://podminky.urs.cz/item/CS_URS_2022_01/781121011"/>
    <hyperlink ref="F653" r:id="rId52" display="https://podminky.urs.cz/item/CS_URS_2022_01/781474115"/>
    <hyperlink ref="F685" r:id="rId53" display="https://podminky.urs.cz/item/CS_URS_2022_01/781494511"/>
    <hyperlink ref="F695" r:id="rId54" display="https://podminky.urs.cz/item/CS_URS_2022_01/998781202"/>
    <hyperlink ref="F702" r:id="rId55" display="https://podminky.urs.cz/item/CS_URS_2022_01/784121001"/>
    <hyperlink ref="F723" r:id="rId56" display="https://podminky.urs.cz/item/CS_URS_2022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ROUND((SUM(BE81:BE125)),  2)</f>
        <v>0</v>
      </c>
      <c r="G33" s="40"/>
      <c r="H33" s="40"/>
      <c r="I33" s="150">
        <v>0.20999999999999999</v>
      </c>
      <c r="J33" s="149">
        <f>ROUND(((SUM(BE81:BE125))*I33),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ROUND((SUM(BF81:BF125)),  2)</f>
        <v>0</v>
      </c>
      <c r="G34" s="40"/>
      <c r="H34" s="40"/>
      <c r="I34" s="150">
        <v>0.14999999999999999</v>
      </c>
      <c r="J34" s="149">
        <f>ROUND(((SUM(BF81:BF125))*I34),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ROUND((SUM(BH81:BH125)),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Nemocnice ve F-M, El. Krásnohorské 321, F-M</v>
      </c>
      <c r="G54" s="42"/>
      <c r="H54" s="42"/>
      <c r="I54" s="34" t="s">
        <v>31</v>
      </c>
      <c r="J54" s="38" t="str">
        <f>E21</f>
        <v>Janda &amp; Zezula, Lomná 1895, Frenštát p.R.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700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701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Pracoviště skiaskopie Nemocnice ve Frýdku-Místku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Elektroinstalace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20. 4. 2022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Nemocnice ve F-M, El. Krásnohorské 321, F-M</v>
      </c>
      <c r="G77" s="42"/>
      <c r="H77" s="42"/>
      <c r="I77" s="34" t="s">
        <v>31</v>
      </c>
      <c r="J77" s="38" t="str">
        <f>E21</f>
        <v>Janda &amp; Zezula, Lomná 1895, Frenštát p.R.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122</v>
      </c>
      <c r="D80" s="182" t="s">
        <v>56</v>
      </c>
      <c r="E80" s="182" t="s">
        <v>52</v>
      </c>
      <c r="F80" s="182" t="s">
        <v>53</v>
      </c>
      <c r="G80" s="182" t="s">
        <v>123</v>
      </c>
      <c r="H80" s="182" t="s">
        <v>124</v>
      </c>
      <c r="I80" s="182" t="s">
        <v>125</v>
      </c>
      <c r="J80" s="182" t="s">
        <v>102</v>
      </c>
      <c r="K80" s="183" t="s">
        <v>126</v>
      </c>
      <c r="L80" s="184"/>
      <c r="M80" s="94" t="s">
        <v>19</v>
      </c>
      <c r="N80" s="95" t="s">
        <v>41</v>
      </c>
      <c r="O80" s="95" t="s">
        <v>127</v>
      </c>
      <c r="P80" s="95" t="s">
        <v>128</v>
      </c>
      <c r="Q80" s="95" t="s">
        <v>129</v>
      </c>
      <c r="R80" s="95" t="s">
        <v>130</v>
      </c>
      <c r="S80" s="95" t="s">
        <v>131</v>
      </c>
      <c r="T80" s="96" t="s">
        <v>132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133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411</v>
      </c>
      <c r="F82" s="193" t="s">
        <v>702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70</v>
      </c>
      <c r="AU82" s="202" t="s">
        <v>71</v>
      </c>
      <c r="AY82" s="201" t="s">
        <v>136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703</v>
      </c>
      <c r="F83" s="204" t="s">
        <v>704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SUM(P84:P125)</f>
        <v>0</v>
      </c>
      <c r="Q83" s="198"/>
      <c r="R83" s="199">
        <f>SUM(R84:R125)</f>
        <v>0</v>
      </c>
      <c r="S83" s="198"/>
      <c r="T83" s="200">
        <f>SUM(T84:T125)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70</v>
      </c>
      <c r="AU83" s="202" t="s">
        <v>79</v>
      </c>
      <c r="AY83" s="201" t="s">
        <v>136</v>
      </c>
      <c r="BK83" s="203">
        <f>SUM(BK84:BK125)</f>
        <v>0</v>
      </c>
    </row>
    <row r="84" s="2" customFormat="1" ht="16.5" customHeight="1">
      <c r="A84" s="40"/>
      <c r="B84" s="41"/>
      <c r="C84" s="206" t="s">
        <v>79</v>
      </c>
      <c r="D84" s="206" t="s">
        <v>139</v>
      </c>
      <c r="E84" s="207" t="s">
        <v>705</v>
      </c>
      <c r="F84" s="208" t="s">
        <v>706</v>
      </c>
      <c r="G84" s="209" t="s">
        <v>707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568</v>
      </c>
      <c r="AT84" s="217" t="s">
        <v>139</v>
      </c>
      <c r="AU84" s="217" t="s">
        <v>81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568</v>
      </c>
      <c r="BM84" s="217" t="s">
        <v>708</v>
      </c>
    </row>
    <row r="85" s="14" customFormat="1">
      <c r="A85" s="14"/>
      <c r="B85" s="235"/>
      <c r="C85" s="236"/>
      <c r="D85" s="226" t="s">
        <v>148</v>
      </c>
      <c r="E85" s="237" t="s">
        <v>19</v>
      </c>
      <c r="F85" s="238" t="s">
        <v>79</v>
      </c>
      <c r="G85" s="236"/>
      <c r="H85" s="239">
        <v>1</v>
      </c>
      <c r="I85" s="240"/>
      <c r="J85" s="236"/>
      <c r="K85" s="236"/>
      <c r="L85" s="241"/>
      <c r="M85" s="242"/>
      <c r="N85" s="243"/>
      <c r="O85" s="243"/>
      <c r="P85" s="243"/>
      <c r="Q85" s="243"/>
      <c r="R85" s="243"/>
      <c r="S85" s="243"/>
      <c r="T85" s="24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148</v>
      </c>
      <c r="AU85" s="245" t="s">
        <v>81</v>
      </c>
      <c r="AV85" s="14" t="s">
        <v>81</v>
      </c>
      <c r="AW85" s="14" t="s">
        <v>33</v>
      </c>
      <c r="AX85" s="14" t="s">
        <v>71</v>
      </c>
      <c r="AY85" s="245" t="s">
        <v>136</v>
      </c>
    </row>
    <row r="86" s="15" customFormat="1">
      <c r="A86" s="15"/>
      <c r="B86" s="246"/>
      <c r="C86" s="247"/>
      <c r="D86" s="226" t="s">
        <v>148</v>
      </c>
      <c r="E86" s="248" t="s">
        <v>19</v>
      </c>
      <c r="F86" s="249" t="s">
        <v>150</v>
      </c>
      <c r="G86" s="247"/>
      <c r="H86" s="250">
        <v>1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6" t="s">
        <v>148</v>
      </c>
      <c r="AU86" s="256" t="s">
        <v>81</v>
      </c>
      <c r="AV86" s="15" t="s">
        <v>144</v>
      </c>
      <c r="AW86" s="15" t="s">
        <v>33</v>
      </c>
      <c r="AX86" s="15" t="s">
        <v>79</v>
      </c>
      <c r="AY86" s="256" t="s">
        <v>136</v>
      </c>
    </row>
    <row r="87" s="2" customFormat="1" ht="16.5" customHeight="1">
      <c r="A87" s="40"/>
      <c r="B87" s="41"/>
      <c r="C87" s="206" t="s">
        <v>81</v>
      </c>
      <c r="D87" s="206" t="s">
        <v>139</v>
      </c>
      <c r="E87" s="207" t="s">
        <v>709</v>
      </c>
      <c r="F87" s="208" t="s">
        <v>710</v>
      </c>
      <c r="G87" s="209" t="s">
        <v>571</v>
      </c>
      <c r="H87" s="210">
        <v>110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42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568</v>
      </c>
      <c r="AT87" s="217" t="s">
        <v>139</v>
      </c>
      <c r="AU87" s="217" t="s">
        <v>81</v>
      </c>
      <c r="AY87" s="19" t="s">
        <v>136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79</v>
      </c>
      <c r="BK87" s="218">
        <f>ROUND(I87*H87,2)</f>
        <v>0</v>
      </c>
      <c r="BL87" s="19" t="s">
        <v>568</v>
      </c>
      <c r="BM87" s="217" t="s">
        <v>711</v>
      </c>
    </row>
    <row r="88" s="14" customFormat="1">
      <c r="A88" s="14"/>
      <c r="B88" s="235"/>
      <c r="C88" s="236"/>
      <c r="D88" s="226" t="s">
        <v>148</v>
      </c>
      <c r="E88" s="237" t="s">
        <v>19</v>
      </c>
      <c r="F88" s="238" t="s">
        <v>712</v>
      </c>
      <c r="G88" s="236"/>
      <c r="H88" s="239">
        <v>110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148</v>
      </c>
      <c r="AU88" s="245" t="s">
        <v>81</v>
      </c>
      <c r="AV88" s="14" t="s">
        <v>81</v>
      </c>
      <c r="AW88" s="14" t="s">
        <v>33</v>
      </c>
      <c r="AX88" s="14" t="s">
        <v>71</v>
      </c>
      <c r="AY88" s="245" t="s">
        <v>136</v>
      </c>
    </row>
    <row r="89" s="15" customFormat="1">
      <c r="A89" s="15"/>
      <c r="B89" s="246"/>
      <c r="C89" s="247"/>
      <c r="D89" s="226" t="s">
        <v>148</v>
      </c>
      <c r="E89" s="248" t="s">
        <v>19</v>
      </c>
      <c r="F89" s="249" t="s">
        <v>150</v>
      </c>
      <c r="G89" s="247"/>
      <c r="H89" s="250">
        <v>110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6" t="s">
        <v>148</v>
      </c>
      <c r="AU89" s="256" t="s">
        <v>81</v>
      </c>
      <c r="AV89" s="15" t="s">
        <v>144</v>
      </c>
      <c r="AW89" s="15" t="s">
        <v>33</v>
      </c>
      <c r="AX89" s="15" t="s">
        <v>79</v>
      </c>
      <c r="AY89" s="256" t="s">
        <v>136</v>
      </c>
    </row>
    <row r="90" s="2" customFormat="1" ht="16.5" customHeight="1">
      <c r="A90" s="40"/>
      <c r="B90" s="41"/>
      <c r="C90" s="206" t="s">
        <v>137</v>
      </c>
      <c r="D90" s="206" t="s">
        <v>139</v>
      </c>
      <c r="E90" s="207" t="s">
        <v>713</v>
      </c>
      <c r="F90" s="208" t="s">
        <v>714</v>
      </c>
      <c r="G90" s="209" t="s">
        <v>571</v>
      </c>
      <c r="H90" s="210">
        <v>20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568</v>
      </c>
      <c r="AT90" s="217" t="s">
        <v>139</v>
      </c>
      <c r="AU90" s="217" t="s">
        <v>81</v>
      </c>
      <c r="AY90" s="19" t="s">
        <v>136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568</v>
      </c>
      <c r="BM90" s="217" t="s">
        <v>715</v>
      </c>
    </row>
    <row r="91" s="14" customFormat="1">
      <c r="A91" s="14"/>
      <c r="B91" s="235"/>
      <c r="C91" s="236"/>
      <c r="D91" s="226" t="s">
        <v>148</v>
      </c>
      <c r="E91" s="237" t="s">
        <v>19</v>
      </c>
      <c r="F91" s="238" t="s">
        <v>311</v>
      </c>
      <c r="G91" s="236"/>
      <c r="H91" s="239">
        <v>20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148</v>
      </c>
      <c r="AU91" s="245" t="s">
        <v>81</v>
      </c>
      <c r="AV91" s="14" t="s">
        <v>81</v>
      </c>
      <c r="AW91" s="14" t="s">
        <v>33</v>
      </c>
      <c r="AX91" s="14" t="s">
        <v>71</v>
      </c>
      <c r="AY91" s="245" t="s">
        <v>136</v>
      </c>
    </row>
    <row r="92" s="15" customFormat="1">
      <c r="A92" s="15"/>
      <c r="B92" s="246"/>
      <c r="C92" s="247"/>
      <c r="D92" s="226" t="s">
        <v>148</v>
      </c>
      <c r="E92" s="248" t="s">
        <v>19</v>
      </c>
      <c r="F92" s="249" t="s">
        <v>150</v>
      </c>
      <c r="G92" s="247"/>
      <c r="H92" s="250">
        <v>20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6" t="s">
        <v>148</v>
      </c>
      <c r="AU92" s="256" t="s">
        <v>81</v>
      </c>
      <c r="AV92" s="15" t="s">
        <v>144</v>
      </c>
      <c r="AW92" s="15" t="s">
        <v>33</v>
      </c>
      <c r="AX92" s="15" t="s">
        <v>79</v>
      </c>
      <c r="AY92" s="256" t="s">
        <v>136</v>
      </c>
    </row>
    <row r="93" s="2" customFormat="1" ht="16.5" customHeight="1">
      <c r="A93" s="40"/>
      <c r="B93" s="41"/>
      <c r="C93" s="206" t="s">
        <v>144</v>
      </c>
      <c r="D93" s="206" t="s">
        <v>139</v>
      </c>
      <c r="E93" s="207" t="s">
        <v>716</v>
      </c>
      <c r="F93" s="208" t="s">
        <v>717</v>
      </c>
      <c r="G93" s="209" t="s">
        <v>437</v>
      </c>
      <c r="H93" s="210">
        <v>2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568</v>
      </c>
      <c r="AT93" s="217" t="s">
        <v>139</v>
      </c>
      <c r="AU93" s="217" t="s">
        <v>81</v>
      </c>
      <c r="AY93" s="19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568</v>
      </c>
      <c r="BM93" s="217" t="s">
        <v>718</v>
      </c>
    </row>
    <row r="94" s="14" customFormat="1">
      <c r="A94" s="14"/>
      <c r="B94" s="235"/>
      <c r="C94" s="236"/>
      <c r="D94" s="226" t="s">
        <v>148</v>
      </c>
      <c r="E94" s="237" t="s">
        <v>19</v>
      </c>
      <c r="F94" s="238" t="s">
        <v>81</v>
      </c>
      <c r="G94" s="236"/>
      <c r="H94" s="239">
        <v>2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148</v>
      </c>
      <c r="AU94" s="245" t="s">
        <v>81</v>
      </c>
      <c r="AV94" s="14" t="s">
        <v>81</v>
      </c>
      <c r="AW94" s="14" t="s">
        <v>33</v>
      </c>
      <c r="AX94" s="14" t="s">
        <v>71</v>
      </c>
      <c r="AY94" s="245" t="s">
        <v>136</v>
      </c>
    </row>
    <row r="95" s="15" customFormat="1">
      <c r="A95" s="15"/>
      <c r="B95" s="246"/>
      <c r="C95" s="247"/>
      <c r="D95" s="226" t="s">
        <v>148</v>
      </c>
      <c r="E95" s="248" t="s">
        <v>19</v>
      </c>
      <c r="F95" s="249" t="s">
        <v>150</v>
      </c>
      <c r="G95" s="247"/>
      <c r="H95" s="250">
        <v>2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148</v>
      </c>
      <c r="AU95" s="256" t="s">
        <v>81</v>
      </c>
      <c r="AV95" s="15" t="s">
        <v>144</v>
      </c>
      <c r="AW95" s="15" t="s">
        <v>33</v>
      </c>
      <c r="AX95" s="15" t="s">
        <v>79</v>
      </c>
      <c r="AY95" s="256" t="s">
        <v>136</v>
      </c>
    </row>
    <row r="96" s="2" customFormat="1" ht="16.5" customHeight="1">
      <c r="A96" s="40"/>
      <c r="B96" s="41"/>
      <c r="C96" s="206" t="s">
        <v>167</v>
      </c>
      <c r="D96" s="206" t="s">
        <v>139</v>
      </c>
      <c r="E96" s="207" t="s">
        <v>719</v>
      </c>
      <c r="F96" s="208" t="s">
        <v>720</v>
      </c>
      <c r="G96" s="209" t="s">
        <v>437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568</v>
      </c>
      <c r="AT96" s="217" t="s">
        <v>139</v>
      </c>
      <c r="AU96" s="217" t="s">
        <v>81</v>
      </c>
      <c r="AY96" s="19" t="s">
        <v>136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568</v>
      </c>
      <c r="BM96" s="217" t="s">
        <v>721</v>
      </c>
    </row>
    <row r="97" s="14" customFormat="1">
      <c r="A97" s="14"/>
      <c r="B97" s="235"/>
      <c r="C97" s="236"/>
      <c r="D97" s="226" t="s">
        <v>148</v>
      </c>
      <c r="E97" s="237" t="s">
        <v>19</v>
      </c>
      <c r="F97" s="238" t="s">
        <v>79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148</v>
      </c>
      <c r="AU97" s="245" t="s">
        <v>81</v>
      </c>
      <c r="AV97" s="14" t="s">
        <v>81</v>
      </c>
      <c r="AW97" s="14" t="s">
        <v>33</v>
      </c>
      <c r="AX97" s="14" t="s">
        <v>71</v>
      </c>
      <c r="AY97" s="245" t="s">
        <v>136</v>
      </c>
    </row>
    <row r="98" s="15" customFormat="1">
      <c r="A98" s="15"/>
      <c r="B98" s="246"/>
      <c r="C98" s="247"/>
      <c r="D98" s="226" t="s">
        <v>148</v>
      </c>
      <c r="E98" s="248" t="s">
        <v>19</v>
      </c>
      <c r="F98" s="249" t="s">
        <v>150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148</v>
      </c>
      <c r="AU98" s="256" t="s">
        <v>81</v>
      </c>
      <c r="AV98" s="15" t="s">
        <v>144</v>
      </c>
      <c r="AW98" s="15" t="s">
        <v>33</v>
      </c>
      <c r="AX98" s="15" t="s">
        <v>79</v>
      </c>
      <c r="AY98" s="256" t="s">
        <v>136</v>
      </c>
    </row>
    <row r="99" s="2" customFormat="1" ht="16.5" customHeight="1">
      <c r="A99" s="40"/>
      <c r="B99" s="41"/>
      <c r="C99" s="206" t="s">
        <v>183</v>
      </c>
      <c r="D99" s="206" t="s">
        <v>139</v>
      </c>
      <c r="E99" s="207" t="s">
        <v>722</v>
      </c>
      <c r="F99" s="208" t="s">
        <v>723</v>
      </c>
      <c r="G99" s="209" t="s">
        <v>437</v>
      </c>
      <c r="H99" s="210">
        <v>20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568</v>
      </c>
      <c r="AT99" s="217" t="s">
        <v>139</v>
      </c>
      <c r="AU99" s="217" t="s">
        <v>81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568</v>
      </c>
      <c r="BM99" s="217" t="s">
        <v>724</v>
      </c>
    </row>
    <row r="100" s="14" customFormat="1">
      <c r="A100" s="14"/>
      <c r="B100" s="235"/>
      <c r="C100" s="236"/>
      <c r="D100" s="226" t="s">
        <v>148</v>
      </c>
      <c r="E100" s="237" t="s">
        <v>19</v>
      </c>
      <c r="F100" s="238" t="s">
        <v>311</v>
      </c>
      <c r="G100" s="236"/>
      <c r="H100" s="239">
        <v>20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148</v>
      </c>
      <c r="AU100" s="245" t="s">
        <v>81</v>
      </c>
      <c r="AV100" s="14" t="s">
        <v>81</v>
      </c>
      <c r="AW100" s="14" t="s">
        <v>33</v>
      </c>
      <c r="AX100" s="14" t="s">
        <v>71</v>
      </c>
      <c r="AY100" s="245" t="s">
        <v>136</v>
      </c>
    </row>
    <row r="101" s="15" customFormat="1">
      <c r="A101" s="15"/>
      <c r="B101" s="246"/>
      <c r="C101" s="247"/>
      <c r="D101" s="226" t="s">
        <v>148</v>
      </c>
      <c r="E101" s="248" t="s">
        <v>19</v>
      </c>
      <c r="F101" s="249" t="s">
        <v>150</v>
      </c>
      <c r="G101" s="247"/>
      <c r="H101" s="250">
        <v>20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148</v>
      </c>
      <c r="AU101" s="256" t="s">
        <v>81</v>
      </c>
      <c r="AV101" s="15" t="s">
        <v>144</v>
      </c>
      <c r="AW101" s="15" t="s">
        <v>33</v>
      </c>
      <c r="AX101" s="15" t="s">
        <v>79</v>
      </c>
      <c r="AY101" s="256" t="s">
        <v>136</v>
      </c>
    </row>
    <row r="102" s="2" customFormat="1" ht="16.5" customHeight="1">
      <c r="A102" s="40"/>
      <c r="B102" s="41"/>
      <c r="C102" s="206" t="s">
        <v>200</v>
      </c>
      <c r="D102" s="206" t="s">
        <v>139</v>
      </c>
      <c r="E102" s="207" t="s">
        <v>725</v>
      </c>
      <c r="F102" s="208" t="s">
        <v>726</v>
      </c>
      <c r="G102" s="209" t="s">
        <v>437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568</v>
      </c>
      <c r="AT102" s="217" t="s">
        <v>139</v>
      </c>
      <c r="AU102" s="217" t="s">
        <v>81</v>
      </c>
      <c r="AY102" s="19" t="s">
        <v>136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568</v>
      </c>
      <c r="BM102" s="217" t="s">
        <v>727</v>
      </c>
    </row>
    <row r="103" s="14" customFormat="1">
      <c r="A103" s="14"/>
      <c r="B103" s="235"/>
      <c r="C103" s="236"/>
      <c r="D103" s="226" t="s">
        <v>148</v>
      </c>
      <c r="E103" s="237" t="s">
        <v>19</v>
      </c>
      <c r="F103" s="238" t="s">
        <v>79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148</v>
      </c>
      <c r="AU103" s="245" t="s">
        <v>81</v>
      </c>
      <c r="AV103" s="14" t="s">
        <v>81</v>
      </c>
      <c r="AW103" s="14" t="s">
        <v>33</v>
      </c>
      <c r="AX103" s="14" t="s">
        <v>71</v>
      </c>
      <c r="AY103" s="245" t="s">
        <v>136</v>
      </c>
    </row>
    <row r="104" s="15" customFormat="1">
      <c r="A104" s="15"/>
      <c r="B104" s="246"/>
      <c r="C104" s="247"/>
      <c r="D104" s="226" t="s">
        <v>148</v>
      </c>
      <c r="E104" s="248" t="s">
        <v>19</v>
      </c>
      <c r="F104" s="249" t="s">
        <v>150</v>
      </c>
      <c r="G104" s="247"/>
      <c r="H104" s="250">
        <v>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148</v>
      </c>
      <c r="AU104" s="256" t="s">
        <v>81</v>
      </c>
      <c r="AV104" s="15" t="s">
        <v>144</v>
      </c>
      <c r="AW104" s="15" t="s">
        <v>33</v>
      </c>
      <c r="AX104" s="15" t="s">
        <v>79</v>
      </c>
      <c r="AY104" s="256" t="s">
        <v>136</v>
      </c>
    </row>
    <row r="105" s="2" customFormat="1" ht="16.5" customHeight="1">
      <c r="A105" s="40"/>
      <c r="B105" s="41"/>
      <c r="C105" s="206" t="s">
        <v>230</v>
      </c>
      <c r="D105" s="206" t="s">
        <v>139</v>
      </c>
      <c r="E105" s="207" t="s">
        <v>728</v>
      </c>
      <c r="F105" s="208" t="s">
        <v>729</v>
      </c>
      <c r="G105" s="209" t="s">
        <v>437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568</v>
      </c>
      <c r="AT105" s="217" t="s">
        <v>139</v>
      </c>
      <c r="AU105" s="217" t="s">
        <v>81</v>
      </c>
      <c r="AY105" s="19" t="s">
        <v>136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568</v>
      </c>
      <c r="BM105" s="217" t="s">
        <v>730</v>
      </c>
    </row>
    <row r="106" s="14" customFormat="1">
      <c r="A106" s="14"/>
      <c r="B106" s="235"/>
      <c r="C106" s="236"/>
      <c r="D106" s="226" t="s">
        <v>148</v>
      </c>
      <c r="E106" s="237" t="s">
        <v>19</v>
      </c>
      <c r="F106" s="238" t="s">
        <v>79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148</v>
      </c>
      <c r="AU106" s="245" t="s">
        <v>81</v>
      </c>
      <c r="AV106" s="14" t="s">
        <v>81</v>
      </c>
      <c r="AW106" s="14" t="s">
        <v>33</v>
      </c>
      <c r="AX106" s="14" t="s">
        <v>71</v>
      </c>
      <c r="AY106" s="245" t="s">
        <v>136</v>
      </c>
    </row>
    <row r="107" s="15" customFormat="1">
      <c r="A107" s="15"/>
      <c r="B107" s="246"/>
      <c r="C107" s="247"/>
      <c r="D107" s="226" t="s">
        <v>148</v>
      </c>
      <c r="E107" s="248" t="s">
        <v>19</v>
      </c>
      <c r="F107" s="249" t="s">
        <v>150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148</v>
      </c>
      <c r="AU107" s="256" t="s">
        <v>81</v>
      </c>
      <c r="AV107" s="15" t="s">
        <v>144</v>
      </c>
      <c r="AW107" s="15" t="s">
        <v>33</v>
      </c>
      <c r="AX107" s="15" t="s">
        <v>79</v>
      </c>
      <c r="AY107" s="256" t="s">
        <v>136</v>
      </c>
    </row>
    <row r="108" s="2" customFormat="1" ht="16.5" customHeight="1">
      <c r="A108" s="40"/>
      <c r="B108" s="41"/>
      <c r="C108" s="206" t="s">
        <v>235</v>
      </c>
      <c r="D108" s="206" t="s">
        <v>139</v>
      </c>
      <c r="E108" s="207" t="s">
        <v>731</v>
      </c>
      <c r="F108" s="208" t="s">
        <v>732</v>
      </c>
      <c r="G108" s="209" t="s">
        <v>437</v>
      </c>
      <c r="H108" s="210">
        <v>2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568</v>
      </c>
      <c r="AT108" s="217" t="s">
        <v>139</v>
      </c>
      <c r="AU108" s="217" t="s">
        <v>81</v>
      </c>
      <c r="AY108" s="19" t="s">
        <v>136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568</v>
      </c>
      <c r="BM108" s="217" t="s">
        <v>733</v>
      </c>
    </row>
    <row r="109" s="14" customFormat="1">
      <c r="A109" s="14"/>
      <c r="B109" s="235"/>
      <c r="C109" s="236"/>
      <c r="D109" s="226" t="s">
        <v>148</v>
      </c>
      <c r="E109" s="237" t="s">
        <v>19</v>
      </c>
      <c r="F109" s="238" t="s">
        <v>81</v>
      </c>
      <c r="G109" s="236"/>
      <c r="H109" s="239">
        <v>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148</v>
      </c>
      <c r="AU109" s="245" t="s">
        <v>81</v>
      </c>
      <c r="AV109" s="14" t="s">
        <v>81</v>
      </c>
      <c r="AW109" s="14" t="s">
        <v>33</v>
      </c>
      <c r="AX109" s="14" t="s">
        <v>71</v>
      </c>
      <c r="AY109" s="245" t="s">
        <v>136</v>
      </c>
    </row>
    <row r="110" s="15" customFormat="1">
      <c r="A110" s="15"/>
      <c r="B110" s="246"/>
      <c r="C110" s="247"/>
      <c r="D110" s="226" t="s">
        <v>148</v>
      </c>
      <c r="E110" s="248" t="s">
        <v>19</v>
      </c>
      <c r="F110" s="249" t="s">
        <v>150</v>
      </c>
      <c r="G110" s="247"/>
      <c r="H110" s="250">
        <v>2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148</v>
      </c>
      <c r="AU110" s="256" t="s">
        <v>81</v>
      </c>
      <c r="AV110" s="15" t="s">
        <v>144</v>
      </c>
      <c r="AW110" s="15" t="s">
        <v>33</v>
      </c>
      <c r="AX110" s="15" t="s">
        <v>79</v>
      </c>
      <c r="AY110" s="256" t="s">
        <v>136</v>
      </c>
    </row>
    <row r="111" s="2" customFormat="1" ht="16.5" customHeight="1">
      <c r="A111" s="40"/>
      <c r="B111" s="41"/>
      <c r="C111" s="206" t="s">
        <v>241</v>
      </c>
      <c r="D111" s="206" t="s">
        <v>139</v>
      </c>
      <c r="E111" s="207" t="s">
        <v>734</v>
      </c>
      <c r="F111" s="208" t="s">
        <v>735</v>
      </c>
      <c r="G111" s="209" t="s">
        <v>707</v>
      </c>
      <c r="H111" s="210">
        <v>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568</v>
      </c>
      <c r="AT111" s="217" t="s">
        <v>139</v>
      </c>
      <c r="AU111" s="217" t="s">
        <v>81</v>
      </c>
      <c r="AY111" s="19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568</v>
      </c>
      <c r="BM111" s="217" t="s">
        <v>736</v>
      </c>
    </row>
    <row r="112" s="14" customFormat="1">
      <c r="A112" s="14"/>
      <c r="B112" s="235"/>
      <c r="C112" s="236"/>
      <c r="D112" s="226" t="s">
        <v>148</v>
      </c>
      <c r="E112" s="237" t="s">
        <v>19</v>
      </c>
      <c r="F112" s="238" t="s">
        <v>79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148</v>
      </c>
      <c r="AU112" s="245" t="s">
        <v>81</v>
      </c>
      <c r="AV112" s="14" t="s">
        <v>81</v>
      </c>
      <c r="AW112" s="14" t="s">
        <v>33</v>
      </c>
      <c r="AX112" s="14" t="s">
        <v>71</v>
      </c>
      <c r="AY112" s="245" t="s">
        <v>136</v>
      </c>
    </row>
    <row r="113" s="15" customFormat="1">
      <c r="A113" s="15"/>
      <c r="B113" s="246"/>
      <c r="C113" s="247"/>
      <c r="D113" s="226" t="s">
        <v>148</v>
      </c>
      <c r="E113" s="248" t="s">
        <v>19</v>
      </c>
      <c r="F113" s="249" t="s">
        <v>150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148</v>
      </c>
      <c r="AU113" s="256" t="s">
        <v>81</v>
      </c>
      <c r="AV113" s="15" t="s">
        <v>144</v>
      </c>
      <c r="AW113" s="15" t="s">
        <v>33</v>
      </c>
      <c r="AX113" s="15" t="s">
        <v>79</v>
      </c>
      <c r="AY113" s="256" t="s">
        <v>136</v>
      </c>
    </row>
    <row r="114" s="2" customFormat="1" ht="16.5" customHeight="1">
      <c r="A114" s="40"/>
      <c r="B114" s="41"/>
      <c r="C114" s="206" t="s">
        <v>246</v>
      </c>
      <c r="D114" s="206" t="s">
        <v>139</v>
      </c>
      <c r="E114" s="207" t="s">
        <v>737</v>
      </c>
      <c r="F114" s="208" t="s">
        <v>738</v>
      </c>
      <c r="G114" s="209" t="s">
        <v>707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568</v>
      </c>
      <c r="AT114" s="217" t="s">
        <v>139</v>
      </c>
      <c r="AU114" s="217" t="s">
        <v>81</v>
      </c>
      <c r="AY114" s="19" t="s">
        <v>136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568</v>
      </c>
      <c r="BM114" s="217" t="s">
        <v>739</v>
      </c>
    </row>
    <row r="115" s="14" customFormat="1">
      <c r="A115" s="14"/>
      <c r="B115" s="235"/>
      <c r="C115" s="236"/>
      <c r="D115" s="226" t="s">
        <v>148</v>
      </c>
      <c r="E115" s="237" t="s">
        <v>19</v>
      </c>
      <c r="F115" s="238" t="s">
        <v>79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148</v>
      </c>
      <c r="AU115" s="245" t="s">
        <v>81</v>
      </c>
      <c r="AV115" s="14" t="s">
        <v>81</v>
      </c>
      <c r="AW115" s="14" t="s">
        <v>33</v>
      </c>
      <c r="AX115" s="14" t="s">
        <v>71</v>
      </c>
      <c r="AY115" s="245" t="s">
        <v>136</v>
      </c>
    </row>
    <row r="116" s="15" customFormat="1">
      <c r="A116" s="15"/>
      <c r="B116" s="246"/>
      <c r="C116" s="247"/>
      <c r="D116" s="226" t="s">
        <v>148</v>
      </c>
      <c r="E116" s="248" t="s">
        <v>19</v>
      </c>
      <c r="F116" s="249" t="s">
        <v>150</v>
      </c>
      <c r="G116" s="247"/>
      <c r="H116" s="250">
        <v>1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148</v>
      </c>
      <c r="AU116" s="256" t="s">
        <v>81</v>
      </c>
      <c r="AV116" s="15" t="s">
        <v>144</v>
      </c>
      <c r="AW116" s="15" t="s">
        <v>33</v>
      </c>
      <c r="AX116" s="15" t="s">
        <v>79</v>
      </c>
      <c r="AY116" s="256" t="s">
        <v>136</v>
      </c>
    </row>
    <row r="117" s="2" customFormat="1" ht="16.5" customHeight="1">
      <c r="A117" s="40"/>
      <c r="B117" s="41"/>
      <c r="C117" s="206" t="s">
        <v>253</v>
      </c>
      <c r="D117" s="206" t="s">
        <v>139</v>
      </c>
      <c r="E117" s="207" t="s">
        <v>740</v>
      </c>
      <c r="F117" s="208" t="s">
        <v>741</v>
      </c>
      <c r="G117" s="209" t="s">
        <v>437</v>
      </c>
      <c r="H117" s="210">
        <v>4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568</v>
      </c>
      <c r="AT117" s="217" t="s">
        <v>139</v>
      </c>
      <c r="AU117" s="217" t="s">
        <v>81</v>
      </c>
      <c r="AY117" s="19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568</v>
      </c>
      <c r="BM117" s="217" t="s">
        <v>742</v>
      </c>
    </row>
    <row r="118" s="14" customFormat="1">
      <c r="A118" s="14"/>
      <c r="B118" s="235"/>
      <c r="C118" s="236"/>
      <c r="D118" s="226" t="s">
        <v>148</v>
      </c>
      <c r="E118" s="237" t="s">
        <v>19</v>
      </c>
      <c r="F118" s="238" t="s">
        <v>144</v>
      </c>
      <c r="G118" s="236"/>
      <c r="H118" s="239">
        <v>4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148</v>
      </c>
      <c r="AU118" s="245" t="s">
        <v>81</v>
      </c>
      <c r="AV118" s="14" t="s">
        <v>81</v>
      </c>
      <c r="AW118" s="14" t="s">
        <v>33</v>
      </c>
      <c r="AX118" s="14" t="s">
        <v>71</v>
      </c>
      <c r="AY118" s="245" t="s">
        <v>136</v>
      </c>
    </row>
    <row r="119" s="15" customFormat="1">
      <c r="A119" s="15"/>
      <c r="B119" s="246"/>
      <c r="C119" s="247"/>
      <c r="D119" s="226" t="s">
        <v>148</v>
      </c>
      <c r="E119" s="248" t="s">
        <v>19</v>
      </c>
      <c r="F119" s="249" t="s">
        <v>150</v>
      </c>
      <c r="G119" s="247"/>
      <c r="H119" s="250">
        <v>4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148</v>
      </c>
      <c r="AU119" s="256" t="s">
        <v>81</v>
      </c>
      <c r="AV119" s="15" t="s">
        <v>144</v>
      </c>
      <c r="AW119" s="15" t="s">
        <v>33</v>
      </c>
      <c r="AX119" s="15" t="s">
        <v>79</v>
      </c>
      <c r="AY119" s="256" t="s">
        <v>136</v>
      </c>
    </row>
    <row r="120" s="2" customFormat="1" ht="16.5" customHeight="1">
      <c r="A120" s="40"/>
      <c r="B120" s="41"/>
      <c r="C120" s="206" t="s">
        <v>259</v>
      </c>
      <c r="D120" s="206" t="s">
        <v>139</v>
      </c>
      <c r="E120" s="207" t="s">
        <v>743</v>
      </c>
      <c r="F120" s="208" t="s">
        <v>744</v>
      </c>
      <c r="G120" s="209" t="s">
        <v>437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568</v>
      </c>
      <c r="AT120" s="217" t="s">
        <v>139</v>
      </c>
      <c r="AU120" s="217" t="s">
        <v>81</v>
      </c>
      <c r="AY120" s="19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568</v>
      </c>
      <c r="BM120" s="217" t="s">
        <v>745</v>
      </c>
    </row>
    <row r="121" s="14" customFormat="1">
      <c r="A121" s="14"/>
      <c r="B121" s="235"/>
      <c r="C121" s="236"/>
      <c r="D121" s="226" t="s">
        <v>148</v>
      </c>
      <c r="E121" s="237" t="s">
        <v>19</v>
      </c>
      <c r="F121" s="238" t="s">
        <v>79</v>
      </c>
      <c r="G121" s="236"/>
      <c r="H121" s="239">
        <v>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148</v>
      </c>
      <c r="AU121" s="245" t="s">
        <v>81</v>
      </c>
      <c r="AV121" s="14" t="s">
        <v>81</v>
      </c>
      <c r="AW121" s="14" t="s">
        <v>33</v>
      </c>
      <c r="AX121" s="14" t="s">
        <v>71</v>
      </c>
      <c r="AY121" s="245" t="s">
        <v>136</v>
      </c>
    </row>
    <row r="122" s="15" customFormat="1">
      <c r="A122" s="15"/>
      <c r="B122" s="246"/>
      <c r="C122" s="247"/>
      <c r="D122" s="226" t="s">
        <v>148</v>
      </c>
      <c r="E122" s="248" t="s">
        <v>19</v>
      </c>
      <c r="F122" s="249" t="s">
        <v>150</v>
      </c>
      <c r="G122" s="247"/>
      <c r="H122" s="250">
        <v>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148</v>
      </c>
      <c r="AU122" s="256" t="s">
        <v>81</v>
      </c>
      <c r="AV122" s="15" t="s">
        <v>144</v>
      </c>
      <c r="AW122" s="15" t="s">
        <v>33</v>
      </c>
      <c r="AX122" s="15" t="s">
        <v>79</v>
      </c>
      <c r="AY122" s="256" t="s">
        <v>136</v>
      </c>
    </row>
    <row r="123" s="2" customFormat="1" ht="16.5" customHeight="1">
      <c r="A123" s="40"/>
      <c r="B123" s="41"/>
      <c r="C123" s="206" t="s">
        <v>265</v>
      </c>
      <c r="D123" s="206" t="s">
        <v>139</v>
      </c>
      <c r="E123" s="207" t="s">
        <v>746</v>
      </c>
      <c r="F123" s="208" t="s">
        <v>747</v>
      </c>
      <c r="G123" s="209" t="s">
        <v>437</v>
      </c>
      <c r="H123" s="210">
        <v>1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568</v>
      </c>
      <c r="AT123" s="217" t="s">
        <v>139</v>
      </c>
      <c r="AU123" s="217" t="s">
        <v>81</v>
      </c>
      <c r="AY123" s="19" t="s">
        <v>136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568</v>
      </c>
      <c r="BM123" s="217" t="s">
        <v>748</v>
      </c>
    </row>
    <row r="124" s="14" customFormat="1">
      <c r="A124" s="14"/>
      <c r="B124" s="235"/>
      <c r="C124" s="236"/>
      <c r="D124" s="226" t="s">
        <v>148</v>
      </c>
      <c r="E124" s="237" t="s">
        <v>19</v>
      </c>
      <c r="F124" s="238" t="s">
        <v>79</v>
      </c>
      <c r="G124" s="236"/>
      <c r="H124" s="239">
        <v>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148</v>
      </c>
      <c r="AU124" s="245" t="s">
        <v>81</v>
      </c>
      <c r="AV124" s="14" t="s">
        <v>81</v>
      </c>
      <c r="AW124" s="14" t="s">
        <v>33</v>
      </c>
      <c r="AX124" s="14" t="s">
        <v>71</v>
      </c>
      <c r="AY124" s="245" t="s">
        <v>136</v>
      </c>
    </row>
    <row r="125" s="15" customFormat="1">
      <c r="A125" s="15"/>
      <c r="B125" s="246"/>
      <c r="C125" s="247"/>
      <c r="D125" s="226" t="s">
        <v>148</v>
      </c>
      <c r="E125" s="248" t="s">
        <v>19</v>
      </c>
      <c r="F125" s="249" t="s">
        <v>150</v>
      </c>
      <c r="G125" s="247"/>
      <c r="H125" s="250">
        <v>1</v>
      </c>
      <c r="I125" s="251"/>
      <c r="J125" s="247"/>
      <c r="K125" s="247"/>
      <c r="L125" s="252"/>
      <c r="M125" s="284"/>
      <c r="N125" s="285"/>
      <c r="O125" s="285"/>
      <c r="P125" s="285"/>
      <c r="Q125" s="285"/>
      <c r="R125" s="285"/>
      <c r="S125" s="285"/>
      <c r="T125" s="28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148</v>
      </c>
      <c r="AU125" s="256" t="s">
        <v>81</v>
      </c>
      <c r="AV125" s="15" t="s">
        <v>144</v>
      </c>
      <c r="AW125" s="15" t="s">
        <v>33</v>
      </c>
      <c r="AX125" s="15" t="s">
        <v>79</v>
      </c>
      <c r="AY125" s="256" t="s">
        <v>136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/MS7wqMV0GLGkLETy7rvmVqPJ3Pl+8Iu7I1h3Z3UuW8+sj8IvUjOkEAkQL6VFwL0yE6Ipt5ZSovwcsJez8ti1g==" hashValue="fcoSuUnJY6HF0EE+ZwNXw3b4Pb5pMWoTmOYWzBXNXFI8bYSsG9yAEw1yq5AST5ADNVf6nObuuhRV8glyQKCP+Q==" algorithmName="SHA-512" password="CC35"/>
  <autoFilter ref="C80:K12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750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ROUND((SUM(BE87:BE187)),  2)</f>
        <v>0</v>
      </c>
      <c r="G33" s="40"/>
      <c r="H33" s="40"/>
      <c r="I33" s="150">
        <v>0.20999999999999999</v>
      </c>
      <c r="J33" s="149">
        <f>ROUND(((SUM(BE87:BE187))*I33),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ROUND((SUM(BF87:BF187)),  2)</f>
        <v>0</v>
      </c>
      <c r="G34" s="40"/>
      <c r="H34" s="40"/>
      <c r="I34" s="150">
        <v>0.14999999999999999</v>
      </c>
      <c r="J34" s="149">
        <f>ROUND(((SUM(BF87:BF187))*I34),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ROUND((SUM(BG87:BG187)),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ROUND((SUM(BH87:BH187)),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ROUND((SUM(BI87:BI187)),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Zdravotechnické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Frýdek-Místek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107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110</v>
      </c>
      <c r="E63" s="170"/>
      <c r="F63" s="170"/>
      <c r="G63" s="170"/>
      <c r="H63" s="170"/>
      <c r="I63" s="170"/>
      <c r="J63" s="171">
        <f>J107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751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752</v>
      </c>
      <c r="E65" s="176"/>
      <c r="F65" s="176"/>
      <c r="G65" s="176"/>
      <c r="H65" s="176"/>
      <c r="I65" s="176"/>
      <c r="J65" s="177">
        <f>J129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753</v>
      </c>
      <c r="E66" s="176"/>
      <c r="F66" s="176"/>
      <c r="G66" s="176"/>
      <c r="H66" s="176"/>
      <c r="I66" s="176"/>
      <c r="J66" s="177">
        <f>J156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754</v>
      </c>
      <c r="E67" s="170"/>
      <c r="F67" s="170"/>
      <c r="G67" s="170"/>
      <c r="H67" s="170"/>
      <c r="I67" s="170"/>
      <c r="J67" s="171">
        <f>J183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Pracoviště skiaskopie Nemocnice ve Frýdku-Místku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03 - Zdravotechnické instalace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Frýdek-Místek</v>
      </c>
      <c r="G81" s="42"/>
      <c r="H81" s="42"/>
      <c r="I81" s="34" t="s">
        <v>23</v>
      </c>
      <c r="J81" s="74" t="str">
        <f>IF(J12="","",J12)</f>
        <v>20. 4. 2022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122</v>
      </c>
      <c r="D86" s="182" t="s">
        <v>56</v>
      </c>
      <c r="E86" s="182" t="s">
        <v>52</v>
      </c>
      <c r="F86" s="182" t="s">
        <v>53</v>
      </c>
      <c r="G86" s="182" t="s">
        <v>123</v>
      </c>
      <c r="H86" s="182" t="s">
        <v>124</v>
      </c>
      <c r="I86" s="182" t="s">
        <v>125</v>
      </c>
      <c r="J86" s="182" t="s">
        <v>102</v>
      </c>
      <c r="K86" s="183" t="s">
        <v>126</v>
      </c>
      <c r="L86" s="184"/>
      <c r="M86" s="94" t="s">
        <v>19</v>
      </c>
      <c r="N86" s="95" t="s">
        <v>41</v>
      </c>
      <c r="O86" s="95" t="s">
        <v>127</v>
      </c>
      <c r="P86" s="95" t="s">
        <v>128</v>
      </c>
      <c r="Q86" s="95" t="s">
        <v>129</v>
      </c>
      <c r="R86" s="95" t="s">
        <v>130</v>
      </c>
      <c r="S86" s="95" t="s">
        <v>131</v>
      </c>
      <c r="T86" s="96" t="s">
        <v>132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133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P88+P107+P183</f>
        <v>0</v>
      </c>
      <c r="Q87" s="98"/>
      <c r="R87" s="187">
        <f>R88+R107+R183</f>
        <v>0.18931000000000003</v>
      </c>
      <c r="S87" s="98"/>
      <c r="T87" s="188">
        <f>T88+T107+T183</f>
        <v>1.2565200000000001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103</v>
      </c>
      <c r="BK87" s="189">
        <f>BK88+BK107+BK183</f>
        <v>0</v>
      </c>
    </row>
    <row r="88" s="12" customFormat="1" ht="25.92" customHeight="1">
      <c r="A88" s="12"/>
      <c r="B88" s="190"/>
      <c r="C88" s="191"/>
      <c r="D88" s="192" t="s">
        <v>70</v>
      </c>
      <c r="E88" s="193" t="s">
        <v>134</v>
      </c>
      <c r="F88" s="193" t="s">
        <v>135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P89+P96</f>
        <v>0</v>
      </c>
      <c r="Q88" s="198"/>
      <c r="R88" s="199">
        <f>R89+R96</f>
        <v>0</v>
      </c>
      <c r="S88" s="198"/>
      <c r="T88" s="200">
        <f>T89+T96</f>
        <v>0.56499999999999995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79</v>
      </c>
      <c r="AT88" s="202" t="s">
        <v>70</v>
      </c>
      <c r="AU88" s="202" t="s">
        <v>71</v>
      </c>
      <c r="AY88" s="201" t="s">
        <v>136</v>
      </c>
      <c r="BK88" s="203">
        <f>BK89+BK96</f>
        <v>0</v>
      </c>
    </row>
    <row r="89" s="12" customFormat="1" ht="22.8" customHeight="1">
      <c r="A89" s="12"/>
      <c r="B89" s="190"/>
      <c r="C89" s="191"/>
      <c r="D89" s="192" t="s">
        <v>70</v>
      </c>
      <c r="E89" s="204" t="s">
        <v>235</v>
      </c>
      <c r="F89" s="204" t="s">
        <v>273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SUM(P90:P95)</f>
        <v>0</v>
      </c>
      <c r="Q89" s="198"/>
      <c r="R89" s="199">
        <f>SUM(R90:R95)</f>
        <v>0</v>
      </c>
      <c r="S89" s="198"/>
      <c r="T89" s="200">
        <f>SUM(T90:T95)</f>
        <v>0.56499999999999995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79</v>
      </c>
      <c r="AT89" s="202" t="s">
        <v>70</v>
      </c>
      <c r="AU89" s="202" t="s">
        <v>79</v>
      </c>
      <c r="AY89" s="201" t="s">
        <v>136</v>
      </c>
      <c r="BK89" s="203">
        <f>SUM(BK90:BK95)</f>
        <v>0</v>
      </c>
    </row>
    <row r="90" s="2" customFormat="1" ht="21.75" customHeight="1">
      <c r="A90" s="40"/>
      <c r="B90" s="41"/>
      <c r="C90" s="206" t="s">
        <v>79</v>
      </c>
      <c r="D90" s="206" t="s">
        <v>139</v>
      </c>
      <c r="E90" s="207" t="s">
        <v>755</v>
      </c>
      <c r="F90" s="208" t="s">
        <v>756</v>
      </c>
      <c r="G90" s="209" t="s">
        <v>571</v>
      </c>
      <c r="H90" s="210">
        <v>10</v>
      </c>
      <c r="I90" s="211"/>
      <c r="J90" s="212">
        <f>ROUND(I90*H90,2)</f>
        <v>0</v>
      </c>
      <c r="K90" s="208" t="s">
        <v>143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0.0060000000000000001</v>
      </c>
      <c r="T90" s="216">
        <f>S90*H90</f>
        <v>0.059999999999999998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144</v>
      </c>
      <c r="AT90" s="217" t="s">
        <v>139</v>
      </c>
      <c r="AU90" s="217" t="s">
        <v>81</v>
      </c>
      <c r="AY90" s="19" t="s">
        <v>136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144</v>
      </c>
      <c r="BM90" s="217" t="s">
        <v>757</v>
      </c>
    </row>
    <row r="91" s="2" customFormat="1">
      <c r="A91" s="40"/>
      <c r="B91" s="41"/>
      <c r="C91" s="42"/>
      <c r="D91" s="219" t="s">
        <v>146</v>
      </c>
      <c r="E91" s="42"/>
      <c r="F91" s="220" t="s">
        <v>758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146</v>
      </c>
      <c r="AU91" s="19" t="s">
        <v>81</v>
      </c>
    </row>
    <row r="92" s="2" customFormat="1" ht="21.75" customHeight="1">
      <c r="A92" s="40"/>
      <c r="B92" s="41"/>
      <c r="C92" s="206" t="s">
        <v>81</v>
      </c>
      <c r="D92" s="206" t="s">
        <v>139</v>
      </c>
      <c r="E92" s="207" t="s">
        <v>759</v>
      </c>
      <c r="F92" s="208" t="s">
        <v>760</v>
      </c>
      <c r="G92" s="209" t="s">
        <v>571</v>
      </c>
      <c r="H92" s="210">
        <v>10</v>
      </c>
      <c r="I92" s="211"/>
      <c r="J92" s="212">
        <f>ROUND(I92*H92,2)</f>
        <v>0</v>
      </c>
      <c r="K92" s="208" t="s">
        <v>143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0.012999999999999999</v>
      </c>
      <c r="T92" s="216">
        <f>S92*H92</f>
        <v>0.13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144</v>
      </c>
      <c r="AT92" s="217" t="s">
        <v>139</v>
      </c>
      <c r="AU92" s="217" t="s">
        <v>81</v>
      </c>
      <c r="AY92" s="19" t="s">
        <v>136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144</v>
      </c>
      <c r="BM92" s="217" t="s">
        <v>761</v>
      </c>
    </row>
    <row r="93" s="2" customFormat="1">
      <c r="A93" s="40"/>
      <c r="B93" s="41"/>
      <c r="C93" s="42"/>
      <c r="D93" s="219" t="s">
        <v>146</v>
      </c>
      <c r="E93" s="42"/>
      <c r="F93" s="220" t="s">
        <v>762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81</v>
      </c>
    </row>
    <row r="94" s="2" customFormat="1" ht="21.75" customHeight="1">
      <c r="A94" s="40"/>
      <c r="B94" s="41"/>
      <c r="C94" s="206" t="s">
        <v>137</v>
      </c>
      <c r="D94" s="206" t="s">
        <v>139</v>
      </c>
      <c r="E94" s="207" t="s">
        <v>763</v>
      </c>
      <c r="F94" s="208" t="s">
        <v>764</v>
      </c>
      <c r="G94" s="209" t="s">
        <v>571</v>
      </c>
      <c r="H94" s="210">
        <v>15</v>
      </c>
      <c r="I94" s="211"/>
      <c r="J94" s="212">
        <f>ROUND(I94*H94,2)</f>
        <v>0</v>
      </c>
      <c r="K94" s="208" t="s">
        <v>143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0.025000000000000001</v>
      </c>
      <c r="T94" s="216">
        <f>S94*H94</f>
        <v>0.375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144</v>
      </c>
      <c r="AT94" s="217" t="s">
        <v>139</v>
      </c>
      <c r="AU94" s="217" t="s">
        <v>81</v>
      </c>
      <c r="AY94" s="19" t="s">
        <v>136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144</v>
      </c>
      <c r="BM94" s="217" t="s">
        <v>765</v>
      </c>
    </row>
    <row r="95" s="2" customFormat="1">
      <c r="A95" s="40"/>
      <c r="B95" s="41"/>
      <c r="C95" s="42"/>
      <c r="D95" s="219" t="s">
        <v>146</v>
      </c>
      <c r="E95" s="42"/>
      <c r="F95" s="220" t="s">
        <v>766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146</v>
      </c>
      <c r="AU95" s="19" t="s">
        <v>81</v>
      </c>
    </row>
    <row r="96" s="12" customFormat="1" ht="22.8" customHeight="1">
      <c r="A96" s="12"/>
      <c r="B96" s="190"/>
      <c r="C96" s="191"/>
      <c r="D96" s="192" t="s">
        <v>70</v>
      </c>
      <c r="E96" s="204" t="s">
        <v>340</v>
      </c>
      <c r="F96" s="204" t="s">
        <v>341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SUM(P97:P106)</f>
        <v>0</v>
      </c>
      <c r="Q96" s="198"/>
      <c r="R96" s="199">
        <f>SUM(R97:R106)</f>
        <v>0</v>
      </c>
      <c r="S96" s="198"/>
      <c r="T96" s="200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79</v>
      </c>
      <c r="AT96" s="202" t="s">
        <v>70</v>
      </c>
      <c r="AU96" s="202" t="s">
        <v>79</v>
      </c>
      <c r="AY96" s="201" t="s">
        <v>136</v>
      </c>
      <c r="BK96" s="203">
        <f>SUM(BK97:BK106)</f>
        <v>0</v>
      </c>
    </row>
    <row r="97" s="2" customFormat="1" ht="24.15" customHeight="1">
      <c r="A97" s="40"/>
      <c r="B97" s="41"/>
      <c r="C97" s="206" t="s">
        <v>144</v>
      </c>
      <c r="D97" s="206" t="s">
        <v>139</v>
      </c>
      <c r="E97" s="207" t="s">
        <v>767</v>
      </c>
      <c r="F97" s="208" t="s">
        <v>768</v>
      </c>
      <c r="G97" s="209" t="s">
        <v>345</v>
      </c>
      <c r="H97" s="210">
        <v>1.2569999999999999</v>
      </c>
      <c r="I97" s="211"/>
      <c r="J97" s="212">
        <f>ROUND(I97*H97,2)</f>
        <v>0</v>
      </c>
      <c r="K97" s="208" t="s">
        <v>143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144</v>
      </c>
      <c r="AT97" s="217" t="s">
        <v>139</v>
      </c>
      <c r="AU97" s="217" t="s">
        <v>81</v>
      </c>
      <c r="AY97" s="19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144</v>
      </c>
      <c r="BM97" s="217" t="s">
        <v>769</v>
      </c>
    </row>
    <row r="98" s="2" customFormat="1">
      <c r="A98" s="40"/>
      <c r="B98" s="41"/>
      <c r="C98" s="42"/>
      <c r="D98" s="219" t="s">
        <v>146</v>
      </c>
      <c r="E98" s="42"/>
      <c r="F98" s="220" t="s">
        <v>770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81</v>
      </c>
    </row>
    <row r="99" s="2" customFormat="1" ht="21.75" customHeight="1">
      <c r="A99" s="40"/>
      <c r="B99" s="41"/>
      <c r="C99" s="206" t="s">
        <v>167</v>
      </c>
      <c r="D99" s="206" t="s">
        <v>139</v>
      </c>
      <c r="E99" s="207" t="s">
        <v>354</v>
      </c>
      <c r="F99" s="208" t="s">
        <v>355</v>
      </c>
      <c r="G99" s="209" t="s">
        <v>345</v>
      </c>
      <c r="H99" s="210">
        <v>1.2569999999999999</v>
      </c>
      <c r="I99" s="211"/>
      <c r="J99" s="212">
        <f>ROUND(I99*H99,2)</f>
        <v>0</v>
      </c>
      <c r="K99" s="208" t="s">
        <v>143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144</v>
      </c>
      <c r="AT99" s="217" t="s">
        <v>139</v>
      </c>
      <c r="AU99" s="217" t="s">
        <v>81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144</v>
      </c>
      <c r="BM99" s="217" t="s">
        <v>771</v>
      </c>
    </row>
    <row r="100" s="2" customFormat="1">
      <c r="A100" s="40"/>
      <c r="B100" s="41"/>
      <c r="C100" s="42"/>
      <c r="D100" s="219" t="s">
        <v>146</v>
      </c>
      <c r="E100" s="42"/>
      <c r="F100" s="220" t="s">
        <v>357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146</v>
      </c>
      <c r="AU100" s="19" t="s">
        <v>81</v>
      </c>
    </row>
    <row r="101" s="2" customFormat="1" ht="24.15" customHeight="1">
      <c r="A101" s="40"/>
      <c r="B101" s="41"/>
      <c r="C101" s="206" t="s">
        <v>183</v>
      </c>
      <c r="D101" s="206" t="s">
        <v>139</v>
      </c>
      <c r="E101" s="207" t="s">
        <v>359</v>
      </c>
      <c r="F101" s="208" t="s">
        <v>360</v>
      </c>
      <c r="G101" s="209" t="s">
        <v>345</v>
      </c>
      <c r="H101" s="210">
        <v>17.597999999999999</v>
      </c>
      <c r="I101" s="211"/>
      <c r="J101" s="212">
        <f>ROUND(I101*H101,2)</f>
        <v>0</v>
      </c>
      <c r="K101" s="208" t="s">
        <v>143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144</v>
      </c>
      <c r="AT101" s="217" t="s">
        <v>139</v>
      </c>
      <c r="AU101" s="217" t="s">
        <v>81</v>
      </c>
      <c r="AY101" s="19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79</v>
      </c>
      <c r="BK101" s="218">
        <f>ROUND(I101*H101,2)</f>
        <v>0</v>
      </c>
      <c r="BL101" s="19" t="s">
        <v>144</v>
      </c>
      <c r="BM101" s="217" t="s">
        <v>772</v>
      </c>
    </row>
    <row r="102" s="2" customFormat="1">
      <c r="A102" s="40"/>
      <c r="B102" s="41"/>
      <c r="C102" s="42"/>
      <c r="D102" s="219" t="s">
        <v>146</v>
      </c>
      <c r="E102" s="42"/>
      <c r="F102" s="220" t="s">
        <v>362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146</v>
      </c>
      <c r="AU102" s="19" t="s">
        <v>81</v>
      </c>
    </row>
    <row r="103" s="14" customFormat="1">
      <c r="A103" s="14"/>
      <c r="B103" s="235"/>
      <c r="C103" s="236"/>
      <c r="D103" s="226" t="s">
        <v>148</v>
      </c>
      <c r="E103" s="237" t="s">
        <v>19</v>
      </c>
      <c r="F103" s="238" t="s">
        <v>773</v>
      </c>
      <c r="G103" s="236"/>
      <c r="H103" s="239">
        <v>17.597999999999999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148</v>
      </c>
      <c r="AU103" s="245" t="s">
        <v>81</v>
      </c>
      <c r="AV103" s="14" t="s">
        <v>81</v>
      </c>
      <c r="AW103" s="14" t="s">
        <v>33</v>
      </c>
      <c r="AX103" s="14" t="s">
        <v>79</v>
      </c>
      <c r="AY103" s="245" t="s">
        <v>136</v>
      </c>
    </row>
    <row r="104" s="2" customFormat="1" ht="24.15" customHeight="1">
      <c r="A104" s="40"/>
      <c r="B104" s="41"/>
      <c r="C104" s="206" t="s">
        <v>200</v>
      </c>
      <c r="D104" s="206" t="s">
        <v>139</v>
      </c>
      <c r="E104" s="207" t="s">
        <v>774</v>
      </c>
      <c r="F104" s="208" t="s">
        <v>775</v>
      </c>
      <c r="G104" s="209" t="s">
        <v>345</v>
      </c>
      <c r="H104" s="210">
        <v>2.0739999999999998</v>
      </c>
      <c r="I104" s="211"/>
      <c r="J104" s="212">
        <f>ROUND(I104*H104,2)</f>
        <v>0</v>
      </c>
      <c r="K104" s="208" t="s">
        <v>143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144</v>
      </c>
      <c r="AT104" s="217" t="s">
        <v>139</v>
      </c>
      <c r="AU104" s="217" t="s">
        <v>81</v>
      </c>
      <c r="AY104" s="19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79</v>
      </c>
      <c r="BK104" s="218">
        <f>ROUND(I104*H104,2)</f>
        <v>0</v>
      </c>
      <c r="BL104" s="19" t="s">
        <v>144</v>
      </c>
      <c r="BM104" s="217" t="s">
        <v>776</v>
      </c>
    </row>
    <row r="105" s="2" customFormat="1">
      <c r="A105" s="40"/>
      <c r="B105" s="41"/>
      <c r="C105" s="42"/>
      <c r="D105" s="219" t="s">
        <v>146</v>
      </c>
      <c r="E105" s="42"/>
      <c r="F105" s="220" t="s">
        <v>777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146</v>
      </c>
      <c r="AU105" s="19" t="s">
        <v>81</v>
      </c>
    </row>
    <row r="106" s="14" customFormat="1">
      <c r="A106" s="14"/>
      <c r="B106" s="235"/>
      <c r="C106" s="236"/>
      <c r="D106" s="226" t="s">
        <v>148</v>
      </c>
      <c r="E106" s="237" t="s">
        <v>19</v>
      </c>
      <c r="F106" s="238" t="s">
        <v>778</v>
      </c>
      <c r="G106" s="236"/>
      <c r="H106" s="239">
        <v>2.0739999999999998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148</v>
      </c>
      <c r="AU106" s="245" t="s">
        <v>81</v>
      </c>
      <c r="AV106" s="14" t="s">
        <v>81</v>
      </c>
      <c r="AW106" s="14" t="s">
        <v>33</v>
      </c>
      <c r="AX106" s="14" t="s">
        <v>79</v>
      </c>
      <c r="AY106" s="245" t="s">
        <v>136</v>
      </c>
    </row>
    <row r="107" s="12" customFormat="1" ht="25.92" customHeight="1">
      <c r="A107" s="12"/>
      <c r="B107" s="190"/>
      <c r="C107" s="191"/>
      <c r="D107" s="192" t="s">
        <v>70</v>
      </c>
      <c r="E107" s="193" t="s">
        <v>381</v>
      </c>
      <c r="F107" s="193" t="s">
        <v>382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P108+P129+P156</f>
        <v>0</v>
      </c>
      <c r="Q107" s="198"/>
      <c r="R107" s="199">
        <f>R108+R129+R156</f>
        <v>0.18931000000000003</v>
      </c>
      <c r="S107" s="198"/>
      <c r="T107" s="200">
        <f>T108+T129+T156</f>
        <v>0.69152000000000002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81</v>
      </c>
      <c r="AT107" s="202" t="s">
        <v>70</v>
      </c>
      <c r="AU107" s="202" t="s">
        <v>71</v>
      </c>
      <c r="AY107" s="201" t="s">
        <v>136</v>
      </c>
      <c r="BK107" s="203">
        <f>BK108+BK129+BK156</f>
        <v>0</v>
      </c>
    </row>
    <row r="108" s="12" customFormat="1" ht="22.8" customHeight="1">
      <c r="A108" s="12"/>
      <c r="B108" s="190"/>
      <c r="C108" s="191"/>
      <c r="D108" s="192" t="s">
        <v>70</v>
      </c>
      <c r="E108" s="204" t="s">
        <v>779</v>
      </c>
      <c r="F108" s="204" t="s">
        <v>780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SUM(P109:P128)</f>
        <v>0</v>
      </c>
      <c r="Q108" s="198"/>
      <c r="R108" s="199">
        <f>SUM(R109:R128)</f>
        <v>0.032480000000000002</v>
      </c>
      <c r="S108" s="198"/>
      <c r="T108" s="200">
        <f>SUM(T109:T128)</f>
        <v>0.0378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81</v>
      </c>
      <c r="AT108" s="202" t="s">
        <v>70</v>
      </c>
      <c r="AU108" s="202" t="s">
        <v>79</v>
      </c>
      <c r="AY108" s="201" t="s">
        <v>136</v>
      </c>
      <c r="BK108" s="203">
        <f>SUM(BK109:BK128)</f>
        <v>0</v>
      </c>
    </row>
    <row r="109" s="2" customFormat="1" ht="16.5" customHeight="1">
      <c r="A109" s="40"/>
      <c r="B109" s="41"/>
      <c r="C109" s="206" t="s">
        <v>230</v>
      </c>
      <c r="D109" s="206" t="s">
        <v>139</v>
      </c>
      <c r="E109" s="207" t="s">
        <v>781</v>
      </c>
      <c r="F109" s="208" t="s">
        <v>782</v>
      </c>
      <c r="G109" s="209" t="s">
        <v>571</v>
      </c>
      <c r="H109" s="210">
        <v>18</v>
      </c>
      <c r="I109" s="211"/>
      <c r="J109" s="212">
        <f>ROUND(I109*H109,2)</f>
        <v>0</v>
      </c>
      <c r="K109" s="208" t="s">
        <v>143</v>
      </c>
      <c r="L109" s="46"/>
      <c r="M109" s="213" t="s">
        <v>19</v>
      </c>
      <c r="N109" s="214" t="s">
        <v>42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0.0020999999999999999</v>
      </c>
      <c r="T109" s="216">
        <f>S109*H109</f>
        <v>0.0378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281</v>
      </c>
      <c r="AT109" s="217" t="s">
        <v>139</v>
      </c>
      <c r="AU109" s="217" t="s">
        <v>81</v>
      </c>
      <c r="AY109" s="19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79</v>
      </c>
      <c r="BK109" s="218">
        <f>ROUND(I109*H109,2)</f>
        <v>0</v>
      </c>
      <c r="BL109" s="19" t="s">
        <v>281</v>
      </c>
      <c r="BM109" s="217" t="s">
        <v>783</v>
      </c>
    </row>
    <row r="110" s="2" customFormat="1">
      <c r="A110" s="40"/>
      <c r="B110" s="41"/>
      <c r="C110" s="42"/>
      <c r="D110" s="219" t="s">
        <v>146</v>
      </c>
      <c r="E110" s="42"/>
      <c r="F110" s="220" t="s">
        <v>784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</v>
      </c>
      <c r="AU110" s="19" t="s">
        <v>81</v>
      </c>
    </row>
    <row r="111" s="2" customFormat="1" ht="16.5" customHeight="1">
      <c r="A111" s="40"/>
      <c r="B111" s="41"/>
      <c r="C111" s="206" t="s">
        <v>235</v>
      </c>
      <c r="D111" s="206" t="s">
        <v>139</v>
      </c>
      <c r="E111" s="207" t="s">
        <v>785</v>
      </c>
      <c r="F111" s="208" t="s">
        <v>786</v>
      </c>
      <c r="G111" s="209" t="s">
        <v>142</v>
      </c>
      <c r="H111" s="210">
        <v>2</v>
      </c>
      <c r="I111" s="211"/>
      <c r="J111" s="212">
        <f>ROUND(I111*H111,2)</f>
        <v>0</v>
      </c>
      <c r="K111" s="208" t="s">
        <v>143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0.0017899999999999999</v>
      </c>
      <c r="R111" s="215">
        <f>Q111*H111</f>
        <v>0.0035799999999999998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281</v>
      </c>
      <c r="AT111" s="217" t="s">
        <v>139</v>
      </c>
      <c r="AU111" s="217" t="s">
        <v>81</v>
      </c>
      <c r="AY111" s="19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281</v>
      </c>
      <c r="BM111" s="217" t="s">
        <v>787</v>
      </c>
    </row>
    <row r="112" s="2" customFormat="1">
      <c r="A112" s="40"/>
      <c r="B112" s="41"/>
      <c r="C112" s="42"/>
      <c r="D112" s="219" t="s">
        <v>146</v>
      </c>
      <c r="E112" s="42"/>
      <c r="F112" s="220" t="s">
        <v>788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146</v>
      </c>
      <c r="AU112" s="19" t="s">
        <v>81</v>
      </c>
    </row>
    <row r="113" s="2" customFormat="1" ht="16.5" customHeight="1">
      <c r="A113" s="40"/>
      <c r="B113" s="41"/>
      <c r="C113" s="206" t="s">
        <v>241</v>
      </c>
      <c r="D113" s="206" t="s">
        <v>139</v>
      </c>
      <c r="E113" s="207" t="s">
        <v>789</v>
      </c>
      <c r="F113" s="208" t="s">
        <v>790</v>
      </c>
      <c r="G113" s="209" t="s">
        <v>142</v>
      </c>
      <c r="H113" s="210">
        <v>4</v>
      </c>
      <c r="I113" s="211"/>
      <c r="J113" s="212">
        <f>ROUND(I113*H113,2)</f>
        <v>0</v>
      </c>
      <c r="K113" s="208" t="s">
        <v>143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0.001</v>
      </c>
      <c r="R113" s="215">
        <f>Q113*H113</f>
        <v>0.0040000000000000001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281</v>
      </c>
      <c r="AT113" s="217" t="s">
        <v>139</v>
      </c>
      <c r="AU113" s="217" t="s">
        <v>81</v>
      </c>
      <c r="AY113" s="19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281</v>
      </c>
      <c r="BM113" s="217" t="s">
        <v>791</v>
      </c>
    </row>
    <row r="114" s="2" customFormat="1">
      <c r="A114" s="40"/>
      <c r="B114" s="41"/>
      <c r="C114" s="42"/>
      <c r="D114" s="219" t="s">
        <v>146</v>
      </c>
      <c r="E114" s="42"/>
      <c r="F114" s="220" t="s">
        <v>792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146</v>
      </c>
      <c r="AU114" s="19" t="s">
        <v>81</v>
      </c>
    </row>
    <row r="115" s="2" customFormat="1" ht="16.5" customHeight="1">
      <c r="A115" s="40"/>
      <c r="B115" s="41"/>
      <c r="C115" s="206" t="s">
        <v>246</v>
      </c>
      <c r="D115" s="206" t="s">
        <v>139</v>
      </c>
      <c r="E115" s="207" t="s">
        <v>793</v>
      </c>
      <c r="F115" s="208" t="s">
        <v>794</v>
      </c>
      <c r="G115" s="209" t="s">
        <v>571</v>
      </c>
      <c r="H115" s="210">
        <v>10</v>
      </c>
      <c r="I115" s="211"/>
      <c r="J115" s="212">
        <f>ROUND(I115*H115,2)</f>
        <v>0</v>
      </c>
      <c r="K115" s="208" t="s">
        <v>143</v>
      </c>
      <c r="L115" s="46"/>
      <c r="M115" s="213" t="s">
        <v>19</v>
      </c>
      <c r="N115" s="214" t="s">
        <v>42</v>
      </c>
      <c r="O115" s="86"/>
      <c r="P115" s="215">
        <f>O115*H115</f>
        <v>0</v>
      </c>
      <c r="Q115" s="215">
        <v>0.0020100000000000001</v>
      </c>
      <c r="R115" s="215">
        <f>Q115*H115</f>
        <v>0.0201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281</v>
      </c>
      <c r="AT115" s="217" t="s">
        <v>139</v>
      </c>
      <c r="AU115" s="217" t="s">
        <v>81</v>
      </c>
      <c r="AY115" s="19" t="s">
        <v>136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281</v>
      </c>
      <c r="BM115" s="217" t="s">
        <v>795</v>
      </c>
    </row>
    <row r="116" s="2" customFormat="1">
      <c r="A116" s="40"/>
      <c r="B116" s="41"/>
      <c r="C116" s="42"/>
      <c r="D116" s="219" t="s">
        <v>146</v>
      </c>
      <c r="E116" s="42"/>
      <c r="F116" s="220" t="s">
        <v>796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146</v>
      </c>
      <c r="AU116" s="19" t="s">
        <v>81</v>
      </c>
    </row>
    <row r="117" s="2" customFormat="1" ht="16.5" customHeight="1">
      <c r="A117" s="40"/>
      <c r="B117" s="41"/>
      <c r="C117" s="206" t="s">
        <v>253</v>
      </c>
      <c r="D117" s="206" t="s">
        <v>139</v>
      </c>
      <c r="E117" s="207" t="s">
        <v>797</v>
      </c>
      <c r="F117" s="208" t="s">
        <v>798</v>
      </c>
      <c r="G117" s="209" t="s">
        <v>571</v>
      </c>
      <c r="H117" s="210">
        <v>10</v>
      </c>
      <c r="I117" s="211"/>
      <c r="J117" s="212">
        <f>ROUND(I117*H117,2)</f>
        <v>0</v>
      </c>
      <c r="K117" s="208" t="s">
        <v>143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0.00048000000000000001</v>
      </c>
      <c r="R117" s="215">
        <f>Q117*H117</f>
        <v>0.0048000000000000004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281</v>
      </c>
      <c r="AT117" s="217" t="s">
        <v>139</v>
      </c>
      <c r="AU117" s="217" t="s">
        <v>81</v>
      </c>
      <c r="AY117" s="19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281</v>
      </c>
      <c r="BM117" s="217" t="s">
        <v>799</v>
      </c>
    </row>
    <row r="118" s="2" customFormat="1">
      <c r="A118" s="40"/>
      <c r="B118" s="41"/>
      <c r="C118" s="42"/>
      <c r="D118" s="219" t="s">
        <v>146</v>
      </c>
      <c r="E118" s="42"/>
      <c r="F118" s="220" t="s">
        <v>800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2" customFormat="1" ht="16.5" customHeight="1">
      <c r="A119" s="40"/>
      <c r="B119" s="41"/>
      <c r="C119" s="206" t="s">
        <v>259</v>
      </c>
      <c r="D119" s="206" t="s">
        <v>139</v>
      </c>
      <c r="E119" s="207" t="s">
        <v>801</v>
      </c>
      <c r="F119" s="208" t="s">
        <v>802</v>
      </c>
      <c r="G119" s="209" t="s">
        <v>142</v>
      </c>
      <c r="H119" s="210">
        <v>3</v>
      </c>
      <c r="I119" s="211"/>
      <c r="J119" s="212">
        <f>ROUND(I119*H119,2)</f>
        <v>0</v>
      </c>
      <c r="K119" s="208" t="s">
        <v>143</v>
      </c>
      <c r="L119" s="46"/>
      <c r="M119" s="213" t="s">
        <v>19</v>
      </c>
      <c r="N119" s="214" t="s">
        <v>42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281</v>
      </c>
      <c r="AT119" s="217" t="s">
        <v>139</v>
      </c>
      <c r="AU119" s="217" t="s">
        <v>81</v>
      </c>
      <c r="AY119" s="19" t="s">
        <v>136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79</v>
      </c>
      <c r="BK119" s="218">
        <f>ROUND(I119*H119,2)</f>
        <v>0</v>
      </c>
      <c r="BL119" s="19" t="s">
        <v>281</v>
      </c>
      <c r="BM119" s="217" t="s">
        <v>803</v>
      </c>
    </row>
    <row r="120" s="2" customFormat="1">
      <c r="A120" s="40"/>
      <c r="B120" s="41"/>
      <c r="C120" s="42"/>
      <c r="D120" s="219" t="s">
        <v>146</v>
      </c>
      <c r="E120" s="42"/>
      <c r="F120" s="220" t="s">
        <v>804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146</v>
      </c>
      <c r="AU120" s="19" t="s">
        <v>81</v>
      </c>
    </row>
    <row r="121" s="2" customFormat="1" ht="16.5" customHeight="1">
      <c r="A121" s="40"/>
      <c r="B121" s="41"/>
      <c r="C121" s="206" t="s">
        <v>265</v>
      </c>
      <c r="D121" s="206" t="s">
        <v>139</v>
      </c>
      <c r="E121" s="207" t="s">
        <v>805</v>
      </c>
      <c r="F121" s="208" t="s">
        <v>806</v>
      </c>
      <c r="G121" s="209" t="s">
        <v>142</v>
      </c>
      <c r="H121" s="210">
        <v>1</v>
      </c>
      <c r="I121" s="211"/>
      <c r="J121" s="212">
        <f>ROUND(I121*H121,2)</f>
        <v>0</v>
      </c>
      <c r="K121" s="208" t="s">
        <v>143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281</v>
      </c>
      <c r="AT121" s="217" t="s">
        <v>139</v>
      </c>
      <c r="AU121" s="217" t="s">
        <v>81</v>
      </c>
      <c r="AY121" s="19" t="s">
        <v>136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281</v>
      </c>
      <c r="BM121" s="217" t="s">
        <v>807</v>
      </c>
    </row>
    <row r="122" s="2" customFormat="1">
      <c r="A122" s="40"/>
      <c r="B122" s="41"/>
      <c r="C122" s="42"/>
      <c r="D122" s="219" t="s">
        <v>146</v>
      </c>
      <c r="E122" s="42"/>
      <c r="F122" s="220" t="s">
        <v>808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2" customFormat="1" ht="16.5" customHeight="1">
      <c r="A123" s="40"/>
      <c r="B123" s="41"/>
      <c r="C123" s="206" t="s">
        <v>8</v>
      </c>
      <c r="D123" s="206" t="s">
        <v>139</v>
      </c>
      <c r="E123" s="207" t="s">
        <v>809</v>
      </c>
      <c r="F123" s="208" t="s">
        <v>810</v>
      </c>
      <c r="G123" s="209" t="s">
        <v>142</v>
      </c>
      <c r="H123" s="210">
        <v>2</v>
      </c>
      <c r="I123" s="211"/>
      <c r="J123" s="212">
        <f>ROUND(I123*H123,2)</f>
        <v>0</v>
      </c>
      <c r="K123" s="208" t="s">
        <v>143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281</v>
      </c>
      <c r="AT123" s="217" t="s">
        <v>139</v>
      </c>
      <c r="AU123" s="217" t="s">
        <v>81</v>
      </c>
      <c r="AY123" s="19" t="s">
        <v>136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281</v>
      </c>
      <c r="BM123" s="217" t="s">
        <v>811</v>
      </c>
    </row>
    <row r="124" s="2" customFormat="1">
      <c r="A124" s="40"/>
      <c r="B124" s="41"/>
      <c r="C124" s="42"/>
      <c r="D124" s="219" t="s">
        <v>146</v>
      </c>
      <c r="E124" s="42"/>
      <c r="F124" s="220" t="s">
        <v>812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146</v>
      </c>
      <c r="AU124" s="19" t="s">
        <v>81</v>
      </c>
    </row>
    <row r="125" s="2" customFormat="1" ht="16.5" customHeight="1">
      <c r="A125" s="40"/>
      <c r="B125" s="41"/>
      <c r="C125" s="206" t="s">
        <v>281</v>
      </c>
      <c r="D125" s="206" t="s">
        <v>139</v>
      </c>
      <c r="E125" s="207" t="s">
        <v>813</v>
      </c>
      <c r="F125" s="208" t="s">
        <v>814</v>
      </c>
      <c r="G125" s="209" t="s">
        <v>571</v>
      </c>
      <c r="H125" s="210">
        <v>20</v>
      </c>
      <c r="I125" s="211"/>
      <c r="J125" s="212">
        <f>ROUND(I125*H125,2)</f>
        <v>0</v>
      </c>
      <c r="K125" s="208" t="s">
        <v>143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281</v>
      </c>
      <c r="AT125" s="217" t="s">
        <v>139</v>
      </c>
      <c r="AU125" s="217" t="s">
        <v>81</v>
      </c>
      <c r="AY125" s="19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79</v>
      </c>
      <c r="BK125" s="218">
        <f>ROUND(I125*H125,2)</f>
        <v>0</v>
      </c>
      <c r="BL125" s="19" t="s">
        <v>281</v>
      </c>
      <c r="BM125" s="217" t="s">
        <v>815</v>
      </c>
    </row>
    <row r="126" s="2" customFormat="1">
      <c r="A126" s="40"/>
      <c r="B126" s="41"/>
      <c r="C126" s="42"/>
      <c r="D126" s="219" t="s">
        <v>146</v>
      </c>
      <c r="E126" s="42"/>
      <c r="F126" s="220" t="s">
        <v>816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81</v>
      </c>
    </row>
    <row r="127" s="2" customFormat="1" ht="24.15" customHeight="1">
      <c r="A127" s="40"/>
      <c r="B127" s="41"/>
      <c r="C127" s="206" t="s">
        <v>294</v>
      </c>
      <c r="D127" s="206" t="s">
        <v>139</v>
      </c>
      <c r="E127" s="207" t="s">
        <v>817</v>
      </c>
      <c r="F127" s="208" t="s">
        <v>818</v>
      </c>
      <c r="G127" s="209" t="s">
        <v>345</v>
      </c>
      <c r="H127" s="210">
        <v>0.032000000000000001</v>
      </c>
      <c r="I127" s="211"/>
      <c r="J127" s="212">
        <f>ROUND(I127*H127,2)</f>
        <v>0</v>
      </c>
      <c r="K127" s="208" t="s">
        <v>143</v>
      </c>
      <c r="L127" s="46"/>
      <c r="M127" s="213" t="s">
        <v>19</v>
      </c>
      <c r="N127" s="214" t="s">
        <v>42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281</v>
      </c>
      <c r="AT127" s="217" t="s">
        <v>139</v>
      </c>
      <c r="AU127" s="217" t="s">
        <v>81</v>
      </c>
      <c r="AY127" s="19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79</v>
      </c>
      <c r="BK127" s="218">
        <f>ROUND(I127*H127,2)</f>
        <v>0</v>
      </c>
      <c r="BL127" s="19" t="s">
        <v>281</v>
      </c>
      <c r="BM127" s="217" t="s">
        <v>819</v>
      </c>
    </row>
    <row r="128" s="2" customFormat="1">
      <c r="A128" s="40"/>
      <c r="B128" s="41"/>
      <c r="C128" s="42"/>
      <c r="D128" s="219" t="s">
        <v>146</v>
      </c>
      <c r="E128" s="42"/>
      <c r="F128" s="220" t="s">
        <v>820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146</v>
      </c>
      <c r="AU128" s="19" t="s">
        <v>81</v>
      </c>
    </row>
    <row r="129" s="12" customFormat="1" ht="22.8" customHeight="1">
      <c r="A129" s="12"/>
      <c r="B129" s="190"/>
      <c r="C129" s="191"/>
      <c r="D129" s="192" t="s">
        <v>70</v>
      </c>
      <c r="E129" s="204" t="s">
        <v>821</v>
      </c>
      <c r="F129" s="204" t="s">
        <v>822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SUM(P130:P155)</f>
        <v>0</v>
      </c>
      <c r="Q129" s="198"/>
      <c r="R129" s="199">
        <f>SUM(R130:R155)</f>
        <v>0.069160000000000013</v>
      </c>
      <c r="S129" s="198"/>
      <c r="T129" s="200">
        <f>SUM(T130:T155)</f>
        <v>0.30590000000000001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81</v>
      </c>
      <c r="AT129" s="202" t="s">
        <v>70</v>
      </c>
      <c r="AU129" s="202" t="s">
        <v>79</v>
      </c>
      <c r="AY129" s="201" t="s">
        <v>136</v>
      </c>
      <c r="BK129" s="203">
        <f>SUM(BK130:BK155)</f>
        <v>0</v>
      </c>
    </row>
    <row r="130" s="2" customFormat="1" ht="16.5" customHeight="1">
      <c r="A130" s="40"/>
      <c r="B130" s="41"/>
      <c r="C130" s="206" t="s">
        <v>299</v>
      </c>
      <c r="D130" s="206" t="s">
        <v>139</v>
      </c>
      <c r="E130" s="207" t="s">
        <v>823</v>
      </c>
      <c r="F130" s="208" t="s">
        <v>824</v>
      </c>
      <c r="G130" s="209" t="s">
        <v>571</v>
      </c>
      <c r="H130" s="210">
        <v>20</v>
      </c>
      <c r="I130" s="211"/>
      <c r="J130" s="212">
        <f>ROUND(I130*H130,2)</f>
        <v>0</v>
      </c>
      <c r="K130" s="208" t="s">
        <v>143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0.00059000000000000003</v>
      </c>
      <c r="R130" s="215">
        <f>Q130*H130</f>
        <v>0.011800000000000002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281</v>
      </c>
      <c r="AT130" s="217" t="s">
        <v>139</v>
      </c>
      <c r="AU130" s="217" t="s">
        <v>81</v>
      </c>
      <c r="AY130" s="19" t="s">
        <v>136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281</v>
      </c>
      <c r="BM130" s="217" t="s">
        <v>825</v>
      </c>
    </row>
    <row r="131" s="2" customFormat="1">
      <c r="A131" s="40"/>
      <c r="B131" s="41"/>
      <c r="C131" s="42"/>
      <c r="D131" s="219" t="s">
        <v>146</v>
      </c>
      <c r="E131" s="42"/>
      <c r="F131" s="220" t="s">
        <v>826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146</v>
      </c>
      <c r="AU131" s="19" t="s">
        <v>81</v>
      </c>
    </row>
    <row r="132" s="2" customFormat="1" ht="16.5" customHeight="1">
      <c r="A132" s="40"/>
      <c r="B132" s="41"/>
      <c r="C132" s="206" t="s">
        <v>305</v>
      </c>
      <c r="D132" s="206" t="s">
        <v>139</v>
      </c>
      <c r="E132" s="207" t="s">
        <v>827</v>
      </c>
      <c r="F132" s="208" t="s">
        <v>828</v>
      </c>
      <c r="G132" s="209" t="s">
        <v>571</v>
      </c>
      <c r="H132" s="210">
        <v>47</v>
      </c>
      <c r="I132" s="211"/>
      <c r="J132" s="212">
        <f>ROUND(I132*H132,2)</f>
        <v>0</v>
      </c>
      <c r="K132" s="208" t="s">
        <v>143</v>
      </c>
      <c r="L132" s="46"/>
      <c r="M132" s="213" t="s">
        <v>19</v>
      </c>
      <c r="N132" s="214" t="s">
        <v>42</v>
      </c>
      <c r="O132" s="86"/>
      <c r="P132" s="215">
        <f>O132*H132</f>
        <v>0</v>
      </c>
      <c r="Q132" s="215">
        <v>0.00075000000000000002</v>
      </c>
      <c r="R132" s="215">
        <f>Q132*H132</f>
        <v>0.035250000000000004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281</v>
      </c>
      <c r="AT132" s="217" t="s">
        <v>139</v>
      </c>
      <c r="AU132" s="217" t="s">
        <v>81</v>
      </c>
      <c r="AY132" s="19" t="s">
        <v>136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79</v>
      </c>
      <c r="BK132" s="218">
        <f>ROUND(I132*H132,2)</f>
        <v>0</v>
      </c>
      <c r="BL132" s="19" t="s">
        <v>281</v>
      </c>
      <c r="BM132" s="217" t="s">
        <v>829</v>
      </c>
    </row>
    <row r="133" s="2" customFormat="1">
      <c r="A133" s="40"/>
      <c r="B133" s="41"/>
      <c r="C133" s="42"/>
      <c r="D133" s="219" t="s">
        <v>146</v>
      </c>
      <c r="E133" s="42"/>
      <c r="F133" s="220" t="s">
        <v>830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146</v>
      </c>
      <c r="AU133" s="19" t="s">
        <v>81</v>
      </c>
    </row>
    <row r="134" s="2" customFormat="1" ht="16.5" customHeight="1">
      <c r="A134" s="40"/>
      <c r="B134" s="41"/>
      <c r="C134" s="206" t="s">
        <v>311</v>
      </c>
      <c r="D134" s="206" t="s">
        <v>139</v>
      </c>
      <c r="E134" s="207" t="s">
        <v>831</v>
      </c>
      <c r="F134" s="208" t="s">
        <v>832</v>
      </c>
      <c r="G134" s="209" t="s">
        <v>571</v>
      </c>
      <c r="H134" s="210">
        <v>95</v>
      </c>
      <c r="I134" s="211"/>
      <c r="J134" s="212">
        <f>ROUND(I134*H134,2)</f>
        <v>0</v>
      </c>
      <c r="K134" s="208" t="s">
        <v>143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3.0000000000000001E-05</v>
      </c>
      <c r="R134" s="215">
        <f>Q134*H134</f>
        <v>0.0028500000000000001</v>
      </c>
      <c r="S134" s="215">
        <v>0.0032200000000000002</v>
      </c>
      <c r="T134" s="216">
        <f>S134*H134</f>
        <v>0.30590000000000001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281</v>
      </c>
      <c r="AT134" s="217" t="s">
        <v>139</v>
      </c>
      <c r="AU134" s="217" t="s">
        <v>81</v>
      </c>
      <c r="AY134" s="19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281</v>
      </c>
      <c r="BM134" s="217" t="s">
        <v>833</v>
      </c>
    </row>
    <row r="135" s="2" customFormat="1">
      <c r="A135" s="40"/>
      <c r="B135" s="41"/>
      <c r="C135" s="42"/>
      <c r="D135" s="219" t="s">
        <v>146</v>
      </c>
      <c r="E135" s="42"/>
      <c r="F135" s="220" t="s">
        <v>834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146</v>
      </c>
      <c r="AU135" s="19" t="s">
        <v>81</v>
      </c>
    </row>
    <row r="136" s="2" customFormat="1" ht="16.5" customHeight="1">
      <c r="A136" s="40"/>
      <c r="B136" s="41"/>
      <c r="C136" s="206" t="s">
        <v>7</v>
      </c>
      <c r="D136" s="206" t="s">
        <v>139</v>
      </c>
      <c r="E136" s="207" t="s">
        <v>835</v>
      </c>
      <c r="F136" s="208" t="s">
        <v>836</v>
      </c>
      <c r="G136" s="209" t="s">
        <v>142</v>
      </c>
      <c r="H136" s="210">
        <v>6</v>
      </c>
      <c r="I136" s="211"/>
      <c r="J136" s="212">
        <f>ROUND(I136*H136,2)</f>
        <v>0</v>
      </c>
      <c r="K136" s="208" t="s">
        <v>143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1.0000000000000001E-05</v>
      </c>
      <c r="R136" s="215">
        <f>Q136*H136</f>
        <v>6.0000000000000008E-05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281</v>
      </c>
      <c r="AT136" s="217" t="s">
        <v>139</v>
      </c>
      <c r="AU136" s="217" t="s">
        <v>81</v>
      </c>
      <c r="AY136" s="19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281</v>
      </c>
      <c r="BM136" s="217" t="s">
        <v>837</v>
      </c>
    </row>
    <row r="137" s="2" customFormat="1">
      <c r="A137" s="40"/>
      <c r="B137" s="41"/>
      <c r="C137" s="42"/>
      <c r="D137" s="219" t="s">
        <v>146</v>
      </c>
      <c r="E137" s="42"/>
      <c r="F137" s="220" t="s">
        <v>838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146</v>
      </c>
      <c r="AU137" s="19" t="s">
        <v>81</v>
      </c>
    </row>
    <row r="138" s="2" customFormat="1" ht="21.75" customHeight="1">
      <c r="A138" s="40"/>
      <c r="B138" s="41"/>
      <c r="C138" s="206" t="s">
        <v>322</v>
      </c>
      <c r="D138" s="206" t="s">
        <v>139</v>
      </c>
      <c r="E138" s="207" t="s">
        <v>839</v>
      </c>
      <c r="F138" s="208" t="s">
        <v>840</v>
      </c>
      <c r="G138" s="209" t="s">
        <v>142</v>
      </c>
      <c r="H138" s="210">
        <v>3</v>
      </c>
      <c r="I138" s="211"/>
      <c r="J138" s="212">
        <f>ROUND(I138*H138,2)</f>
        <v>0</v>
      </c>
      <c r="K138" s="208" t="s">
        <v>143</v>
      </c>
      <c r="L138" s="46"/>
      <c r="M138" s="213" t="s">
        <v>19</v>
      </c>
      <c r="N138" s="214" t="s">
        <v>42</v>
      </c>
      <c r="O138" s="86"/>
      <c r="P138" s="215">
        <f>O138*H138</f>
        <v>0</v>
      </c>
      <c r="Q138" s="215">
        <v>6.9999999999999994E-05</v>
      </c>
      <c r="R138" s="215">
        <f>Q138*H138</f>
        <v>0.00020999999999999998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281</v>
      </c>
      <c r="AT138" s="217" t="s">
        <v>139</v>
      </c>
      <c r="AU138" s="217" t="s">
        <v>81</v>
      </c>
      <c r="AY138" s="19" t="s">
        <v>136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79</v>
      </c>
      <c r="BK138" s="218">
        <f>ROUND(I138*H138,2)</f>
        <v>0</v>
      </c>
      <c r="BL138" s="19" t="s">
        <v>281</v>
      </c>
      <c r="BM138" s="217" t="s">
        <v>841</v>
      </c>
    </row>
    <row r="139" s="2" customFormat="1">
      <c r="A139" s="40"/>
      <c r="B139" s="41"/>
      <c r="C139" s="42"/>
      <c r="D139" s="219" t="s">
        <v>146</v>
      </c>
      <c r="E139" s="42"/>
      <c r="F139" s="220" t="s">
        <v>842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81</v>
      </c>
    </row>
    <row r="140" s="2" customFormat="1" ht="24.15" customHeight="1">
      <c r="A140" s="40"/>
      <c r="B140" s="41"/>
      <c r="C140" s="206" t="s">
        <v>333</v>
      </c>
      <c r="D140" s="206" t="s">
        <v>139</v>
      </c>
      <c r="E140" s="207" t="s">
        <v>843</v>
      </c>
      <c r="F140" s="208" t="s">
        <v>844</v>
      </c>
      <c r="G140" s="209" t="s">
        <v>571</v>
      </c>
      <c r="H140" s="210">
        <v>32</v>
      </c>
      <c r="I140" s="211"/>
      <c r="J140" s="212">
        <f>ROUND(I140*H140,2)</f>
        <v>0</v>
      </c>
      <c r="K140" s="208" t="s">
        <v>143</v>
      </c>
      <c r="L140" s="46"/>
      <c r="M140" s="213" t="s">
        <v>19</v>
      </c>
      <c r="N140" s="214" t="s">
        <v>42</v>
      </c>
      <c r="O140" s="86"/>
      <c r="P140" s="215">
        <f>O140*H140</f>
        <v>0</v>
      </c>
      <c r="Q140" s="215">
        <v>4.0000000000000003E-05</v>
      </c>
      <c r="R140" s="215">
        <f>Q140*H140</f>
        <v>0.0012800000000000001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281</v>
      </c>
      <c r="AT140" s="217" t="s">
        <v>139</v>
      </c>
      <c r="AU140" s="217" t="s">
        <v>81</v>
      </c>
      <c r="AY140" s="19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79</v>
      </c>
      <c r="BK140" s="218">
        <f>ROUND(I140*H140,2)</f>
        <v>0</v>
      </c>
      <c r="BL140" s="19" t="s">
        <v>281</v>
      </c>
      <c r="BM140" s="217" t="s">
        <v>845</v>
      </c>
    </row>
    <row r="141" s="2" customFormat="1">
      <c r="A141" s="40"/>
      <c r="B141" s="41"/>
      <c r="C141" s="42"/>
      <c r="D141" s="219" t="s">
        <v>146</v>
      </c>
      <c r="E141" s="42"/>
      <c r="F141" s="220" t="s">
        <v>846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146</v>
      </c>
      <c r="AU141" s="19" t="s">
        <v>81</v>
      </c>
    </row>
    <row r="142" s="2" customFormat="1" ht="24.15" customHeight="1">
      <c r="A142" s="40"/>
      <c r="B142" s="41"/>
      <c r="C142" s="206" t="s">
        <v>342</v>
      </c>
      <c r="D142" s="206" t="s">
        <v>139</v>
      </c>
      <c r="E142" s="207" t="s">
        <v>847</v>
      </c>
      <c r="F142" s="208" t="s">
        <v>848</v>
      </c>
      <c r="G142" s="209" t="s">
        <v>571</v>
      </c>
      <c r="H142" s="210">
        <v>35</v>
      </c>
      <c r="I142" s="211"/>
      <c r="J142" s="212">
        <f>ROUND(I142*H142,2)</f>
        <v>0</v>
      </c>
      <c r="K142" s="208" t="s">
        <v>143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5.0000000000000002E-05</v>
      </c>
      <c r="R142" s="215">
        <f>Q142*H142</f>
        <v>0.00175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281</v>
      </c>
      <c r="AT142" s="217" t="s">
        <v>139</v>
      </c>
      <c r="AU142" s="217" t="s">
        <v>81</v>
      </c>
      <c r="AY142" s="19" t="s">
        <v>136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79</v>
      </c>
      <c r="BK142" s="218">
        <f>ROUND(I142*H142,2)</f>
        <v>0</v>
      </c>
      <c r="BL142" s="19" t="s">
        <v>281</v>
      </c>
      <c r="BM142" s="217" t="s">
        <v>849</v>
      </c>
    </row>
    <row r="143" s="2" customFormat="1">
      <c r="A143" s="40"/>
      <c r="B143" s="41"/>
      <c r="C143" s="42"/>
      <c r="D143" s="219" t="s">
        <v>146</v>
      </c>
      <c r="E143" s="42"/>
      <c r="F143" s="220" t="s">
        <v>850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146</v>
      </c>
      <c r="AU143" s="19" t="s">
        <v>81</v>
      </c>
    </row>
    <row r="144" s="2" customFormat="1" ht="16.5" customHeight="1">
      <c r="A144" s="40"/>
      <c r="B144" s="41"/>
      <c r="C144" s="206" t="s">
        <v>348</v>
      </c>
      <c r="D144" s="206" t="s">
        <v>139</v>
      </c>
      <c r="E144" s="207" t="s">
        <v>851</v>
      </c>
      <c r="F144" s="208" t="s">
        <v>852</v>
      </c>
      <c r="G144" s="209" t="s">
        <v>142</v>
      </c>
      <c r="H144" s="210">
        <v>10</v>
      </c>
      <c r="I144" s="211"/>
      <c r="J144" s="212">
        <f>ROUND(I144*H144,2)</f>
        <v>0</v>
      </c>
      <c r="K144" s="208" t="s">
        <v>143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281</v>
      </c>
      <c r="AT144" s="217" t="s">
        <v>139</v>
      </c>
      <c r="AU144" s="217" t="s">
        <v>81</v>
      </c>
      <c r="AY144" s="19" t="s">
        <v>136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281</v>
      </c>
      <c r="BM144" s="217" t="s">
        <v>853</v>
      </c>
    </row>
    <row r="145" s="2" customFormat="1">
      <c r="A145" s="40"/>
      <c r="B145" s="41"/>
      <c r="C145" s="42"/>
      <c r="D145" s="219" t="s">
        <v>146</v>
      </c>
      <c r="E145" s="42"/>
      <c r="F145" s="220" t="s">
        <v>854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146</v>
      </c>
      <c r="AU145" s="19" t="s">
        <v>81</v>
      </c>
    </row>
    <row r="146" s="2" customFormat="1" ht="16.5" customHeight="1">
      <c r="A146" s="40"/>
      <c r="B146" s="41"/>
      <c r="C146" s="206" t="s">
        <v>353</v>
      </c>
      <c r="D146" s="206" t="s">
        <v>139</v>
      </c>
      <c r="E146" s="207" t="s">
        <v>855</v>
      </c>
      <c r="F146" s="208" t="s">
        <v>856</v>
      </c>
      <c r="G146" s="209" t="s">
        <v>142</v>
      </c>
      <c r="H146" s="210">
        <v>10</v>
      </c>
      <c r="I146" s="211"/>
      <c r="J146" s="212">
        <f>ROUND(I146*H146,2)</f>
        <v>0</v>
      </c>
      <c r="K146" s="208" t="s">
        <v>143</v>
      </c>
      <c r="L146" s="46"/>
      <c r="M146" s="213" t="s">
        <v>19</v>
      </c>
      <c r="N146" s="214" t="s">
        <v>42</v>
      </c>
      <c r="O146" s="86"/>
      <c r="P146" s="215">
        <f>O146*H146</f>
        <v>0</v>
      </c>
      <c r="Q146" s="215">
        <v>0.00012999999999999999</v>
      </c>
      <c r="R146" s="215">
        <f>Q146*H146</f>
        <v>0.0012999999999999999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281</v>
      </c>
      <c r="AT146" s="217" t="s">
        <v>139</v>
      </c>
      <c r="AU146" s="217" t="s">
        <v>81</v>
      </c>
      <c r="AY146" s="19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79</v>
      </c>
      <c r="BK146" s="218">
        <f>ROUND(I146*H146,2)</f>
        <v>0</v>
      </c>
      <c r="BL146" s="19" t="s">
        <v>281</v>
      </c>
      <c r="BM146" s="217" t="s">
        <v>857</v>
      </c>
    </row>
    <row r="147" s="2" customFormat="1">
      <c r="A147" s="40"/>
      <c r="B147" s="41"/>
      <c r="C147" s="42"/>
      <c r="D147" s="219" t="s">
        <v>146</v>
      </c>
      <c r="E147" s="42"/>
      <c r="F147" s="220" t="s">
        <v>858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146</v>
      </c>
      <c r="AU147" s="19" t="s">
        <v>81</v>
      </c>
    </row>
    <row r="148" s="2" customFormat="1" ht="16.5" customHeight="1">
      <c r="A148" s="40"/>
      <c r="B148" s="41"/>
      <c r="C148" s="206" t="s">
        <v>358</v>
      </c>
      <c r="D148" s="206" t="s">
        <v>139</v>
      </c>
      <c r="E148" s="207" t="s">
        <v>859</v>
      </c>
      <c r="F148" s="208" t="s">
        <v>860</v>
      </c>
      <c r="G148" s="209" t="s">
        <v>142</v>
      </c>
      <c r="H148" s="210">
        <v>6</v>
      </c>
      <c r="I148" s="211"/>
      <c r="J148" s="212">
        <f>ROUND(I148*H148,2)</f>
        <v>0</v>
      </c>
      <c r="K148" s="208" t="s">
        <v>143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0.00021000000000000001</v>
      </c>
      <c r="R148" s="215">
        <f>Q148*H148</f>
        <v>0.0012600000000000001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281</v>
      </c>
      <c r="AT148" s="217" t="s">
        <v>139</v>
      </c>
      <c r="AU148" s="217" t="s">
        <v>81</v>
      </c>
      <c r="AY148" s="19" t="s">
        <v>136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281</v>
      </c>
      <c r="BM148" s="217" t="s">
        <v>861</v>
      </c>
    </row>
    <row r="149" s="2" customFormat="1">
      <c r="A149" s="40"/>
      <c r="B149" s="41"/>
      <c r="C149" s="42"/>
      <c r="D149" s="219" t="s">
        <v>146</v>
      </c>
      <c r="E149" s="42"/>
      <c r="F149" s="220" t="s">
        <v>862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146</v>
      </c>
      <c r="AU149" s="19" t="s">
        <v>81</v>
      </c>
    </row>
    <row r="150" s="2" customFormat="1" ht="24.15" customHeight="1">
      <c r="A150" s="40"/>
      <c r="B150" s="41"/>
      <c r="C150" s="206" t="s">
        <v>364</v>
      </c>
      <c r="D150" s="206" t="s">
        <v>139</v>
      </c>
      <c r="E150" s="207" t="s">
        <v>863</v>
      </c>
      <c r="F150" s="208" t="s">
        <v>864</v>
      </c>
      <c r="G150" s="209" t="s">
        <v>571</v>
      </c>
      <c r="H150" s="210">
        <v>67</v>
      </c>
      <c r="I150" s="211"/>
      <c r="J150" s="212">
        <f>ROUND(I150*H150,2)</f>
        <v>0</v>
      </c>
      <c r="K150" s="208" t="s">
        <v>143</v>
      </c>
      <c r="L150" s="46"/>
      <c r="M150" s="213" t="s">
        <v>19</v>
      </c>
      <c r="N150" s="214" t="s">
        <v>42</v>
      </c>
      <c r="O150" s="86"/>
      <c r="P150" s="215">
        <f>O150*H150</f>
        <v>0</v>
      </c>
      <c r="Q150" s="215">
        <v>0.00019000000000000001</v>
      </c>
      <c r="R150" s="215">
        <f>Q150*H150</f>
        <v>0.01273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281</v>
      </c>
      <c r="AT150" s="217" t="s">
        <v>139</v>
      </c>
      <c r="AU150" s="217" t="s">
        <v>81</v>
      </c>
      <c r="AY150" s="19" t="s">
        <v>136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281</v>
      </c>
      <c r="BM150" s="217" t="s">
        <v>865</v>
      </c>
    </row>
    <row r="151" s="2" customFormat="1">
      <c r="A151" s="40"/>
      <c r="B151" s="41"/>
      <c r="C151" s="42"/>
      <c r="D151" s="219" t="s">
        <v>146</v>
      </c>
      <c r="E151" s="42"/>
      <c r="F151" s="220" t="s">
        <v>866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146</v>
      </c>
      <c r="AU151" s="19" t="s">
        <v>81</v>
      </c>
    </row>
    <row r="152" s="2" customFormat="1" ht="21.75" customHeight="1">
      <c r="A152" s="40"/>
      <c r="B152" s="41"/>
      <c r="C152" s="206" t="s">
        <v>371</v>
      </c>
      <c r="D152" s="206" t="s">
        <v>139</v>
      </c>
      <c r="E152" s="207" t="s">
        <v>867</v>
      </c>
      <c r="F152" s="208" t="s">
        <v>868</v>
      </c>
      <c r="G152" s="209" t="s">
        <v>571</v>
      </c>
      <c r="H152" s="210">
        <v>67</v>
      </c>
      <c r="I152" s="211"/>
      <c r="J152" s="212">
        <f>ROUND(I152*H152,2)</f>
        <v>0</v>
      </c>
      <c r="K152" s="208" t="s">
        <v>143</v>
      </c>
      <c r="L152" s="46"/>
      <c r="M152" s="213" t="s">
        <v>19</v>
      </c>
      <c r="N152" s="214" t="s">
        <v>42</v>
      </c>
      <c r="O152" s="86"/>
      <c r="P152" s="215">
        <f>O152*H152</f>
        <v>0</v>
      </c>
      <c r="Q152" s="215">
        <v>1.0000000000000001E-05</v>
      </c>
      <c r="R152" s="215">
        <f>Q152*H152</f>
        <v>0.00067000000000000002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281</v>
      </c>
      <c r="AT152" s="217" t="s">
        <v>139</v>
      </c>
      <c r="AU152" s="217" t="s">
        <v>81</v>
      </c>
      <c r="AY152" s="19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79</v>
      </c>
      <c r="BK152" s="218">
        <f>ROUND(I152*H152,2)</f>
        <v>0</v>
      </c>
      <c r="BL152" s="19" t="s">
        <v>281</v>
      </c>
      <c r="BM152" s="217" t="s">
        <v>869</v>
      </c>
    </row>
    <row r="153" s="2" customFormat="1">
      <c r="A153" s="40"/>
      <c r="B153" s="41"/>
      <c r="C153" s="42"/>
      <c r="D153" s="219" t="s">
        <v>146</v>
      </c>
      <c r="E153" s="42"/>
      <c r="F153" s="220" t="s">
        <v>870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146</v>
      </c>
      <c r="AU153" s="19" t="s">
        <v>81</v>
      </c>
    </row>
    <row r="154" s="2" customFormat="1" ht="24.15" customHeight="1">
      <c r="A154" s="40"/>
      <c r="B154" s="41"/>
      <c r="C154" s="206" t="s">
        <v>376</v>
      </c>
      <c r="D154" s="206" t="s">
        <v>139</v>
      </c>
      <c r="E154" s="207" t="s">
        <v>871</v>
      </c>
      <c r="F154" s="208" t="s">
        <v>872</v>
      </c>
      <c r="G154" s="209" t="s">
        <v>345</v>
      </c>
      <c r="H154" s="210">
        <v>0.069000000000000006</v>
      </c>
      <c r="I154" s="211"/>
      <c r="J154" s="212">
        <f>ROUND(I154*H154,2)</f>
        <v>0</v>
      </c>
      <c r="K154" s="208" t="s">
        <v>143</v>
      </c>
      <c r="L154" s="46"/>
      <c r="M154" s="213" t="s">
        <v>19</v>
      </c>
      <c r="N154" s="214" t="s">
        <v>42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281</v>
      </c>
      <c r="AT154" s="217" t="s">
        <v>139</v>
      </c>
      <c r="AU154" s="217" t="s">
        <v>81</v>
      </c>
      <c r="AY154" s="19" t="s">
        <v>136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79</v>
      </c>
      <c r="BK154" s="218">
        <f>ROUND(I154*H154,2)</f>
        <v>0</v>
      </c>
      <c r="BL154" s="19" t="s">
        <v>281</v>
      </c>
      <c r="BM154" s="217" t="s">
        <v>873</v>
      </c>
    </row>
    <row r="155" s="2" customFormat="1">
      <c r="A155" s="40"/>
      <c r="B155" s="41"/>
      <c r="C155" s="42"/>
      <c r="D155" s="219" t="s">
        <v>146</v>
      </c>
      <c r="E155" s="42"/>
      <c r="F155" s="220" t="s">
        <v>874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146</v>
      </c>
      <c r="AU155" s="19" t="s">
        <v>81</v>
      </c>
    </row>
    <row r="156" s="12" customFormat="1" ht="22.8" customHeight="1">
      <c r="A156" s="12"/>
      <c r="B156" s="190"/>
      <c r="C156" s="191"/>
      <c r="D156" s="192" t="s">
        <v>70</v>
      </c>
      <c r="E156" s="204" t="s">
        <v>875</v>
      </c>
      <c r="F156" s="204" t="s">
        <v>876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SUM(P157:P182)</f>
        <v>0</v>
      </c>
      <c r="Q156" s="198"/>
      <c r="R156" s="199">
        <f>SUM(R157:R182)</f>
        <v>0.087670000000000012</v>
      </c>
      <c r="S156" s="198"/>
      <c r="T156" s="200">
        <f>SUM(T157:T182)</f>
        <v>0.34782000000000002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81</v>
      </c>
      <c r="AT156" s="202" t="s">
        <v>70</v>
      </c>
      <c r="AU156" s="202" t="s">
        <v>79</v>
      </c>
      <c r="AY156" s="201" t="s">
        <v>136</v>
      </c>
      <c r="BK156" s="203">
        <f>SUM(BK157:BK182)</f>
        <v>0</v>
      </c>
    </row>
    <row r="157" s="2" customFormat="1" ht="21.75" customHeight="1">
      <c r="A157" s="40"/>
      <c r="B157" s="41"/>
      <c r="C157" s="206" t="s">
        <v>385</v>
      </c>
      <c r="D157" s="206" t="s">
        <v>139</v>
      </c>
      <c r="E157" s="207" t="s">
        <v>877</v>
      </c>
      <c r="F157" s="208" t="s">
        <v>878</v>
      </c>
      <c r="G157" s="209" t="s">
        <v>707</v>
      </c>
      <c r="H157" s="210">
        <v>2</v>
      </c>
      <c r="I157" s="211"/>
      <c r="J157" s="212">
        <f>ROUND(I157*H157,2)</f>
        <v>0</v>
      </c>
      <c r="K157" s="208" t="s">
        <v>143</v>
      </c>
      <c r="L157" s="46"/>
      <c r="M157" s="213" t="s">
        <v>19</v>
      </c>
      <c r="N157" s="214" t="s">
        <v>42</v>
      </c>
      <c r="O157" s="86"/>
      <c r="P157" s="215">
        <f>O157*H157</f>
        <v>0</v>
      </c>
      <c r="Q157" s="215">
        <v>0.016969999999999999</v>
      </c>
      <c r="R157" s="215">
        <f>Q157*H157</f>
        <v>0.033939999999999998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281</v>
      </c>
      <c r="AT157" s="217" t="s">
        <v>139</v>
      </c>
      <c r="AU157" s="217" t="s">
        <v>81</v>
      </c>
      <c r="AY157" s="19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79</v>
      </c>
      <c r="BK157" s="218">
        <f>ROUND(I157*H157,2)</f>
        <v>0</v>
      </c>
      <c r="BL157" s="19" t="s">
        <v>281</v>
      </c>
      <c r="BM157" s="217" t="s">
        <v>879</v>
      </c>
    </row>
    <row r="158" s="2" customFormat="1">
      <c r="A158" s="40"/>
      <c r="B158" s="41"/>
      <c r="C158" s="42"/>
      <c r="D158" s="219" t="s">
        <v>146</v>
      </c>
      <c r="E158" s="42"/>
      <c r="F158" s="220" t="s">
        <v>880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146</v>
      </c>
      <c r="AU158" s="19" t="s">
        <v>81</v>
      </c>
    </row>
    <row r="159" s="2" customFormat="1" ht="16.5" customHeight="1">
      <c r="A159" s="40"/>
      <c r="B159" s="41"/>
      <c r="C159" s="206" t="s">
        <v>391</v>
      </c>
      <c r="D159" s="206" t="s">
        <v>139</v>
      </c>
      <c r="E159" s="207" t="s">
        <v>881</v>
      </c>
      <c r="F159" s="208" t="s">
        <v>882</v>
      </c>
      <c r="G159" s="209" t="s">
        <v>707</v>
      </c>
      <c r="H159" s="210">
        <v>6</v>
      </c>
      <c r="I159" s="211"/>
      <c r="J159" s="212">
        <f>ROUND(I159*H159,2)</f>
        <v>0</v>
      </c>
      <c r="K159" s="208" t="s">
        <v>143</v>
      </c>
      <c r="L159" s="46"/>
      <c r="M159" s="213" t="s">
        <v>19</v>
      </c>
      <c r="N159" s="214" t="s">
        <v>42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0.019460000000000002</v>
      </c>
      <c r="T159" s="216">
        <f>S159*H159</f>
        <v>0.11676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281</v>
      </c>
      <c r="AT159" s="217" t="s">
        <v>139</v>
      </c>
      <c r="AU159" s="217" t="s">
        <v>81</v>
      </c>
      <c r="AY159" s="19" t="s">
        <v>136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79</v>
      </c>
      <c r="BK159" s="218">
        <f>ROUND(I159*H159,2)</f>
        <v>0</v>
      </c>
      <c r="BL159" s="19" t="s">
        <v>281</v>
      </c>
      <c r="BM159" s="217" t="s">
        <v>883</v>
      </c>
    </row>
    <row r="160" s="2" customFormat="1">
      <c r="A160" s="40"/>
      <c r="B160" s="41"/>
      <c r="C160" s="42"/>
      <c r="D160" s="219" t="s">
        <v>146</v>
      </c>
      <c r="E160" s="42"/>
      <c r="F160" s="220" t="s">
        <v>884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146</v>
      </c>
      <c r="AU160" s="19" t="s">
        <v>81</v>
      </c>
    </row>
    <row r="161" s="2" customFormat="1" ht="24.15" customHeight="1">
      <c r="A161" s="40"/>
      <c r="B161" s="41"/>
      <c r="C161" s="206" t="s">
        <v>397</v>
      </c>
      <c r="D161" s="206" t="s">
        <v>139</v>
      </c>
      <c r="E161" s="207" t="s">
        <v>885</v>
      </c>
      <c r="F161" s="208" t="s">
        <v>886</v>
      </c>
      <c r="G161" s="209" t="s">
        <v>707</v>
      </c>
      <c r="H161" s="210">
        <v>3</v>
      </c>
      <c r="I161" s="211"/>
      <c r="J161" s="212">
        <f>ROUND(I161*H161,2)</f>
        <v>0</v>
      </c>
      <c r="K161" s="208" t="s">
        <v>143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0.014970000000000001</v>
      </c>
      <c r="R161" s="215">
        <f>Q161*H161</f>
        <v>0.044910000000000005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281</v>
      </c>
      <c r="AT161" s="217" t="s">
        <v>139</v>
      </c>
      <c r="AU161" s="217" t="s">
        <v>81</v>
      </c>
      <c r="AY161" s="19" t="s">
        <v>136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79</v>
      </c>
      <c r="BK161" s="218">
        <f>ROUND(I161*H161,2)</f>
        <v>0</v>
      </c>
      <c r="BL161" s="19" t="s">
        <v>281</v>
      </c>
      <c r="BM161" s="217" t="s">
        <v>887</v>
      </c>
    </row>
    <row r="162" s="2" customFormat="1">
      <c r="A162" s="40"/>
      <c r="B162" s="41"/>
      <c r="C162" s="42"/>
      <c r="D162" s="219" t="s">
        <v>146</v>
      </c>
      <c r="E162" s="42"/>
      <c r="F162" s="220" t="s">
        <v>888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146</v>
      </c>
      <c r="AU162" s="19" t="s">
        <v>81</v>
      </c>
    </row>
    <row r="163" s="2" customFormat="1" ht="16.5" customHeight="1">
      <c r="A163" s="40"/>
      <c r="B163" s="41"/>
      <c r="C163" s="206" t="s">
        <v>405</v>
      </c>
      <c r="D163" s="206" t="s">
        <v>139</v>
      </c>
      <c r="E163" s="207" t="s">
        <v>889</v>
      </c>
      <c r="F163" s="208" t="s">
        <v>890</v>
      </c>
      <c r="G163" s="209" t="s">
        <v>707</v>
      </c>
      <c r="H163" s="210">
        <v>8</v>
      </c>
      <c r="I163" s="211"/>
      <c r="J163" s="212">
        <f>ROUND(I163*H163,2)</f>
        <v>0</v>
      </c>
      <c r="K163" s="208" t="s">
        <v>143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0.024500000000000001</v>
      </c>
      <c r="T163" s="216">
        <f>S163*H163</f>
        <v>0.19600000000000001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281</v>
      </c>
      <c r="AT163" s="217" t="s">
        <v>139</v>
      </c>
      <c r="AU163" s="217" t="s">
        <v>81</v>
      </c>
      <c r="AY163" s="19" t="s">
        <v>136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79</v>
      </c>
      <c r="BK163" s="218">
        <f>ROUND(I163*H163,2)</f>
        <v>0</v>
      </c>
      <c r="BL163" s="19" t="s">
        <v>281</v>
      </c>
      <c r="BM163" s="217" t="s">
        <v>891</v>
      </c>
    </row>
    <row r="164" s="2" customFormat="1">
      <c r="A164" s="40"/>
      <c r="B164" s="41"/>
      <c r="C164" s="42"/>
      <c r="D164" s="219" t="s">
        <v>146</v>
      </c>
      <c r="E164" s="42"/>
      <c r="F164" s="220" t="s">
        <v>892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146</v>
      </c>
      <c r="AU164" s="19" t="s">
        <v>81</v>
      </c>
    </row>
    <row r="165" s="2" customFormat="1" ht="16.5" customHeight="1">
      <c r="A165" s="40"/>
      <c r="B165" s="41"/>
      <c r="C165" s="206" t="s">
        <v>410</v>
      </c>
      <c r="D165" s="206" t="s">
        <v>139</v>
      </c>
      <c r="E165" s="207" t="s">
        <v>893</v>
      </c>
      <c r="F165" s="208" t="s">
        <v>894</v>
      </c>
      <c r="G165" s="209" t="s">
        <v>707</v>
      </c>
      <c r="H165" s="210">
        <v>6</v>
      </c>
      <c r="I165" s="211"/>
      <c r="J165" s="212">
        <f>ROUND(I165*H165,2)</f>
        <v>0</v>
      </c>
      <c r="K165" s="208" t="s">
        <v>143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0.00085999999999999998</v>
      </c>
      <c r="T165" s="216">
        <f>S165*H165</f>
        <v>0.0051599999999999997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281</v>
      </c>
      <c r="AT165" s="217" t="s">
        <v>139</v>
      </c>
      <c r="AU165" s="217" t="s">
        <v>81</v>
      </c>
      <c r="AY165" s="19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79</v>
      </c>
      <c r="BK165" s="218">
        <f>ROUND(I165*H165,2)</f>
        <v>0</v>
      </c>
      <c r="BL165" s="19" t="s">
        <v>281</v>
      </c>
      <c r="BM165" s="217" t="s">
        <v>895</v>
      </c>
    </row>
    <row r="166" s="2" customFormat="1">
      <c r="A166" s="40"/>
      <c r="B166" s="41"/>
      <c r="C166" s="42"/>
      <c r="D166" s="219" t="s">
        <v>146</v>
      </c>
      <c r="E166" s="42"/>
      <c r="F166" s="220" t="s">
        <v>896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146</v>
      </c>
      <c r="AU166" s="19" t="s">
        <v>81</v>
      </c>
    </row>
    <row r="167" s="2" customFormat="1" ht="16.5" customHeight="1">
      <c r="A167" s="40"/>
      <c r="B167" s="41"/>
      <c r="C167" s="206" t="s">
        <v>416</v>
      </c>
      <c r="D167" s="206" t="s">
        <v>139</v>
      </c>
      <c r="E167" s="207" t="s">
        <v>897</v>
      </c>
      <c r="F167" s="208" t="s">
        <v>898</v>
      </c>
      <c r="G167" s="209" t="s">
        <v>707</v>
      </c>
      <c r="H167" s="210">
        <v>1</v>
      </c>
      <c r="I167" s="211"/>
      <c r="J167" s="212">
        <f>ROUND(I167*H167,2)</f>
        <v>0</v>
      </c>
      <c r="K167" s="208" t="s">
        <v>143</v>
      </c>
      <c r="L167" s="46"/>
      <c r="M167" s="213" t="s">
        <v>19</v>
      </c>
      <c r="N167" s="214" t="s">
        <v>42</v>
      </c>
      <c r="O167" s="86"/>
      <c r="P167" s="215">
        <f>O167*H167</f>
        <v>0</v>
      </c>
      <c r="Q167" s="215">
        <v>0.0018</v>
      </c>
      <c r="R167" s="215">
        <f>Q167*H167</f>
        <v>0.0018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281</v>
      </c>
      <c r="AT167" s="217" t="s">
        <v>139</v>
      </c>
      <c r="AU167" s="217" t="s">
        <v>81</v>
      </c>
      <c r="AY167" s="19" t="s">
        <v>136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79</v>
      </c>
      <c r="BK167" s="218">
        <f>ROUND(I167*H167,2)</f>
        <v>0</v>
      </c>
      <c r="BL167" s="19" t="s">
        <v>281</v>
      </c>
      <c r="BM167" s="217" t="s">
        <v>899</v>
      </c>
    </row>
    <row r="168" s="2" customFormat="1">
      <c r="A168" s="40"/>
      <c r="B168" s="41"/>
      <c r="C168" s="42"/>
      <c r="D168" s="219" t="s">
        <v>146</v>
      </c>
      <c r="E168" s="42"/>
      <c r="F168" s="220" t="s">
        <v>900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146</v>
      </c>
      <c r="AU168" s="19" t="s">
        <v>81</v>
      </c>
    </row>
    <row r="169" s="2" customFormat="1" ht="16.5" customHeight="1">
      <c r="A169" s="40"/>
      <c r="B169" s="41"/>
      <c r="C169" s="206" t="s">
        <v>421</v>
      </c>
      <c r="D169" s="206" t="s">
        <v>139</v>
      </c>
      <c r="E169" s="207" t="s">
        <v>901</v>
      </c>
      <c r="F169" s="208" t="s">
        <v>902</v>
      </c>
      <c r="G169" s="209" t="s">
        <v>707</v>
      </c>
      <c r="H169" s="210">
        <v>3</v>
      </c>
      <c r="I169" s="211"/>
      <c r="J169" s="212">
        <f>ROUND(I169*H169,2)</f>
        <v>0</v>
      </c>
      <c r="K169" s="208" t="s">
        <v>143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0.0018</v>
      </c>
      <c r="R169" s="215">
        <f>Q169*H169</f>
        <v>0.0054000000000000003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281</v>
      </c>
      <c r="AT169" s="217" t="s">
        <v>139</v>
      </c>
      <c r="AU169" s="217" t="s">
        <v>81</v>
      </c>
      <c r="AY169" s="19" t="s">
        <v>136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281</v>
      </c>
      <c r="BM169" s="217" t="s">
        <v>903</v>
      </c>
    </row>
    <row r="170" s="2" customFormat="1">
      <c r="A170" s="40"/>
      <c r="B170" s="41"/>
      <c r="C170" s="42"/>
      <c r="D170" s="219" t="s">
        <v>146</v>
      </c>
      <c r="E170" s="42"/>
      <c r="F170" s="220" t="s">
        <v>904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146</v>
      </c>
      <c r="AU170" s="19" t="s">
        <v>81</v>
      </c>
    </row>
    <row r="171" s="2" customFormat="1" ht="16.5" customHeight="1">
      <c r="A171" s="40"/>
      <c r="B171" s="41"/>
      <c r="C171" s="206" t="s">
        <v>428</v>
      </c>
      <c r="D171" s="206" t="s">
        <v>139</v>
      </c>
      <c r="E171" s="207" t="s">
        <v>905</v>
      </c>
      <c r="F171" s="208" t="s">
        <v>906</v>
      </c>
      <c r="G171" s="209" t="s">
        <v>142</v>
      </c>
      <c r="H171" s="210">
        <v>8</v>
      </c>
      <c r="I171" s="211"/>
      <c r="J171" s="212">
        <f>ROUND(I171*H171,2)</f>
        <v>0</v>
      </c>
      <c r="K171" s="208" t="s">
        <v>143</v>
      </c>
      <c r="L171" s="46"/>
      <c r="M171" s="213" t="s">
        <v>19</v>
      </c>
      <c r="N171" s="214" t="s">
        <v>42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0.0022499999999999998</v>
      </c>
      <c r="T171" s="216">
        <f>S171*H171</f>
        <v>0.017999999999999999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281</v>
      </c>
      <c r="AT171" s="217" t="s">
        <v>139</v>
      </c>
      <c r="AU171" s="217" t="s">
        <v>81</v>
      </c>
      <c r="AY171" s="19" t="s">
        <v>136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79</v>
      </c>
      <c r="BK171" s="218">
        <f>ROUND(I171*H171,2)</f>
        <v>0</v>
      </c>
      <c r="BL171" s="19" t="s">
        <v>281</v>
      </c>
      <c r="BM171" s="217" t="s">
        <v>907</v>
      </c>
    </row>
    <row r="172" s="2" customFormat="1">
      <c r="A172" s="40"/>
      <c r="B172" s="41"/>
      <c r="C172" s="42"/>
      <c r="D172" s="219" t="s">
        <v>146</v>
      </c>
      <c r="E172" s="42"/>
      <c r="F172" s="220" t="s">
        <v>908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146</v>
      </c>
      <c r="AU172" s="19" t="s">
        <v>81</v>
      </c>
    </row>
    <row r="173" s="2" customFormat="1" ht="16.5" customHeight="1">
      <c r="A173" s="40"/>
      <c r="B173" s="41"/>
      <c r="C173" s="206" t="s">
        <v>434</v>
      </c>
      <c r="D173" s="206" t="s">
        <v>139</v>
      </c>
      <c r="E173" s="207" t="s">
        <v>909</v>
      </c>
      <c r="F173" s="208" t="s">
        <v>910</v>
      </c>
      <c r="G173" s="209" t="s">
        <v>142</v>
      </c>
      <c r="H173" s="210">
        <v>14</v>
      </c>
      <c r="I173" s="211"/>
      <c r="J173" s="212">
        <f>ROUND(I173*H173,2)</f>
        <v>0</v>
      </c>
      <c r="K173" s="208" t="s">
        <v>143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0.00084999999999999995</v>
      </c>
      <c r="T173" s="216">
        <f>S173*H173</f>
        <v>0.011899999999999999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281</v>
      </c>
      <c r="AT173" s="217" t="s">
        <v>139</v>
      </c>
      <c r="AU173" s="217" t="s">
        <v>81</v>
      </c>
      <c r="AY173" s="19" t="s">
        <v>136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79</v>
      </c>
      <c r="BK173" s="218">
        <f>ROUND(I173*H173,2)</f>
        <v>0</v>
      </c>
      <c r="BL173" s="19" t="s">
        <v>281</v>
      </c>
      <c r="BM173" s="217" t="s">
        <v>911</v>
      </c>
    </row>
    <row r="174" s="2" customFormat="1">
      <c r="A174" s="40"/>
      <c r="B174" s="41"/>
      <c r="C174" s="42"/>
      <c r="D174" s="219" t="s">
        <v>146</v>
      </c>
      <c r="E174" s="42"/>
      <c r="F174" s="220" t="s">
        <v>912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146</v>
      </c>
      <c r="AU174" s="19" t="s">
        <v>81</v>
      </c>
    </row>
    <row r="175" s="2" customFormat="1" ht="16.5" customHeight="1">
      <c r="A175" s="40"/>
      <c r="B175" s="41"/>
      <c r="C175" s="206" t="s">
        <v>439</v>
      </c>
      <c r="D175" s="206" t="s">
        <v>139</v>
      </c>
      <c r="E175" s="207" t="s">
        <v>913</v>
      </c>
      <c r="F175" s="208" t="s">
        <v>914</v>
      </c>
      <c r="G175" s="209" t="s">
        <v>142</v>
      </c>
      <c r="H175" s="210">
        <v>3</v>
      </c>
      <c r="I175" s="211"/>
      <c r="J175" s="212">
        <f>ROUND(I175*H175,2)</f>
        <v>0</v>
      </c>
      <c r="K175" s="208" t="s">
        <v>143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0.00024000000000000001</v>
      </c>
      <c r="R175" s="215">
        <f>Q175*H175</f>
        <v>0.00072000000000000005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281</v>
      </c>
      <c r="AT175" s="217" t="s">
        <v>139</v>
      </c>
      <c r="AU175" s="217" t="s">
        <v>81</v>
      </c>
      <c r="AY175" s="19" t="s">
        <v>136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79</v>
      </c>
      <c r="BK175" s="218">
        <f>ROUND(I175*H175,2)</f>
        <v>0</v>
      </c>
      <c r="BL175" s="19" t="s">
        <v>281</v>
      </c>
      <c r="BM175" s="217" t="s">
        <v>915</v>
      </c>
    </row>
    <row r="176" s="2" customFormat="1">
      <c r="A176" s="40"/>
      <c r="B176" s="41"/>
      <c r="C176" s="42"/>
      <c r="D176" s="219" t="s">
        <v>146</v>
      </c>
      <c r="E176" s="42"/>
      <c r="F176" s="220" t="s">
        <v>916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146</v>
      </c>
      <c r="AU176" s="19" t="s">
        <v>81</v>
      </c>
    </row>
    <row r="177" s="2" customFormat="1" ht="16.5" customHeight="1">
      <c r="A177" s="40"/>
      <c r="B177" s="41"/>
      <c r="C177" s="206" t="s">
        <v>443</v>
      </c>
      <c r="D177" s="206" t="s">
        <v>139</v>
      </c>
      <c r="E177" s="207" t="s">
        <v>917</v>
      </c>
      <c r="F177" s="208" t="s">
        <v>918</v>
      </c>
      <c r="G177" s="209" t="s">
        <v>142</v>
      </c>
      <c r="H177" s="210">
        <v>1</v>
      </c>
      <c r="I177" s="211"/>
      <c r="J177" s="212">
        <f>ROUND(I177*H177,2)</f>
        <v>0</v>
      </c>
      <c r="K177" s="208" t="s">
        <v>143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0.00027999999999999998</v>
      </c>
      <c r="R177" s="215">
        <f>Q177*H177</f>
        <v>0.00027999999999999998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281</v>
      </c>
      <c r="AT177" s="217" t="s">
        <v>139</v>
      </c>
      <c r="AU177" s="217" t="s">
        <v>81</v>
      </c>
      <c r="AY177" s="19" t="s">
        <v>136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281</v>
      </c>
      <c r="BM177" s="217" t="s">
        <v>919</v>
      </c>
    </row>
    <row r="178" s="2" customFormat="1">
      <c r="A178" s="40"/>
      <c r="B178" s="41"/>
      <c r="C178" s="42"/>
      <c r="D178" s="219" t="s">
        <v>146</v>
      </c>
      <c r="E178" s="42"/>
      <c r="F178" s="220" t="s">
        <v>920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146</v>
      </c>
      <c r="AU178" s="19" t="s">
        <v>81</v>
      </c>
    </row>
    <row r="179" s="2" customFormat="1" ht="16.5" customHeight="1">
      <c r="A179" s="40"/>
      <c r="B179" s="41"/>
      <c r="C179" s="206" t="s">
        <v>447</v>
      </c>
      <c r="D179" s="206" t="s">
        <v>139</v>
      </c>
      <c r="E179" s="207" t="s">
        <v>921</v>
      </c>
      <c r="F179" s="208" t="s">
        <v>922</v>
      </c>
      <c r="G179" s="209" t="s">
        <v>142</v>
      </c>
      <c r="H179" s="210">
        <v>2</v>
      </c>
      <c r="I179" s="211"/>
      <c r="J179" s="212">
        <f>ROUND(I179*H179,2)</f>
        <v>0</v>
      </c>
      <c r="K179" s="208" t="s">
        <v>143</v>
      </c>
      <c r="L179" s="46"/>
      <c r="M179" s="213" t="s">
        <v>19</v>
      </c>
      <c r="N179" s="214" t="s">
        <v>42</v>
      </c>
      <c r="O179" s="86"/>
      <c r="P179" s="215">
        <f>O179*H179</f>
        <v>0</v>
      </c>
      <c r="Q179" s="215">
        <v>0.00031</v>
      </c>
      <c r="R179" s="215">
        <f>Q179*H179</f>
        <v>0.00062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281</v>
      </c>
      <c r="AT179" s="217" t="s">
        <v>139</v>
      </c>
      <c r="AU179" s="217" t="s">
        <v>81</v>
      </c>
      <c r="AY179" s="19" t="s">
        <v>136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79</v>
      </c>
      <c r="BK179" s="218">
        <f>ROUND(I179*H179,2)</f>
        <v>0</v>
      </c>
      <c r="BL179" s="19" t="s">
        <v>281</v>
      </c>
      <c r="BM179" s="217" t="s">
        <v>923</v>
      </c>
    </row>
    <row r="180" s="2" customFormat="1">
      <c r="A180" s="40"/>
      <c r="B180" s="41"/>
      <c r="C180" s="42"/>
      <c r="D180" s="219" t="s">
        <v>146</v>
      </c>
      <c r="E180" s="42"/>
      <c r="F180" s="220" t="s">
        <v>924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146</v>
      </c>
      <c r="AU180" s="19" t="s">
        <v>81</v>
      </c>
    </row>
    <row r="181" s="2" customFormat="1" ht="24.15" customHeight="1">
      <c r="A181" s="40"/>
      <c r="B181" s="41"/>
      <c r="C181" s="206" t="s">
        <v>451</v>
      </c>
      <c r="D181" s="206" t="s">
        <v>139</v>
      </c>
      <c r="E181" s="207" t="s">
        <v>925</v>
      </c>
      <c r="F181" s="208" t="s">
        <v>926</v>
      </c>
      <c r="G181" s="209" t="s">
        <v>345</v>
      </c>
      <c r="H181" s="210">
        <v>0.087999999999999995</v>
      </c>
      <c r="I181" s="211"/>
      <c r="J181" s="212">
        <f>ROUND(I181*H181,2)</f>
        <v>0</v>
      </c>
      <c r="K181" s="208" t="s">
        <v>143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281</v>
      </c>
      <c r="AT181" s="217" t="s">
        <v>139</v>
      </c>
      <c r="AU181" s="217" t="s">
        <v>81</v>
      </c>
      <c r="AY181" s="19" t="s">
        <v>136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281</v>
      </c>
      <c r="BM181" s="217" t="s">
        <v>927</v>
      </c>
    </row>
    <row r="182" s="2" customFormat="1">
      <c r="A182" s="40"/>
      <c r="B182" s="41"/>
      <c r="C182" s="42"/>
      <c r="D182" s="219" t="s">
        <v>146</v>
      </c>
      <c r="E182" s="42"/>
      <c r="F182" s="220" t="s">
        <v>928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146</v>
      </c>
      <c r="AU182" s="19" t="s">
        <v>81</v>
      </c>
    </row>
    <row r="183" s="12" customFormat="1" ht="25.92" customHeight="1">
      <c r="A183" s="12"/>
      <c r="B183" s="190"/>
      <c r="C183" s="191"/>
      <c r="D183" s="192" t="s">
        <v>70</v>
      </c>
      <c r="E183" s="193" t="s">
        <v>929</v>
      </c>
      <c r="F183" s="193" t="s">
        <v>930</v>
      </c>
      <c r="G183" s="191"/>
      <c r="H183" s="191"/>
      <c r="I183" s="194"/>
      <c r="J183" s="195">
        <f>BK183</f>
        <v>0</v>
      </c>
      <c r="K183" s="191"/>
      <c r="L183" s="196"/>
      <c r="M183" s="197"/>
      <c r="N183" s="198"/>
      <c r="O183" s="198"/>
      <c r="P183" s="199">
        <f>SUM(P184:P187)</f>
        <v>0</v>
      </c>
      <c r="Q183" s="198"/>
      <c r="R183" s="199">
        <f>SUM(R184:R187)</f>
        <v>0</v>
      </c>
      <c r="S183" s="198"/>
      <c r="T183" s="200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144</v>
      </c>
      <c r="AT183" s="202" t="s">
        <v>70</v>
      </c>
      <c r="AU183" s="202" t="s">
        <v>71</v>
      </c>
      <c r="AY183" s="201" t="s">
        <v>136</v>
      </c>
      <c r="BK183" s="203">
        <f>SUM(BK184:BK187)</f>
        <v>0</v>
      </c>
    </row>
    <row r="184" s="2" customFormat="1" ht="16.5" customHeight="1">
      <c r="A184" s="40"/>
      <c r="B184" s="41"/>
      <c r="C184" s="206" t="s">
        <v>455</v>
      </c>
      <c r="D184" s="206" t="s">
        <v>139</v>
      </c>
      <c r="E184" s="207" t="s">
        <v>931</v>
      </c>
      <c r="F184" s="208" t="s">
        <v>932</v>
      </c>
      <c r="G184" s="209" t="s">
        <v>933</v>
      </c>
      <c r="H184" s="210">
        <v>28</v>
      </c>
      <c r="I184" s="211"/>
      <c r="J184" s="212">
        <f>ROUND(I184*H184,2)</f>
        <v>0</v>
      </c>
      <c r="K184" s="208" t="s">
        <v>19</v>
      </c>
      <c r="L184" s="46"/>
      <c r="M184" s="213" t="s">
        <v>19</v>
      </c>
      <c r="N184" s="214" t="s">
        <v>42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667</v>
      </c>
      <c r="AT184" s="217" t="s">
        <v>139</v>
      </c>
      <c r="AU184" s="217" t="s">
        <v>79</v>
      </c>
      <c r="AY184" s="19" t="s">
        <v>136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79</v>
      </c>
      <c r="BK184" s="218">
        <f>ROUND(I184*H184,2)</f>
        <v>0</v>
      </c>
      <c r="BL184" s="19" t="s">
        <v>667</v>
      </c>
      <c r="BM184" s="217" t="s">
        <v>934</v>
      </c>
    </row>
    <row r="185" s="2" customFormat="1" ht="21.75" customHeight="1">
      <c r="A185" s="40"/>
      <c r="B185" s="41"/>
      <c r="C185" s="206" t="s">
        <v>459</v>
      </c>
      <c r="D185" s="206" t="s">
        <v>139</v>
      </c>
      <c r="E185" s="207" t="s">
        <v>935</v>
      </c>
      <c r="F185" s="208" t="s">
        <v>936</v>
      </c>
      <c r="G185" s="209" t="s">
        <v>933</v>
      </c>
      <c r="H185" s="210">
        <v>28</v>
      </c>
      <c r="I185" s="211"/>
      <c r="J185" s="212">
        <f>ROUND(I185*H185,2)</f>
        <v>0</v>
      </c>
      <c r="K185" s="208" t="s">
        <v>143</v>
      </c>
      <c r="L185" s="46"/>
      <c r="M185" s="213" t="s">
        <v>19</v>
      </c>
      <c r="N185" s="214" t="s">
        <v>42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667</v>
      </c>
      <c r="AT185" s="217" t="s">
        <v>139</v>
      </c>
      <c r="AU185" s="217" t="s">
        <v>79</v>
      </c>
      <c r="AY185" s="19" t="s">
        <v>136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79</v>
      </c>
      <c r="BK185" s="218">
        <f>ROUND(I185*H185,2)</f>
        <v>0</v>
      </c>
      <c r="BL185" s="19" t="s">
        <v>667</v>
      </c>
      <c r="BM185" s="217" t="s">
        <v>937</v>
      </c>
    </row>
    <row r="186" s="2" customFormat="1">
      <c r="A186" s="40"/>
      <c r="B186" s="41"/>
      <c r="C186" s="42"/>
      <c r="D186" s="219" t="s">
        <v>146</v>
      </c>
      <c r="E186" s="42"/>
      <c r="F186" s="220" t="s">
        <v>938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146</v>
      </c>
      <c r="AU186" s="19" t="s">
        <v>79</v>
      </c>
    </row>
    <row r="187" s="2" customFormat="1" ht="24.15" customHeight="1">
      <c r="A187" s="40"/>
      <c r="B187" s="41"/>
      <c r="C187" s="206" t="s">
        <v>463</v>
      </c>
      <c r="D187" s="206" t="s">
        <v>139</v>
      </c>
      <c r="E187" s="207" t="s">
        <v>939</v>
      </c>
      <c r="F187" s="208" t="s">
        <v>940</v>
      </c>
      <c r="G187" s="209" t="s">
        <v>933</v>
      </c>
      <c r="H187" s="210">
        <v>20</v>
      </c>
      <c r="I187" s="211"/>
      <c r="J187" s="212">
        <f>ROUND(I187*H187,2)</f>
        <v>0</v>
      </c>
      <c r="K187" s="208" t="s">
        <v>19</v>
      </c>
      <c r="L187" s="46"/>
      <c r="M187" s="279" t="s">
        <v>19</v>
      </c>
      <c r="N187" s="280" t="s">
        <v>42</v>
      </c>
      <c r="O187" s="281"/>
      <c r="P187" s="282">
        <f>O187*H187</f>
        <v>0</v>
      </c>
      <c r="Q187" s="282">
        <v>0</v>
      </c>
      <c r="R187" s="282">
        <f>Q187*H187</f>
        <v>0</v>
      </c>
      <c r="S187" s="282">
        <v>0</v>
      </c>
      <c r="T187" s="28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667</v>
      </c>
      <c r="AT187" s="217" t="s">
        <v>139</v>
      </c>
      <c r="AU187" s="217" t="s">
        <v>79</v>
      </c>
      <c r="AY187" s="19" t="s">
        <v>136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79</v>
      </c>
      <c r="BK187" s="218">
        <f>ROUND(I187*H187,2)</f>
        <v>0</v>
      </c>
      <c r="BL187" s="19" t="s">
        <v>667</v>
      </c>
      <c r="BM187" s="217" t="s">
        <v>941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ryJrMAIEVrLkgJhB62tO9v+MJ6UDc8IzeKdOZhzUNC7lbCUdc8N/RaYL2Gaaq5Oe8TPQW7v9cfMFwNywha+V2Q==" hashValue="KBovXPI9T5rDtzfB/Daj4hGLWnSdmKD6sLKpntR7BbXsWjZLDoMcVdlH5EKB6agIzW+axyFAzVKRvbRvVvKeYQ==" algorithmName="SHA-512" password="CC35"/>
  <autoFilter ref="C86:K18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1/974031132"/>
    <hyperlink ref="F93" r:id="rId2" display="https://podminky.urs.cz/item/CS_URS_2022_01/974031143"/>
    <hyperlink ref="F95" r:id="rId3" display="https://podminky.urs.cz/item/CS_URS_2022_01/974031145"/>
    <hyperlink ref="F98" r:id="rId4" display="https://podminky.urs.cz/item/CS_URS_2022_01/997013111"/>
    <hyperlink ref="F100" r:id="rId5" display="https://podminky.urs.cz/item/CS_URS_2022_01/997013501"/>
    <hyperlink ref="F102" r:id="rId6" display="https://podminky.urs.cz/item/CS_URS_2022_01/997013509"/>
    <hyperlink ref="F105" r:id="rId7" display="https://podminky.urs.cz/item/CS_URS_2022_01/997013609"/>
    <hyperlink ref="F110" r:id="rId8" display="https://podminky.urs.cz/item/CS_URS_2022_01/721171803"/>
    <hyperlink ref="F112" r:id="rId9" display="https://podminky.urs.cz/item/CS_URS_2022_01/721171905"/>
    <hyperlink ref="F114" r:id="rId10" display="https://podminky.urs.cz/item/CS_URS_2022_01/721171915"/>
    <hyperlink ref="F116" r:id="rId11" display="https://podminky.urs.cz/item/CS_URS_2022_01/721174025"/>
    <hyperlink ref="F118" r:id="rId12" display="https://podminky.urs.cz/item/CS_URS_2022_01/721174043"/>
    <hyperlink ref="F120" r:id="rId13" display="https://podminky.urs.cz/item/CS_URS_2022_01/721194104"/>
    <hyperlink ref="F122" r:id="rId14" display="https://podminky.urs.cz/item/CS_URS_2022_01/721194105"/>
    <hyperlink ref="F124" r:id="rId15" display="https://podminky.urs.cz/item/CS_URS_2022_01/721194109"/>
    <hyperlink ref="F126" r:id="rId16" display="https://podminky.urs.cz/item/CS_URS_2022_01/721290111"/>
    <hyperlink ref="F128" r:id="rId17" display="https://podminky.urs.cz/item/CS_URS_2022_01/998721102"/>
    <hyperlink ref="F131" r:id="rId18" display="https://podminky.urs.cz/item/CS_URS_2022_01/722160107"/>
    <hyperlink ref="F133" r:id="rId19" display="https://podminky.urs.cz/item/CS_URS_2022_01/722160108"/>
    <hyperlink ref="F135" r:id="rId20" display="https://podminky.urs.cz/item/CS_URS_2022_01/722160801"/>
    <hyperlink ref="F137" r:id="rId21" display="https://podminky.urs.cz/item/CS_URS_2022_01/722160954"/>
    <hyperlink ref="F139" r:id="rId22" display="https://podminky.urs.cz/item/CS_URS_2022_01/722160974"/>
    <hyperlink ref="F141" r:id="rId23" display="https://podminky.urs.cz/item/CS_URS_2022_01/722181211"/>
    <hyperlink ref="F143" r:id="rId24" display="https://podminky.urs.cz/item/CS_URS_2022_01/722181221"/>
    <hyperlink ref="F145" r:id="rId25" display="https://podminky.urs.cz/item/CS_URS_2022_01/722190401"/>
    <hyperlink ref="F147" r:id="rId26" display="https://podminky.urs.cz/item/CS_URS_2022_01/722220111"/>
    <hyperlink ref="F149" r:id="rId27" display="https://podminky.urs.cz/item/CS_URS_2022_01/722232043"/>
    <hyperlink ref="F151" r:id="rId28" display="https://podminky.urs.cz/item/CS_URS_2022_01/722290226"/>
    <hyperlink ref="F153" r:id="rId29" display="https://podminky.urs.cz/item/CS_URS_2022_01/722290234"/>
    <hyperlink ref="F155" r:id="rId30" display="https://podminky.urs.cz/item/CS_URS_2022_01/998722102"/>
    <hyperlink ref="F158" r:id="rId31" display="https://podminky.urs.cz/item/CS_URS_2022_01/725112022"/>
    <hyperlink ref="F160" r:id="rId32" display="https://podminky.urs.cz/item/CS_URS_2022_01/725210821"/>
    <hyperlink ref="F162" r:id="rId33" display="https://podminky.urs.cz/item/CS_URS_2022_01/725211602"/>
    <hyperlink ref="F164" r:id="rId34" display="https://podminky.urs.cz/item/CS_URS_2022_01/725240812"/>
    <hyperlink ref="F166" r:id="rId35" display="https://podminky.urs.cz/item/CS_URS_2022_01/725820802"/>
    <hyperlink ref="F168" r:id="rId36" display="https://podminky.urs.cz/item/CS_URS_2022_01/725821329"/>
    <hyperlink ref="F170" r:id="rId37" display="https://podminky.urs.cz/item/CS_URS_2022_01/725822611"/>
    <hyperlink ref="F172" r:id="rId38" display="https://podminky.urs.cz/item/CS_URS_2022_01/725840850"/>
    <hyperlink ref="F174" r:id="rId39" display="https://podminky.urs.cz/item/CS_URS_2022_01/725860811"/>
    <hyperlink ref="F176" r:id="rId40" display="https://podminky.urs.cz/item/CS_URS_2022_01/725861102"/>
    <hyperlink ref="F178" r:id="rId41" display="https://podminky.urs.cz/item/CS_URS_2022_01/725862103"/>
    <hyperlink ref="F180" r:id="rId42" display="https://podminky.urs.cz/item/CS_URS_2022_01/725980123"/>
    <hyperlink ref="F182" r:id="rId43" display="https://podminky.urs.cz/item/CS_URS_2022_01/998725102"/>
    <hyperlink ref="F186" r:id="rId44" display="https://podminky.urs.cz/item/CS_URS_2022_01/HZS249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ROUND((SUM(BE81:BE86)),  2)</f>
        <v>0</v>
      </c>
      <c r="G33" s="40"/>
      <c r="H33" s="40"/>
      <c r="I33" s="150">
        <v>0.20999999999999999</v>
      </c>
      <c r="J33" s="149">
        <f>ROUND(((SUM(BE81:BE86))*I33),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ROUND((SUM(BF81:BF86)),  2)</f>
        <v>0</v>
      </c>
      <c r="G34" s="40"/>
      <c r="H34" s="40"/>
      <c r="I34" s="150">
        <v>0.14999999999999999</v>
      </c>
      <c r="J34" s="149">
        <f>ROUND(((SUM(BF81:BF86))*I34),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ROUND((SUM(BH81:BH86)),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Vzduchotechnika chlazení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Nemocnice ve F-M, El. Krásnohorské 321, F-M</v>
      </c>
      <c r="G54" s="42"/>
      <c r="H54" s="42"/>
      <c r="I54" s="34" t="s">
        <v>31</v>
      </c>
      <c r="J54" s="38" t="str">
        <f>E21</f>
        <v>Janda &amp; Zezula, Lomná 1895, Frenštát p.R.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700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943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Pracoviště skiaskopie Nemocnice ve Frýdku-Místku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04 - Vzduchotechnika chlazení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20. 4. 2022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Nemocnice ve F-M, El. Krásnohorské 321, F-M</v>
      </c>
      <c r="G77" s="42"/>
      <c r="H77" s="42"/>
      <c r="I77" s="34" t="s">
        <v>31</v>
      </c>
      <c r="J77" s="38" t="str">
        <f>E21</f>
        <v>Janda &amp; Zezula, Lomná 1895, Frenštát p.R.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122</v>
      </c>
      <c r="D80" s="182" t="s">
        <v>56</v>
      </c>
      <c r="E80" s="182" t="s">
        <v>52</v>
      </c>
      <c r="F80" s="182" t="s">
        <v>53</v>
      </c>
      <c r="G80" s="182" t="s">
        <v>123</v>
      </c>
      <c r="H80" s="182" t="s">
        <v>124</v>
      </c>
      <c r="I80" s="182" t="s">
        <v>125</v>
      </c>
      <c r="J80" s="182" t="s">
        <v>102</v>
      </c>
      <c r="K80" s="183" t="s">
        <v>126</v>
      </c>
      <c r="L80" s="184"/>
      <c r="M80" s="94" t="s">
        <v>19</v>
      </c>
      <c r="N80" s="95" t="s">
        <v>41</v>
      </c>
      <c r="O80" s="95" t="s">
        <v>127</v>
      </c>
      <c r="P80" s="95" t="s">
        <v>128</v>
      </c>
      <c r="Q80" s="95" t="s">
        <v>129</v>
      </c>
      <c r="R80" s="95" t="s">
        <v>130</v>
      </c>
      <c r="S80" s="95" t="s">
        <v>131</v>
      </c>
      <c r="T80" s="96" t="s">
        <v>132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133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411</v>
      </c>
      <c r="F82" s="193" t="s">
        <v>702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70</v>
      </c>
      <c r="AU82" s="202" t="s">
        <v>71</v>
      </c>
      <c r="AY82" s="201" t="s">
        <v>136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944</v>
      </c>
      <c r="F83" s="204" t="s">
        <v>945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70</v>
      </c>
      <c r="AU83" s="202" t="s">
        <v>79</v>
      </c>
      <c r="AY83" s="201" t="s">
        <v>136</v>
      </c>
      <c r="BK83" s="203">
        <f>SUM(BK84:BK86)</f>
        <v>0</v>
      </c>
    </row>
    <row r="84" s="2" customFormat="1" ht="16.5" customHeight="1">
      <c r="A84" s="40"/>
      <c r="B84" s="41"/>
      <c r="C84" s="206" t="s">
        <v>79</v>
      </c>
      <c r="D84" s="206" t="s">
        <v>139</v>
      </c>
      <c r="E84" s="207" t="s">
        <v>946</v>
      </c>
      <c r="F84" s="208" t="s">
        <v>947</v>
      </c>
      <c r="G84" s="209" t="s">
        <v>707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568</v>
      </c>
      <c r="AT84" s="217" t="s">
        <v>139</v>
      </c>
      <c r="AU84" s="217" t="s">
        <v>81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568</v>
      </c>
      <c r="BM84" s="217" t="s">
        <v>948</v>
      </c>
    </row>
    <row r="85" s="14" customFormat="1">
      <c r="A85" s="14"/>
      <c r="B85" s="235"/>
      <c r="C85" s="236"/>
      <c r="D85" s="226" t="s">
        <v>148</v>
      </c>
      <c r="E85" s="237" t="s">
        <v>19</v>
      </c>
      <c r="F85" s="238" t="s">
        <v>79</v>
      </c>
      <c r="G85" s="236"/>
      <c r="H85" s="239">
        <v>1</v>
      </c>
      <c r="I85" s="240"/>
      <c r="J85" s="236"/>
      <c r="K85" s="236"/>
      <c r="L85" s="241"/>
      <c r="M85" s="242"/>
      <c r="N85" s="243"/>
      <c r="O85" s="243"/>
      <c r="P85" s="243"/>
      <c r="Q85" s="243"/>
      <c r="R85" s="243"/>
      <c r="S85" s="243"/>
      <c r="T85" s="24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148</v>
      </c>
      <c r="AU85" s="245" t="s">
        <v>81</v>
      </c>
      <c r="AV85" s="14" t="s">
        <v>81</v>
      </c>
      <c r="AW85" s="14" t="s">
        <v>33</v>
      </c>
      <c r="AX85" s="14" t="s">
        <v>71</v>
      </c>
      <c r="AY85" s="245" t="s">
        <v>136</v>
      </c>
    </row>
    <row r="86" s="15" customFormat="1">
      <c r="A86" s="15"/>
      <c r="B86" s="246"/>
      <c r="C86" s="247"/>
      <c r="D86" s="226" t="s">
        <v>148</v>
      </c>
      <c r="E86" s="248" t="s">
        <v>19</v>
      </c>
      <c r="F86" s="249" t="s">
        <v>150</v>
      </c>
      <c r="G86" s="247"/>
      <c r="H86" s="250">
        <v>1</v>
      </c>
      <c r="I86" s="251"/>
      <c r="J86" s="247"/>
      <c r="K86" s="247"/>
      <c r="L86" s="252"/>
      <c r="M86" s="284"/>
      <c r="N86" s="285"/>
      <c r="O86" s="285"/>
      <c r="P86" s="285"/>
      <c r="Q86" s="285"/>
      <c r="R86" s="285"/>
      <c r="S86" s="285"/>
      <c r="T86" s="286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6" t="s">
        <v>148</v>
      </c>
      <c r="AU86" s="256" t="s">
        <v>81</v>
      </c>
      <c r="AV86" s="15" t="s">
        <v>144</v>
      </c>
      <c r="AW86" s="15" t="s">
        <v>33</v>
      </c>
      <c r="AX86" s="15" t="s">
        <v>79</v>
      </c>
      <c r="AY86" s="256" t="s">
        <v>136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0IsPH5mSP2En2NALri5nE1NmPng1Zu9ZVOeHZzrBzcKyC0LGqW5OvL0v5jNa1vKbpw8Pj3Q1ifKMsK+XF6gvAg==" hashValue="9TZpFfoBO0+eDmuvUqFvX/sp5tEPEj2AE1MkLvTavtcXOdrsopJKfsbjGJQlhp2zNX7N4+R9HGsmXDfZqJa+i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ROUND((SUM(BE81:BE86)),  2)</f>
        <v>0</v>
      </c>
      <c r="G33" s="40"/>
      <c r="H33" s="40"/>
      <c r="I33" s="150">
        <v>0.20999999999999999</v>
      </c>
      <c r="J33" s="149">
        <f>ROUND(((SUM(BE81:BE86))*I33),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ROUND((SUM(BF81:BF86)),  2)</f>
        <v>0</v>
      </c>
      <c r="G34" s="40"/>
      <c r="H34" s="40"/>
      <c r="I34" s="150">
        <v>0.14999999999999999</v>
      </c>
      <c r="J34" s="149">
        <f>ROUND(((SUM(BF81:BF86))*I34),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ROUND((SUM(BG81:BG86)),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ROUND((SUM(BH81:BH86)),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ROUND((SUM(BI81:BI86)),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Mediciální plyny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Nemocnice ve F-M, El. Krásnohorské 321, F-M</v>
      </c>
      <c r="G54" s="42"/>
      <c r="H54" s="42"/>
      <c r="I54" s="34" t="s">
        <v>31</v>
      </c>
      <c r="J54" s="38" t="str">
        <f>E21</f>
        <v>Janda &amp; Zezula, Lomná 1895, Frenštát p.R.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700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Pracoviště skiaskopie Nemocnice ve Frýdku-Místku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05 - Mediciální plyny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20. 4. 2022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Nemocnice ve F-M, El. Krásnohorské 321, F-M</v>
      </c>
      <c r="G77" s="42"/>
      <c r="H77" s="42"/>
      <c r="I77" s="34" t="s">
        <v>31</v>
      </c>
      <c r="J77" s="38" t="str">
        <f>E21</f>
        <v>Janda &amp; Zezula, Lomná 1895, Frenštát p.R.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122</v>
      </c>
      <c r="D80" s="182" t="s">
        <v>56</v>
      </c>
      <c r="E80" s="182" t="s">
        <v>52</v>
      </c>
      <c r="F80" s="182" t="s">
        <v>53</v>
      </c>
      <c r="G80" s="182" t="s">
        <v>123</v>
      </c>
      <c r="H80" s="182" t="s">
        <v>124</v>
      </c>
      <c r="I80" s="182" t="s">
        <v>125</v>
      </c>
      <c r="J80" s="182" t="s">
        <v>102</v>
      </c>
      <c r="K80" s="183" t="s">
        <v>126</v>
      </c>
      <c r="L80" s="184"/>
      <c r="M80" s="94" t="s">
        <v>19</v>
      </c>
      <c r="N80" s="95" t="s">
        <v>41</v>
      </c>
      <c r="O80" s="95" t="s">
        <v>127</v>
      </c>
      <c r="P80" s="95" t="s">
        <v>128</v>
      </c>
      <c r="Q80" s="95" t="s">
        <v>129</v>
      </c>
      <c r="R80" s="95" t="s">
        <v>130</v>
      </c>
      <c r="S80" s="95" t="s">
        <v>131</v>
      </c>
      <c r="T80" s="96" t="s">
        <v>132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133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70</v>
      </c>
      <c r="AU81" s="19" t="s">
        <v>103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70</v>
      </c>
      <c r="E82" s="193" t="s">
        <v>411</v>
      </c>
      <c r="F82" s="193" t="s">
        <v>702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70</v>
      </c>
      <c r="AU82" s="202" t="s">
        <v>71</v>
      </c>
      <c r="AY82" s="201" t="s">
        <v>136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70</v>
      </c>
      <c r="E83" s="204" t="s">
        <v>951</v>
      </c>
      <c r="F83" s="204" t="s">
        <v>952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70</v>
      </c>
      <c r="AU83" s="202" t="s">
        <v>79</v>
      </c>
      <c r="AY83" s="201" t="s">
        <v>136</v>
      </c>
      <c r="BK83" s="203">
        <f>SUM(BK84:BK86)</f>
        <v>0</v>
      </c>
    </row>
    <row r="84" s="2" customFormat="1" ht="16.5" customHeight="1">
      <c r="A84" s="40"/>
      <c r="B84" s="41"/>
      <c r="C84" s="206" t="s">
        <v>79</v>
      </c>
      <c r="D84" s="206" t="s">
        <v>139</v>
      </c>
      <c r="E84" s="207" t="s">
        <v>953</v>
      </c>
      <c r="F84" s="208" t="s">
        <v>954</v>
      </c>
      <c r="G84" s="209" t="s">
        <v>707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568</v>
      </c>
      <c r="AT84" s="217" t="s">
        <v>139</v>
      </c>
      <c r="AU84" s="217" t="s">
        <v>81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568</v>
      </c>
      <c r="BM84" s="217" t="s">
        <v>955</v>
      </c>
    </row>
    <row r="85" s="14" customFormat="1">
      <c r="A85" s="14"/>
      <c r="B85" s="235"/>
      <c r="C85" s="236"/>
      <c r="D85" s="226" t="s">
        <v>148</v>
      </c>
      <c r="E85" s="237" t="s">
        <v>19</v>
      </c>
      <c r="F85" s="238" t="s">
        <v>79</v>
      </c>
      <c r="G85" s="236"/>
      <c r="H85" s="239">
        <v>1</v>
      </c>
      <c r="I85" s="240"/>
      <c r="J85" s="236"/>
      <c r="K85" s="236"/>
      <c r="L85" s="241"/>
      <c r="M85" s="242"/>
      <c r="N85" s="243"/>
      <c r="O85" s="243"/>
      <c r="P85" s="243"/>
      <c r="Q85" s="243"/>
      <c r="R85" s="243"/>
      <c r="S85" s="243"/>
      <c r="T85" s="24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148</v>
      </c>
      <c r="AU85" s="245" t="s">
        <v>81</v>
      </c>
      <c r="AV85" s="14" t="s">
        <v>81</v>
      </c>
      <c r="AW85" s="14" t="s">
        <v>33</v>
      </c>
      <c r="AX85" s="14" t="s">
        <v>71</v>
      </c>
      <c r="AY85" s="245" t="s">
        <v>136</v>
      </c>
    </row>
    <row r="86" s="15" customFormat="1">
      <c r="A86" s="15"/>
      <c r="B86" s="246"/>
      <c r="C86" s="247"/>
      <c r="D86" s="226" t="s">
        <v>148</v>
      </c>
      <c r="E86" s="248" t="s">
        <v>19</v>
      </c>
      <c r="F86" s="249" t="s">
        <v>150</v>
      </c>
      <c r="G86" s="247"/>
      <c r="H86" s="250">
        <v>1</v>
      </c>
      <c r="I86" s="251"/>
      <c r="J86" s="247"/>
      <c r="K86" s="247"/>
      <c r="L86" s="252"/>
      <c r="M86" s="284"/>
      <c r="N86" s="285"/>
      <c r="O86" s="285"/>
      <c r="P86" s="285"/>
      <c r="Q86" s="285"/>
      <c r="R86" s="285"/>
      <c r="S86" s="285"/>
      <c r="T86" s="286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6" t="s">
        <v>148</v>
      </c>
      <c r="AU86" s="256" t="s">
        <v>81</v>
      </c>
      <c r="AV86" s="15" t="s">
        <v>144</v>
      </c>
      <c r="AW86" s="15" t="s">
        <v>33</v>
      </c>
      <c r="AX86" s="15" t="s">
        <v>79</v>
      </c>
      <c r="AY86" s="256" t="s">
        <v>136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/f0v+W+579ap+ec0Bvh3fTyJzlETNw/C/H//RSKJlOzowSO5Ul17Hy1wbXZQ57Q/9NN8f8qFuR3QWdLriiyBJQ==" hashValue="MOTbn8m2BU3RvJd1Mnwgm5NY3aSvZC4U1p4ufdJ9/tVPvQOUojoj1DyuRSiaSSdvrnQ8khUjNIFhhxZSqg4vj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Pracoviště skiaskopie Nemocnice ve Frýdku-Místku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20. 4. 2022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Nemocnice ve F-M, El. Krásnohorské 321, F-M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>Janda &amp; Zezula, Lomná 1895, Frenštát p.R.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Pracoviště skiaskopie Nemocnice ve Frýdku-Místku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RTG stativ a lékařské panely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Nemocnice ve F-M, El. Krásnohorské 321, F-M</v>
      </c>
      <c r="G54" s="42"/>
      <c r="H54" s="42"/>
      <c r="I54" s="34" t="s">
        <v>31</v>
      </c>
      <c r="J54" s="38" t="str">
        <f>E21</f>
        <v>Janda &amp; Zezula, Lomná 1895, Frenštát p.R.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119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121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Pracoviště skiaskopie Nemocnice ve Frýdku-Místku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06 - RTG stativ a lékařské panely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 xml:space="preserve"> </v>
      </c>
      <c r="G74" s="42"/>
      <c r="H74" s="42"/>
      <c r="I74" s="34" t="s">
        <v>23</v>
      </c>
      <c r="J74" s="74" t="str">
        <f>IF(J12="","",J12)</f>
        <v>20. 4. 2022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Nemocnice ve F-M, El. Krásnohorské 321, F-M</v>
      </c>
      <c r="G76" s="42"/>
      <c r="H76" s="42"/>
      <c r="I76" s="34" t="s">
        <v>31</v>
      </c>
      <c r="J76" s="38" t="str">
        <f>E21</f>
        <v>Janda &amp; Zezula, Lomná 1895, Frenštát p.R.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122</v>
      </c>
      <c r="D79" s="182" t="s">
        <v>56</v>
      </c>
      <c r="E79" s="182" t="s">
        <v>52</v>
      </c>
      <c r="F79" s="182" t="s">
        <v>53</v>
      </c>
      <c r="G79" s="182" t="s">
        <v>123</v>
      </c>
      <c r="H79" s="182" t="s">
        <v>124</v>
      </c>
      <c r="I79" s="182" t="s">
        <v>125</v>
      </c>
      <c r="J79" s="182" t="s">
        <v>102</v>
      </c>
      <c r="K79" s="183" t="s">
        <v>126</v>
      </c>
      <c r="L79" s="184"/>
      <c r="M79" s="94" t="s">
        <v>19</v>
      </c>
      <c r="N79" s="95" t="s">
        <v>41</v>
      </c>
      <c r="O79" s="95" t="s">
        <v>127</v>
      </c>
      <c r="P79" s="95" t="s">
        <v>128</v>
      </c>
      <c r="Q79" s="95" t="s">
        <v>129</v>
      </c>
      <c r="R79" s="95" t="s">
        <v>130</v>
      </c>
      <c r="S79" s="95" t="s">
        <v>131</v>
      </c>
      <c r="T79" s="96" t="s">
        <v>132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133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70</v>
      </c>
      <c r="AU80" s="19" t="s">
        <v>103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70</v>
      </c>
      <c r="E81" s="193" t="s">
        <v>662</v>
      </c>
      <c r="F81" s="193" t="s">
        <v>663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SUM(P82:P87)</f>
        <v>0</v>
      </c>
      <c r="Q81" s="198"/>
      <c r="R81" s="199">
        <f>SUM(R82:R87)</f>
        <v>0</v>
      </c>
      <c r="S81" s="198"/>
      <c r="T81" s="200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144</v>
      </c>
      <c r="AT81" s="202" t="s">
        <v>70</v>
      </c>
      <c r="AU81" s="202" t="s">
        <v>71</v>
      </c>
      <c r="AY81" s="201" t="s">
        <v>136</v>
      </c>
      <c r="BK81" s="203">
        <f>SUM(BK82:BK87)</f>
        <v>0</v>
      </c>
    </row>
    <row r="82" s="2" customFormat="1" ht="49.05" customHeight="1">
      <c r="A82" s="40"/>
      <c r="B82" s="41"/>
      <c r="C82" s="206" t="s">
        <v>79</v>
      </c>
      <c r="D82" s="206" t="s">
        <v>139</v>
      </c>
      <c r="E82" s="207" t="s">
        <v>957</v>
      </c>
      <c r="F82" s="208" t="s">
        <v>958</v>
      </c>
      <c r="G82" s="209" t="s">
        <v>142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42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144</v>
      </c>
      <c r="AT82" s="217" t="s">
        <v>139</v>
      </c>
      <c r="AU82" s="217" t="s">
        <v>79</v>
      </c>
      <c r="AY82" s="19" t="s">
        <v>136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79</v>
      </c>
      <c r="BK82" s="218">
        <f>ROUND(I82*H82,2)</f>
        <v>0</v>
      </c>
      <c r="BL82" s="19" t="s">
        <v>144</v>
      </c>
      <c r="BM82" s="217" t="s">
        <v>81</v>
      </c>
    </row>
    <row r="83" s="2" customFormat="1" ht="16.5" customHeight="1">
      <c r="A83" s="40"/>
      <c r="B83" s="41"/>
      <c r="C83" s="206" t="s">
        <v>81</v>
      </c>
      <c r="D83" s="206" t="s">
        <v>139</v>
      </c>
      <c r="E83" s="207" t="s">
        <v>959</v>
      </c>
      <c r="F83" s="208" t="s">
        <v>960</v>
      </c>
      <c r="G83" s="209" t="s">
        <v>142</v>
      </c>
      <c r="H83" s="210">
        <v>4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42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144</v>
      </c>
      <c r="AT83" s="217" t="s">
        <v>139</v>
      </c>
      <c r="AU83" s="217" t="s">
        <v>79</v>
      </c>
      <c r="AY83" s="19" t="s">
        <v>136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79</v>
      </c>
      <c r="BK83" s="218">
        <f>ROUND(I83*H83,2)</f>
        <v>0</v>
      </c>
      <c r="BL83" s="19" t="s">
        <v>144</v>
      </c>
      <c r="BM83" s="217" t="s">
        <v>144</v>
      </c>
    </row>
    <row r="84" s="2" customFormat="1" ht="16.5" customHeight="1">
      <c r="A84" s="40"/>
      <c r="B84" s="41"/>
      <c r="C84" s="206" t="s">
        <v>137</v>
      </c>
      <c r="D84" s="206" t="s">
        <v>139</v>
      </c>
      <c r="E84" s="207" t="s">
        <v>961</v>
      </c>
      <c r="F84" s="208" t="s">
        <v>962</v>
      </c>
      <c r="G84" s="209" t="s">
        <v>142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42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144</v>
      </c>
      <c r="AT84" s="217" t="s">
        <v>139</v>
      </c>
      <c r="AU84" s="217" t="s">
        <v>79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79</v>
      </c>
      <c r="BK84" s="218">
        <f>ROUND(I84*H84,2)</f>
        <v>0</v>
      </c>
      <c r="BL84" s="19" t="s">
        <v>144</v>
      </c>
      <c r="BM84" s="217" t="s">
        <v>183</v>
      </c>
    </row>
    <row r="85" s="2" customFormat="1" ht="16.5" customHeight="1">
      <c r="A85" s="40"/>
      <c r="B85" s="41"/>
      <c r="C85" s="206" t="s">
        <v>144</v>
      </c>
      <c r="D85" s="206" t="s">
        <v>139</v>
      </c>
      <c r="E85" s="207" t="s">
        <v>963</v>
      </c>
      <c r="F85" s="208" t="s">
        <v>964</v>
      </c>
      <c r="G85" s="209" t="s">
        <v>142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42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144</v>
      </c>
      <c r="AT85" s="217" t="s">
        <v>139</v>
      </c>
      <c r="AU85" s="217" t="s">
        <v>79</v>
      </c>
      <c r="AY85" s="19" t="s">
        <v>136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79</v>
      </c>
      <c r="BK85" s="218">
        <f>ROUND(I85*H85,2)</f>
        <v>0</v>
      </c>
      <c r="BL85" s="19" t="s">
        <v>144</v>
      </c>
      <c r="BM85" s="217" t="s">
        <v>230</v>
      </c>
    </row>
    <row r="86" s="2" customFormat="1" ht="16.5" customHeight="1">
      <c r="A86" s="40"/>
      <c r="B86" s="41"/>
      <c r="C86" s="206" t="s">
        <v>167</v>
      </c>
      <c r="D86" s="206" t="s">
        <v>139</v>
      </c>
      <c r="E86" s="207" t="s">
        <v>965</v>
      </c>
      <c r="F86" s="208" t="s">
        <v>370</v>
      </c>
      <c r="G86" s="209" t="s">
        <v>142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42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144</v>
      </c>
      <c r="AT86" s="217" t="s">
        <v>139</v>
      </c>
      <c r="AU86" s="217" t="s">
        <v>79</v>
      </c>
      <c r="AY86" s="19" t="s">
        <v>136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79</v>
      </c>
      <c r="BK86" s="218">
        <f>ROUND(I86*H86,2)</f>
        <v>0</v>
      </c>
      <c r="BL86" s="19" t="s">
        <v>144</v>
      </c>
      <c r="BM86" s="217" t="s">
        <v>241</v>
      </c>
    </row>
    <row r="87" s="2" customFormat="1" ht="16.5" customHeight="1">
      <c r="A87" s="40"/>
      <c r="B87" s="41"/>
      <c r="C87" s="206" t="s">
        <v>183</v>
      </c>
      <c r="D87" s="206" t="s">
        <v>139</v>
      </c>
      <c r="E87" s="207" t="s">
        <v>966</v>
      </c>
      <c r="F87" s="208" t="s">
        <v>967</v>
      </c>
      <c r="G87" s="209" t="s">
        <v>142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79" t="s">
        <v>19</v>
      </c>
      <c r="N87" s="280" t="s">
        <v>42</v>
      </c>
      <c r="O87" s="281"/>
      <c r="P87" s="282">
        <f>O87*H87</f>
        <v>0</v>
      </c>
      <c r="Q87" s="282">
        <v>0</v>
      </c>
      <c r="R87" s="282">
        <f>Q87*H87</f>
        <v>0</v>
      </c>
      <c r="S87" s="282">
        <v>0</v>
      </c>
      <c r="T87" s="283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144</v>
      </c>
      <c r="AT87" s="217" t="s">
        <v>139</v>
      </c>
      <c r="AU87" s="217" t="s">
        <v>79</v>
      </c>
      <c r="AY87" s="19" t="s">
        <v>136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79</v>
      </c>
      <c r="BK87" s="218">
        <f>ROUND(I87*H87,2)</f>
        <v>0</v>
      </c>
      <c r="BL87" s="19" t="s">
        <v>144</v>
      </c>
      <c r="BM87" s="217" t="s">
        <v>253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MRf1Nyyp1CoNW/K5lgYHbgOFt1tZ5ofVsZ4PVv0p+2BhCBA+caxpjpKCts0Uzi1B4jNUQ7vaGztF12mFQNWBmA==" hashValue="91QW3RgCwZ27k87AQlJz+iT2ZYlHYKVKnPSCmr7iWuqV33jdSNoZU82O+5mdvyM8Cplk0oO/y+1/dYXr5UZLbA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968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969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970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971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972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973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974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975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976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977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978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78</v>
      </c>
      <c r="F18" s="298" t="s">
        <v>979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980</v>
      </c>
      <c r="F19" s="298" t="s">
        <v>981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982</v>
      </c>
      <c r="F20" s="298" t="s">
        <v>983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984</v>
      </c>
      <c r="F21" s="298" t="s">
        <v>985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662</v>
      </c>
      <c r="F22" s="298" t="s">
        <v>663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986</v>
      </c>
      <c r="F23" s="298" t="s">
        <v>987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988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989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990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991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992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993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994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995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996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122</v>
      </c>
      <c r="F36" s="298"/>
      <c r="G36" s="298" t="s">
        <v>997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998</v>
      </c>
      <c r="F37" s="298"/>
      <c r="G37" s="298" t="s">
        <v>999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52</v>
      </c>
      <c r="F38" s="298"/>
      <c r="G38" s="298" t="s">
        <v>1000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53</v>
      </c>
      <c r="F39" s="298"/>
      <c r="G39" s="298" t="s">
        <v>1001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123</v>
      </c>
      <c r="F40" s="298"/>
      <c r="G40" s="298" t="s">
        <v>1002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124</v>
      </c>
      <c r="F41" s="298"/>
      <c r="G41" s="298" t="s">
        <v>1003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1004</v>
      </c>
      <c r="F42" s="298"/>
      <c r="G42" s="298" t="s">
        <v>1005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1006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1007</v>
      </c>
      <c r="F44" s="298"/>
      <c r="G44" s="298" t="s">
        <v>1008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126</v>
      </c>
      <c r="F45" s="298"/>
      <c r="G45" s="298" t="s">
        <v>1009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1010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1011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1012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1013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1014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1015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1016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1017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1018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1019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1020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1021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1022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1023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1024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1025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1026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1027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1028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1029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1030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1031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1032</v>
      </c>
      <c r="D76" s="316"/>
      <c r="E76" s="316"/>
      <c r="F76" s="316" t="s">
        <v>1033</v>
      </c>
      <c r="G76" s="317"/>
      <c r="H76" s="316" t="s">
        <v>53</v>
      </c>
      <c r="I76" s="316" t="s">
        <v>56</v>
      </c>
      <c r="J76" s="316" t="s">
        <v>1034</v>
      </c>
      <c r="K76" s="315"/>
    </row>
    <row r="77" s="1" customFormat="1" ht="17.25" customHeight="1">
      <c r="B77" s="313"/>
      <c r="C77" s="318" t="s">
        <v>1035</v>
      </c>
      <c r="D77" s="318"/>
      <c r="E77" s="318"/>
      <c r="F77" s="319" t="s">
        <v>1036</v>
      </c>
      <c r="G77" s="320"/>
      <c r="H77" s="318"/>
      <c r="I77" s="318"/>
      <c r="J77" s="318" t="s">
        <v>1037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52</v>
      </c>
      <c r="D79" s="323"/>
      <c r="E79" s="323"/>
      <c r="F79" s="324" t="s">
        <v>1038</v>
      </c>
      <c r="G79" s="325"/>
      <c r="H79" s="301" t="s">
        <v>1039</v>
      </c>
      <c r="I79" s="301" t="s">
        <v>1040</v>
      </c>
      <c r="J79" s="301">
        <v>20</v>
      </c>
      <c r="K79" s="315"/>
    </row>
    <row r="80" s="1" customFormat="1" ht="15" customHeight="1">
      <c r="B80" s="313"/>
      <c r="C80" s="301" t="s">
        <v>1041</v>
      </c>
      <c r="D80" s="301"/>
      <c r="E80" s="301"/>
      <c r="F80" s="324" t="s">
        <v>1038</v>
      </c>
      <c r="G80" s="325"/>
      <c r="H80" s="301" t="s">
        <v>1042</v>
      </c>
      <c r="I80" s="301" t="s">
        <v>1040</v>
      </c>
      <c r="J80" s="301">
        <v>120</v>
      </c>
      <c r="K80" s="315"/>
    </row>
    <row r="81" s="1" customFormat="1" ht="15" customHeight="1">
      <c r="B81" s="326"/>
      <c r="C81" s="301" t="s">
        <v>1043</v>
      </c>
      <c r="D81" s="301"/>
      <c r="E81" s="301"/>
      <c r="F81" s="324" t="s">
        <v>1044</v>
      </c>
      <c r="G81" s="325"/>
      <c r="H81" s="301" t="s">
        <v>1045</v>
      </c>
      <c r="I81" s="301" t="s">
        <v>1040</v>
      </c>
      <c r="J81" s="301">
        <v>50</v>
      </c>
      <c r="K81" s="315"/>
    </row>
    <row r="82" s="1" customFormat="1" ht="15" customHeight="1">
      <c r="B82" s="326"/>
      <c r="C82" s="301" t="s">
        <v>1046</v>
      </c>
      <c r="D82" s="301"/>
      <c r="E82" s="301"/>
      <c r="F82" s="324" t="s">
        <v>1038</v>
      </c>
      <c r="G82" s="325"/>
      <c r="H82" s="301" t="s">
        <v>1047</v>
      </c>
      <c r="I82" s="301" t="s">
        <v>1048</v>
      </c>
      <c r="J82" s="301"/>
      <c r="K82" s="315"/>
    </row>
    <row r="83" s="1" customFormat="1" ht="15" customHeight="1">
      <c r="B83" s="326"/>
      <c r="C83" s="327" t="s">
        <v>1049</v>
      </c>
      <c r="D83" s="327"/>
      <c r="E83" s="327"/>
      <c r="F83" s="328" t="s">
        <v>1044</v>
      </c>
      <c r="G83" s="327"/>
      <c r="H83" s="327" t="s">
        <v>1050</v>
      </c>
      <c r="I83" s="327" t="s">
        <v>1040</v>
      </c>
      <c r="J83" s="327">
        <v>15</v>
      </c>
      <c r="K83" s="315"/>
    </row>
    <row r="84" s="1" customFormat="1" ht="15" customHeight="1">
      <c r="B84" s="326"/>
      <c r="C84" s="327" t="s">
        <v>1051</v>
      </c>
      <c r="D84" s="327"/>
      <c r="E84" s="327"/>
      <c r="F84" s="328" t="s">
        <v>1044</v>
      </c>
      <c r="G84" s="327"/>
      <c r="H84" s="327" t="s">
        <v>1052</v>
      </c>
      <c r="I84" s="327" t="s">
        <v>1040</v>
      </c>
      <c r="J84" s="327">
        <v>15</v>
      </c>
      <c r="K84" s="315"/>
    </row>
    <row r="85" s="1" customFormat="1" ht="15" customHeight="1">
      <c r="B85" s="326"/>
      <c r="C85" s="327" t="s">
        <v>1053</v>
      </c>
      <c r="D85" s="327"/>
      <c r="E85" s="327"/>
      <c r="F85" s="328" t="s">
        <v>1044</v>
      </c>
      <c r="G85" s="327"/>
      <c r="H85" s="327" t="s">
        <v>1054</v>
      </c>
      <c r="I85" s="327" t="s">
        <v>1040</v>
      </c>
      <c r="J85" s="327">
        <v>20</v>
      </c>
      <c r="K85" s="315"/>
    </row>
    <row r="86" s="1" customFormat="1" ht="15" customHeight="1">
      <c r="B86" s="326"/>
      <c r="C86" s="327" t="s">
        <v>1055</v>
      </c>
      <c r="D86" s="327"/>
      <c r="E86" s="327"/>
      <c r="F86" s="328" t="s">
        <v>1044</v>
      </c>
      <c r="G86" s="327"/>
      <c r="H86" s="327" t="s">
        <v>1056</v>
      </c>
      <c r="I86" s="327" t="s">
        <v>1040</v>
      </c>
      <c r="J86" s="327">
        <v>20</v>
      </c>
      <c r="K86" s="315"/>
    </row>
    <row r="87" s="1" customFormat="1" ht="15" customHeight="1">
      <c r="B87" s="326"/>
      <c r="C87" s="301" t="s">
        <v>1057</v>
      </c>
      <c r="D87" s="301"/>
      <c r="E87" s="301"/>
      <c r="F87" s="324" t="s">
        <v>1044</v>
      </c>
      <c r="G87" s="325"/>
      <c r="H87" s="301" t="s">
        <v>1058</v>
      </c>
      <c r="I87" s="301" t="s">
        <v>1040</v>
      </c>
      <c r="J87" s="301">
        <v>50</v>
      </c>
      <c r="K87" s="315"/>
    </row>
    <row r="88" s="1" customFormat="1" ht="15" customHeight="1">
      <c r="B88" s="326"/>
      <c r="C88" s="301" t="s">
        <v>1059</v>
      </c>
      <c r="D88" s="301"/>
      <c r="E88" s="301"/>
      <c r="F88" s="324" t="s">
        <v>1044</v>
      </c>
      <c r="G88" s="325"/>
      <c r="H88" s="301" t="s">
        <v>1060</v>
      </c>
      <c r="I88" s="301" t="s">
        <v>1040</v>
      </c>
      <c r="J88" s="301">
        <v>20</v>
      </c>
      <c r="K88" s="315"/>
    </row>
    <row r="89" s="1" customFormat="1" ht="15" customHeight="1">
      <c r="B89" s="326"/>
      <c r="C89" s="301" t="s">
        <v>1061</v>
      </c>
      <c r="D89" s="301"/>
      <c r="E89" s="301"/>
      <c r="F89" s="324" t="s">
        <v>1044</v>
      </c>
      <c r="G89" s="325"/>
      <c r="H89" s="301" t="s">
        <v>1062</v>
      </c>
      <c r="I89" s="301" t="s">
        <v>1040</v>
      </c>
      <c r="J89" s="301">
        <v>20</v>
      </c>
      <c r="K89" s="315"/>
    </row>
    <row r="90" s="1" customFormat="1" ht="15" customHeight="1">
      <c r="B90" s="326"/>
      <c r="C90" s="301" t="s">
        <v>1063</v>
      </c>
      <c r="D90" s="301"/>
      <c r="E90" s="301"/>
      <c r="F90" s="324" t="s">
        <v>1044</v>
      </c>
      <c r="G90" s="325"/>
      <c r="H90" s="301" t="s">
        <v>1064</v>
      </c>
      <c r="I90" s="301" t="s">
        <v>1040</v>
      </c>
      <c r="J90" s="301">
        <v>50</v>
      </c>
      <c r="K90" s="315"/>
    </row>
    <row r="91" s="1" customFormat="1" ht="15" customHeight="1">
      <c r="B91" s="326"/>
      <c r="C91" s="301" t="s">
        <v>1065</v>
      </c>
      <c r="D91" s="301"/>
      <c r="E91" s="301"/>
      <c r="F91" s="324" t="s">
        <v>1044</v>
      </c>
      <c r="G91" s="325"/>
      <c r="H91" s="301" t="s">
        <v>1065</v>
      </c>
      <c r="I91" s="301" t="s">
        <v>1040</v>
      </c>
      <c r="J91" s="301">
        <v>50</v>
      </c>
      <c r="K91" s="315"/>
    </row>
    <row r="92" s="1" customFormat="1" ht="15" customHeight="1">
      <c r="B92" s="326"/>
      <c r="C92" s="301" t="s">
        <v>1066</v>
      </c>
      <c r="D92" s="301"/>
      <c r="E92" s="301"/>
      <c r="F92" s="324" t="s">
        <v>1044</v>
      </c>
      <c r="G92" s="325"/>
      <c r="H92" s="301" t="s">
        <v>1067</v>
      </c>
      <c r="I92" s="301" t="s">
        <v>1040</v>
      </c>
      <c r="J92" s="301">
        <v>255</v>
      </c>
      <c r="K92" s="315"/>
    </row>
    <row r="93" s="1" customFormat="1" ht="15" customHeight="1">
      <c r="B93" s="326"/>
      <c r="C93" s="301" t="s">
        <v>1068</v>
      </c>
      <c r="D93" s="301"/>
      <c r="E93" s="301"/>
      <c r="F93" s="324" t="s">
        <v>1038</v>
      </c>
      <c r="G93" s="325"/>
      <c r="H93" s="301" t="s">
        <v>1069</v>
      </c>
      <c r="I93" s="301" t="s">
        <v>1070</v>
      </c>
      <c r="J93" s="301"/>
      <c r="K93" s="315"/>
    </row>
    <row r="94" s="1" customFormat="1" ht="15" customHeight="1">
      <c r="B94" s="326"/>
      <c r="C94" s="301" t="s">
        <v>1071</v>
      </c>
      <c r="D94" s="301"/>
      <c r="E94" s="301"/>
      <c r="F94" s="324" t="s">
        <v>1038</v>
      </c>
      <c r="G94" s="325"/>
      <c r="H94" s="301" t="s">
        <v>1072</v>
      </c>
      <c r="I94" s="301" t="s">
        <v>1073</v>
      </c>
      <c r="J94" s="301"/>
      <c r="K94" s="315"/>
    </row>
    <row r="95" s="1" customFormat="1" ht="15" customHeight="1">
      <c r="B95" s="326"/>
      <c r="C95" s="301" t="s">
        <v>1074</v>
      </c>
      <c r="D95" s="301"/>
      <c r="E95" s="301"/>
      <c r="F95" s="324" t="s">
        <v>1038</v>
      </c>
      <c r="G95" s="325"/>
      <c r="H95" s="301" t="s">
        <v>1074</v>
      </c>
      <c r="I95" s="301" t="s">
        <v>1073</v>
      </c>
      <c r="J95" s="301"/>
      <c r="K95" s="315"/>
    </row>
    <row r="96" s="1" customFormat="1" ht="15" customHeight="1">
      <c r="B96" s="326"/>
      <c r="C96" s="301" t="s">
        <v>37</v>
      </c>
      <c r="D96" s="301"/>
      <c r="E96" s="301"/>
      <c r="F96" s="324" t="s">
        <v>1038</v>
      </c>
      <c r="G96" s="325"/>
      <c r="H96" s="301" t="s">
        <v>1075</v>
      </c>
      <c r="I96" s="301" t="s">
        <v>1073</v>
      </c>
      <c r="J96" s="301"/>
      <c r="K96" s="315"/>
    </row>
    <row r="97" s="1" customFormat="1" ht="15" customHeight="1">
      <c r="B97" s="326"/>
      <c r="C97" s="301" t="s">
        <v>47</v>
      </c>
      <c r="D97" s="301"/>
      <c r="E97" s="301"/>
      <c r="F97" s="324" t="s">
        <v>1038</v>
      </c>
      <c r="G97" s="325"/>
      <c r="H97" s="301" t="s">
        <v>1076</v>
      </c>
      <c r="I97" s="301" t="s">
        <v>1073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1077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1032</v>
      </c>
      <c r="D103" s="316"/>
      <c r="E103" s="316"/>
      <c r="F103" s="316" t="s">
        <v>1033</v>
      </c>
      <c r="G103" s="317"/>
      <c r="H103" s="316" t="s">
        <v>53</v>
      </c>
      <c r="I103" s="316" t="s">
        <v>56</v>
      </c>
      <c r="J103" s="316" t="s">
        <v>1034</v>
      </c>
      <c r="K103" s="315"/>
    </row>
    <row r="104" s="1" customFormat="1" ht="17.25" customHeight="1">
      <c r="B104" s="313"/>
      <c r="C104" s="318" t="s">
        <v>1035</v>
      </c>
      <c r="D104" s="318"/>
      <c r="E104" s="318"/>
      <c r="F104" s="319" t="s">
        <v>1036</v>
      </c>
      <c r="G104" s="320"/>
      <c r="H104" s="318"/>
      <c r="I104" s="318"/>
      <c r="J104" s="318" t="s">
        <v>1037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52</v>
      </c>
      <c r="D106" s="323"/>
      <c r="E106" s="323"/>
      <c r="F106" s="324" t="s">
        <v>1038</v>
      </c>
      <c r="G106" s="301"/>
      <c r="H106" s="301" t="s">
        <v>1078</v>
      </c>
      <c r="I106" s="301" t="s">
        <v>1040</v>
      </c>
      <c r="J106" s="301">
        <v>20</v>
      </c>
      <c r="K106" s="315"/>
    </row>
    <row r="107" s="1" customFormat="1" ht="15" customHeight="1">
      <c r="B107" s="313"/>
      <c r="C107" s="301" t="s">
        <v>1041</v>
      </c>
      <c r="D107" s="301"/>
      <c r="E107" s="301"/>
      <c r="F107" s="324" t="s">
        <v>1038</v>
      </c>
      <c r="G107" s="301"/>
      <c r="H107" s="301" t="s">
        <v>1078</v>
      </c>
      <c r="I107" s="301" t="s">
        <v>1040</v>
      </c>
      <c r="J107" s="301">
        <v>120</v>
      </c>
      <c r="K107" s="315"/>
    </row>
    <row r="108" s="1" customFormat="1" ht="15" customHeight="1">
      <c r="B108" s="326"/>
      <c r="C108" s="301" t="s">
        <v>1043</v>
      </c>
      <c r="D108" s="301"/>
      <c r="E108" s="301"/>
      <c r="F108" s="324" t="s">
        <v>1044</v>
      </c>
      <c r="G108" s="301"/>
      <c r="H108" s="301" t="s">
        <v>1078</v>
      </c>
      <c r="I108" s="301" t="s">
        <v>1040</v>
      </c>
      <c r="J108" s="301">
        <v>50</v>
      </c>
      <c r="K108" s="315"/>
    </row>
    <row r="109" s="1" customFormat="1" ht="15" customHeight="1">
      <c r="B109" s="326"/>
      <c r="C109" s="301" t="s">
        <v>1046</v>
      </c>
      <c r="D109" s="301"/>
      <c r="E109" s="301"/>
      <c r="F109" s="324" t="s">
        <v>1038</v>
      </c>
      <c r="G109" s="301"/>
      <c r="H109" s="301" t="s">
        <v>1078</v>
      </c>
      <c r="I109" s="301" t="s">
        <v>1048</v>
      </c>
      <c r="J109" s="301"/>
      <c r="K109" s="315"/>
    </row>
    <row r="110" s="1" customFormat="1" ht="15" customHeight="1">
      <c r="B110" s="326"/>
      <c r="C110" s="301" t="s">
        <v>1057</v>
      </c>
      <c r="D110" s="301"/>
      <c r="E110" s="301"/>
      <c r="F110" s="324" t="s">
        <v>1044</v>
      </c>
      <c r="G110" s="301"/>
      <c r="H110" s="301" t="s">
        <v>1078</v>
      </c>
      <c r="I110" s="301" t="s">
        <v>1040</v>
      </c>
      <c r="J110" s="301">
        <v>50</v>
      </c>
      <c r="K110" s="315"/>
    </row>
    <row r="111" s="1" customFormat="1" ht="15" customHeight="1">
      <c r="B111" s="326"/>
      <c r="C111" s="301" t="s">
        <v>1065</v>
      </c>
      <c r="D111" s="301"/>
      <c r="E111" s="301"/>
      <c r="F111" s="324" t="s">
        <v>1044</v>
      </c>
      <c r="G111" s="301"/>
      <c r="H111" s="301" t="s">
        <v>1078</v>
      </c>
      <c r="I111" s="301" t="s">
        <v>1040</v>
      </c>
      <c r="J111" s="301">
        <v>50</v>
      </c>
      <c r="K111" s="315"/>
    </row>
    <row r="112" s="1" customFormat="1" ht="15" customHeight="1">
      <c r="B112" s="326"/>
      <c r="C112" s="301" t="s">
        <v>1063</v>
      </c>
      <c r="D112" s="301"/>
      <c r="E112" s="301"/>
      <c r="F112" s="324" t="s">
        <v>1044</v>
      </c>
      <c r="G112" s="301"/>
      <c r="H112" s="301" t="s">
        <v>1078</v>
      </c>
      <c r="I112" s="301" t="s">
        <v>1040</v>
      </c>
      <c r="J112" s="301">
        <v>50</v>
      </c>
      <c r="K112" s="315"/>
    </row>
    <row r="113" s="1" customFormat="1" ht="15" customHeight="1">
      <c r="B113" s="326"/>
      <c r="C113" s="301" t="s">
        <v>52</v>
      </c>
      <c r="D113" s="301"/>
      <c r="E113" s="301"/>
      <c r="F113" s="324" t="s">
        <v>1038</v>
      </c>
      <c r="G113" s="301"/>
      <c r="H113" s="301" t="s">
        <v>1079</v>
      </c>
      <c r="I113" s="301" t="s">
        <v>1040</v>
      </c>
      <c r="J113" s="301">
        <v>20</v>
      </c>
      <c r="K113" s="315"/>
    </row>
    <row r="114" s="1" customFormat="1" ht="15" customHeight="1">
      <c r="B114" s="326"/>
      <c r="C114" s="301" t="s">
        <v>1080</v>
      </c>
      <c r="D114" s="301"/>
      <c r="E114" s="301"/>
      <c r="F114" s="324" t="s">
        <v>1038</v>
      </c>
      <c r="G114" s="301"/>
      <c r="H114" s="301" t="s">
        <v>1081</v>
      </c>
      <c r="I114" s="301" t="s">
        <v>1040</v>
      </c>
      <c r="J114" s="301">
        <v>120</v>
      </c>
      <c r="K114" s="315"/>
    </row>
    <row r="115" s="1" customFormat="1" ht="15" customHeight="1">
      <c r="B115" s="326"/>
      <c r="C115" s="301" t="s">
        <v>37</v>
      </c>
      <c r="D115" s="301"/>
      <c r="E115" s="301"/>
      <c r="F115" s="324" t="s">
        <v>1038</v>
      </c>
      <c r="G115" s="301"/>
      <c r="H115" s="301" t="s">
        <v>1082</v>
      </c>
      <c r="I115" s="301" t="s">
        <v>1073</v>
      </c>
      <c r="J115" s="301"/>
      <c r="K115" s="315"/>
    </row>
    <row r="116" s="1" customFormat="1" ht="15" customHeight="1">
      <c r="B116" s="326"/>
      <c r="C116" s="301" t="s">
        <v>47</v>
      </c>
      <c r="D116" s="301"/>
      <c r="E116" s="301"/>
      <c r="F116" s="324" t="s">
        <v>1038</v>
      </c>
      <c r="G116" s="301"/>
      <c r="H116" s="301" t="s">
        <v>1083</v>
      </c>
      <c r="I116" s="301" t="s">
        <v>1073</v>
      </c>
      <c r="J116" s="301"/>
      <c r="K116" s="315"/>
    </row>
    <row r="117" s="1" customFormat="1" ht="15" customHeight="1">
      <c r="B117" s="326"/>
      <c r="C117" s="301" t="s">
        <v>56</v>
      </c>
      <c r="D117" s="301"/>
      <c r="E117" s="301"/>
      <c r="F117" s="324" t="s">
        <v>1038</v>
      </c>
      <c r="G117" s="301"/>
      <c r="H117" s="301" t="s">
        <v>1084</v>
      </c>
      <c r="I117" s="301" t="s">
        <v>1085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1086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1032</v>
      </c>
      <c r="D123" s="316"/>
      <c r="E123" s="316"/>
      <c r="F123" s="316" t="s">
        <v>1033</v>
      </c>
      <c r="G123" s="317"/>
      <c r="H123" s="316" t="s">
        <v>53</v>
      </c>
      <c r="I123" s="316" t="s">
        <v>56</v>
      </c>
      <c r="J123" s="316" t="s">
        <v>1034</v>
      </c>
      <c r="K123" s="345"/>
    </row>
    <row r="124" s="1" customFormat="1" ht="17.25" customHeight="1">
      <c r="B124" s="344"/>
      <c r="C124" s="318" t="s">
        <v>1035</v>
      </c>
      <c r="D124" s="318"/>
      <c r="E124" s="318"/>
      <c r="F124" s="319" t="s">
        <v>1036</v>
      </c>
      <c r="G124" s="320"/>
      <c r="H124" s="318"/>
      <c r="I124" s="318"/>
      <c r="J124" s="318" t="s">
        <v>1037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1041</v>
      </c>
      <c r="D126" s="323"/>
      <c r="E126" s="323"/>
      <c r="F126" s="324" t="s">
        <v>1038</v>
      </c>
      <c r="G126" s="301"/>
      <c r="H126" s="301" t="s">
        <v>1078</v>
      </c>
      <c r="I126" s="301" t="s">
        <v>1040</v>
      </c>
      <c r="J126" s="301">
        <v>120</v>
      </c>
      <c r="K126" s="349"/>
    </row>
    <row r="127" s="1" customFormat="1" ht="15" customHeight="1">
      <c r="B127" s="346"/>
      <c r="C127" s="301" t="s">
        <v>1087</v>
      </c>
      <c r="D127" s="301"/>
      <c r="E127" s="301"/>
      <c r="F127" s="324" t="s">
        <v>1038</v>
      </c>
      <c r="G127" s="301"/>
      <c r="H127" s="301" t="s">
        <v>1088</v>
      </c>
      <c r="I127" s="301" t="s">
        <v>1040</v>
      </c>
      <c r="J127" s="301" t="s">
        <v>1089</v>
      </c>
      <c r="K127" s="349"/>
    </row>
    <row r="128" s="1" customFormat="1" ht="15" customHeight="1">
      <c r="B128" s="346"/>
      <c r="C128" s="301" t="s">
        <v>986</v>
      </c>
      <c r="D128" s="301"/>
      <c r="E128" s="301"/>
      <c r="F128" s="324" t="s">
        <v>1038</v>
      </c>
      <c r="G128" s="301"/>
      <c r="H128" s="301" t="s">
        <v>1090</v>
      </c>
      <c r="I128" s="301" t="s">
        <v>1040</v>
      </c>
      <c r="J128" s="301" t="s">
        <v>1089</v>
      </c>
      <c r="K128" s="349"/>
    </row>
    <row r="129" s="1" customFormat="1" ht="15" customHeight="1">
      <c r="B129" s="346"/>
      <c r="C129" s="301" t="s">
        <v>1049</v>
      </c>
      <c r="D129" s="301"/>
      <c r="E129" s="301"/>
      <c r="F129" s="324" t="s">
        <v>1044</v>
      </c>
      <c r="G129" s="301"/>
      <c r="H129" s="301" t="s">
        <v>1050</v>
      </c>
      <c r="I129" s="301" t="s">
        <v>1040</v>
      </c>
      <c r="J129" s="301">
        <v>15</v>
      </c>
      <c r="K129" s="349"/>
    </row>
    <row r="130" s="1" customFormat="1" ht="15" customHeight="1">
      <c r="B130" s="346"/>
      <c r="C130" s="327" t="s">
        <v>1051</v>
      </c>
      <c r="D130" s="327"/>
      <c r="E130" s="327"/>
      <c r="F130" s="328" t="s">
        <v>1044</v>
      </c>
      <c r="G130" s="327"/>
      <c r="H130" s="327" t="s">
        <v>1052</v>
      </c>
      <c r="I130" s="327" t="s">
        <v>1040</v>
      </c>
      <c r="J130" s="327">
        <v>15</v>
      </c>
      <c r="K130" s="349"/>
    </row>
    <row r="131" s="1" customFormat="1" ht="15" customHeight="1">
      <c r="B131" s="346"/>
      <c r="C131" s="327" t="s">
        <v>1053</v>
      </c>
      <c r="D131" s="327"/>
      <c r="E131" s="327"/>
      <c r="F131" s="328" t="s">
        <v>1044</v>
      </c>
      <c r="G131" s="327"/>
      <c r="H131" s="327" t="s">
        <v>1054</v>
      </c>
      <c r="I131" s="327" t="s">
        <v>1040</v>
      </c>
      <c r="J131" s="327">
        <v>20</v>
      </c>
      <c r="K131" s="349"/>
    </row>
    <row r="132" s="1" customFormat="1" ht="15" customHeight="1">
      <c r="B132" s="346"/>
      <c r="C132" s="327" t="s">
        <v>1055</v>
      </c>
      <c r="D132" s="327"/>
      <c r="E132" s="327"/>
      <c r="F132" s="328" t="s">
        <v>1044</v>
      </c>
      <c r="G132" s="327"/>
      <c r="H132" s="327" t="s">
        <v>1056</v>
      </c>
      <c r="I132" s="327" t="s">
        <v>1040</v>
      </c>
      <c r="J132" s="327">
        <v>20</v>
      </c>
      <c r="K132" s="349"/>
    </row>
    <row r="133" s="1" customFormat="1" ht="15" customHeight="1">
      <c r="B133" s="346"/>
      <c r="C133" s="301" t="s">
        <v>1043</v>
      </c>
      <c r="D133" s="301"/>
      <c r="E133" s="301"/>
      <c r="F133" s="324" t="s">
        <v>1044</v>
      </c>
      <c r="G133" s="301"/>
      <c r="H133" s="301" t="s">
        <v>1078</v>
      </c>
      <c r="I133" s="301" t="s">
        <v>1040</v>
      </c>
      <c r="J133" s="301">
        <v>50</v>
      </c>
      <c r="K133" s="349"/>
    </row>
    <row r="134" s="1" customFormat="1" ht="15" customHeight="1">
      <c r="B134" s="346"/>
      <c r="C134" s="301" t="s">
        <v>1057</v>
      </c>
      <c r="D134" s="301"/>
      <c r="E134" s="301"/>
      <c r="F134" s="324" t="s">
        <v>1044</v>
      </c>
      <c r="G134" s="301"/>
      <c r="H134" s="301" t="s">
        <v>1078</v>
      </c>
      <c r="I134" s="301" t="s">
        <v>1040</v>
      </c>
      <c r="J134" s="301">
        <v>50</v>
      </c>
      <c r="K134" s="349"/>
    </row>
    <row r="135" s="1" customFormat="1" ht="15" customHeight="1">
      <c r="B135" s="346"/>
      <c r="C135" s="301" t="s">
        <v>1063</v>
      </c>
      <c r="D135" s="301"/>
      <c r="E135" s="301"/>
      <c r="F135" s="324" t="s">
        <v>1044</v>
      </c>
      <c r="G135" s="301"/>
      <c r="H135" s="301" t="s">
        <v>1078</v>
      </c>
      <c r="I135" s="301" t="s">
        <v>1040</v>
      </c>
      <c r="J135" s="301">
        <v>50</v>
      </c>
      <c r="K135" s="349"/>
    </row>
    <row r="136" s="1" customFormat="1" ht="15" customHeight="1">
      <c r="B136" s="346"/>
      <c r="C136" s="301" t="s">
        <v>1065</v>
      </c>
      <c r="D136" s="301"/>
      <c r="E136" s="301"/>
      <c r="F136" s="324" t="s">
        <v>1044</v>
      </c>
      <c r="G136" s="301"/>
      <c r="H136" s="301" t="s">
        <v>1078</v>
      </c>
      <c r="I136" s="301" t="s">
        <v>1040</v>
      </c>
      <c r="J136" s="301">
        <v>50</v>
      </c>
      <c r="K136" s="349"/>
    </row>
    <row r="137" s="1" customFormat="1" ht="15" customHeight="1">
      <c r="B137" s="346"/>
      <c r="C137" s="301" t="s">
        <v>1066</v>
      </c>
      <c r="D137" s="301"/>
      <c r="E137" s="301"/>
      <c r="F137" s="324" t="s">
        <v>1044</v>
      </c>
      <c r="G137" s="301"/>
      <c r="H137" s="301" t="s">
        <v>1091</v>
      </c>
      <c r="I137" s="301" t="s">
        <v>1040</v>
      </c>
      <c r="J137" s="301">
        <v>255</v>
      </c>
      <c r="K137" s="349"/>
    </row>
    <row r="138" s="1" customFormat="1" ht="15" customHeight="1">
      <c r="B138" s="346"/>
      <c r="C138" s="301" t="s">
        <v>1068</v>
      </c>
      <c r="D138" s="301"/>
      <c r="E138" s="301"/>
      <c r="F138" s="324" t="s">
        <v>1038</v>
      </c>
      <c r="G138" s="301"/>
      <c r="H138" s="301" t="s">
        <v>1092</v>
      </c>
      <c r="I138" s="301" t="s">
        <v>1070</v>
      </c>
      <c r="J138" s="301"/>
      <c r="K138" s="349"/>
    </row>
    <row r="139" s="1" customFormat="1" ht="15" customHeight="1">
      <c r="B139" s="346"/>
      <c r="C139" s="301" t="s">
        <v>1071</v>
      </c>
      <c r="D139" s="301"/>
      <c r="E139" s="301"/>
      <c r="F139" s="324" t="s">
        <v>1038</v>
      </c>
      <c r="G139" s="301"/>
      <c r="H139" s="301" t="s">
        <v>1093</v>
      </c>
      <c r="I139" s="301" t="s">
        <v>1073</v>
      </c>
      <c r="J139" s="301"/>
      <c r="K139" s="349"/>
    </row>
    <row r="140" s="1" customFormat="1" ht="15" customHeight="1">
      <c r="B140" s="346"/>
      <c r="C140" s="301" t="s">
        <v>1074</v>
      </c>
      <c r="D140" s="301"/>
      <c r="E140" s="301"/>
      <c r="F140" s="324" t="s">
        <v>1038</v>
      </c>
      <c r="G140" s="301"/>
      <c r="H140" s="301" t="s">
        <v>1074</v>
      </c>
      <c r="I140" s="301" t="s">
        <v>1073</v>
      </c>
      <c r="J140" s="301"/>
      <c r="K140" s="349"/>
    </row>
    <row r="141" s="1" customFormat="1" ht="15" customHeight="1">
      <c r="B141" s="346"/>
      <c r="C141" s="301" t="s">
        <v>37</v>
      </c>
      <c r="D141" s="301"/>
      <c r="E141" s="301"/>
      <c r="F141" s="324" t="s">
        <v>1038</v>
      </c>
      <c r="G141" s="301"/>
      <c r="H141" s="301" t="s">
        <v>1094</v>
      </c>
      <c r="I141" s="301" t="s">
        <v>1073</v>
      </c>
      <c r="J141" s="301"/>
      <c r="K141" s="349"/>
    </row>
    <row r="142" s="1" customFormat="1" ht="15" customHeight="1">
      <c r="B142" s="346"/>
      <c r="C142" s="301" t="s">
        <v>1095</v>
      </c>
      <c r="D142" s="301"/>
      <c r="E142" s="301"/>
      <c r="F142" s="324" t="s">
        <v>1038</v>
      </c>
      <c r="G142" s="301"/>
      <c r="H142" s="301" t="s">
        <v>1096</v>
      </c>
      <c r="I142" s="301" t="s">
        <v>1073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1097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1032</v>
      </c>
      <c r="D148" s="316"/>
      <c r="E148" s="316"/>
      <c r="F148" s="316" t="s">
        <v>1033</v>
      </c>
      <c r="G148" s="317"/>
      <c r="H148" s="316" t="s">
        <v>53</v>
      </c>
      <c r="I148" s="316" t="s">
        <v>56</v>
      </c>
      <c r="J148" s="316" t="s">
        <v>1034</v>
      </c>
      <c r="K148" s="315"/>
    </row>
    <row r="149" s="1" customFormat="1" ht="17.25" customHeight="1">
      <c r="B149" s="313"/>
      <c r="C149" s="318" t="s">
        <v>1035</v>
      </c>
      <c r="D149" s="318"/>
      <c r="E149" s="318"/>
      <c r="F149" s="319" t="s">
        <v>1036</v>
      </c>
      <c r="G149" s="320"/>
      <c r="H149" s="318"/>
      <c r="I149" s="318"/>
      <c r="J149" s="318" t="s">
        <v>1037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1041</v>
      </c>
      <c r="D151" s="301"/>
      <c r="E151" s="301"/>
      <c r="F151" s="354" t="s">
        <v>1038</v>
      </c>
      <c r="G151" s="301"/>
      <c r="H151" s="353" t="s">
        <v>1078</v>
      </c>
      <c r="I151" s="353" t="s">
        <v>1040</v>
      </c>
      <c r="J151" s="353">
        <v>120</v>
      </c>
      <c r="K151" s="349"/>
    </row>
    <row r="152" s="1" customFormat="1" ht="15" customHeight="1">
      <c r="B152" s="326"/>
      <c r="C152" s="353" t="s">
        <v>1087</v>
      </c>
      <c r="D152" s="301"/>
      <c r="E152" s="301"/>
      <c r="F152" s="354" t="s">
        <v>1038</v>
      </c>
      <c r="G152" s="301"/>
      <c r="H152" s="353" t="s">
        <v>1098</v>
      </c>
      <c r="I152" s="353" t="s">
        <v>1040</v>
      </c>
      <c r="J152" s="353" t="s">
        <v>1089</v>
      </c>
      <c r="K152" s="349"/>
    </row>
    <row r="153" s="1" customFormat="1" ht="15" customHeight="1">
      <c r="B153" s="326"/>
      <c r="C153" s="353" t="s">
        <v>986</v>
      </c>
      <c r="D153" s="301"/>
      <c r="E153" s="301"/>
      <c r="F153" s="354" t="s">
        <v>1038</v>
      </c>
      <c r="G153" s="301"/>
      <c r="H153" s="353" t="s">
        <v>1099</v>
      </c>
      <c r="I153" s="353" t="s">
        <v>1040</v>
      </c>
      <c r="J153" s="353" t="s">
        <v>1089</v>
      </c>
      <c r="K153" s="349"/>
    </row>
    <row r="154" s="1" customFormat="1" ht="15" customHeight="1">
      <c r="B154" s="326"/>
      <c r="C154" s="353" t="s">
        <v>1043</v>
      </c>
      <c r="D154" s="301"/>
      <c r="E154" s="301"/>
      <c r="F154" s="354" t="s">
        <v>1044</v>
      </c>
      <c r="G154" s="301"/>
      <c r="H154" s="353" t="s">
        <v>1078</v>
      </c>
      <c r="I154" s="353" t="s">
        <v>1040</v>
      </c>
      <c r="J154" s="353">
        <v>50</v>
      </c>
      <c r="K154" s="349"/>
    </row>
    <row r="155" s="1" customFormat="1" ht="15" customHeight="1">
      <c r="B155" s="326"/>
      <c r="C155" s="353" t="s">
        <v>1046</v>
      </c>
      <c r="D155" s="301"/>
      <c r="E155" s="301"/>
      <c r="F155" s="354" t="s">
        <v>1038</v>
      </c>
      <c r="G155" s="301"/>
      <c r="H155" s="353" t="s">
        <v>1078</v>
      </c>
      <c r="I155" s="353" t="s">
        <v>1048</v>
      </c>
      <c r="J155" s="353"/>
      <c r="K155" s="349"/>
    </row>
    <row r="156" s="1" customFormat="1" ht="15" customHeight="1">
      <c r="B156" s="326"/>
      <c r="C156" s="353" t="s">
        <v>1057</v>
      </c>
      <c r="D156" s="301"/>
      <c r="E156" s="301"/>
      <c r="F156" s="354" t="s">
        <v>1044</v>
      </c>
      <c r="G156" s="301"/>
      <c r="H156" s="353" t="s">
        <v>1078</v>
      </c>
      <c r="I156" s="353" t="s">
        <v>1040</v>
      </c>
      <c r="J156" s="353">
        <v>50</v>
      </c>
      <c r="K156" s="349"/>
    </row>
    <row r="157" s="1" customFormat="1" ht="15" customHeight="1">
      <c r="B157" s="326"/>
      <c r="C157" s="353" t="s">
        <v>1065</v>
      </c>
      <c r="D157" s="301"/>
      <c r="E157" s="301"/>
      <c r="F157" s="354" t="s">
        <v>1044</v>
      </c>
      <c r="G157" s="301"/>
      <c r="H157" s="353" t="s">
        <v>1078</v>
      </c>
      <c r="I157" s="353" t="s">
        <v>1040</v>
      </c>
      <c r="J157" s="353">
        <v>50</v>
      </c>
      <c r="K157" s="349"/>
    </row>
    <row r="158" s="1" customFormat="1" ht="15" customHeight="1">
      <c r="B158" s="326"/>
      <c r="C158" s="353" t="s">
        <v>1063</v>
      </c>
      <c r="D158" s="301"/>
      <c r="E158" s="301"/>
      <c r="F158" s="354" t="s">
        <v>1044</v>
      </c>
      <c r="G158" s="301"/>
      <c r="H158" s="353" t="s">
        <v>1078</v>
      </c>
      <c r="I158" s="353" t="s">
        <v>1040</v>
      </c>
      <c r="J158" s="353">
        <v>50</v>
      </c>
      <c r="K158" s="349"/>
    </row>
    <row r="159" s="1" customFormat="1" ht="15" customHeight="1">
      <c r="B159" s="326"/>
      <c r="C159" s="353" t="s">
        <v>101</v>
      </c>
      <c r="D159" s="301"/>
      <c r="E159" s="301"/>
      <c r="F159" s="354" t="s">
        <v>1038</v>
      </c>
      <c r="G159" s="301"/>
      <c r="H159" s="353" t="s">
        <v>1100</v>
      </c>
      <c r="I159" s="353" t="s">
        <v>1040</v>
      </c>
      <c r="J159" s="353" t="s">
        <v>1101</v>
      </c>
      <c r="K159" s="349"/>
    </row>
    <row r="160" s="1" customFormat="1" ht="15" customHeight="1">
      <c r="B160" s="326"/>
      <c r="C160" s="353" t="s">
        <v>1102</v>
      </c>
      <c r="D160" s="301"/>
      <c r="E160" s="301"/>
      <c r="F160" s="354" t="s">
        <v>1038</v>
      </c>
      <c r="G160" s="301"/>
      <c r="H160" s="353" t="s">
        <v>1103</v>
      </c>
      <c r="I160" s="353" t="s">
        <v>1073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1104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1032</v>
      </c>
      <c r="D166" s="316"/>
      <c r="E166" s="316"/>
      <c r="F166" s="316" t="s">
        <v>1033</v>
      </c>
      <c r="G166" s="358"/>
      <c r="H166" s="359" t="s">
        <v>53</v>
      </c>
      <c r="I166" s="359" t="s">
        <v>56</v>
      </c>
      <c r="J166" s="316" t="s">
        <v>1034</v>
      </c>
      <c r="K166" s="293"/>
    </row>
    <row r="167" s="1" customFormat="1" ht="17.25" customHeight="1">
      <c r="B167" s="294"/>
      <c r="C167" s="318" t="s">
        <v>1035</v>
      </c>
      <c r="D167" s="318"/>
      <c r="E167" s="318"/>
      <c r="F167" s="319" t="s">
        <v>1036</v>
      </c>
      <c r="G167" s="360"/>
      <c r="H167" s="361"/>
      <c r="I167" s="361"/>
      <c r="J167" s="318" t="s">
        <v>1037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1041</v>
      </c>
      <c r="D169" s="301"/>
      <c r="E169" s="301"/>
      <c r="F169" s="324" t="s">
        <v>1038</v>
      </c>
      <c r="G169" s="301"/>
      <c r="H169" s="301" t="s">
        <v>1078</v>
      </c>
      <c r="I169" s="301" t="s">
        <v>1040</v>
      </c>
      <c r="J169" s="301">
        <v>120</v>
      </c>
      <c r="K169" s="349"/>
    </row>
    <row r="170" s="1" customFormat="1" ht="15" customHeight="1">
      <c r="B170" s="326"/>
      <c r="C170" s="301" t="s">
        <v>1087</v>
      </c>
      <c r="D170" s="301"/>
      <c r="E170" s="301"/>
      <c r="F170" s="324" t="s">
        <v>1038</v>
      </c>
      <c r="G170" s="301"/>
      <c r="H170" s="301" t="s">
        <v>1088</v>
      </c>
      <c r="I170" s="301" t="s">
        <v>1040</v>
      </c>
      <c r="J170" s="301" t="s">
        <v>1089</v>
      </c>
      <c r="K170" s="349"/>
    </row>
    <row r="171" s="1" customFormat="1" ht="15" customHeight="1">
      <c r="B171" s="326"/>
      <c r="C171" s="301" t="s">
        <v>986</v>
      </c>
      <c r="D171" s="301"/>
      <c r="E171" s="301"/>
      <c r="F171" s="324" t="s">
        <v>1038</v>
      </c>
      <c r="G171" s="301"/>
      <c r="H171" s="301" t="s">
        <v>1105</v>
      </c>
      <c r="I171" s="301" t="s">
        <v>1040</v>
      </c>
      <c r="J171" s="301" t="s">
        <v>1089</v>
      </c>
      <c r="K171" s="349"/>
    </row>
    <row r="172" s="1" customFormat="1" ht="15" customHeight="1">
      <c r="B172" s="326"/>
      <c r="C172" s="301" t="s">
        <v>1043</v>
      </c>
      <c r="D172" s="301"/>
      <c r="E172" s="301"/>
      <c r="F172" s="324" t="s">
        <v>1044</v>
      </c>
      <c r="G172" s="301"/>
      <c r="H172" s="301" t="s">
        <v>1105</v>
      </c>
      <c r="I172" s="301" t="s">
        <v>1040</v>
      </c>
      <c r="J172" s="301">
        <v>50</v>
      </c>
      <c r="K172" s="349"/>
    </row>
    <row r="173" s="1" customFormat="1" ht="15" customHeight="1">
      <c r="B173" s="326"/>
      <c r="C173" s="301" t="s">
        <v>1046</v>
      </c>
      <c r="D173" s="301"/>
      <c r="E173" s="301"/>
      <c r="F173" s="324" t="s">
        <v>1038</v>
      </c>
      <c r="G173" s="301"/>
      <c r="H173" s="301" t="s">
        <v>1105</v>
      </c>
      <c r="I173" s="301" t="s">
        <v>1048</v>
      </c>
      <c r="J173" s="301"/>
      <c r="K173" s="349"/>
    </row>
    <row r="174" s="1" customFormat="1" ht="15" customHeight="1">
      <c r="B174" s="326"/>
      <c r="C174" s="301" t="s">
        <v>1057</v>
      </c>
      <c r="D174" s="301"/>
      <c r="E174" s="301"/>
      <c r="F174" s="324" t="s">
        <v>1044</v>
      </c>
      <c r="G174" s="301"/>
      <c r="H174" s="301" t="s">
        <v>1105</v>
      </c>
      <c r="I174" s="301" t="s">
        <v>1040</v>
      </c>
      <c r="J174" s="301">
        <v>50</v>
      </c>
      <c r="K174" s="349"/>
    </row>
    <row r="175" s="1" customFormat="1" ht="15" customHeight="1">
      <c r="B175" s="326"/>
      <c r="C175" s="301" t="s">
        <v>1065</v>
      </c>
      <c r="D175" s="301"/>
      <c r="E175" s="301"/>
      <c r="F175" s="324" t="s">
        <v>1044</v>
      </c>
      <c r="G175" s="301"/>
      <c r="H175" s="301" t="s">
        <v>1105</v>
      </c>
      <c r="I175" s="301" t="s">
        <v>1040</v>
      </c>
      <c r="J175" s="301">
        <v>50</v>
      </c>
      <c r="K175" s="349"/>
    </row>
    <row r="176" s="1" customFormat="1" ht="15" customHeight="1">
      <c r="B176" s="326"/>
      <c r="C176" s="301" t="s">
        <v>1063</v>
      </c>
      <c r="D176" s="301"/>
      <c r="E176" s="301"/>
      <c r="F176" s="324" t="s">
        <v>1044</v>
      </c>
      <c r="G176" s="301"/>
      <c r="H176" s="301" t="s">
        <v>1105</v>
      </c>
      <c r="I176" s="301" t="s">
        <v>1040</v>
      </c>
      <c r="J176" s="301">
        <v>50</v>
      </c>
      <c r="K176" s="349"/>
    </row>
    <row r="177" s="1" customFormat="1" ht="15" customHeight="1">
      <c r="B177" s="326"/>
      <c r="C177" s="301" t="s">
        <v>122</v>
      </c>
      <c r="D177" s="301"/>
      <c r="E177" s="301"/>
      <c r="F177" s="324" t="s">
        <v>1038</v>
      </c>
      <c r="G177" s="301"/>
      <c r="H177" s="301" t="s">
        <v>1106</v>
      </c>
      <c r="I177" s="301" t="s">
        <v>1107</v>
      </c>
      <c r="J177" s="301"/>
      <c r="K177" s="349"/>
    </row>
    <row r="178" s="1" customFormat="1" ht="15" customHeight="1">
      <c r="B178" s="326"/>
      <c r="C178" s="301" t="s">
        <v>56</v>
      </c>
      <c r="D178" s="301"/>
      <c r="E178" s="301"/>
      <c r="F178" s="324" t="s">
        <v>1038</v>
      </c>
      <c r="G178" s="301"/>
      <c r="H178" s="301" t="s">
        <v>1108</v>
      </c>
      <c r="I178" s="301" t="s">
        <v>1109</v>
      </c>
      <c r="J178" s="301">
        <v>1</v>
      </c>
      <c r="K178" s="349"/>
    </row>
    <row r="179" s="1" customFormat="1" ht="15" customHeight="1">
      <c r="B179" s="326"/>
      <c r="C179" s="301" t="s">
        <v>52</v>
      </c>
      <c r="D179" s="301"/>
      <c r="E179" s="301"/>
      <c r="F179" s="324" t="s">
        <v>1038</v>
      </c>
      <c r="G179" s="301"/>
      <c r="H179" s="301" t="s">
        <v>1110</v>
      </c>
      <c r="I179" s="301" t="s">
        <v>1040</v>
      </c>
      <c r="J179" s="301">
        <v>20</v>
      </c>
      <c r="K179" s="349"/>
    </row>
    <row r="180" s="1" customFormat="1" ht="15" customHeight="1">
      <c r="B180" s="326"/>
      <c r="C180" s="301" t="s">
        <v>53</v>
      </c>
      <c r="D180" s="301"/>
      <c r="E180" s="301"/>
      <c r="F180" s="324" t="s">
        <v>1038</v>
      </c>
      <c r="G180" s="301"/>
      <c r="H180" s="301" t="s">
        <v>1111</v>
      </c>
      <c r="I180" s="301" t="s">
        <v>1040</v>
      </c>
      <c r="J180" s="301">
        <v>255</v>
      </c>
      <c r="K180" s="349"/>
    </row>
    <row r="181" s="1" customFormat="1" ht="15" customHeight="1">
      <c r="B181" s="326"/>
      <c r="C181" s="301" t="s">
        <v>123</v>
      </c>
      <c r="D181" s="301"/>
      <c r="E181" s="301"/>
      <c r="F181" s="324" t="s">
        <v>1038</v>
      </c>
      <c r="G181" s="301"/>
      <c r="H181" s="301" t="s">
        <v>1002</v>
      </c>
      <c r="I181" s="301" t="s">
        <v>1040</v>
      </c>
      <c r="J181" s="301">
        <v>10</v>
      </c>
      <c r="K181" s="349"/>
    </row>
    <row r="182" s="1" customFormat="1" ht="15" customHeight="1">
      <c r="B182" s="326"/>
      <c r="C182" s="301" t="s">
        <v>124</v>
      </c>
      <c r="D182" s="301"/>
      <c r="E182" s="301"/>
      <c r="F182" s="324" t="s">
        <v>1038</v>
      </c>
      <c r="G182" s="301"/>
      <c r="H182" s="301" t="s">
        <v>1112</v>
      </c>
      <c r="I182" s="301" t="s">
        <v>1073</v>
      </c>
      <c r="J182" s="301"/>
      <c r="K182" s="349"/>
    </row>
    <row r="183" s="1" customFormat="1" ht="15" customHeight="1">
      <c r="B183" s="326"/>
      <c r="C183" s="301" t="s">
        <v>1113</v>
      </c>
      <c r="D183" s="301"/>
      <c r="E183" s="301"/>
      <c r="F183" s="324" t="s">
        <v>1038</v>
      </c>
      <c r="G183" s="301"/>
      <c r="H183" s="301" t="s">
        <v>1114</v>
      </c>
      <c r="I183" s="301" t="s">
        <v>1073</v>
      </c>
      <c r="J183" s="301"/>
      <c r="K183" s="349"/>
    </row>
    <row r="184" s="1" customFormat="1" ht="15" customHeight="1">
      <c r="B184" s="326"/>
      <c r="C184" s="301" t="s">
        <v>1102</v>
      </c>
      <c r="D184" s="301"/>
      <c r="E184" s="301"/>
      <c r="F184" s="324" t="s">
        <v>1038</v>
      </c>
      <c r="G184" s="301"/>
      <c r="H184" s="301" t="s">
        <v>1115</v>
      </c>
      <c r="I184" s="301" t="s">
        <v>1073</v>
      </c>
      <c r="J184" s="301"/>
      <c r="K184" s="349"/>
    </row>
    <row r="185" s="1" customFormat="1" ht="15" customHeight="1">
      <c r="B185" s="326"/>
      <c r="C185" s="301" t="s">
        <v>126</v>
      </c>
      <c r="D185" s="301"/>
      <c r="E185" s="301"/>
      <c r="F185" s="324" t="s">
        <v>1044</v>
      </c>
      <c r="G185" s="301"/>
      <c r="H185" s="301" t="s">
        <v>1116</v>
      </c>
      <c r="I185" s="301" t="s">
        <v>1040</v>
      </c>
      <c r="J185" s="301">
        <v>50</v>
      </c>
      <c r="K185" s="349"/>
    </row>
    <row r="186" s="1" customFormat="1" ht="15" customHeight="1">
      <c r="B186" s="326"/>
      <c r="C186" s="301" t="s">
        <v>1117</v>
      </c>
      <c r="D186" s="301"/>
      <c r="E186" s="301"/>
      <c r="F186" s="324" t="s">
        <v>1044</v>
      </c>
      <c r="G186" s="301"/>
      <c r="H186" s="301" t="s">
        <v>1118</v>
      </c>
      <c r="I186" s="301" t="s">
        <v>1119</v>
      </c>
      <c r="J186" s="301"/>
      <c r="K186" s="349"/>
    </row>
    <row r="187" s="1" customFormat="1" ht="15" customHeight="1">
      <c r="B187" s="326"/>
      <c r="C187" s="301" t="s">
        <v>1120</v>
      </c>
      <c r="D187" s="301"/>
      <c r="E187" s="301"/>
      <c r="F187" s="324" t="s">
        <v>1044</v>
      </c>
      <c r="G187" s="301"/>
      <c r="H187" s="301" t="s">
        <v>1121</v>
      </c>
      <c r="I187" s="301" t="s">
        <v>1119</v>
      </c>
      <c r="J187" s="301"/>
      <c r="K187" s="349"/>
    </row>
    <row r="188" s="1" customFormat="1" ht="15" customHeight="1">
      <c r="B188" s="326"/>
      <c r="C188" s="301" t="s">
        <v>1122</v>
      </c>
      <c r="D188" s="301"/>
      <c r="E188" s="301"/>
      <c r="F188" s="324" t="s">
        <v>1044</v>
      </c>
      <c r="G188" s="301"/>
      <c r="H188" s="301" t="s">
        <v>1123</v>
      </c>
      <c r="I188" s="301" t="s">
        <v>1119</v>
      </c>
      <c r="J188" s="301"/>
      <c r="K188" s="349"/>
    </row>
    <row r="189" s="1" customFormat="1" ht="15" customHeight="1">
      <c r="B189" s="326"/>
      <c r="C189" s="362" t="s">
        <v>1124</v>
      </c>
      <c r="D189" s="301"/>
      <c r="E189" s="301"/>
      <c r="F189" s="324" t="s">
        <v>1044</v>
      </c>
      <c r="G189" s="301"/>
      <c r="H189" s="301" t="s">
        <v>1125</v>
      </c>
      <c r="I189" s="301" t="s">
        <v>1126</v>
      </c>
      <c r="J189" s="363" t="s">
        <v>1127</v>
      </c>
      <c r="K189" s="349"/>
    </row>
    <row r="190" s="1" customFormat="1" ht="15" customHeight="1">
      <c r="B190" s="326"/>
      <c r="C190" s="362" t="s">
        <v>41</v>
      </c>
      <c r="D190" s="301"/>
      <c r="E190" s="301"/>
      <c r="F190" s="324" t="s">
        <v>1038</v>
      </c>
      <c r="G190" s="301"/>
      <c r="H190" s="298" t="s">
        <v>1128</v>
      </c>
      <c r="I190" s="301" t="s">
        <v>1129</v>
      </c>
      <c r="J190" s="301"/>
      <c r="K190" s="349"/>
    </row>
    <row r="191" s="1" customFormat="1" ht="15" customHeight="1">
      <c r="B191" s="326"/>
      <c r="C191" s="362" t="s">
        <v>1130</v>
      </c>
      <c r="D191" s="301"/>
      <c r="E191" s="301"/>
      <c r="F191" s="324" t="s">
        <v>1038</v>
      </c>
      <c r="G191" s="301"/>
      <c r="H191" s="301" t="s">
        <v>1131</v>
      </c>
      <c r="I191" s="301" t="s">
        <v>1073</v>
      </c>
      <c r="J191" s="301"/>
      <c r="K191" s="349"/>
    </row>
    <row r="192" s="1" customFormat="1" ht="15" customHeight="1">
      <c r="B192" s="326"/>
      <c r="C192" s="362" t="s">
        <v>1132</v>
      </c>
      <c r="D192" s="301"/>
      <c r="E192" s="301"/>
      <c r="F192" s="324" t="s">
        <v>1038</v>
      </c>
      <c r="G192" s="301"/>
      <c r="H192" s="301" t="s">
        <v>1133</v>
      </c>
      <c r="I192" s="301" t="s">
        <v>1073</v>
      </c>
      <c r="J192" s="301"/>
      <c r="K192" s="349"/>
    </row>
    <row r="193" s="1" customFormat="1" ht="15" customHeight="1">
      <c r="B193" s="326"/>
      <c r="C193" s="362" t="s">
        <v>1134</v>
      </c>
      <c r="D193" s="301"/>
      <c r="E193" s="301"/>
      <c r="F193" s="324" t="s">
        <v>1044</v>
      </c>
      <c r="G193" s="301"/>
      <c r="H193" s="301" t="s">
        <v>1135</v>
      </c>
      <c r="I193" s="301" t="s">
        <v>1073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1136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1137</v>
      </c>
      <c r="D200" s="365"/>
      <c r="E200" s="365"/>
      <c r="F200" s="365" t="s">
        <v>1138</v>
      </c>
      <c r="G200" s="366"/>
      <c r="H200" s="365" t="s">
        <v>1139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1129</v>
      </c>
      <c r="D202" s="301"/>
      <c r="E202" s="301"/>
      <c r="F202" s="324" t="s">
        <v>42</v>
      </c>
      <c r="G202" s="301"/>
      <c r="H202" s="301" t="s">
        <v>1140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43</v>
      </c>
      <c r="G203" s="301"/>
      <c r="H203" s="301" t="s">
        <v>1141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46</v>
      </c>
      <c r="G204" s="301"/>
      <c r="H204" s="301" t="s">
        <v>1142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44</v>
      </c>
      <c r="G205" s="301"/>
      <c r="H205" s="301" t="s">
        <v>1143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45</v>
      </c>
      <c r="G206" s="301"/>
      <c r="H206" s="301" t="s">
        <v>1144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1085</v>
      </c>
      <c r="D208" s="301"/>
      <c r="E208" s="301"/>
      <c r="F208" s="324" t="s">
        <v>78</v>
      </c>
      <c r="G208" s="301"/>
      <c r="H208" s="301" t="s">
        <v>1145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982</v>
      </c>
      <c r="G209" s="301"/>
      <c r="H209" s="301" t="s">
        <v>983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980</v>
      </c>
      <c r="G210" s="301"/>
      <c r="H210" s="301" t="s">
        <v>1146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984</v>
      </c>
      <c r="G211" s="362"/>
      <c r="H211" s="353" t="s">
        <v>985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662</v>
      </c>
      <c r="G212" s="362"/>
      <c r="H212" s="353" t="s">
        <v>1147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1109</v>
      </c>
      <c r="D214" s="301"/>
      <c r="E214" s="301"/>
      <c r="F214" s="324">
        <v>1</v>
      </c>
      <c r="G214" s="362"/>
      <c r="H214" s="353" t="s">
        <v>1148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1149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1150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1151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2022-09-16T12:08:08Z</dcterms:created>
  <dcterms:modified xsi:type="dcterms:W3CDTF">2022-09-16T12:08:20Z</dcterms:modified>
</cp:coreProperties>
</file>