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ZZ\2022\2022_KRN\KRN_2022_34_krevni odberove misto\Vyzva+prilohy\"/>
    </mc:Choice>
  </mc:AlternateContent>
  <bookViews>
    <workbookView xWindow="0" yWindow="0" windowWidth="28800" windowHeight="12210" activeTab="1"/>
  </bookViews>
  <sheets>
    <sheet name="Rekapitulace stavby" sheetId="1" r:id="rId1"/>
    <sheet name="01 - Architektonicko stav..." sheetId="2" r:id="rId2"/>
    <sheet name="List1" sheetId="5" r:id="rId3"/>
    <sheet name="02 - Vedlejší rozpočtové ..." sheetId="3" r:id="rId4"/>
    <sheet name="Pokyny pro vyplnění" sheetId="4" r:id="rId5"/>
  </sheets>
  <definedNames>
    <definedName name="_xlnm._FilterDatabase" localSheetId="1" hidden="1">'01 - Architektonicko stav...'!$C$95:$K$406</definedName>
    <definedName name="_xlnm._FilterDatabase" localSheetId="3" hidden="1">'02 - Vedlejší rozpočtové ...'!$C$84:$K$129</definedName>
    <definedName name="_xlnm.Print_Titles" localSheetId="1">'01 - Architektonicko stav...'!$95:$95</definedName>
    <definedName name="_xlnm.Print_Titles" localSheetId="3">'02 - Vedlejší rozpočtové ...'!$84:$84</definedName>
    <definedName name="_xlnm.Print_Titles" localSheetId="0">'Rekapitulace stavby'!$52:$52</definedName>
    <definedName name="_xlnm.Print_Area" localSheetId="1">'01 - Architektonicko stav...'!$C$4:$J$39,'01 - Architektonicko stav...'!$C$45:$J$77,'01 - Architektonicko stav...'!$C$83:$K$406</definedName>
    <definedName name="_xlnm.Print_Area" localSheetId="3">'02 - Vedlejší rozpočtové ...'!$C$4:$J$39,'02 - Vedlejší rozpočtové ...'!$C$45:$J$66,'02 - Vedlejší rozpočtové ...'!$C$72:$K$129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26" i="3"/>
  <c r="BH126" i="3"/>
  <c r="BG126" i="3"/>
  <c r="BF126" i="3"/>
  <c r="T126" i="3"/>
  <c r="T125" i="3"/>
  <c r="R126" i="3"/>
  <c r="R125" i="3"/>
  <c r="P126" i="3"/>
  <c r="P125" i="3" s="1"/>
  <c r="BI118" i="3"/>
  <c r="BH118" i="3"/>
  <c r="BG118" i="3"/>
  <c r="BF118" i="3"/>
  <c r="T118" i="3"/>
  <c r="T117" i="3"/>
  <c r="R118" i="3"/>
  <c r="R117" i="3"/>
  <c r="P118" i="3"/>
  <c r="P117" i="3" s="1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1" i="3"/>
  <c r="BH101" i="3"/>
  <c r="BG101" i="3"/>
  <c r="BF101" i="3"/>
  <c r="T101" i="3"/>
  <c r="R101" i="3"/>
  <c r="P101" i="3"/>
  <c r="BI93" i="3"/>
  <c r="BH93" i="3"/>
  <c r="BG93" i="3"/>
  <c r="BF93" i="3"/>
  <c r="T93" i="3"/>
  <c r="T92" i="3" s="1"/>
  <c r="R93" i="3"/>
  <c r="R92" i="3" s="1"/>
  <c r="P93" i="3"/>
  <c r="P92" i="3" s="1"/>
  <c r="BI88" i="3"/>
  <c r="BH88" i="3"/>
  <c r="BG88" i="3"/>
  <c r="BF88" i="3"/>
  <c r="T88" i="3"/>
  <c r="T87" i="3"/>
  <c r="R88" i="3"/>
  <c r="R87" i="3" s="1"/>
  <c r="P88" i="3"/>
  <c r="P87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52" i="3"/>
  <c r="E7" i="3"/>
  <c r="E75" i="3" s="1"/>
  <c r="J37" i="2"/>
  <c r="J36" i="2"/>
  <c r="AY55" i="1" s="1"/>
  <c r="J35" i="2"/>
  <c r="AX55" i="1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T317" i="2" s="1"/>
  <c r="R318" i="2"/>
  <c r="R317" i="2" s="1"/>
  <c r="P318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9" i="2"/>
  <c r="BH299" i="2"/>
  <c r="BG299" i="2"/>
  <c r="BF299" i="2"/>
  <c r="T299" i="2"/>
  <c r="R299" i="2"/>
  <c r="P299" i="2"/>
  <c r="BI291" i="2"/>
  <c r="BH291" i="2"/>
  <c r="BG291" i="2"/>
  <c r="BF291" i="2"/>
  <c r="T291" i="2"/>
  <c r="R291" i="2"/>
  <c r="P291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T218" i="2" s="1"/>
  <c r="R219" i="2"/>
  <c r="R218" i="2" s="1"/>
  <c r="P219" i="2"/>
  <c r="P218" i="2"/>
  <c r="BI217" i="2"/>
  <c r="BH217" i="2"/>
  <c r="BG217" i="2"/>
  <c r="BF217" i="2"/>
  <c r="T217" i="2"/>
  <c r="T216" i="2" s="1"/>
  <c r="R217" i="2"/>
  <c r="R216" i="2"/>
  <c r="P217" i="2"/>
  <c r="P216" i="2" s="1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T161" i="2" s="1"/>
  <c r="R162" i="2"/>
  <c r="R161" i="2" s="1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 s="1"/>
  <c r="J17" i="2"/>
  <c r="J12" i="2"/>
  <c r="J90" i="2" s="1"/>
  <c r="E7" i="2"/>
  <c r="E86" i="2" s="1"/>
  <c r="L50" i="1"/>
  <c r="AM50" i="1"/>
  <c r="AM49" i="1"/>
  <c r="L49" i="1"/>
  <c r="AM47" i="1"/>
  <c r="L47" i="1"/>
  <c r="L45" i="1"/>
  <c r="L44" i="1"/>
  <c r="J235" i="2"/>
  <c r="BK219" i="2"/>
  <c r="BK152" i="2"/>
  <c r="J386" i="2"/>
  <c r="BK335" i="2"/>
  <c r="BK389" i="2"/>
  <c r="BK315" i="2"/>
  <c r="BK269" i="2"/>
  <c r="BK249" i="2"/>
  <c r="BK235" i="2"/>
  <c r="J204" i="2"/>
  <c r="J156" i="2"/>
  <c r="BK131" i="2"/>
  <c r="J105" i="2"/>
  <c r="BK375" i="2"/>
  <c r="J282" i="2"/>
  <c r="J249" i="2"/>
  <c r="J188" i="2"/>
  <c r="BK154" i="2"/>
  <c r="BK105" i="2"/>
  <c r="J312" i="2"/>
  <c r="BK282" i="2"/>
  <c r="J260" i="2"/>
  <c r="J219" i="2"/>
  <c r="BK198" i="2"/>
  <c r="J159" i="2"/>
  <c r="J404" i="2"/>
  <c r="BK380" i="2"/>
  <c r="BK312" i="2"/>
  <c r="J307" i="2"/>
  <c r="J278" i="2"/>
  <c r="BK256" i="2"/>
  <c r="BK208" i="2"/>
  <c r="BK168" i="2"/>
  <c r="J162" i="2"/>
  <c r="BK156" i="2"/>
  <c r="BK139" i="2"/>
  <c r="J103" i="2"/>
  <c r="BK126" i="3"/>
  <c r="BK118" i="3"/>
  <c r="J93" i="3"/>
  <c r="J389" i="2"/>
  <c r="J329" i="2"/>
  <c r="BK276" i="2"/>
  <c r="J257" i="2"/>
  <c r="BK242" i="2"/>
  <c r="BK204" i="2"/>
  <c r="J180" i="2"/>
  <c r="J143" i="2"/>
  <c r="J125" i="2"/>
  <c r="BK395" i="2"/>
  <c r="BK323" i="2"/>
  <c r="BK253" i="2"/>
  <c r="J221" i="2"/>
  <c r="BK167" i="2"/>
  <c r="J109" i="2"/>
  <c r="BK274" i="2"/>
  <c r="BK247" i="2"/>
  <c r="BK226" i="2"/>
  <c r="BK221" i="2"/>
  <c r="J208" i="2"/>
  <c r="BK180" i="2"/>
  <c r="J152" i="2"/>
  <c r="BK401" i="2"/>
  <c r="BK383" i="2"/>
  <c r="BK318" i="2"/>
  <c r="J274" i="2"/>
  <c r="J194" i="2"/>
  <c r="BK117" i="2"/>
  <c r="J126" i="3"/>
  <c r="J108" i="3"/>
  <c r="J88" i="3"/>
  <c r="J253" i="2"/>
  <c r="J214" i="2"/>
  <c r="BK169" i="2"/>
  <c r="J139" i="2"/>
  <c r="BK398" i="2"/>
  <c r="J315" i="2"/>
  <c r="BK248" i="2"/>
  <c r="BK217" i="2"/>
  <c r="BK127" i="2"/>
  <c r="J380" i="2"/>
  <c r="J323" i="2"/>
  <c r="BK194" i="2"/>
  <c r="BK184" i="2"/>
  <c r="BK162" i="2"/>
  <c r="BK103" i="2"/>
  <c r="BK329" i="2"/>
  <c r="J276" i="2"/>
  <c r="BK200" i="2"/>
  <c r="BK159" i="2"/>
  <c r="J118" i="3"/>
  <c r="BK108" i="3"/>
  <c r="BK267" i="2"/>
  <c r="BK231" i="2"/>
  <c r="J169" i="2"/>
  <c r="J123" i="2"/>
  <c r="J375" i="2"/>
  <c r="J392" i="2"/>
  <c r="BK333" i="2"/>
  <c r="BK291" i="2"/>
  <c r="J265" i="2"/>
  <c r="BK260" i="2"/>
  <c r="BK243" i="2"/>
  <c r="BK172" i="2"/>
  <c r="J147" i="2"/>
  <c r="J117" i="2"/>
  <c r="BK404" i="2"/>
  <c r="J333" i="2"/>
  <c r="BK265" i="2"/>
  <c r="J232" i="2"/>
  <c r="BK125" i="2"/>
  <c r="J383" i="2"/>
  <c r="J318" i="2"/>
  <c r="J299" i="2"/>
  <c r="J269" i="2"/>
  <c r="BK232" i="2"/>
  <c r="J176" i="2"/>
  <c r="J131" i="2"/>
  <c r="BK386" i="2"/>
  <c r="J112" i="3"/>
  <c r="J101" i="3"/>
  <c r="J395" i="2"/>
  <c r="BK331" i="2"/>
  <c r="BK307" i="2"/>
  <c r="J267" i="2"/>
  <c r="J248" i="2"/>
  <c r="J198" i="2"/>
  <c r="J168" i="2"/>
  <c r="J135" i="2"/>
  <c r="BK99" i="2"/>
  <c r="BK373" i="2"/>
  <c r="BK278" i="2"/>
  <c r="J242" i="2"/>
  <c r="BK176" i="2"/>
  <c r="BK135" i="2"/>
  <c r="AS54" i="1"/>
  <c r="J243" i="2"/>
  <c r="J217" i="2"/>
  <c r="BK188" i="2"/>
  <c r="BK166" i="2"/>
  <c r="BK109" i="2"/>
  <c r="J398" i="2"/>
  <c r="J331" i="2"/>
  <c r="BK299" i="2"/>
  <c r="J231" i="2"/>
  <c r="J166" i="2"/>
  <c r="BK112" i="3"/>
  <c r="BK88" i="3"/>
  <c r="BK392" i="2"/>
  <c r="J247" i="2"/>
  <c r="J200" i="2"/>
  <c r="J154" i="2"/>
  <c r="J127" i="2"/>
  <c r="J335" i="2"/>
  <c r="J256" i="2"/>
  <c r="J226" i="2"/>
  <c r="J172" i="2"/>
  <c r="J99" i="2"/>
  <c r="J373" i="2"/>
  <c r="BK214" i="2"/>
  <c r="J167" i="2"/>
  <c r="BK143" i="2"/>
  <c r="J401" i="2"/>
  <c r="J291" i="2"/>
  <c r="BK257" i="2"/>
  <c r="J184" i="2"/>
  <c r="BK147" i="2"/>
  <c r="BK123" i="2"/>
  <c r="BK101" i="3"/>
  <c r="BK93" i="3"/>
  <c r="P98" i="2" l="1"/>
  <c r="P104" i="2"/>
  <c r="R124" i="2"/>
  <c r="R151" i="2"/>
  <c r="R165" i="2"/>
  <c r="R171" i="2"/>
  <c r="T220" i="2"/>
  <c r="P234" i="2"/>
  <c r="BK259" i="2"/>
  <c r="J259" i="2"/>
  <c r="J73" i="2"/>
  <c r="P322" i="2"/>
  <c r="R379" i="2"/>
  <c r="T100" i="3"/>
  <c r="T86" i="3"/>
  <c r="T85" i="3" s="1"/>
  <c r="BK98" i="2"/>
  <c r="J98" i="2"/>
  <c r="J61" i="2"/>
  <c r="T98" i="2"/>
  <c r="T104" i="2"/>
  <c r="T124" i="2"/>
  <c r="T151" i="2"/>
  <c r="P165" i="2"/>
  <c r="P171" i="2"/>
  <c r="BK220" i="2"/>
  <c r="J220" i="2"/>
  <c r="J71" i="2" s="1"/>
  <c r="T234" i="2"/>
  <c r="T259" i="2"/>
  <c r="BK322" i="2"/>
  <c r="J322" i="2" s="1"/>
  <c r="J75" i="2" s="1"/>
  <c r="P379" i="2"/>
  <c r="P100" i="3"/>
  <c r="P86" i="3" s="1"/>
  <c r="P85" i="3" s="1"/>
  <c r="AU56" i="1" s="1"/>
  <c r="BK104" i="2"/>
  <c r="J104" i="2" s="1"/>
  <c r="J62" i="2" s="1"/>
  <c r="BK124" i="2"/>
  <c r="J124" i="2"/>
  <c r="J63" i="2" s="1"/>
  <c r="BK151" i="2"/>
  <c r="J151" i="2"/>
  <c r="J64" i="2"/>
  <c r="T165" i="2"/>
  <c r="T171" i="2"/>
  <c r="R220" i="2"/>
  <c r="BK234" i="2"/>
  <c r="J234" i="2" s="1"/>
  <c r="J72" i="2" s="1"/>
  <c r="R259" i="2"/>
  <c r="T322" i="2"/>
  <c r="T379" i="2"/>
  <c r="R100" i="3"/>
  <c r="R86" i="3"/>
  <c r="R85" i="3"/>
  <c r="R98" i="2"/>
  <c r="R104" i="2"/>
  <c r="P124" i="2"/>
  <c r="P151" i="2"/>
  <c r="BK165" i="2"/>
  <c r="J165" i="2" s="1"/>
  <c r="J67" i="2" s="1"/>
  <c r="BK171" i="2"/>
  <c r="J171" i="2" s="1"/>
  <c r="J68" i="2" s="1"/>
  <c r="P220" i="2"/>
  <c r="R234" i="2"/>
  <c r="P259" i="2"/>
  <c r="R322" i="2"/>
  <c r="BK379" i="2"/>
  <c r="J379" i="2"/>
  <c r="J76" i="2" s="1"/>
  <c r="BK100" i="3"/>
  <c r="J100" i="3"/>
  <c r="J63" i="3"/>
  <c r="BK218" i="2"/>
  <c r="J218" i="2" s="1"/>
  <c r="J70" i="2" s="1"/>
  <c r="BK216" i="2"/>
  <c r="J216" i="2" s="1"/>
  <c r="J69" i="2" s="1"/>
  <c r="BK161" i="2"/>
  <c r="J161" i="2"/>
  <c r="J65" i="2" s="1"/>
  <c r="BK317" i="2"/>
  <c r="J317" i="2"/>
  <c r="J74" i="2"/>
  <c r="BK87" i="3"/>
  <c r="J87" i="3"/>
  <c r="J61" i="3"/>
  <c r="BK92" i="3"/>
  <c r="J92" i="3" s="1"/>
  <c r="J62" i="3" s="1"/>
  <c r="BK117" i="3"/>
  <c r="J117" i="3"/>
  <c r="J64" i="3" s="1"/>
  <c r="BK125" i="3"/>
  <c r="J125" i="3"/>
  <c r="J65" i="3"/>
  <c r="E48" i="3"/>
  <c r="F55" i="3"/>
  <c r="J79" i="3"/>
  <c r="BE101" i="3"/>
  <c r="BE88" i="3"/>
  <c r="BE93" i="3"/>
  <c r="BE108" i="3"/>
  <c r="BE112" i="3"/>
  <c r="BE118" i="3"/>
  <c r="BE126" i="3"/>
  <c r="J52" i="2"/>
  <c r="BE125" i="2"/>
  <c r="BE152" i="2"/>
  <c r="BE166" i="2"/>
  <c r="BE169" i="2"/>
  <c r="BE172" i="2"/>
  <c r="BE176" i="2"/>
  <c r="BE184" i="2"/>
  <c r="BE208" i="2"/>
  <c r="BE214" i="2"/>
  <c r="BE217" i="2"/>
  <c r="BE231" i="2"/>
  <c r="BE243" i="2"/>
  <c r="BE247" i="2"/>
  <c r="BE265" i="2"/>
  <c r="BE267" i="2"/>
  <c r="BE276" i="2"/>
  <c r="BE278" i="2"/>
  <c r="BE282" i="2"/>
  <c r="BE307" i="2"/>
  <c r="BE333" i="2"/>
  <c r="BE335" i="2"/>
  <c r="BE380" i="2"/>
  <c r="BE383" i="2"/>
  <c r="BE386" i="2"/>
  <c r="BE398" i="2"/>
  <c r="BE401" i="2"/>
  <c r="F93" i="2"/>
  <c r="BE99" i="2"/>
  <c r="BE103" i="2"/>
  <c r="BE123" i="2"/>
  <c r="BE127" i="2"/>
  <c r="BE131" i="2"/>
  <c r="BE135" i="2"/>
  <c r="BE143" i="2"/>
  <c r="BE154" i="2"/>
  <c r="BE167" i="2"/>
  <c r="BE232" i="2"/>
  <c r="BE235" i="2"/>
  <c r="BE248" i="2"/>
  <c r="BE253" i="2"/>
  <c r="BE260" i="2"/>
  <c r="BE299" i="2"/>
  <c r="BE312" i="2"/>
  <c r="BE323" i="2"/>
  <c r="BE329" i="2"/>
  <c r="BE373" i="2"/>
  <c r="BE389" i="2"/>
  <c r="BE404" i="2"/>
  <c r="E48" i="2"/>
  <c r="BE109" i="2"/>
  <c r="BE139" i="2"/>
  <c r="BE156" i="2"/>
  <c r="BE168" i="2"/>
  <c r="BE204" i="2"/>
  <c r="BE242" i="2"/>
  <c r="BE249" i="2"/>
  <c r="BE256" i="2"/>
  <c r="BE257" i="2"/>
  <c r="BE269" i="2"/>
  <c r="BE274" i="2"/>
  <c r="BE291" i="2"/>
  <c r="BE315" i="2"/>
  <c r="BE331" i="2"/>
  <c r="BE375" i="2"/>
  <c r="BE395" i="2"/>
  <c r="BE105" i="2"/>
  <c r="BE117" i="2"/>
  <c r="BE147" i="2"/>
  <c r="BE159" i="2"/>
  <c r="BE162" i="2"/>
  <c r="BE180" i="2"/>
  <c r="BE188" i="2"/>
  <c r="BE194" i="2"/>
  <c r="BE198" i="2"/>
  <c r="BE200" i="2"/>
  <c r="BE219" i="2"/>
  <c r="BE221" i="2"/>
  <c r="BE226" i="2"/>
  <c r="BE318" i="2"/>
  <c r="BE392" i="2"/>
  <c r="F37" i="2"/>
  <c r="BD55" i="1" s="1"/>
  <c r="F34" i="2"/>
  <c r="BA55" i="1" s="1"/>
  <c r="F37" i="3"/>
  <c r="BD56" i="1" s="1"/>
  <c r="F34" i="3"/>
  <c r="BA56" i="1"/>
  <c r="F36" i="2"/>
  <c r="BC55" i="1" s="1"/>
  <c r="F35" i="3"/>
  <c r="BB56" i="1"/>
  <c r="F35" i="2"/>
  <c r="BB55" i="1" s="1"/>
  <c r="J34" i="2"/>
  <c r="AW55" i="1" s="1"/>
  <c r="J34" i="3"/>
  <c r="AW56" i="1" s="1"/>
  <c r="F36" i="3"/>
  <c r="BC56" i="1"/>
  <c r="T164" i="2" l="1"/>
  <c r="P164" i="2"/>
  <c r="T97" i="2"/>
  <c r="R97" i="2"/>
  <c r="R164" i="2"/>
  <c r="P97" i="2"/>
  <c r="P96" i="2"/>
  <c r="AU55" i="1" s="1"/>
  <c r="AU54" i="1" s="1"/>
  <c r="BK86" i="3"/>
  <c r="J86" i="3"/>
  <c r="J60" i="3"/>
  <c r="BK97" i="2"/>
  <c r="J97" i="2"/>
  <c r="J60" i="2"/>
  <c r="BK164" i="2"/>
  <c r="J164" i="2" s="1"/>
  <c r="J66" i="2" s="1"/>
  <c r="BA54" i="1"/>
  <c r="W30" i="1"/>
  <c r="BB54" i="1"/>
  <c r="AX54" i="1" s="1"/>
  <c r="BC54" i="1"/>
  <c r="W32" i="1" s="1"/>
  <c r="J33" i="3"/>
  <c r="AV56" i="1" s="1"/>
  <c r="AT56" i="1" s="1"/>
  <c r="J33" i="2"/>
  <c r="AV55" i="1" s="1"/>
  <c r="AT55" i="1" s="1"/>
  <c r="BD54" i="1"/>
  <c r="W33" i="1" s="1"/>
  <c r="F33" i="3"/>
  <c r="AZ56" i="1"/>
  <c r="F33" i="2"/>
  <c r="AZ55" i="1" s="1"/>
  <c r="R96" i="2" l="1"/>
  <c r="T96" i="2"/>
  <c r="BK96" i="2"/>
  <c r="J96" i="2" s="1"/>
  <c r="J30" i="2" s="1"/>
  <c r="AG55" i="1" s="1"/>
  <c r="BK85" i="3"/>
  <c r="J85" i="3"/>
  <c r="J59" i="3"/>
  <c r="AZ54" i="1"/>
  <c r="AV54" i="1" s="1"/>
  <c r="AK29" i="1" s="1"/>
  <c r="AW54" i="1"/>
  <c r="AK30" i="1" s="1"/>
  <c r="W31" i="1"/>
  <c r="AY54" i="1"/>
  <c r="J39" i="2" l="1"/>
  <c r="J59" i="2"/>
  <c r="AN55" i="1"/>
  <c r="W29" i="1"/>
  <c r="J30" i="3"/>
  <c r="AG56" i="1" s="1"/>
  <c r="AG54" i="1" s="1"/>
  <c r="AT54" i="1"/>
  <c r="AN54" i="1" l="1"/>
  <c r="AK26" i="1"/>
  <c r="AK35" i="1" s="1"/>
  <c r="J39" i="3"/>
  <c r="AN56" i="1"/>
</calcChain>
</file>

<file path=xl/sharedStrings.xml><?xml version="1.0" encoding="utf-8"?>
<sst xmlns="http://schemas.openxmlformats.org/spreadsheetml/2006/main" count="4282" uniqueCount="860">
  <si>
    <t>Export Komplet</t>
  </si>
  <si>
    <t>VZ</t>
  </si>
  <si>
    <t>2.0</t>
  </si>
  <si>
    <t>ZAMOK</t>
  </si>
  <si>
    <t>False</t>
  </si>
  <si>
    <t>{e829ab30-6d78-4553-a824-b0d3ef54f242}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</si>
  <si>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</si>
  <si>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</si>
  <si>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</si>
  <si>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</si>
  <si>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</si>
  <si>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</si>
  <si>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</si>
  <si>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</si>
  <si>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20220927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</si>
  <si>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</si>
  <si>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</si>
  <si>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KREVNÍ CENTRUM, SDRUŽENÉ ZDRAVOTNICKÉ ZAŘÍZENÍ KRNOV</t>
  </si>
  <si>
    <t>KSO:</t>
  </si>
  <si>
    <t>801 1</t>
  </si>
  <si>
    <t>CC-CZ:</t>
  </si>
  <si>
    <t>1264</t>
  </si>
  <si>
    <t>Místo:</t>
  </si>
  <si>
    <t>Krnov</t>
  </si>
  <si>
    <t>Datum:</t>
  </si>
  <si>
    <t>27. 9. 2022</t>
  </si>
  <si>
    <t>Zadavatel:</t>
  </si>
  <si>
    <t>IČ:</t>
  </si>
  <si>
    <t/>
  </si>
  <si>
    <t>Sdružené zdravotnické zařízení Krnov</t>
  </si>
  <si>
    <t>DIČ:</t>
  </si>
  <si>
    <t>Uchazeč:</t>
  </si>
  <si>
    <t>Vyplň údaj</t>
  </si>
  <si>
    <t>Projektant:</t>
  </si>
  <si>
    <t>Ing. Martin Lichvár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</si>
  <si>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</si>
  <si>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</si>
  <si>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</si>
  <si>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</si>
  <si>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</si>
  <si>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</si>
  <si>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</si>
  <si>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</si>
  <si>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</si>
  <si>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</si>
  <si>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</si>
  <si>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</si>
  <si>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</si>
  <si>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</si>
  <si>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</si>
  <si>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</si>
  <si>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</si>
  <si>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</si>
  <si>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</si>
  <si>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</si>
  <si>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</si>
  <si>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</si>
  <si>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</si>
  <si>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</si>
  <si>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</si>
  <si>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</si>
  <si>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</si>
  <si>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</si>
  <si>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</si>
  <si>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</si>
  <si>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</si>
  <si>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</si>
  <si>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</si>
  <si>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</si>
  <si>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</si>
  <si>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</si>
  <si>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</si>
  <si>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</si>
  <si>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</si>
  <si>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</si>
  <si>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</si>
  <si>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</si>
  <si>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</si>
  <si>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</si>
  <si>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</si>
  <si>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</si>
  <si>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</si>
  <si>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</si>
  <si>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</si>
  <si>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{d5c052d3-0fa1-4ecf-899d-9c17632ddc94}</t>
  </si>
  <si>
    <t>2</t>
  </si>
  <si>
    <t>02</t>
  </si>
  <si>
    <t>Vedlejší rozpočtové náklady</t>
  </si>
  <si>
    <t>{66aa7a33-1dbb-4ea2-b4dc-5003836b8fde}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</si>
  <si>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</si>
  <si>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</si>
  <si>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</si>
  <si>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</si>
  <si>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</si>
  <si>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</si>
  <si>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</si>
  <si>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</si>
  <si>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</si>
  <si>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</si>
  <si>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</si>
  <si>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</si>
  <si>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</si>
  <si>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</si>
  <si>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</si>
  <si>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</si>
  <si>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</si>
  <si>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</si>
  <si>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</si>
  <si>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</si>
  <si>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</si>
  <si>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</si>
  <si>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</si>
  <si>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VV - Vnitřní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</si>
  <si>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</si>
  <si>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</si>
  <si>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</si>
  <si>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</si>
  <si>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</si>
  <si>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</si>
  <si>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</si>
  <si>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</si>
  <si>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</si>
  <si>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</si>
  <si>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</si>
  <si>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</si>
  <si>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</si>
  <si>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</si>
  <si>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</si>
  <si>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</si>
  <si>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</si>
  <si>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</si>
  <si>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</si>
  <si>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317121101</t>
  </si>
  <si>
    <t>Montáž prefabrikovaných překladů délky do 1500 mm</t>
  </si>
  <si>
    <t>kus</t>
  </si>
  <si>
    <t>CS ÚRS 2022 02</t>
  </si>
  <si>
    <t>4</t>
  </si>
  <si>
    <t>-1088809659</t>
  </si>
  <si>
    <t>Online PSC</t>
  </si>
  <si>
    <t>https://podminky.urs.cz/item/CS_URS_2022_02/317121101</t>
  </si>
  <si>
    <t>VV</t>
  </si>
  <si>
    <t>dle TZ a PD</t>
  </si>
  <si>
    <t>"m.č. 117, výdejové okno"  1</t>
  </si>
  <si>
    <t>M</t>
  </si>
  <si>
    <t>59321071</t>
  </si>
  <si>
    <t>překlad železobetonový RZP 1490x140x140mm</t>
  </si>
  <si>
    <t>8</t>
  </si>
  <si>
    <t>-1974603861</t>
  </si>
  <si>
    <t>6</t>
  </si>
  <si>
    <t>Úpravy povrchů, podlahy a osazování výplní</t>
  </si>
  <si>
    <t>612325223</t>
  </si>
  <si>
    <t>Vápenocementová omítka jednotlivých malých ploch štuková na stěnách, plochy jednotlivě přes 0,25 do 1 m2</t>
  </si>
  <si>
    <t>-984871556</t>
  </si>
  <si>
    <t>https://podminky.urs.cz/item/CS_URS_2022_02/612325223</t>
  </si>
  <si>
    <t>"m.č. 107, 115, výlevka"  1*2</t>
  </si>
  <si>
    <t>612325225</t>
  </si>
  <si>
    <t>Vápenocementová omítka jednotlivých malých ploch štuková na stěnách, plochy jednotlivě přes 1,0 do 4 m2</t>
  </si>
  <si>
    <t>-828501206</t>
  </si>
  <si>
    <t>https://podminky.urs.cz/item/CS_URS_2022_02/612325225</t>
  </si>
  <si>
    <t>"m.č. 110, po odsekaném keram. obkladu"  1</t>
  </si>
  <si>
    <t>"m.č. 117 , výdejové okno"  1</t>
  </si>
  <si>
    <t>"m.č. 101, automat na kávu"  1</t>
  </si>
  <si>
    <t>"m.č. 110/111, kolem nových dveří"  1*2</t>
  </si>
  <si>
    <t>Součet</t>
  </si>
  <si>
    <t>5</t>
  </si>
  <si>
    <t>642942611</t>
  </si>
  <si>
    <t>Osazování zárubní nebo rámů kovových dveřních lisovaných nebo z úhelníků bez dveřních křídel na montážní pěnu, plochy otvoru do 2,5 m2</t>
  </si>
  <si>
    <t>551095719</t>
  </si>
  <si>
    <t>https://podminky.urs.cz/item/CS_URS_2022_02/642942611</t>
  </si>
  <si>
    <t>"m.č. 111, dveře 900/1970 bez označení"  1</t>
  </si>
  <si>
    <t>"m.č. 112, KC/11"  1</t>
  </si>
  <si>
    <t>5533144R</t>
  </si>
  <si>
    <t>zárubeň jednokřídlá ocelová pro dodatečnou montáž tl stěny 150 a 200mm rozměru 900/1970mm, vč. povrchové úpravy</t>
  </si>
  <si>
    <t>326416115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</si>
  <si>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</si>
  <si>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</si>
  <si>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</si>
  <si>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</si>
  <si>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</si>
  <si>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m2</t>
  </si>
  <si>
    <t>1120031154</t>
  </si>
  <si>
    <t>https://podminky.urs.cz/item/CS_URS_2022_02/949101111</t>
  </si>
  <si>
    <t>952901111</t>
  </si>
  <si>
    <t>Vyčištění budov nebo objektů před předáním do užívání budov bytové nebo občanské výstavby, světlé výšky podlaží do 4 m</t>
  </si>
  <si>
    <t>-107001862</t>
  </si>
  <si>
    <t>https://podminky.urs.cz/item/CS_URS_2022_02/952901111</t>
  </si>
  <si>
    <t>"m.č. 101, 103, 107, 110-113, 115, 117"  32,84+3,64+6,24+124,56+12,16+15,37+15,22+7,01+9,32</t>
  </si>
  <si>
    <t>968072455</t>
  </si>
  <si>
    <t>Vybourání kovových rámů oken s křídly, dveřních zárubní, vrat, stěn, ostění nebo obkladů dveřních zárubní, plochy do 2 m2</t>
  </si>
  <si>
    <t>47876780</t>
  </si>
  <si>
    <t>https://podminky.urs.cz/item/CS_URS_2022_02/968072455</t>
  </si>
  <si>
    <t>"m.č. 112"  1,000*2,020</t>
  </si>
  <si>
    <t>10</t>
  </si>
  <si>
    <t>971033531</t>
  </si>
  <si>
    <t>Vybourání otvorů ve zdivu základovém nebo nadzákladovém z cihel, tvárnic, příčkovek z cihel pálených na maltu vápennou nebo vápenocementovou plochy do 1 m2, tl. do 150 mm</t>
  </si>
  <si>
    <t>-1447661516</t>
  </si>
  <si>
    <t>https://podminky.urs.cz/item/CS_URS_2022_02/971033531</t>
  </si>
  <si>
    <t>"m.č. 117, výdejové okno"  1,000*1,000</t>
  </si>
  <si>
    <t>11</t>
  </si>
  <si>
    <t>971042651</t>
  </si>
  <si>
    <t>Vybourání otvorů v betonových příčkách a zdech základových nebo nadzákladových plochy do 4 m2, tl. jakékoliv</t>
  </si>
  <si>
    <t>m3</t>
  </si>
  <si>
    <t>653010675</t>
  </si>
  <si>
    <t>https://podminky.urs.cz/item/CS_URS_2022_02/971042651</t>
  </si>
  <si>
    <t>"dveře mezi 110/111"  1,000*+2,050*0,200</t>
  </si>
  <si>
    <t>12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</si>
  <si>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</si>
  <si>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</si>
  <si>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</si>
  <si>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-961384228</t>
  </si>
  <si>
    <t>https://podminky.urs.cz/item/CS_URS_2022_02/974031664</t>
  </si>
  <si>
    <t>"m.č. 117, výdejové okno"  1,500</t>
  </si>
  <si>
    <t>13</t>
  </si>
  <si>
    <t>977211111</t>
  </si>
  <si>
    <t>Řezání konstrukcí stěnovou pilou betonových nebo železobetonových průměru řezané výztuže do 16 mm hloubka řezu do 200 mm</t>
  </si>
  <si>
    <t>-2037421011</t>
  </si>
  <si>
    <t>https://podminky.urs.cz/item/CS_URS_2022_02/977211111</t>
  </si>
  <si>
    <t>"dveře mezi 110/111"  (1,000+2,050)*2</t>
  </si>
  <si>
    <t>997</t>
  </si>
  <si>
    <t>Přesun sutě</t>
  </si>
  <si>
    <t>14</t>
  </si>
  <si>
    <t>997013111</t>
  </si>
  <si>
    <t>Vnitrostaveništní doprava suti a vybouraných hmot vodorovně do 50 m svisle s použitím mechanizace pro budovy a haly výšky do 6 m</t>
  </si>
  <si>
    <t>t</t>
  </si>
  <si>
    <t>-80546815</t>
  </si>
  <si>
    <t>https://podminky.urs.cz/item/CS_URS_2022_02/997013111</t>
  </si>
  <si>
    <t>997013501</t>
  </si>
  <si>
    <t>Odvoz suti a vybouraných hmot na skládku nebo meziskládku se složením, na vzdálenost do 1 km</t>
  </si>
  <si>
    <t>-1708380373</t>
  </si>
  <si>
    <t>https://podminky.urs.cz/item/CS_URS_2022_02/997013501</t>
  </si>
  <si>
    <t>16</t>
  </si>
  <si>
    <t>997013509</t>
  </si>
  <si>
    <t>Odvoz suti a vybouraných hmot na skládku nebo meziskládku se složením, na vzdálenost Příplatek k ceně za každý další i započatý 1 km přes 1 km</t>
  </si>
  <si>
    <t>1154052321</t>
  </si>
  <si>
    <t>https://podminky.urs.cz/item/CS_URS_2022_02/997013509</t>
  </si>
  <si>
    <t>2,006*23 'Přepočtené koeficientem množství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</si>
  <si>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</si>
  <si>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</si>
  <si>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</si>
  <si>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-1632901545</t>
  </si>
  <si>
    <t>https://podminky.urs.cz/item/CS_URS_2022_02/997013631</t>
  </si>
  <si>
    <t>998</t>
  </si>
  <si>
    <t>Přesun hmot</t>
  </si>
  <si>
    <t>18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</si>
  <si>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</si>
  <si>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</si>
  <si>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-2093698209</t>
  </si>
  <si>
    <t>https://podminky.urs.cz/item/CS_URS_2022_02/998011001</t>
  </si>
  <si>
    <t>PSV</t>
  </si>
  <si>
    <t>Práce a dodávky PSV</t>
  </si>
  <si>
    <t>721</t>
  </si>
  <si>
    <t>Zdravotechnika - vnitřní kanalizace</t>
  </si>
  <si>
    <t>19</t>
  </si>
  <si>
    <t>721-001R</t>
  </si>
  <si>
    <t>Úprava přívodu vody a kanalizace pro automat na kávu KC/11 v m.č. 101</t>
  </si>
  <si>
    <t>kpl</t>
  </si>
  <si>
    <t>50496329</t>
  </si>
  <si>
    <t>20</t>
  </si>
  <si>
    <t>721-002R</t>
  </si>
  <si>
    <t>Úprava přívodu vody a kanalizace pro výlevku KC/9 v m.č. 107, 115</t>
  </si>
  <si>
    <t>1385924217</t>
  </si>
  <si>
    <t>721-003R</t>
  </si>
  <si>
    <t>Úprava přívodu vody a kanalizace pro umyvadlo KC/10 v m.č. 110</t>
  </si>
  <si>
    <t>1912647554</t>
  </si>
  <si>
    <t>22</t>
  </si>
  <si>
    <t>998721201</t>
  </si>
  <si>
    <t>Přesun hmot pro vnitřní kanalizace stanovený procentní sazbou (%) z ceny vodorovná dopravní vzdálenost do 50 m v objektech výšky do 6 m</t>
  </si>
  <si>
    <t>%</t>
  </si>
  <si>
    <t>-1765674985</t>
  </si>
  <si>
    <t>https://podminky.urs.cz/item/CS_URS_2022_02/998721201</t>
  </si>
  <si>
    <t>725</t>
  </si>
  <si>
    <t>Zdravotechnika - zařizovací předměty</t>
  </si>
  <si>
    <t>23</t>
  </si>
  <si>
    <t>725210821</t>
  </si>
  <si>
    <t>Demontáž umyvadel bez výtokových armatur umyvadel</t>
  </si>
  <si>
    <t>soubor</t>
  </si>
  <si>
    <t>-1319568572</t>
  </si>
  <si>
    <t>https://podminky.urs.cz/item/CS_URS_2022_02/725210821</t>
  </si>
  <si>
    <t>" m.č. 110"   1</t>
  </si>
  <si>
    <t>24</t>
  </si>
  <si>
    <t>725211617</t>
  </si>
  <si>
    <t>Umyvadla keramická bílá bez výtokových armatur připevněná na stěnu šrouby s krytem na sifon (polosloupem), šířka umyvadla 600 mm</t>
  </si>
  <si>
    <t>-1226382855</t>
  </si>
  <si>
    <t>https://podminky.urs.cz/item/CS_URS_2022_02/725211617</t>
  </si>
  <si>
    <t>dle TZ a PD, výpis výrobků</t>
  </si>
  <si>
    <t>"KC/10, m.č. 110, 117"  3</t>
  </si>
  <si>
    <t>25</t>
  </si>
  <si>
    <t>725330820</t>
  </si>
  <si>
    <t>Demontáž výlevek bez výtokových armatur a bez nádrže a splachovacího potrubí diturvitových</t>
  </si>
  <si>
    <t>680541431</t>
  </si>
  <si>
    <t>https://podminky.urs.cz/item/CS_URS_2022_02/725330820</t>
  </si>
  <si>
    <t>"KC/9, m.č. 107"  1</t>
  </si>
  <si>
    <t>26</t>
  </si>
  <si>
    <t>725339111</t>
  </si>
  <si>
    <t>Výlevky montáž výlevky</t>
  </si>
  <si>
    <t>1176125131</t>
  </si>
  <si>
    <t>https://podminky.urs.cz/item/CS_URS_2022_02/725339111</t>
  </si>
  <si>
    <t>"přesun z m.č. 107, KC/9 do m.č. 115"  1</t>
  </si>
  <si>
    <t>27</t>
  </si>
  <si>
    <t>725820802</t>
  </si>
  <si>
    <t>Demontáž baterií stojánkových do 1 otvoru</t>
  </si>
  <si>
    <t>1482560563</t>
  </si>
  <si>
    <t>https://podminky.urs.cz/item/CS_URS_2022_02/725820802</t>
  </si>
  <si>
    <t>"výlevka   KC/9, m.č. 107"  1</t>
  </si>
  <si>
    <t>"umyvadlo m.č. 110"  1</t>
  </si>
  <si>
    <t>28</t>
  </si>
  <si>
    <t>725822613</t>
  </si>
  <si>
    <t>Baterie umyvadlové stojánkové pákové s výpustí</t>
  </si>
  <si>
    <t>575511743</t>
  </si>
  <si>
    <t>https://podminky.urs.cz/item/CS_URS_2022_02/725822613</t>
  </si>
  <si>
    <t>29</t>
  </si>
  <si>
    <t>55190005</t>
  </si>
  <si>
    <t>flexi hadice ohebná k baterii D 8x12mm F 1/2"xM10 500mm</t>
  </si>
  <si>
    <t>32</t>
  </si>
  <si>
    <t>20501506</t>
  </si>
  <si>
    <t>3*0,500*2</t>
  </si>
  <si>
    <t>30</t>
  </si>
  <si>
    <t>725829111</t>
  </si>
  <si>
    <t>Baterie dřezové montáž ostatních typů stojánkových G 1/2"</t>
  </si>
  <si>
    <t>1950225201</t>
  </si>
  <si>
    <t>https://podminky.urs.cz/item/CS_URS_2022_02/725829111</t>
  </si>
  <si>
    <t>31</t>
  </si>
  <si>
    <t>725860811</t>
  </si>
  <si>
    <t>Demontáž zápachových uzávěrek pro zařizovací předměty jednoduchých</t>
  </si>
  <si>
    <t>-1569571361</t>
  </si>
  <si>
    <t>https://podminky.urs.cz/item/CS_URS_2022_02/725860811</t>
  </si>
  <si>
    <t>"umyvadlo m.č. 110"   1</t>
  </si>
  <si>
    <t>725-001R</t>
  </si>
  <si>
    <t>Demontáž doplňků zařizovacích předmětů</t>
  </si>
  <si>
    <t>1510513206</t>
  </si>
  <si>
    <t>m.č. 110</t>
  </si>
  <si>
    <t>"dávkovač mýdla" 2</t>
  </si>
  <si>
    <t>"zásobník papír. ručníků"  1</t>
  </si>
  <si>
    <t>33</t>
  </si>
  <si>
    <t>998725201</t>
  </si>
  <si>
    <t>Přesun hmot pro zařizovací předměty stanovený procentní sazbou (%) z ceny vodorovná dopravní vzdálenost do 50 m v objektech výšky do 6 m</t>
  </si>
  <si>
    <t>-57317767</t>
  </si>
  <si>
    <t>https://podminky.urs.cz/item/CS_URS_2022_02/998725201</t>
  </si>
  <si>
    <t>741</t>
  </si>
  <si>
    <t>Elektroinstalace - silnoproud</t>
  </si>
  <si>
    <t>34</t>
  </si>
  <si>
    <t>741-001R</t>
  </si>
  <si>
    <t>Úprava elektroinstalace</t>
  </si>
  <si>
    <t>1954735663</t>
  </si>
  <si>
    <t>751</t>
  </si>
  <si>
    <t>Vzduchotechnika</t>
  </si>
  <si>
    <t>35</t>
  </si>
  <si>
    <t>751-001R</t>
  </si>
  <si>
    <t>Vzduchotechnika, klimatizace</t>
  </si>
  <si>
    <t>1566819945</t>
  </si>
  <si>
    <t>763</t>
  </si>
  <si>
    <t>Konstrukce suché výstavby</t>
  </si>
  <si>
    <t>36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</si>
  <si>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</si>
  <si>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</si>
  <si>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824394899</t>
  </si>
  <si>
    <t>https://podminky.urs.cz/item/CS_URS_2022_02/763111417</t>
  </si>
  <si>
    <t>m.č. 111/117</t>
  </si>
  <si>
    <t>3,800*3,000-1,000*2,050</t>
  </si>
  <si>
    <t>37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</si>
  <si>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</si>
  <si>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</si>
  <si>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-681493909</t>
  </si>
  <si>
    <t>https://podminky.urs.cz/item/CS_URS_2022_02/763183112</t>
  </si>
  <si>
    <t>38</t>
  </si>
  <si>
    <t>55331613</t>
  </si>
  <si>
    <t>pouzdro stavební posuvných dveří jednopouzdrové 900mm standardní rozměr</t>
  </si>
  <si>
    <t>-1634767218</t>
  </si>
  <si>
    <t>39</t>
  </si>
  <si>
    <t>998763401</t>
  </si>
  <si>
    <t>Přesun hmot pro konstrukce montované z desek stanovený procentní sazbou (%) z ceny vodorovná dopravní vzdálenost do 50 m v objektech výšky do 6 m</t>
  </si>
  <si>
    <t>-171209657</t>
  </si>
  <si>
    <t>https://podminky.urs.cz/item/CS_URS_2022_02/998763401</t>
  </si>
  <si>
    <t>766</t>
  </si>
  <si>
    <t>Konstrukce truhlářské</t>
  </si>
  <si>
    <t>40</t>
  </si>
  <si>
    <t>766660002</t>
  </si>
  <si>
    <t>Montáž dveřních křídel dřevěných nebo plastových otevíravých do ocelové zárubně povrchově upravených jednokřídlových, šířky přes 800 mm</t>
  </si>
  <si>
    <t>409613184</t>
  </si>
  <si>
    <t>https://podminky.urs.cz/item/CS_URS_2022_02/766660002</t>
  </si>
  <si>
    <t>"m.č. 111, KC/12"  1</t>
  </si>
  <si>
    <t>"m.č. 111, dveře bez označení"  1</t>
  </si>
  <si>
    <t>41</t>
  </si>
  <si>
    <t>61162087</t>
  </si>
  <si>
    <t>dveře jednokřídlé dřevotřískové povrch laminátový plné 900x1970-2100mm</t>
  </si>
  <si>
    <t>1456601548</t>
  </si>
  <si>
    <t>42</t>
  </si>
  <si>
    <t>766660312</t>
  </si>
  <si>
    <t>Montáž dveřních křídel dřevěných nebo plastových posuvných dveří do pouzdra s jednou kapsou jednokřídlových, průchozí šířky přes 800 do 1200 mm</t>
  </si>
  <si>
    <t>-21118044</t>
  </si>
  <si>
    <t>https://podminky.urs.cz/item/CS_URS_2022_02/766660312</t>
  </si>
  <si>
    <t>"m.č. 117, KC/14"  1</t>
  </si>
  <si>
    <t>43</t>
  </si>
  <si>
    <t>61162093</t>
  </si>
  <si>
    <t>dveře jednokřídlé dřevotřískové povrch laminátový částečně prosklené 900x1970-2100mm</t>
  </si>
  <si>
    <t>-188378003</t>
  </si>
  <si>
    <t>44</t>
  </si>
  <si>
    <t>766-001R</t>
  </si>
  <si>
    <t>D+M zámku a vrchního kování dveří klika/klika, klika/koule apod.</t>
  </si>
  <si>
    <t>-1751913455</t>
  </si>
  <si>
    <t>45</t>
  </si>
  <si>
    <t>766691914</t>
  </si>
  <si>
    <t>Ostatní práce vyvěšení nebo zavěšení křídel dřevěných dveřních, plochy do 2 m2</t>
  </si>
  <si>
    <t>1176399091</t>
  </si>
  <si>
    <t>https://podminky.urs.cz/item/CS_URS_2022_02/766691914</t>
  </si>
  <si>
    <t>"m.č. 111"  0,900*1,970</t>
  </si>
  <si>
    <t>46</t>
  </si>
  <si>
    <t>766-KC/13</t>
  </si>
  <si>
    <t>D+M posuvné příčky (dveře harmonika), rozměr 1600x1970 mm, vč. vodícího kování</t>
  </si>
  <si>
    <t>456853885</t>
  </si>
  <si>
    <t>47</t>
  </si>
  <si>
    <t>766-002R</t>
  </si>
  <si>
    <t>D+M výdejového okna v m.č. 117, rozměr 1000x1000 mm</t>
  </si>
  <si>
    <t>-1554261202</t>
  </si>
  <si>
    <t>48</t>
  </si>
  <si>
    <t>998766201</t>
  </si>
  <si>
    <t>Přesun hmot pro konstrukce truhlářské stanovený procentní sazbou (%) z ceny vodorovná dopravní vzdálenost do 50 m v objektech výšky do 6 m</t>
  </si>
  <si>
    <t>-401042602</t>
  </si>
  <si>
    <t>https://podminky.urs.cz/item/CS_URS_2022_02/998766201</t>
  </si>
  <si>
    <t>776</t>
  </si>
  <si>
    <t>Podlahy povlakové</t>
  </si>
  <si>
    <t>49</t>
  </si>
  <si>
    <t>776111116</t>
  </si>
  <si>
    <t>Příprava podkladu broušení podlah stávajícího podkladu pro odstranění lepidla (po starých krytinách)</t>
  </si>
  <si>
    <t>-1933517067</t>
  </si>
  <si>
    <t>https://podminky.urs.cz/item/CS_URS_2022_02/776111116</t>
  </si>
  <si>
    <t>m.č. 110-112, 117</t>
  </si>
  <si>
    <t>124,56+12,16+15,37+9,32</t>
  </si>
  <si>
    <t>50</t>
  </si>
  <si>
    <t>776111311</t>
  </si>
  <si>
    <t>Příprava podkladu vysátí podlah</t>
  </si>
  <si>
    <t>375743606</t>
  </si>
  <si>
    <t>https://podminky.urs.cz/item/CS_URS_2022_02/776111311</t>
  </si>
  <si>
    <t>51</t>
  </si>
  <si>
    <t>776121112</t>
  </si>
  <si>
    <t>Příprava podkladu penetrace vodou ředitelná podlah</t>
  </si>
  <si>
    <t>-1615103109</t>
  </si>
  <si>
    <t>https://podminky.urs.cz/item/CS_URS_2022_02/776121112</t>
  </si>
  <si>
    <t>52</t>
  </si>
  <si>
    <t>776201811</t>
  </si>
  <si>
    <t>Demontáž povlakových podlahovin lepených ručně bez podložky</t>
  </si>
  <si>
    <t>1835186706</t>
  </si>
  <si>
    <t>https://podminky.urs.cz/item/CS_URS_2022_02/776201811</t>
  </si>
  <si>
    <t>53</t>
  </si>
  <si>
    <t>776221121</t>
  </si>
  <si>
    <t>Montáž podlahovin z PVC lepením standardním lepidlem z pásů elektrostaticky vodivých</t>
  </si>
  <si>
    <t>1083339035</t>
  </si>
  <si>
    <t>https://podminky.urs.cz/item/CS_URS_2022_02/776221121</t>
  </si>
  <si>
    <t>54</t>
  </si>
  <si>
    <t>284-001R</t>
  </si>
  <si>
    <t>PVC vinyl homogenní zátěžová elektrostaticky vodivé tl 2,00mm</t>
  </si>
  <si>
    <t>519555889</t>
  </si>
  <si>
    <t>161,41*1,1 'Přepočtené koeficientem množství</t>
  </si>
  <si>
    <t>55</t>
  </si>
  <si>
    <t>776223112</t>
  </si>
  <si>
    <t>Montáž podlahovin z PVC spoj podlah svařováním za studena</t>
  </si>
  <si>
    <t>1033870029</t>
  </si>
  <si>
    <t>https://podminky.urs.cz/item/CS_URS_2022_02/776223112</t>
  </si>
  <si>
    <t>161,410/1,500</t>
  </si>
  <si>
    <t>56</t>
  </si>
  <si>
    <t>776410811</t>
  </si>
  <si>
    <t>Demontáž soklíků nebo lišt pryžových nebo plastových</t>
  </si>
  <si>
    <t>1509304715</t>
  </si>
  <si>
    <t>https://podminky.urs.cz/item/CS_URS_2022_02/776410811</t>
  </si>
  <si>
    <t>"110"  (14,290+11,745)*2-0,900*4-1,000-1,200-2,700</t>
  </si>
  <si>
    <t>(0,600+0,730)*2*2</t>
  </si>
  <si>
    <t>"111, 117"  (5,800+3,800)*2-1,000</t>
  </si>
  <si>
    <t>"112"  (3,940+3,900)*2-1,000</t>
  </si>
  <si>
    <t>57</t>
  </si>
  <si>
    <t>77641111R</t>
  </si>
  <si>
    <t>Montáž soklíků lepením obvodových, výšky přes 80 do 100 mm - fabiony</t>
  </si>
  <si>
    <t>2045485498</t>
  </si>
  <si>
    <t>"110"  (14,290+11,745)*2-0,900*5-1,000-1,200-2,700</t>
  </si>
  <si>
    <t>"111, 117"  (5,800+3,800*2)*2-1,000*4</t>
  </si>
  <si>
    <t>58</t>
  </si>
  <si>
    <t>776411213</t>
  </si>
  <si>
    <t>Montáž soklíků tahaných (fabiony) z PVC vnitřních rohů</t>
  </si>
  <si>
    <t>-992382687</t>
  </si>
  <si>
    <t>https://podminky.urs.cz/item/CS_URS_2022_02/776411213</t>
  </si>
  <si>
    <t>"110" 7</t>
  </si>
  <si>
    <t>"111, 117" 4+4</t>
  </si>
  <si>
    <t>"112" 4</t>
  </si>
  <si>
    <t>59</t>
  </si>
  <si>
    <t>776411214</t>
  </si>
  <si>
    <t>Montáž soklíků tahaných (fabiony) z PVC vnějších rohů</t>
  </si>
  <si>
    <t>156164446</t>
  </si>
  <si>
    <t>https://podminky.urs.cz/item/CS_URS_2022_02/776411214</t>
  </si>
  <si>
    <t>m.č. ...</t>
  </si>
  <si>
    <t>"110" 4+8</t>
  </si>
  <si>
    <t>60</t>
  </si>
  <si>
    <t>412429011</t>
  </si>
  <si>
    <t>(85,470+0,200*(19+12))*0,200</t>
  </si>
  <si>
    <t>18,334*1,1 'Přepočtené koeficientem množství</t>
  </si>
  <si>
    <t>61</t>
  </si>
  <si>
    <t>998776201</t>
  </si>
  <si>
    <t>Přesun hmot pro podlahy povlakové stanovený procentní sazbou (%) z ceny vodorovná dopravní vzdálenost do 50 m v objektech výšky do 6 m</t>
  </si>
  <si>
    <t>938013845</t>
  </si>
  <si>
    <t>https://podminky.urs.cz/item/CS_URS_2022_02/998776201</t>
  </si>
  <si>
    <t>781</t>
  </si>
  <si>
    <t>Dokončovací práce - obklady</t>
  </si>
  <si>
    <t>62</t>
  </si>
  <si>
    <t>781473810</t>
  </si>
  <si>
    <t>Demontáž obkladů z dlaždic keramických lepených</t>
  </si>
  <si>
    <t>1048825347</t>
  </si>
  <si>
    <t>https://podminky.urs.cz/item/CS_URS_2022_02/781473810</t>
  </si>
  <si>
    <t>"m.č. 110"  1,950*1,700</t>
  </si>
  <si>
    <t>784</t>
  </si>
  <si>
    <t>Dokončovací práce - malby a tapety</t>
  </si>
  <si>
    <t>63</t>
  </si>
  <si>
    <t>784171101</t>
  </si>
  <si>
    <t>Zakrytí nemalovaných ploch (materiál ve specifikaci) včetně pozdějšího odkrytí podlah</t>
  </si>
  <si>
    <t>-685427405</t>
  </si>
  <si>
    <t>https://podminky.urs.cz/item/CS_URS_2022_02/784171101</t>
  </si>
  <si>
    <t>"m.č. 101, 107, 115 - opravy"  15,000</t>
  </si>
  <si>
    <t>"110, 111, 112, 113, 117, 103"  124,56+12,16+15,37+15,22+9,32+3,64</t>
  </si>
  <si>
    <t>64</t>
  </si>
  <si>
    <t>28323157</t>
  </si>
  <si>
    <t>fólie pro malířské potřeby zakrývací tl 14µ 4x5m</t>
  </si>
  <si>
    <t>-1860458544</t>
  </si>
  <si>
    <t>195,27*1,05 'Přepočtené koeficientem množství</t>
  </si>
  <si>
    <t>65</t>
  </si>
  <si>
    <t>784171111</t>
  </si>
  <si>
    <t>Zakrytí nemalovaných ploch (materiál ve specifikaci) včetně pozdějšího odkrytí svislých ploch např. stěn, oken, dveří v místnostech výšky do 3,80</t>
  </si>
  <si>
    <t>686833479</t>
  </si>
  <si>
    <t>https://podminky.urs.cz/item/CS_URS_2022_02/784171111</t>
  </si>
  <si>
    <t>66</t>
  </si>
  <si>
    <t>1982233108</t>
  </si>
  <si>
    <t>100*1,05 'Přepočtené koeficientem množství</t>
  </si>
  <si>
    <t>67</t>
  </si>
  <si>
    <t>784181101</t>
  </si>
  <si>
    <t>Penetrace podkladu jednonásobná základní akrylátová bezbarvá v místnostech výšky do 3,80 m</t>
  </si>
  <si>
    <t>1636071456</t>
  </si>
  <si>
    <t>https://podminky.urs.cz/item/CS_URS_2022_02/784181101</t>
  </si>
  <si>
    <t>stěny:</t>
  </si>
  <si>
    <t>(14,290+11,745)*2*3,000</t>
  </si>
  <si>
    <t>"sloupy"  (0,600+0,730)*2*3,000*2</t>
  </si>
  <si>
    <t>"dveře"  -(0,900*4+1,000*2+1,100+2,700)*2,020</t>
  </si>
  <si>
    <t>"okna"  -(2,180*7+1,430)*1,800</t>
  </si>
  <si>
    <t>"ostění oken"  (2,180+1,800*2)*0,200*7+(1,430+1,800*2)*0,200</t>
  </si>
  <si>
    <t>m.č. 111</t>
  </si>
  <si>
    <t>(3,200+3,800)*2*3,000</t>
  </si>
  <si>
    <t>"dveře"  -1,000*2,020*3</t>
  </si>
  <si>
    <t>"okna"  -1,430*1,800</t>
  </si>
  <si>
    <t>"ostění oken" (1,430+1,800*2)*0,200</t>
  </si>
  <si>
    <t>m.č. 112</t>
  </si>
  <si>
    <t>(3,940+3,900)*2*3,000</t>
  </si>
  <si>
    <t>"dveře"  -1,000*2,020</t>
  </si>
  <si>
    <t>"okna"  -2,180*1,800</t>
  </si>
  <si>
    <t>"ostění oken" (2,180+1,800*2)*0,200</t>
  </si>
  <si>
    <t>m.č. 113</t>
  </si>
  <si>
    <t>(3,755+3,900)*2*3,000</t>
  </si>
  <si>
    <t>"dveře"  -2,700*2,020</t>
  </si>
  <si>
    <t>m.č. 117</t>
  </si>
  <si>
    <t>(2,450+3,800)*2*3,000</t>
  </si>
  <si>
    <t>"okna"  -1,000*1,000-0,900*0,600</t>
  </si>
  <si>
    <t>m.č. 103</t>
  </si>
  <si>
    <t>(2,000+1,830)*2*3,000</t>
  </si>
  <si>
    <t>m.č. 101</t>
  </si>
  <si>
    <t>"opravy kolem výdejového okna a automatu na kávu"  10,000</t>
  </si>
  <si>
    <t>m.č. 107, 115</t>
  </si>
  <si>
    <t>"opravy kolem výlevky"  5,000</t>
  </si>
  <si>
    <t>Mezisoučet</t>
  </si>
  <si>
    <t>stropy:</t>
  </si>
  <si>
    <t>"110, 111, 112, 113, 117"  124,56+12,16+15,37+15,22+9,32</t>
  </si>
  <si>
    <t>68</t>
  </si>
  <si>
    <t>784211101</t>
  </si>
  <si>
    <t>Malby z malířských směsí oděruvzdorných za mokra dvojnásobné, bílé za mokra oděruvzdorné výborně v místnostech výšky do 3,80 m</t>
  </si>
  <si>
    <t>341202912</t>
  </si>
  <si>
    <t>https://podminky.urs.cz/item/CS_URS_2022_02/784211101</t>
  </si>
  <si>
    <t>69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</si>
  <si>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</si>
  <si>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</si>
  <si>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-631925515</t>
  </si>
  <si>
    <t>https://podminky.urs.cz/item/CS_URS_2022_02/784211163</t>
  </si>
  <si>
    <t>"stěny"   319,238</t>
  </si>
  <si>
    <t>Vnitřní vybavení</t>
  </si>
  <si>
    <t>70</t>
  </si>
  <si>
    <t>KC/1</t>
  </si>
  <si>
    <t>D+M odběrového lehátka s odběrovým zařízením</t>
  </si>
  <si>
    <t>-300565612</t>
  </si>
  <si>
    <t>71</t>
  </si>
  <si>
    <t>KC/2</t>
  </si>
  <si>
    <t>D+M infuzního křesla</t>
  </si>
  <si>
    <t>-2112558247</t>
  </si>
  <si>
    <t>72</t>
  </si>
  <si>
    <t>KC/3</t>
  </si>
  <si>
    <t>D+M zdravotnického lehátka</t>
  </si>
  <si>
    <t>1041544546</t>
  </si>
  <si>
    <t>73</t>
  </si>
  <si>
    <t>KC/4</t>
  </si>
  <si>
    <t>D+M evidence</t>
  </si>
  <si>
    <t>1702516605</t>
  </si>
  <si>
    <t>74</t>
  </si>
  <si>
    <t>KC/5</t>
  </si>
  <si>
    <t>D+M židle se zabudovanou psací deskou</t>
  </si>
  <si>
    <t>324898872</t>
  </si>
  <si>
    <t>75</t>
  </si>
  <si>
    <t>KC/6</t>
  </si>
  <si>
    <t>D+M šatní skříně s boxy</t>
  </si>
  <si>
    <t>-1582801394</t>
  </si>
  <si>
    <t>76</t>
  </si>
  <si>
    <t>KC/7</t>
  </si>
  <si>
    <t>D+M kancelářské sestavy</t>
  </si>
  <si>
    <t>-848422860</t>
  </si>
  <si>
    <t>77</t>
  </si>
  <si>
    <t>KC/8</t>
  </si>
  <si>
    <t>D+M konferenční židle</t>
  </si>
  <si>
    <t>975308972</t>
  </si>
  <si>
    <t>78</t>
  </si>
  <si>
    <t>KC/11</t>
  </si>
  <si>
    <t>D+M automatu na kávu</t>
  </si>
  <si>
    <t>1909274403</t>
  </si>
  <si>
    <t>02 -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</si>
  <si>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</si>
  <si>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</si>
  <si>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</si>
  <si>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</si>
  <si>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</si>
  <si>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</si>
  <si>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</si>
  <si>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</si>
  <si>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</si>
  <si>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</si>
  <si>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</si>
  <si>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</si>
  <si>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2133970034</t>
  </si>
  <si>
    <t>https://podminky.urs.cz/item/CS_URS_2022_02/013254000</t>
  </si>
  <si>
    <t>- Vypracování DOKUMENTACE SKUTEČNÉHO PROVEDENÍ STAVBY v počtu a formátech dle SoD</t>
  </si>
  <si>
    <t>VRN2</t>
  </si>
  <si>
    <t>Příprava staveniště</t>
  </si>
  <si>
    <t>020001000</t>
  </si>
  <si>
    <t>1177698781</t>
  </si>
  <si>
    <t>https://podminky.urs.cz/item/CS_URS_2022_02/020001000</t>
  </si>
  <si>
    <t>- Zajištění bezpečného příjezdu a přístupu na staveniště vč. dopravního značení a potřebných souhlasů a rozhodnutí s vybudováním zařízení staveniště</t>
  </si>
  <si>
    <t>- Náklady s připojením staveniště na energie + zajištění měření odběru energií</t>
  </si>
  <si>
    <t>- Vytýčení obvodu staveniště</t>
  </si>
  <si>
    <t>- Oplocení, osvětlení a zabezpečení prostoru staveniště proti neoprávněnému vstupu</t>
  </si>
  <si>
    <t>VRN3</t>
  </si>
  <si>
    <t>Zařízení staveniště</t>
  </si>
  <si>
    <t>030001000</t>
  </si>
  <si>
    <t>1964815302</t>
  </si>
  <si>
    <t>https://podminky.urs.cz/item/CS_URS_2022_02/030001000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</si>
  <si>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</si>
  <si>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</si>
  <si>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</si>
  <si>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apod)</t>
  </si>
  <si>
    <t>035103001</t>
  </si>
  <si>
    <t>Pronájem ploch</t>
  </si>
  <si>
    <t>1053104452</t>
  </si>
  <si>
    <t>https://podminky.urs.cz/item/CS_URS_2022_02/035103001</t>
  </si>
  <si>
    <t>Dočasný zábor pozemku</t>
  </si>
  <si>
    <t>039002000</t>
  </si>
  <si>
    <t>Zrušení zařízení staveniště</t>
  </si>
  <si>
    <t>1593712495</t>
  </si>
  <si>
    <t>https://podminky.urs.cz/item/CS_URS_2022_02/039002000</t>
  </si>
  <si>
    <t>- Náklady na odstranění a odvoz zařízení staveniště</t>
  </si>
  <si>
    <t>- Uvedení stavbou dotčených ploch a ploch zařízení staveniště do původního stavu</t>
  </si>
  <si>
    <t>VRN4</t>
  </si>
  <si>
    <t>Inženýrská činnost</t>
  </si>
  <si>
    <t>045002000</t>
  </si>
  <si>
    <t>Kompletační a koordinační činnost</t>
  </si>
  <si>
    <t>-1871749197</t>
  </si>
  <si>
    <t>https://podminky.urs.cz/item/CS_URS_2022_02/045002000</t>
  </si>
  <si>
    <t>- koordinace všech subdodavatelů</t>
  </si>
  <si>
    <t xml:space="preserve">- kompletní dokladová část dle SoD (revize, atesty, certifikáty, prohlášení o shodě) pro předání a převzetí dokončeného díla </t>
  </si>
  <si>
    <t xml:space="preserve">- náklady zhotovitele, související s prováděním zkoušek a REVIZÍ předepsaných technickými normami a vyjádřeními dotčených </t>
  </si>
  <si>
    <t>orgánů pro řádné provedení a předání  díla</t>
  </si>
  <si>
    <t>VRN7</t>
  </si>
  <si>
    <t>Provozní vlivy</t>
  </si>
  <si>
    <t>071002000</t>
  </si>
  <si>
    <t>Provoz investora, třetích osob</t>
  </si>
  <si>
    <t>-160524075</t>
  </si>
  <si>
    <t>https://podminky.urs.cz/item/CS_URS_2022_02/071002000</t>
  </si>
  <si>
    <t xml:space="preserve">- opatření na zajištění bezpečnosti osob pohybujících se v blízkosti staveniště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</si>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</sst>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501" TargetMode="External"/><Relationship Id="rId18" Type="http://schemas.openxmlformats.org/officeDocument/2006/relationships/hyperlink" Target="https://podminky.urs.cz/item/CS_URS_2022_02/725210821" TargetMode="External"/><Relationship Id="rId26" Type="http://schemas.openxmlformats.org/officeDocument/2006/relationships/hyperlink" Target="https://podminky.urs.cz/item/CS_URS_2022_02/998725201" TargetMode="External"/><Relationship Id="rId39" Type="http://schemas.openxmlformats.org/officeDocument/2006/relationships/hyperlink" Target="https://podminky.urs.cz/item/CS_URS_2022_02/776223112" TargetMode="External"/><Relationship Id="rId21" Type="http://schemas.openxmlformats.org/officeDocument/2006/relationships/hyperlink" Target="https://podminky.urs.cz/item/CS_URS_2022_02/725339111" TargetMode="External"/><Relationship Id="rId34" Type="http://schemas.openxmlformats.org/officeDocument/2006/relationships/hyperlink" Target="https://podminky.urs.cz/item/CS_URS_2022_02/776111116" TargetMode="External"/><Relationship Id="rId42" Type="http://schemas.openxmlformats.org/officeDocument/2006/relationships/hyperlink" Target="https://podminky.urs.cz/item/CS_URS_2022_02/776411214" TargetMode="External"/><Relationship Id="rId47" Type="http://schemas.openxmlformats.org/officeDocument/2006/relationships/hyperlink" Target="https://podminky.urs.cz/item/CS_URS_2022_02/784181101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968072455" TargetMode="External"/><Relationship Id="rId2" Type="http://schemas.openxmlformats.org/officeDocument/2006/relationships/hyperlink" Target="https://podminky.urs.cz/item/CS_URS_2022_02/612325223" TargetMode="External"/><Relationship Id="rId16" Type="http://schemas.openxmlformats.org/officeDocument/2006/relationships/hyperlink" Target="https://podminky.urs.cz/item/CS_URS_2022_02/998011001" TargetMode="External"/><Relationship Id="rId29" Type="http://schemas.openxmlformats.org/officeDocument/2006/relationships/hyperlink" Target="https://podminky.urs.cz/item/CS_URS_2022_02/998763401" TargetMode="External"/><Relationship Id="rId11" Type="http://schemas.openxmlformats.org/officeDocument/2006/relationships/hyperlink" Target="https://podminky.urs.cz/item/CS_URS_2022_02/977211111" TargetMode="External"/><Relationship Id="rId24" Type="http://schemas.openxmlformats.org/officeDocument/2006/relationships/hyperlink" Target="https://podminky.urs.cz/item/CS_URS_2022_02/725829111" TargetMode="External"/><Relationship Id="rId32" Type="http://schemas.openxmlformats.org/officeDocument/2006/relationships/hyperlink" Target="https://podminky.urs.cz/item/CS_URS_2022_02/766691914" TargetMode="External"/><Relationship Id="rId37" Type="http://schemas.openxmlformats.org/officeDocument/2006/relationships/hyperlink" Target="https://podminky.urs.cz/item/CS_URS_2022_02/776201811" TargetMode="External"/><Relationship Id="rId40" Type="http://schemas.openxmlformats.org/officeDocument/2006/relationships/hyperlink" Target="https://podminky.urs.cz/item/CS_URS_2022_02/776410811" TargetMode="External"/><Relationship Id="rId45" Type="http://schemas.openxmlformats.org/officeDocument/2006/relationships/hyperlink" Target="https://podminky.urs.cz/item/CS_URS_2022_02/784171101" TargetMode="External"/><Relationship Id="rId5" Type="http://schemas.openxmlformats.org/officeDocument/2006/relationships/hyperlink" Target="https://podminky.urs.cz/item/CS_URS_2022_02/949101111" TargetMode="External"/><Relationship Id="rId15" Type="http://schemas.openxmlformats.org/officeDocument/2006/relationships/hyperlink" Target="https://podminky.urs.cz/item/CS_URS_2022_02/997013631" TargetMode="External"/><Relationship Id="rId23" Type="http://schemas.openxmlformats.org/officeDocument/2006/relationships/hyperlink" Target="https://podminky.urs.cz/item/CS_URS_2022_02/725822613" TargetMode="External"/><Relationship Id="rId28" Type="http://schemas.openxmlformats.org/officeDocument/2006/relationships/hyperlink" Target="https://podminky.urs.cz/item/CS_URS_2022_02/763183112" TargetMode="External"/><Relationship Id="rId36" Type="http://schemas.openxmlformats.org/officeDocument/2006/relationships/hyperlink" Target="https://podminky.urs.cz/item/CS_URS_2022_02/776121112" TargetMode="External"/><Relationship Id="rId49" Type="http://schemas.openxmlformats.org/officeDocument/2006/relationships/hyperlink" Target="https://podminky.urs.cz/item/CS_URS_2022_02/784211163" TargetMode="External"/><Relationship Id="rId10" Type="http://schemas.openxmlformats.org/officeDocument/2006/relationships/hyperlink" Target="https://podminky.urs.cz/item/CS_URS_2022_02/974031664" TargetMode="External"/><Relationship Id="rId19" Type="http://schemas.openxmlformats.org/officeDocument/2006/relationships/hyperlink" Target="https://podminky.urs.cz/item/CS_URS_2022_02/725211617" TargetMode="External"/><Relationship Id="rId31" Type="http://schemas.openxmlformats.org/officeDocument/2006/relationships/hyperlink" Target="https://podminky.urs.cz/item/CS_URS_2022_02/766660312" TargetMode="External"/><Relationship Id="rId44" Type="http://schemas.openxmlformats.org/officeDocument/2006/relationships/hyperlink" Target="https://podminky.urs.cz/item/CS_URS_2022_02/781473810" TargetMode="External"/><Relationship Id="rId4" Type="http://schemas.openxmlformats.org/officeDocument/2006/relationships/hyperlink" Target="https://podminky.urs.cz/item/CS_URS_2022_02/642942611" TargetMode="External"/><Relationship Id="rId9" Type="http://schemas.openxmlformats.org/officeDocument/2006/relationships/hyperlink" Target="https://podminky.urs.cz/item/CS_URS_2022_02/971042651" TargetMode="External"/><Relationship Id="rId14" Type="http://schemas.openxmlformats.org/officeDocument/2006/relationships/hyperlink" Target="https://podminky.urs.cz/item/CS_URS_2022_02/997013509" TargetMode="External"/><Relationship Id="rId22" Type="http://schemas.openxmlformats.org/officeDocument/2006/relationships/hyperlink" Target="https://podminky.urs.cz/item/CS_URS_2022_02/725820802" TargetMode="External"/><Relationship Id="rId27" Type="http://schemas.openxmlformats.org/officeDocument/2006/relationships/hyperlink" Target="https://podminky.urs.cz/item/CS_URS_2022_02/763111417" TargetMode="External"/><Relationship Id="rId30" Type="http://schemas.openxmlformats.org/officeDocument/2006/relationships/hyperlink" Target="https://podminky.urs.cz/item/CS_URS_2022_02/766660002" TargetMode="External"/><Relationship Id="rId35" Type="http://schemas.openxmlformats.org/officeDocument/2006/relationships/hyperlink" Target="https://podminky.urs.cz/item/CS_URS_2022_02/776111311" TargetMode="External"/><Relationship Id="rId43" Type="http://schemas.openxmlformats.org/officeDocument/2006/relationships/hyperlink" Target="https://podminky.urs.cz/item/CS_URS_2022_02/998776201" TargetMode="External"/><Relationship Id="rId48" Type="http://schemas.openxmlformats.org/officeDocument/2006/relationships/hyperlink" Target="https://podminky.urs.cz/item/CS_URS_2022_02/784211101" TargetMode="External"/><Relationship Id="rId8" Type="http://schemas.openxmlformats.org/officeDocument/2006/relationships/hyperlink" Target="https://podminky.urs.cz/item/CS_URS_2022_02/971033531" TargetMode="External"/><Relationship Id="rId3" Type="http://schemas.openxmlformats.org/officeDocument/2006/relationships/hyperlink" Target="https://podminky.urs.cz/item/CS_URS_2022_02/612325225" TargetMode="External"/><Relationship Id="rId12" Type="http://schemas.openxmlformats.org/officeDocument/2006/relationships/hyperlink" Target="https://podminky.urs.cz/item/CS_URS_2022_02/997013111" TargetMode="External"/><Relationship Id="rId17" Type="http://schemas.openxmlformats.org/officeDocument/2006/relationships/hyperlink" Target="https://podminky.urs.cz/item/CS_URS_2022_02/998721201" TargetMode="External"/><Relationship Id="rId25" Type="http://schemas.openxmlformats.org/officeDocument/2006/relationships/hyperlink" Target="https://podminky.urs.cz/item/CS_URS_2022_02/725860811" TargetMode="External"/><Relationship Id="rId33" Type="http://schemas.openxmlformats.org/officeDocument/2006/relationships/hyperlink" Target="https://podminky.urs.cz/item/CS_URS_2022_02/998766201" TargetMode="External"/><Relationship Id="rId38" Type="http://schemas.openxmlformats.org/officeDocument/2006/relationships/hyperlink" Target="https://podminky.urs.cz/item/CS_URS_2022_02/776221121" TargetMode="External"/><Relationship Id="rId46" Type="http://schemas.openxmlformats.org/officeDocument/2006/relationships/hyperlink" Target="https://podminky.urs.cz/item/CS_URS_2022_02/784171111" TargetMode="External"/><Relationship Id="rId20" Type="http://schemas.openxmlformats.org/officeDocument/2006/relationships/hyperlink" Target="https://podminky.urs.cz/item/CS_URS_2022_02/725330820" TargetMode="External"/><Relationship Id="rId41" Type="http://schemas.openxmlformats.org/officeDocument/2006/relationships/hyperlink" Target="https://podminky.urs.cz/item/CS_URS_2022_02/776411213" TargetMode="External"/><Relationship Id="rId1" Type="http://schemas.openxmlformats.org/officeDocument/2006/relationships/hyperlink" Target="https://podminky.urs.cz/item/CS_URS_2022_02/317121101" TargetMode="External"/><Relationship Id="rId6" Type="http://schemas.openxmlformats.org/officeDocument/2006/relationships/hyperlink" Target="https://podminky.urs.cz/item/CS_URS_2022_02/95290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1002000" TargetMode="External"/><Relationship Id="rId2" Type="http://schemas.openxmlformats.org/officeDocument/2006/relationships/hyperlink" Target="https://podminky.urs.cz/item/CS_URS_2022_02/020001000" TargetMode="External"/><Relationship Id="rId1" Type="http://schemas.openxmlformats.org/officeDocument/2006/relationships/hyperlink" Target="https://podminky.urs.cz/item/CS_URS_2022_02/013254000" TargetMode="External"/><Relationship Id="rId6" Type="http://schemas.openxmlformats.org/officeDocument/2006/relationships/hyperlink" Target="https://podminky.urs.cz/item/CS_URS_2022_02/045002000" TargetMode="External"/><Relationship Id="rId5" Type="http://schemas.openxmlformats.org/officeDocument/2006/relationships/hyperlink" Target="https://podminky.urs.cz/item/CS_URS_2022_02/039002000" TargetMode="External"/><Relationship Id="rId4" Type="http://schemas.openxmlformats.org/officeDocument/2006/relationships/hyperlink" Target="https://podminky.urs.cz/item/CS_URS_2022_02/0351030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4"/>
      <c r="AQ5" s="24"/>
      <c r="AR5" s="22"/>
      <c r="BE5" s="33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4"/>
      <c r="AQ6" s="24"/>
      <c r="AR6" s="22"/>
      <c r="BE6" s="33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3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3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3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3"/>
      <c r="BS13" s="19" t="s">
        <v>6</v>
      </c>
    </row>
    <row r="14" spans="1:74" ht="12.75">
      <c r="B14" s="23"/>
      <c r="C14" s="24"/>
      <c r="D14" s="24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3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3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37</v>
      </c>
      <c r="AO19" s="24"/>
      <c r="AP19" s="24"/>
      <c r="AQ19" s="24"/>
      <c r="AR19" s="22"/>
      <c r="BE19" s="33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3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3"/>
    </row>
    <row r="23" spans="1:71" s="1" customFormat="1" ht="47.25" customHeight="1">
      <c r="B23" s="23"/>
      <c r="C23" s="24"/>
      <c r="D23" s="24"/>
      <c r="E23" s="340" t="s">
        <v>40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4"/>
      <c r="AP23" s="24"/>
      <c r="AQ23" s="24"/>
      <c r="AR23" s="22"/>
      <c r="BE23" s="33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3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1">
        <f>ROUND(AG54,2)</f>
        <v>0</v>
      </c>
      <c r="AL26" s="342"/>
      <c r="AM26" s="342"/>
      <c r="AN26" s="342"/>
      <c r="AO26" s="342"/>
      <c r="AP26" s="38"/>
      <c r="AQ26" s="38"/>
      <c r="AR26" s="41"/>
      <c r="BE26" s="33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3" t="s">
        <v>42</v>
      </c>
      <c r="M28" s="343"/>
      <c r="N28" s="343"/>
      <c r="O28" s="343"/>
      <c r="P28" s="343"/>
      <c r="Q28" s="38"/>
      <c r="R28" s="38"/>
      <c r="S28" s="38"/>
      <c r="T28" s="38"/>
      <c r="U28" s="38"/>
      <c r="V28" s="38"/>
      <c r="W28" s="343" t="s">
        <v>43</v>
      </c>
      <c r="X28" s="343"/>
      <c r="Y28" s="343"/>
      <c r="Z28" s="343"/>
      <c r="AA28" s="343"/>
      <c r="AB28" s="343"/>
      <c r="AC28" s="343"/>
      <c r="AD28" s="343"/>
      <c r="AE28" s="343"/>
      <c r="AF28" s="38"/>
      <c r="AG28" s="38"/>
      <c r="AH28" s="38"/>
      <c r="AI28" s="38"/>
      <c r="AJ28" s="38"/>
      <c r="AK28" s="343" t="s">
        <v>44</v>
      </c>
      <c r="AL28" s="343"/>
      <c r="AM28" s="343"/>
      <c r="AN28" s="343"/>
      <c r="AO28" s="343"/>
      <c r="AP28" s="38"/>
      <c r="AQ28" s="38"/>
      <c r="AR28" s="41"/>
      <c r="BE28" s="333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46">
        <v>0.21</v>
      </c>
      <c r="M29" s="345"/>
      <c r="N29" s="345"/>
      <c r="O29" s="345"/>
      <c r="P29" s="345"/>
      <c r="Q29" s="43"/>
      <c r="R29" s="43"/>
      <c r="S29" s="43"/>
      <c r="T29" s="43"/>
      <c r="U29" s="43"/>
      <c r="V29" s="43"/>
      <c r="W29" s="344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3"/>
      <c r="AG29" s="43"/>
      <c r="AH29" s="43"/>
      <c r="AI29" s="43"/>
      <c r="AJ29" s="43"/>
      <c r="AK29" s="344">
        <f>ROUND(AV54, 2)</f>
        <v>0</v>
      </c>
      <c r="AL29" s="345"/>
      <c r="AM29" s="345"/>
      <c r="AN29" s="345"/>
      <c r="AO29" s="345"/>
      <c r="AP29" s="43"/>
      <c r="AQ29" s="43"/>
      <c r="AR29" s="44"/>
      <c r="BE29" s="334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46">
        <v>0.15</v>
      </c>
      <c r="M30" s="345"/>
      <c r="N30" s="345"/>
      <c r="O30" s="345"/>
      <c r="P30" s="345"/>
      <c r="Q30" s="43"/>
      <c r="R30" s="43"/>
      <c r="S30" s="43"/>
      <c r="T30" s="43"/>
      <c r="U30" s="43"/>
      <c r="V30" s="43"/>
      <c r="W30" s="344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3"/>
      <c r="AG30" s="43"/>
      <c r="AH30" s="43"/>
      <c r="AI30" s="43"/>
      <c r="AJ30" s="43"/>
      <c r="AK30" s="344">
        <f>ROUND(AW54, 2)</f>
        <v>0</v>
      </c>
      <c r="AL30" s="345"/>
      <c r="AM30" s="345"/>
      <c r="AN30" s="345"/>
      <c r="AO30" s="345"/>
      <c r="AP30" s="43"/>
      <c r="AQ30" s="43"/>
      <c r="AR30" s="44"/>
      <c r="BE30" s="334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46">
        <v>0.21</v>
      </c>
      <c r="M31" s="345"/>
      <c r="N31" s="345"/>
      <c r="O31" s="345"/>
      <c r="P31" s="345"/>
      <c r="Q31" s="43"/>
      <c r="R31" s="43"/>
      <c r="S31" s="43"/>
      <c r="T31" s="43"/>
      <c r="U31" s="43"/>
      <c r="V31" s="43"/>
      <c r="W31" s="344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3"/>
      <c r="AG31" s="43"/>
      <c r="AH31" s="43"/>
      <c r="AI31" s="43"/>
      <c r="AJ31" s="43"/>
      <c r="AK31" s="344">
        <v>0</v>
      </c>
      <c r="AL31" s="345"/>
      <c r="AM31" s="345"/>
      <c r="AN31" s="345"/>
      <c r="AO31" s="345"/>
      <c r="AP31" s="43"/>
      <c r="AQ31" s="43"/>
      <c r="AR31" s="44"/>
      <c r="BE31" s="334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46">
        <v>0.15</v>
      </c>
      <c r="M32" s="345"/>
      <c r="N32" s="345"/>
      <c r="O32" s="345"/>
      <c r="P32" s="345"/>
      <c r="Q32" s="43"/>
      <c r="R32" s="43"/>
      <c r="S32" s="43"/>
      <c r="T32" s="43"/>
      <c r="U32" s="43"/>
      <c r="V32" s="43"/>
      <c r="W32" s="344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3"/>
      <c r="AG32" s="43"/>
      <c r="AH32" s="43"/>
      <c r="AI32" s="43"/>
      <c r="AJ32" s="43"/>
      <c r="AK32" s="344">
        <v>0</v>
      </c>
      <c r="AL32" s="345"/>
      <c r="AM32" s="345"/>
      <c r="AN32" s="345"/>
      <c r="AO32" s="345"/>
      <c r="AP32" s="43"/>
      <c r="AQ32" s="43"/>
      <c r="AR32" s="44"/>
      <c r="BE32" s="334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46">
        <v>0</v>
      </c>
      <c r="M33" s="345"/>
      <c r="N33" s="345"/>
      <c r="O33" s="345"/>
      <c r="P33" s="345"/>
      <c r="Q33" s="43"/>
      <c r="R33" s="43"/>
      <c r="S33" s="43"/>
      <c r="T33" s="43"/>
      <c r="U33" s="43"/>
      <c r="V33" s="43"/>
      <c r="W33" s="344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3"/>
      <c r="AG33" s="43"/>
      <c r="AH33" s="43"/>
      <c r="AI33" s="43"/>
      <c r="AJ33" s="43"/>
      <c r="AK33" s="344">
        <v>0</v>
      </c>
      <c r="AL33" s="345"/>
      <c r="AM33" s="345"/>
      <c r="AN33" s="345"/>
      <c r="AO33" s="34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47" t="s">
        <v>53</v>
      </c>
      <c r="Y35" s="348"/>
      <c r="Z35" s="348"/>
      <c r="AA35" s="348"/>
      <c r="AB35" s="348"/>
      <c r="AC35" s="47"/>
      <c r="AD35" s="47"/>
      <c r="AE35" s="47"/>
      <c r="AF35" s="47"/>
      <c r="AG35" s="47"/>
      <c r="AH35" s="47"/>
      <c r="AI35" s="47"/>
      <c r="AJ35" s="47"/>
      <c r="AK35" s="349">
        <f>SUM(AK26:AK33)</f>
        <v>0</v>
      </c>
      <c r="AL35" s="348"/>
      <c r="AM35" s="348"/>
      <c r="AN35" s="348"/>
      <c r="AO35" s="35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20220927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0" t="str">
        <f>K6</f>
        <v>KREVNÍ CENTRUM, SDRUŽENÉ ZDRAVOTNICKÉ ZAŘÍZENÍ KRNOV</v>
      </c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1" t="str">
        <f>IF(AN8= "","",AN8)</f>
        <v>27. 9. 2022</v>
      </c>
      <c r="AN47" s="35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Sdružené zdravotnické zařízení Krnov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2" t="str">
        <f>IF(E17="","",E17)</f>
        <v>Ing. Martin Lichvár</v>
      </c>
      <c r="AN49" s="353"/>
      <c r="AO49" s="353"/>
      <c r="AP49" s="353"/>
      <c r="AQ49" s="38"/>
      <c r="AR49" s="41"/>
      <c r="AS49" s="354" t="s">
        <v>55</v>
      </c>
      <c r="AT49" s="35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2" t="str">
        <f>IF(E20="","",E20)</f>
        <v>Ing. Alena Chmelová, Opava</v>
      </c>
      <c r="AN50" s="353"/>
      <c r="AO50" s="353"/>
      <c r="AP50" s="353"/>
      <c r="AQ50" s="38"/>
      <c r="AR50" s="41"/>
      <c r="AS50" s="356"/>
      <c r="AT50" s="35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8"/>
      <c r="AT51" s="35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6" t="s">
        <v>56</v>
      </c>
      <c r="D52" s="367"/>
      <c r="E52" s="367"/>
      <c r="F52" s="367"/>
      <c r="G52" s="367"/>
      <c r="H52" s="68"/>
      <c r="I52" s="368" t="s">
        <v>57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58</v>
      </c>
      <c r="AH52" s="367"/>
      <c r="AI52" s="367"/>
      <c r="AJ52" s="367"/>
      <c r="AK52" s="367"/>
      <c r="AL52" s="367"/>
      <c r="AM52" s="367"/>
      <c r="AN52" s="368" t="s">
        <v>59</v>
      </c>
      <c r="AO52" s="367"/>
      <c r="AP52" s="367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4">
        <f>ROUND(SUM(AG55:AG56),2)</f>
        <v>0</v>
      </c>
      <c r="AH54" s="364"/>
      <c r="AI54" s="364"/>
      <c r="AJ54" s="364"/>
      <c r="AK54" s="364"/>
      <c r="AL54" s="364"/>
      <c r="AM54" s="364"/>
      <c r="AN54" s="365">
        <f>SUM(AG54,AT54)</f>
        <v>0</v>
      </c>
      <c r="AO54" s="365"/>
      <c r="AP54" s="365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63" t="s">
        <v>80</v>
      </c>
      <c r="E55" s="363"/>
      <c r="F55" s="363"/>
      <c r="G55" s="363"/>
      <c r="H55" s="363"/>
      <c r="I55" s="91"/>
      <c r="J55" s="363" t="s">
        <v>81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1">
        <f>'01 - Architektonicko stav...'!J30</f>
        <v>0</v>
      </c>
      <c r="AH55" s="362"/>
      <c r="AI55" s="362"/>
      <c r="AJ55" s="362"/>
      <c r="AK55" s="362"/>
      <c r="AL55" s="362"/>
      <c r="AM55" s="362"/>
      <c r="AN55" s="361">
        <f>SUM(AG55,AT55)</f>
        <v>0</v>
      </c>
      <c r="AO55" s="362"/>
      <c r="AP55" s="362"/>
      <c r="AQ55" s="92" t="s">
        <v>82</v>
      </c>
      <c r="AR55" s="93"/>
      <c r="AS55" s="94">
        <v>0</v>
      </c>
      <c r="AT55" s="95">
        <f>ROUND(SUM(AV55:AW55),2)</f>
        <v>0</v>
      </c>
      <c r="AU55" s="96">
        <f>'01 - Architektonicko stav...'!P96</f>
        <v>0</v>
      </c>
      <c r="AV55" s="95">
        <f>'01 - Architektonicko stav...'!J33</f>
        <v>0</v>
      </c>
      <c r="AW55" s="95">
        <f>'01 - Architektonicko stav...'!J34</f>
        <v>0</v>
      </c>
      <c r="AX55" s="95">
        <f>'01 - Architektonicko stav...'!J35</f>
        <v>0</v>
      </c>
      <c r="AY55" s="95">
        <f>'01 - Architektonicko stav...'!J36</f>
        <v>0</v>
      </c>
      <c r="AZ55" s="95">
        <f>'01 - Architektonicko stav...'!F33</f>
        <v>0</v>
      </c>
      <c r="BA55" s="95">
        <f>'01 - Architektonicko stav...'!F34</f>
        <v>0</v>
      </c>
      <c r="BB55" s="95">
        <f>'01 - Architektonicko stav...'!F35</f>
        <v>0</v>
      </c>
      <c r="BC55" s="95">
        <f>'01 - Architektonicko stav...'!F36</f>
        <v>0</v>
      </c>
      <c r="BD55" s="97">
        <f>'01 - Architektonicko stav...'!F37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63" t="s">
        <v>86</v>
      </c>
      <c r="E56" s="363"/>
      <c r="F56" s="363"/>
      <c r="G56" s="363"/>
      <c r="H56" s="363"/>
      <c r="I56" s="91"/>
      <c r="J56" s="363" t="s">
        <v>87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1">
        <f>'02 - Vedlejší rozpočtové ...'!J30</f>
        <v>0</v>
      </c>
      <c r="AH56" s="362"/>
      <c r="AI56" s="362"/>
      <c r="AJ56" s="362"/>
      <c r="AK56" s="362"/>
      <c r="AL56" s="362"/>
      <c r="AM56" s="362"/>
      <c r="AN56" s="361">
        <f>SUM(AG56,AT56)</f>
        <v>0</v>
      </c>
      <c r="AO56" s="362"/>
      <c r="AP56" s="362"/>
      <c r="AQ56" s="92" t="s">
        <v>82</v>
      </c>
      <c r="AR56" s="93"/>
      <c r="AS56" s="99">
        <v>0</v>
      </c>
      <c r="AT56" s="100">
        <f>ROUND(SUM(AV56:AW56),2)</f>
        <v>0</v>
      </c>
      <c r="AU56" s="101">
        <f>'02 - Vedlejší rozpočtové ...'!P85</f>
        <v>0</v>
      </c>
      <c r="AV56" s="100">
        <f>'02 - Vedlejší rozpočtové ...'!J33</f>
        <v>0</v>
      </c>
      <c r="AW56" s="100">
        <f>'02 - Vedlejší rozpočtové ...'!J34</f>
        <v>0</v>
      </c>
      <c r="AX56" s="100">
        <f>'02 - Vedlejší rozpočtové ...'!J35</f>
        <v>0</v>
      </c>
      <c r="AY56" s="100">
        <f>'02 - Vedlejší rozpočtové ...'!J36</f>
        <v>0</v>
      </c>
      <c r="AZ56" s="100">
        <f>'02 - Vedlejší rozpočtové ...'!F33</f>
        <v>0</v>
      </c>
      <c r="BA56" s="100">
        <f>'02 - Vedlejší rozpočtové ...'!F34</f>
        <v>0</v>
      </c>
      <c r="BB56" s="100">
        <f>'02 - Vedlejší rozpočtové ...'!F35</f>
        <v>0</v>
      </c>
      <c r="BC56" s="100">
        <f>'02 - Vedlejší rozpočtové ...'!F36</f>
        <v>0</v>
      </c>
      <c r="BD56" s="102">
        <f>'02 - Vedlejší rozpočtové 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OdToyy1s/rIkTnwA3PpuWnDtM8tL75utBeaU2AJWrBK/MTOesi/R46QP5U+Bwy7fpaMZtRJFkNZ9GjXVoXcJyg==" saltValue="3cXlUt2OSVpTfFLiGw7PAkhaMx0hBC785OijtTFk5j5kqtvI98nv8XdHi/DVkFD9s0pT61own4FEe9fvFTVUO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Architektonicko stav...'!C2" display="/"/>
    <hyperlink ref="A56" location="'02 - Vedlejší rozpočtové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7"/>
  <sheetViews>
    <sheetView showGridLines="0" tabSelected="1" topLeftCell="A233" workbookViewId="0">
      <selection activeCell="F260" sqref="F2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91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ROUND((SUM(BE96:BE406)),  2)</f>
        <v>0</v>
      </c>
      <c r="G33" s="36"/>
      <c r="H33" s="36"/>
      <c r="I33" s="120">
        <v>0.21</v>
      </c>
      <c r="J33" s="119">
        <f>ROUND(((SUM(BE96:BE406))*I33),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ROUND((SUM(BF96:BF406)),  2)</f>
        <v>0</v>
      </c>
      <c r="G34" s="36"/>
      <c r="H34" s="36"/>
      <c r="I34" s="120">
        <v>0.15</v>
      </c>
      <c r="J34" s="119">
        <f>ROUND(((SUM(BF96:BF406))*I34),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ROUND((SUM(BG96:BG406)),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ROUND((SUM(BH96:BH406)),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ROUND((SUM(BI96:BI406)),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01 - Architektonicko stavební řešení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J151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J161</f>
        <v>0</v>
      </c>
      <c r="K65" s="143"/>
      <c r="L65" s="147"/>
    </row>
    <row r="66" spans="1:31" s="9" customFormat="1" ht="24.95" customHeight="1">
      <c r="B66" s="136"/>
      <c r="C66" s="137"/>
      <c r="D66" s="138" t="s">
        <v>102</v>
      </c>
      <c r="E66" s="139"/>
      <c r="F66" s="139"/>
      <c r="G66" s="139"/>
      <c r="H66" s="139"/>
      <c r="I66" s="139"/>
      <c r="J66" s="140">
        <f>J164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J165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J171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105</v>
      </c>
      <c r="E69" s="145"/>
      <c r="F69" s="145"/>
      <c r="G69" s="145"/>
      <c r="H69" s="145"/>
      <c r="I69" s="145"/>
      <c r="J69" s="146">
        <f>J216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106</v>
      </c>
      <c r="E70" s="145"/>
      <c r="F70" s="145"/>
      <c r="G70" s="145"/>
      <c r="H70" s="145"/>
      <c r="I70" s="145"/>
      <c r="J70" s="146">
        <f>J218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107</v>
      </c>
      <c r="E71" s="145"/>
      <c r="F71" s="145"/>
      <c r="G71" s="145"/>
      <c r="H71" s="145"/>
      <c r="I71" s="145"/>
      <c r="J71" s="146">
        <f>J220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108</v>
      </c>
      <c r="E72" s="145"/>
      <c r="F72" s="145"/>
      <c r="G72" s="145"/>
      <c r="H72" s="145"/>
      <c r="I72" s="145"/>
      <c r="J72" s="146">
        <f>J234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109</v>
      </c>
      <c r="E73" s="145"/>
      <c r="F73" s="145"/>
      <c r="G73" s="145"/>
      <c r="H73" s="145"/>
      <c r="I73" s="145"/>
      <c r="J73" s="146">
        <f>J259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110</v>
      </c>
      <c r="E74" s="145"/>
      <c r="F74" s="145"/>
      <c r="G74" s="145"/>
      <c r="H74" s="145"/>
      <c r="I74" s="145"/>
      <c r="J74" s="146">
        <f>J317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111</v>
      </c>
      <c r="E75" s="145"/>
      <c r="F75" s="145"/>
      <c r="G75" s="145"/>
      <c r="H75" s="145"/>
      <c r="I75" s="145"/>
      <c r="J75" s="146">
        <f>J322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112</v>
      </c>
      <c r="E76" s="145"/>
      <c r="F76" s="145"/>
      <c r="G76" s="145"/>
      <c r="H76" s="145"/>
      <c r="I76" s="145"/>
      <c r="J76" s="146">
        <f>J379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113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3" t="str">
        <f>E7</f>
        <v>KREVNÍ CENTRUM, SDRUŽENÉ ZDRAVOTNICKÉ ZAŘÍZENÍ KRNOV</v>
      </c>
      <c r="F86" s="374"/>
      <c r="G86" s="374"/>
      <c r="H86" s="374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90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70" t="str">
        <f>E9</f>
        <v>01 - Architektonicko stavební řešení</v>
      </c>
      <c r="F88" s="372"/>
      <c r="G88" s="372"/>
      <c r="H88" s="372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F12</f>
        <v>Krnov</v>
      </c>
      <c r="G90" s="38"/>
      <c r="H90" s="38"/>
      <c r="I90" s="31" t="s">
        <v>24</v>
      </c>
      <c r="J90" s="61" t="str">
        <f>IF(J12="","",J12)</f>
        <v>27. 9. 2022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E15</f>
        <v>Sdružené zdravotnické zařízení Krnov</v>
      </c>
      <c r="G92" s="38"/>
      <c r="H92" s="38"/>
      <c r="I92" s="31" t="s">
        <v>33</v>
      </c>
      <c r="J92" s="34" t="str">
        <f>E21</f>
        <v>Ing. Martin Lichvár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31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Ing. Alena Chmelová, Opava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114</v>
      </c>
      <c r="D95" s="151" t="s">
        <v>60</v>
      </c>
      <c r="E95" s="151" t="s">
        <v>56</v>
      </c>
      <c r="F95" s="151" t="s">
        <v>57</v>
      </c>
      <c r="G95" s="151" t="s">
        <v>115</v>
      </c>
      <c r="H95" s="151" t="s">
        <v>116</v>
      </c>
      <c r="I95" s="151" t="s">
        <v>117</v>
      </c>
      <c r="J95" s="151" t="s">
        <v>94</v>
      </c>
      <c r="K95" s="152" t="s">
        <v>118</v>
      </c>
      <c r="L95" s="153"/>
      <c r="M95" s="70" t="s">
        <v>28</v>
      </c>
      <c r="N95" s="71" t="s">
        <v>45</v>
      </c>
      <c r="O95" s="71" t="s">
        <v>119</v>
      </c>
      <c r="P95" s="71" t="s">
        <v>120</v>
      </c>
      <c r="Q95" s="71" t="s">
        <v>121</v>
      </c>
      <c r="R95" s="71" t="s">
        <v>122</v>
      </c>
      <c r="S95" s="71" t="s">
        <v>123</v>
      </c>
      <c r="T95" s="72" t="s">
        <v>124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125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P97+P164</f>
        <v>0</v>
      </c>
      <c r="Q96" s="74"/>
      <c r="R96" s="156">
        <f>R97+R164</f>
        <v>2.5384943799999995</v>
      </c>
      <c r="S96" s="74"/>
      <c r="T96" s="157">
        <f>T97+T164</f>
        <v>2.0060259999999999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95</v>
      </c>
      <c r="BK96" s="158">
        <f>BK97+BK164</f>
        <v>0</v>
      </c>
    </row>
    <row r="97" spans="1:65" s="12" customFormat="1" ht="25.9" customHeight="1">
      <c r="B97" s="159"/>
      <c r="C97" s="160"/>
      <c r="D97" s="161" t="s">
        <v>74</v>
      </c>
      <c r="E97" s="162" t="s">
        <v>126</v>
      </c>
      <c r="F97" s="162" t="s">
        <v>127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P98+P104+P124+P151+P161</f>
        <v>0</v>
      </c>
      <c r="Q97" s="167"/>
      <c r="R97" s="168">
        <f>R98+R104+R124+R151+R161</f>
        <v>1.0249423999999998</v>
      </c>
      <c r="S97" s="167"/>
      <c r="T97" s="169">
        <f>T98+T104+T124+T151+T161</f>
        <v>1.38852</v>
      </c>
      <c r="AR97" s="170" t="s">
        <v>83</v>
      </c>
      <c r="AT97" s="171" t="s">
        <v>74</v>
      </c>
      <c r="AU97" s="171" t="s">
        <v>75</v>
      </c>
      <c r="AY97" s="170" t="s">
        <v>128</v>
      </c>
      <c r="BK97" s="172">
        <f>BK98+BK104+BK124+BK151+BK161</f>
        <v>0</v>
      </c>
    </row>
    <row r="98" spans="1:65" s="12" customFormat="1" ht="22.9" customHeight="1">
      <c r="B98" s="159"/>
      <c r="C98" s="160"/>
      <c r="D98" s="161" t="s">
        <v>74</v>
      </c>
      <c r="E98" s="173" t="s">
        <v>129</v>
      </c>
      <c r="F98" s="173" t="s">
        <v>130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SUM(P99:P103)</f>
        <v>0</v>
      </c>
      <c r="Q98" s="167"/>
      <c r="R98" s="168">
        <f>SUM(R99:R103)</f>
        <v>7.6880000000000004E-2</v>
      </c>
      <c r="S98" s="167"/>
      <c r="T98" s="169">
        <f>SUM(T99:T103)</f>
        <v>0</v>
      </c>
      <c r="AR98" s="170" t="s">
        <v>83</v>
      </c>
      <c r="AT98" s="171" t="s">
        <v>74</v>
      </c>
      <c r="AU98" s="171" t="s">
        <v>83</v>
      </c>
      <c r="AY98" s="170" t="s">
        <v>128</v>
      </c>
      <c r="BK98" s="172">
        <f>SUM(BK99:BK103)</f>
        <v>0</v>
      </c>
    </row>
    <row r="99" spans="1:65" s="2" customFormat="1" ht="16.5" customHeight="1">
      <c r="A99" s="36"/>
      <c r="B99" s="37"/>
      <c r="C99" s="175" t="s">
        <v>83</v>
      </c>
      <c r="D99" s="175" t="s">
        <v>131</v>
      </c>
      <c r="E99" s="176" t="s">
        <v>132</v>
      </c>
      <c r="F99" s="177" t="s">
        <v>133</v>
      </c>
      <c r="G99" s="178" t="s">
        <v>134</v>
      </c>
      <c r="H99" s="179">
        <v>1</v>
      </c>
      <c r="I99" s="180"/>
      <c r="J99" s="181">
        <f>ROUND(I99*H99,2)</f>
        <v>0</v>
      </c>
      <c r="K99" s="177" t="s">
        <v>135</v>
      </c>
      <c r="L99" s="41"/>
      <c r="M99" s="182" t="s">
        <v>28</v>
      </c>
      <c r="N99" s="183" t="s">
        <v>46</v>
      </c>
      <c r="O99" s="66"/>
      <c r="P99" s="184">
        <f>O99*H99</f>
        <v>0</v>
      </c>
      <c r="Q99" s="184">
        <v>6.8799999999999998E-3</v>
      </c>
      <c r="R99" s="184">
        <f>Q99*H99</f>
        <v>6.8799999999999998E-3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136</v>
      </c>
      <c r="AT99" s="186" t="s">
        <v>131</v>
      </c>
      <c r="AU99" s="186" t="s">
        <v>85</v>
      </c>
      <c r="AY99" s="19" t="s">
        <v>128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83</v>
      </c>
      <c r="BK99" s="187">
        <f>ROUND(I99*H99,2)</f>
        <v>0</v>
      </c>
      <c r="BL99" s="19" t="s">
        <v>136</v>
      </c>
      <c r="BM99" s="186" t="s">
        <v>137</v>
      </c>
    </row>
    <row r="100" spans="1:65" s="2" customFormat="1">
      <c r="A100" s="36"/>
      <c r="B100" s="37"/>
      <c r="C100" s="38"/>
      <c r="D100" s="188" t="s">
        <v>138</v>
      </c>
      <c r="E100" s="38"/>
      <c r="F100" s="189" t="s">
        <v>139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138</v>
      </c>
      <c r="AU100" s="19" t="s">
        <v>85</v>
      </c>
    </row>
    <row r="101" spans="1:65" s="13" customFormat="1">
      <c r="B101" s="193"/>
      <c r="C101" s="194"/>
      <c r="D101" s="195" t="s">
        <v>140</v>
      </c>
      <c r="E101" s="196" t="s">
        <v>28</v>
      </c>
      <c r="F101" s="197" t="s">
        <v>141</v>
      </c>
      <c r="G101" s="194"/>
      <c r="H101" s="196" t="s">
        <v>28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140</v>
      </c>
      <c r="AU101" s="203" t="s">
        <v>85</v>
      </c>
      <c r="AV101" s="13" t="s">
        <v>83</v>
      </c>
      <c r="AW101" s="13" t="s">
        <v>35</v>
      </c>
      <c r="AX101" s="13" t="s">
        <v>75</v>
      </c>
      <c r="AY101" s="203" t="s">
        <v>128</v>
      </c>
    </row>
    <row r="102" spans="1:65" s="14" customFormat="1">
      <c r="B102" s="204"/>
      <c r="C102" s="205"/>
      <c r="D102" s="195" t="s">
        <v>140</v>
      </c>
      <c r="E102" s="206" t="s">
        <v>28</v>
      </c>
      <c r="F102" s="207" t="s">
        <v>142</v>
      </c>
      <c r="G102" s="205"/>
      <c r="H102" s="208">
        <v>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140</v>
      </c>
      <c r="AU102" s="214" t="s">
        <v>85</v>
      </c>
      <c r="AV102" s="14" t="s">
        <v>85</v>
      </c>
      <c r="AW102" s="14" t="s">
        <v>35</v>
      </c>
      <c r="AX102" s="14" t="s">
        <v>83</v>
      </c>
      <c r="AY102" s="214" t="s">
        <v>128</v>
      </c>
    </row>
    <row r="103" spans="1:65" s="2" customFormat="1" ht="16.5" customHeight="1">
      <c r="A103" s="36"/>
      <c r="B103" s="37"/>
      <c r="C103" s="215" t="s">
        <v>85</v>
      </c>
      <c r="D103" s="215" t="s">
        <v>143</v>
      </c>
      <c r="E103" s="216" t="s">
        <v>144</v>
      </c>
      <c r="F103" s="217" t="s">
        <v>145</v>
      </c>
      <c r="G103" s="218" t="s">
        <v>134</v>
      </c>
      <c r="H103" s="219">
        <v>1</v>
      </c>
      <c r="I103" s="220"/>
      <c r="J103" s="221">
        <f>ROUND(I103*H103,2)</f>
        <v>0</v>
      </c>
      <c r="K103" s="217" t="s">
        <v>135</v>
      </c>
      <c r="L103" s="222"/>
      <c r="M103" s="223" t="s">
        <v>28</v>
      </c>
      <c r="N103" s="224" t="s">
        <v>46</v>
      </c>
      <c r="O103" s="66"/>
      <c r="P103" s="184">
        <f>O103*H103</f>
        <v>0</v>
      </c>
      <c r="Q103" s="184">
        <v>7.0000000000000007E-2</v>
      </c>
      <c r="R103" s="184">
        <f>Q103*H103</f>
        <v>7.0000000000000007E-2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146</v>
      </c>
      <c r="AT103" s="186" t="s">
        <v>143</v>
      </c>
      <c r="AU103" s="186" t="s">
        <v>85</v>
      </c>
      <c r="AY103" s="19" t="s">
        <v>128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136</v>
      </c>
      <c r="BM103" s="186" t="s">
        <v>147</v>
      </c>
    </row>
    <row r="104" spans="1:65" s="12" customFormat="1" ht="22.9" customHeight="1">
      <c r="B104" s="159"/>
      <c r="C104" s="160"/>
      <c r="D104" s="161" t="s">
        <v>74</v>
      </c>
      <c r="E104" s="173" t="s">
        <v>148</v>
      </c>
      <c r="F104" s="173" t="s">
        <v>149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SUM(P105:P123)</f>
        <v>0</v>
      </c>
      <c r="Q104" s="167"/>
      <c r="R104" s="168">
        <f>SUM(R105:R123)</f>
        <v>0.90991999999999995</v>
      </c>
      <c r="S104" s="167"/>
      <c r="T104" s="169">
        <f>SUM(T105:T123)</f>
        <v>0</v>
      </c>
      <c r="AR104" s="170" t="s">
        <v>83</v>
      </c>
      <c r="AT104" s="171" t="s">
        <v>74</v>
      </c>
      <c r="AU104" s="171" t="s">
        <v>83</v>
      </c>
      <c r="AY104" s="170" t="s">
        <v>128</v>
      </c>
      <c r="BK104" s="172">
        <f>SUM(BK105:BK123)</f>
        <v>0</v>
      </c>
    </row>
    <row r="105" spans="1:65" s="2" customFormat="1" ht="21.75" customHeight="1">
      <c r="A105" s="36"/>
      <c r="B105" s="37"/>
      <c r="C105" s="175" t="s">
        <v>129</v>
      </c>
      <c r="D105" s="175" t="s">
        <v>131</v>
      </c>
      <c r="E105" s="176" t="s">
        <v>150</v>
      </c>
      <c r="F105" s="177" t="s">
        <v>151</v>
      </c>
      <c r="G105" s="178" t="s">
        <v>134</v>
      </c>
      <c r="H105" s="179">
        <v>2</v>
      </c>
      <c r="I105" s="180"/>
      <c r="J105" s="181">
        <f>ROUND(I105*H105,2)</f>
        <v>0</v>
      </c>
      <c r="K105" s="177" t="s">
        <v>135</v>
      </c>
      <c r="L105" s="41"/>
      <c r="M105" s="182" t="s">
        <v>28</v>
      </c>
      <c r="N105" s="183" t="s">
        <v>46</v>
      </c>
      <c r="O105" s="66"/>
      <c r="P105" s="184">
        <f>O105*H105</f>
        <v>0</v>
      </c>
      <c r="Q105" s="184">
        <v>4.1500000000000002E-2</v>
      </c>
      <c r="R105" s="184">
        <f>Q105*H105</f>
        <v>8.3000000000000004E-2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136</v>
      </c>
      <c r="AT105" s="186" t="s">
        <v>131</v>
      </c>
      <c r="AU105" s="186" t="s">
        <v>85</v>
      </c>
      <c r="AY105" s="19" t="s">
        <v>128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136</v>
      </c>
      <c r="BM105" s="186" t="s">
        <v>152</v>
      </c>
    </row>
    <row r="106" spans="1:65" s="2" customFormat="1">
      <c r="A106" s="36"/>
      <c r="B106" s="37"/>
      <c r="C106" s="38"/>
      <c r="D106" s="188" t="s">
        <v>138</v>
      </c>
      <c r="E106" s="38"/>
      <c r="F106" s="189" t="s">
        <v>153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138</v>
      </c>
      <c r="AU106" s="19" t="s">
        <v>85</v>
      </c>
    </row>
    <row r="107" spans="1:65" s="13" customFormat="1">
      <c r="B107" s="193"/>
      <c r="C107" s="194"/>
      <c r="D107" s="195" t="s">
        <v>140</v>
      </c>
      <c r="E107" s="196" t="s">
        <v>28</v>
      </c>
      <c r="F107" s="197" t="s">
        <v>141</v>
      </c>
      <c r="G107" s="194"/>
      <c r="H107" s="196" t="s">
        <v>28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140</v>
      </c>
      <c r="AU107" s="203" t="s">
        <v>85</v>
      </c>
      <c r="AV107" s="13" t="s">
        <v>83</v>
      </c>
      <c r="AW107" s="13" t="s">
        <v>35</v>
      </c>
      <c r="AX107" s="13" t="s">
        <v>75</v>
      </c>
      <c r="AY107" s="203" t="s">
        <v>128</v>
      </c>
    </row>
    <row r="108" spans="1:65" s="14" customFormat="1">
      <c r="B108" s="204"/>
      <c r="C108" s="205"/>
      <c r="D108" s="195" t="s">
        <v>140</v>
      </c>
      <c r="E108" s="206" t="s">
        <v>28</v>
      </c>
      <c r="F108" s="207" t="s">
        <v>154</v>
      </c>
      <c r="G108" s="205"/>
      <c r="H108" s="208">
        <v>2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140</v>
      </c>
      <c r="AU108" s="214" t="s">
        <v>85</v>
      </c>
      <c r="AV108" s="14" t="s">
        <v>85</v>
      </c>
      <c r="AW108" s="14" t="s">
        <v>35</v>
      </c>
      <c r="AX108" s="14" t="s">
        <v>83</v>
      </c>
      <c r="AY108" s="214" t="s">
        <v>128</v>
      </c>
    </row>
    <row r="109" spans="1:65" s="2" customFormat="1" ht="21.75" customHeight="1">
      <c r="A109" s="36"/>
      <c r="B109" s="37"/>
      <c r="C109" s="175" t="s">
        <v>136</v>
      </c>
      <c r="D109" s="175" t="s">
        <v>131</v>
      </c>
      <c r="E109" s="176" t="s">
        <v>155</v>
      </c>
      <c r="F109" s="177" t="s">
        <v>156</v>
      </c>
      <c r="G109" s="178" t="s">
        <v>134</v>
      </c>
      <c r="H109" s="179">
        <v>5</v>
      </c>
      <c r="I109" s="180"/>
      <c r="J109" s="181">
        <f>ROUND(I109*H109,2)</f>
        <v>0</v>
      </c>
      <c r="K109" s="177" t="s">
        <v>135</v>
      </c>
      <c r="L109" s="41"/>
      <c r="M109" s="182" t="s">
        <v>28</v>
      </c>
      <c r="N109" s="183" t="s">
        <v>46</v>
      </c>
      <c r="O109" s="66"/>
      <c r="P109" s="184">
        <f>O109*H109</f>
        <v>0</v>
      </c>
      <c r="Q109" s="184">
        <v>0.1575</v>
      </c>
      <c r="R109" s="184">
        <f>Q109*H109</f>
        <v>0.78749999999999998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136</v>
      </c>
      <c r="AT109" s="186" t="s">
        <v>131</v>
      </c>
      <c r="AU109" s="186" t="s">
        <v>85</v>
      </c>
      <c r="AY109" s="19" t="s">
        <v>128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136</v>
      </c>
      <c r="BM109" s="186" t="s">
        <v>157</v>
      </c>
    </row>
    <row r="110" spans="1:65" s="2" customFormat="1">
      <c r="A110" s="36"/>
      <c r="B110" s="37"/>
      <c r="C110" s="38"/>
      <c r="D110" s="188" t="s">
        <v>138</v>
      </c>
      <c r="E110" s="38"/>
      <c r="F110" s="189" t="s">
        <v>158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138</v>
      </c>
      <c r="AU110" s="19" t="s">
        <v>85</v>
      </c>
    </row>
    <row r="111" spans="1:65" s="13" customFormat="1">
      <c r="B111" s="193"/>
      <c r="C111" s="194"/>
      <c r="D111" s="195" t="s">
        <v>140</v>
      </c>
      <c r="E111" s="196" t="s">
        <v>28</v>
      </c>
      <c r="F111" s="197" t="s">
        <v>141</v>
      </c>
      <c r="G111" s="194"/>
      <c r="H111" s="196" t="s">
        <v>28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140</v>
      </c>
      <c r="AU111" s="203" t="s">
        <v>85</v>
      </c>
      <c r="AV111" s="13" t="s">
        <v>83</v>
      </c>
      <c r="AW111" s="13" t="s">
        <v>35</v>
      </c>
      <c r="AX111" s="13" t="s">
        <v>75</v>
      </c>
      <c r="AY111" s="203" t="s">
        <v>128</v>
      </c>
    </row>
    <row r="112" spans="1:65" s="14" customFormat="1">
      <c r="B112" s="204"/>
      <c r="C112" s="205"/>
      <c r="D112" s="195" t="s">
        <v>140</v>
      </c>
      <c r="E112" s="206" t="s">
        <v>28</v>
      </c>
      <c r="F112" s="207" t="s">
        <v>159</v>
      </c>
      <c r="G112" s="205"/>
      <c r="H112" s="208">
        <v>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140</v>
      </c>
      <c r="AU112" s="214" t="s">
        <v>85</v>
      </c>
      <c r="AV112" s="14" t="s">
        <v>85</v>
      </c>
      <c r="AW112" s="14" t="s">
        <v>35</v>
      </c>
      <c r="AX112" s="14" t="s">
        <v>75</v>
      </c>
      <c r="AY112" s="214" t="s">
        <v>128</v>
      </c>
    </row>
    <row r="113" spans="1:65" s="14" customFormat="1">
      <c r="B113" s="204"/>
      <c r="C113" s="205"/>
      <c r="D113" s="195" t="s">
        <v>140</v>
      </c>
      <c r="E113" s="206" t="s">
        <v>28</v>
      </c>
      <c r="F113" s="207" t="s">
        <v>160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140</v>
      </c>
      <c r="AU113" s="214" t="s">
        <v>85</v>
      </c>
      <c r="AV113" s="14" t="s">
        <v>85</v>
      </c>
      <c r="AW113" s="14" t="s">
        <v>35</v>
      </c>
      <c r="AX113" s="14" t="s">
        <v>75</v>
      </c>
      <c r="AY113" s="214" t="s">
        <v>128</v>
      </c>
    </row>
    <row r="114" spans="1:65" s="14" customFormat="1">
      <c r="B114" s="204"/>
      <c r="C114" s="205"/>
      <c r="D114" s="195" t="s">
        <v>140</v>
      </c>
      <c r="E114" s="206" t="s">
        <v>28</v>
      </c>
      <c r="F114" s="207" t="s">
        <v>161</v>
      </c>
      <c r="G114" s="205"/>
      <c r="H114" s="208">
        <v>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140</v>
      </c>
      <c r="AU114" s="214" t="s">
        <v>85</v>
      </c>
      <c r="AV114" s="14" t="s">
        <v>85</v>
      </c>
      <c r="AW114" s="14" t="s">
        <v>35</v>
      </c>
      <c r="AX114" s="14" t="s">
        <v>75</v>
      </c>
      <c r="AY114" s="214" t="s">
        <v>128</v>
      </c>
    </row>
    <row r="115" spans="1:65" s="14" customFormat="1">
      <c r="B115" s="204"/>
      <c r="C115" s="205"/>
      <c r="D115" s="195" t="s">
        <v>140</v>
      </c>
      <c r="E115" s="206" t="s">
        <v>28</v>
      </c>
      <c r="F115" s="207" t="s">
        <v>162</v>
      </c>
      <c r="G115" s="205"/>
      <c r="H115" s="208">
        <v>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140</v>
      </c>
      <c r="AU115" s="214" t="s">
        <v>85</v>
      </c>
      <c r="AV115" s="14" t="s">
        <v>85</v>
      </c>
      <c r="AW115" s="14" t="s">
        <v>35</v>
      </c>
      <c r="AX115" s="14" t="s">
        <v>75</v>
      </c>
      <c r="AY115" s="214" t="s">
        <v>128</v>
      </c>
    </row>
    <row r="116" spans="1:65" s="15" customFormat="1">
      <c r="B116" s="225"/>
      <c r="C116" s="226"/>
      <c r="D116" s="195" t="s">
        <v>140</v>
      </c>
      <c r="E116" s="227" t="s">
        <v>28</v>
      </c>
      <c r="F116" s="228" t="s">
        <v>163</v>
      </c>
      <c r="G116" s="226"/>
      <c r="H116" s="229">
        <v>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140</v>
      </c>
      <c r="AU116" s="235" t="s">
        <v>85</v>
      </c>
      <c r="AV116" s="15" t="s">
        <v>136</v>
      </c>
      <c r="AW116" s="15" t="s">
        <v>35</v>
      </c>
      <c r="AX116" s="15" t="s">
        <v>83</v>
      </c>
      <c r="AY116" s="235" t="s">
        <v>128</v>
      </c>
    </row>
    <row r="117" spans="1:65" s="2" customFormat="1" ht="24.2" customHeight="1">
      <c r="A117" s="36"/>
      <c r="B117" s="37"/>
      <c r="C117" s="175" t="s">
        <v>164</v>
      </c>
      <c r="D117" s="175" t="s">
        <v>131</v>
      </c>
      <c r="E117" s="176" t="s">
        <v>165</v>
      </c>
      <c r="F117" s="177" t="s">
        <v>166</v>
      </c>
      <c r="G117" s="178" t="s">
        <v>134</v>
      </c>
      <c r="H117" s="179">
        <v>2</v>
      </c>
      <c r="I117" s="180"/>
      <c r="J117" s="181">
        <f>ROUND(I117*H117,2)</f>
        <v>0</v>
      </c>
      <c r="K117" s="177" t="s">
        <v>135</v>
      </c>
      <c r="L117" s="41"/>
      <c r="M117" s="182" t="s">
        <v>28</v>
      </c>
      <c r="N117" s="183" t="s">
        <v>46</v>
      </c>
      <c r="O117" s="66"/>
      <c r="P117" s="184">
        <f>O117*H117</f>
        <v>0</v>
      </c>
      <c r="Q117" s="184">
        <v>4.8000000000000001E-4</v>
      </c>
      <c r="R117" s="184">
        <f>Q117*H117</f>
        <v>9.6000000000000002E-4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136</v>
      </c>
      <c r="AT117" s="186" t="s">
        <v>131</v>
      </c>
      <c r="AU117" s="186" t="s">
        <v>85</v>
      </c>
      <c r="AY117" s="19" t="s">
        <v>128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136</v>
      </c>
      <c r="BM117" s="186" t="s">
        <v>167</v>
      </c>
    </row>
    <row r="118" spans="1:65" s="2" customFormat="1">
      <c r="A118" s="36"/>
      <c r="B118" s="37"/>
      <c r="C118" s="38"/>
      <c r="D118" s="188" t="s">
        <v>138</v>
      </c>
      <c r="E118" s="38"/>
      <c r="F118" s="189" t="s">
        <v>168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138</v>
      </c>
      <c r="AU118" s="19" t="s">
        <v>85</v>
      </c>
    </row>
    <row r="119" spans="1:65" s="13" customFormat="1">
      <c r="B119" s="193"/>
      <c r="C119" s="194"/>
      <c r="D119" s="195" t="s">
        <v>140</v>
      </c>
      <c r="E119" s="196" t="s">
        <v>28</v>
      </c>
      <c r="F119" s="197" t="s">
        <v>141</v>
      </c>
      <c r="G119" s="194"/>
      <c r="H119" s="196" t="s">
        <v>28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140</v>
      </c>
      <c r="AU119" s="203" t="s">
        <v>85</v>
      </c>
      <c r="AV119" s="13" t="s">
        <v>83</v>
      </c>
      <c r="AW119" s="13" t="s">
        <v>35</v>
      </c>
      <c r="AX119" s="13" t="s">
        <v>75</v>
      </c>
      <c r="AY119" s="203" t="s">
        <v>128</v>
      </c>
    </row>
    <row r="120" spans="1:65" s="14" customFormat="1">
      <c r="B120" s="204"/>
      <c r="C120" s="205"/>
      <c r="D120" s="195" t="s">
        <v>140</v>
      </c>
      <c r="E120" s="206" t="s">
        <v>28</v>
      </c>
      <c r="F120" s="207" t="s">
        <v>169</v>
      </c>
      <c r="G120" s="205"/>
      <c r="H120" s="208">
        <v>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140</v>
      </c>
      <c r="AU120" s="214" t="s">
        <v>85</v>
      </c>
      <c r="AV120" s="14" t="s">
        <v>85</v>
      </c>
      <c r="AW120" s="14" t="s">
        <v>35</v>
      </c>
      <c r="AX120" s="14" t="s">
        <v>75</v>
      </c>
      <c r="AY120" s="214" t="s">
        <v>128</v>
      </c>
    </row>
    <row r="121" spans="1:65" s="14" customFormat="1">
      <c r="B121" s="204"/>
      <c r="C121" s="205"/>
      <c r="D121" s="195" t="s">
        <v>140</v>
      </c>
      <c r="E121" s="206" t="s">
        <v>28</v>
      </c>
      <c r="F121" s="207" t="s">
        <v>170</v>
      </c>
      <c r="G121" s="205"/>
      <c r="H121" s="208">
        <v>1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140</v>
      </c>
      <c r="AU121" s="214" t="s">
        <v>85</v>
      </c>
      <c r="AV121" s="14" t="s">
        <v>85</v>
      </c>
      <c r="AW121" s="14" t="s">
        <v>35</v>
      </c>
      <c r="AX121" s="14" t="s">
        <v>75</v>
      </c>
      <c r="AY121" s="214" t="s">
        <v>128</v>
      </c>
    </row>
    <row r="122" spans="1:65" s="15" customFormat="1">
      <c r="B122" s="225"/>
      <c r="C122" s="226"/>
      <c r="D122" s="195" t="s">
        <v>140</v>
      </c>
      <c r="E122" s="227" t="s">
        <v>28</v>
      </c>
      <c r="F122" s="228" t="s">
        <v>163</v>
      </c>
      <c r="G122" s="226"/>
      <c r="H122" s="229">
        <v>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140</v>
      </c>
      <c r="AU122" s="235" t="s">
        <v>85</v>
      </c>
      <c r="AV122" s="15" t="s">
        <v>136</v>
      </c>
      <c r="AW122" s="15" t="s">
        <v>35</v>
      </c>
      <c r="AX122" s="15" t="s">
        <v>83</v>
      </c>
      <c r="AY122" s="235" t="s">
        <v>128</v>
      </c>
    </row>
    <row r="123" spans="1:65" s="2" customFormat="1" ht="24.2" customHeight="1">
      <c r="A123" s="36"/>
      <c r="B123" s="37"/>
      <c r="C123" s="215" t="s">
        <v>148</v>
      </c>
      <c r="D123" s="215" t="s">
        <v>143</v>
      </c>
      <c r="E123" s="216" t="s">
        <v>171</v>
      </c>
      <c r="F123" s="217" t="s">
        <v>172</v>
      </c>
      <c r="G123" s="218" t="s">
        <v>134</v>
      </c>
      <c r="H123" s="219">
        <v>2</v>
      </c>
      <c r="I123" s="220"/>
      <c r="J123" s="221">
        <f>ROUND(I123*H123,2)</f>
        <v>0</v>
      </c>
      <c r="K123" s="217" t="s">
        <v>28</v>
      </c>
      <c r="L123" s="222"/>
      <c r="M123" s="223" t="s">
        <v>28</v>
      </c>
      <c r="N123" s="224" t="s">
        <v>46</v>
      </c>
      <c r="O123" s="66"/>
      <c r="P123" s="184">
        <f>O123*H123</f>
        <v>0</v>
      </c>
      <c r="Q123" s="184">
        <v>1.9230000000000001E-2</v>
      </c>
      <c r="R123" s="184">
        <f>Q123*H123</f>
        <v>3.8460000000000001E-2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146</v>
      </c>
      <c r="AT123" s="186" t="s">
        <v>143</v>
      </c>
      <c r="AU123" s="186" t="s">
        <v>85</v>
      </c>
      <c r="AY123" s="19" t="s">
        <v>128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83</v>
      </c>
      <c r="BK123" s="187">
        <f>ROUND(I123*H123,2)</f>
        <v>0</v>
      </c>
      <c r="BL123" s="19" t="s">
        <v>136</v>
      </c>
      <c r="BM123" s="186" t="s">
        <v>173</v>
      </c>
    </row>
    <row r="124" spans="1:65" s="12" customFormat="1" ht="22.9" customHeight="1">
      <c r="B124" s="159"/>
      <c r="C124" s="160"/>
      <c r="D124" s="161" t="s">
        <v>74</v>
      </c>
      <c r="E124" s="173" t="s">
        <v>174</v>
      </c>
      <c r="F124" s="173" t="s">
        <v>175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SUM(P125:P150)</f>
        <v>0</v>
      </c>
      <c r="Q124" s="167"/>
      <c r="R124" s="168">
        <f>SUM(R125:R150)</f>
        <v>3.81424E-2</v>
      </c>
      <c r="S124" s="167"/>
      <c r="T124" s="169">
        <f>SUM(T125:T150)</f>
        <v>1.38852</v>
      </c>
      <c r="AR124" s="170" t="s">
        <v>83</v>
      </c>
      <c r="AT124" s="171" t="s">
        <v>74</v>
      </c>
      <c r="AU124" s="171" t="s">
        <v>83</v>
      </c>
      <c r="AY124" s="170" t="s">
        <v>128</v>
      </c>
      <c r="BK124" s="172">
        <f>SUM(BK125:BK150)</f>
        <v>0</v>
      </c>
    </row>
    <row r="125" spans="1:65" s="2" customFormat="1" ht="24.2" customHeight="1">
      <c r="A125" s="36"/>
      <c r="B125" s="37"/>
      <c r="C125" s="175" t="s">
        <v>176</v>
      </c>
      <c r="D125" s="175" t="s">
        <v>131</v>
      </c>
      <c r="E125" s="176" t="s">
        <v>177</v>
      </c>
      <c r="F125" s="177" t="s">
        <v>178</v>
      </c>
      <c r="G125" s="178" t="s">
        <v>179</v>
      </c>
      <c r="H125" s="179">
        <v>220</v>
      </c>
      <c r="I125" s="180"/>
      <c r="J125" s="181">
        <f>ROUND(I125*H125,2)</f>
        <v>0</v>
      </c>
      <c r="K125" s="177" t="s">
        <v>135</v>
      </c>
      <c r="L125" s="41"/>
      <c r="M125" s="182" t="s">
        <v>28</v>
      </c>
      <c r="N125" s="183" t="s">
        <v>46</v>
      </c>
      <c r="O125" s="66"/>
      <c r="P125" s="184">
        <f>O125*H125</f>
        <v>0</v>
      </c>
      <c r="Q125" s="184">
        <v>1.2999999999999999E-4</v>
      </c>
      <c r="R125" s="184">
        <f>Q125*H125</f>
        <v>2.8599999999999997E-2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136</v>
      </c>
      <c r="AT125" s="186" t="s">
        <v>131</v>
      </c>
      <c r="AU125" s="186" t="s">
        <v>85</v>
      </c>
      <c r="AY125" s="19" t="s">
        <v>128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83</v>
      </c>
      <c r="BK125" s="187">
        <f>ROUND(I125*H125,2)</f>
        <v>0</v>
      </c>
      <c r="BL125" s="19" t="s">
        <v>136</v>
      </c>
      <c r="BM125" s="186" t="s">
        <v>180</v>
      </c>
    </row>
    <row r="126" spans="1:65" s="2" customFormat="1">
      <c r="A126" s="36"/>
      <c r="B126" s="37"/>
      <c r="C126" s="38"/>
      <c r="D126" s="188" t="s">
        <v>138</v>
      </c>
      <c r="E126" s="38"/>
      <c r="F126" s="189" t="s">
        <v>181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138</v>
      </c>
      <c r="AU126" s="19" t="s">
        <v>85</v>
      </c>
    </row>
    <row r="127" spans="1:65" s="2" customFormat="1" ht="24.2" customHeight="1">
      <c r="A127" s="36"/>
      <c r="B127" s="37"/>
      <c r="C127" s="175" t="s">
        <v>146</v>
      </c>
      <c r="D127" s="175" t="s">
        <v>131</v>
      </c>
      <c r="E127" s="176" t="s">
        <v>182</v>
      </c>
      <c r="F127" s="177" t="s">
        <v>183</v>
      </c>
      <c r="G127" s="178" t="s">
        <v>179</v>
      </c>
      <c r="H127" s="179">
        <v>226.36</v>
      </c>
      <c r="I127" s="180"/>
      <c r="J127" s="181">
        <f>ROUND(I127*H127,2)</f>
        <v>0</v>
      </c>
      <c r="K127" s="177" t="s">
        <v>135</v>
      </c>
      <c r="L127" s="41"/>
      <c r="M127" s="182" t="s">
        <v>28</v>
      </c>
      <c r="N127" s="183" t="s">
        <v>46</v>
      </c>
      <c r="O127" s="66"/>
      <c r="P127" s="184">
        <f>O127*H127</f>
        <v>0</v>
      </c>
      <c r="Q127" s="184">
        <v>4.0000000000000003E-5</v>
      </c>
      <c r="R127" s="184">
        <f>Q127*H127</f>
        <v>9.0544000000000006E-3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136</v>
      </c>
      <c r="AT127" s="186" t="s">
        <v>131</v>
      </c>
      <c r="AU127" s="186" t="s">
        <v>85</v>
      </c>
      <c r="AY127" s="19" t="s">
        <v>128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136</v>
      </c>
      <c r="BM127" s="186" t="s">
        <v>184</v>
      </c>
    </row>
    <row r="128" spans="1:65" s="2" customFormat="1">
      <c r="A128" s="36"/>
      <c r="B128" s="37"/>
      <c r="C128" s="38"/>
      <c r="D128" s="188" t="s">
        <v>138</v>
      </c>
      <c r="E128" s="38"/>
      <c r="F128" s="189" t="s">
        <v>185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138</v>
      </c>
      <c r="AU128" s="19" t="s">
        <v>85</v>
      </c>
    </row>
    <row r="129" spans="1:65" s="13" customFormat="1">
      <c r="B129" s="193"/>
      <c r="C129" s="194"/>
      <c r="D129" s="195" t="s">
        <v>140</v>
      </c>
      <c r="E129" s="196" t="s">
        <v>28</v>
      </c>
      <c r="F129" s="197" t="s">
        <v>141</v>
      </c>
      <c r="G129" s="194"/>
      <c r="H129" s="196" t="s">
        <v>28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140</v>
      </c>
      <c r="AU129" s="203" t="s">
        <v>85</v>
      </c>
      <c r="AV129" s="13" t="s">
        <v>83</v>
      </c>
      <c r="AW129" s="13" t="s">
        <v>35</v>
      </c>
      <c r="AX129" s="13" t="s">
        <v>75</v>
      </c>
      <c r="AY129" s="203" t="s">
        <v>128</v>
      </c>
    </row>
    <row r="130" spans="1:65" s="14" customFormat="1">
      <c r="B130" s="204"/>
      <c r="C130" s="205"/>
      <c r="D130" s="195" t="s">
        <v>140</v>
      </c>
      <c r="E130" s="206" t="s">
        <v>28</v>
      </c>
      <c r="F130" s="207" t="s">
        <v>186</v>
      </c>
      <c r="G130" s="205"/>
      <c r="H130" s="208">
        <v>226.36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140</v>
      </c>
      <c r="AU130" s="214" t="s">
        <v>85</v>
      </c>
      <c r="AV130" s="14" t="s">
        <v>85</v>
      </c>
      <c r="AW130" s="14" t="s">
        <v>35</v>
      </c>
      <c r="AX130" s="14" t="s">
        <v>83</v>
      </c>
      <c r="AY130" s="214" t="s">
        <v>128</v>
      </c>
    </row>
    <row r="131" spans="1:65" s="2" customFormat="1" ht="24.2" customHeight="1">
      <c r="A131" s="36"/>
      <c r="B131" s="37"/>
      <c r="C131" s="175" t="s">
        <v>174</v>
      </c>
      <c r="D131" s="175" t="s">
        <v>131</v>
      </c>
      <c r="E131" s="176" t="s">
        <v>187</v>
      </c>
      <c r="F131" s="177" t="s">
        <v>188</v>
      </c>
      <c r="G131" s="178" t="s">
        <v>179</v>
      </c>
      <c r="H131" s="179">
        <v>2.02</v>
      </c>
      <c r="I131" s="180"/>
      <c r="J131" s="181">
        <f>ROUND(I131*H131,2)</f>
        <v>0</v>
      </c>
      <c r="K131" s="177" t="s">
        <v>135</v>
      </c>
      <c r="L131" s="41"/>
      <c r="M131" s="182" t="s">
        <v>28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7.5999999999999998E-2</v>
      </c>
      <c r="T131" s="185">
        <f>S131*H131</f>
        <v>0.15351999999999999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136</v>
      </c>
      <c r="AT131" s="186" t="s">
        <v>131</v>
      </c>
      <c r="AU131" s="186" t="s">
        <v>85</v>
      </c>
      <c r="AY131" s="19" t="s">
        <v>128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136</v>
      </c>
      <c r="BM131" s="186" t="s">
        <v>189</v>
      </c>
    </row>
    <row r="132" spans="1:65" s="2" customFormat="1">
      <c r="A132" s="36"/>
      <c r="B132" s="37"/>
      <c r="C132" s="38"/>
      <c r="D132" s="188" t="s">
        <v>138</v>
      </c>
      <c r="E132" s="38"/>
      <c r="F132" s="189" t="s">
        <v>190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138</v>
      </c>
      <c r="AU132" s="19" t="s">
        <v>85</v>
      </c>
    </row>
    <row r="133" spans="1:65" s="13" customFormat="1">
      <c r="B133" s="193"/>
      <c r="C133" s="194"/>
      <c r="D133" s="195" t="s">
        <v>140</v>
      </c>
      <c r="E133" s="196" t="s">
        <v>28</v>
      </c>
      <c r="F133" s="197" t="s">
        <v>141</v>
      </c>
      <c r="G133" s="194"/>
      <c r="H133" s="196" t="s">
        <v>28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140</v>
      </c>
      <c r="AU133" s="203" t="s">
        <v>85</v>
      </c>
      <c r="AV133" s="13" t="s">
        <v>83</v>
      </c>
      <c r="AW133" s="13" t="s">
        <v>35</v>
      </c>
      <c r="AX133" s="13" t="s">
        <v>75</v>
      </c>
      <c r="AY133" s="203" t="s">
        <v>128</v>
      </c>
    </row>
    <row r="134" spans="1:65" s="14" customFormat="1">
      <c r="B134" s="204"/>
      <c r="C134" s="205"/>
      <c r="D134" s="195" t="s">
        <v>140</v>
      </c>
      <c r="E134" s="206" t="s">
        <v>28</v>
      </c>
      <c r="F134" s="207" t="s">
        <v>191</v>
      </c>
      <c r="G134" s="205"/>
      <c r="H134" s="208">
        <v>2.02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140</v>
      </c>
      <c r="AU134" s="214" t="s">
        <v>85</v>
      </c>
      <c r="AV134" s="14" t="s">
        <v>85</v>
      </c>
      <c r="AW134" s="14" t="s">
        <v>35</v>
      </c>
      <c r="AX134" s="14" t="s">
        <v>83</v>
      </c>
      <c r="AY134" s="214" t="s">
        <v>128</v>
      </c>
    </row>
    <row r="135" spans="1:65" s="2" customFormat="1" ht="24.2" customHeight="1">
      <c r="A135" s="36"/>
      <c r="B135" s="37"/>
      <c r="C135" s="175" t="s">
        <v>192</v>
      </c>
      <c r="D135" s="175" t="s">
        <v>131</v>
      </c>
      <c r="E135" s="176" t="s">
        <v>193</v>
      </c>
      <c r="F135" s="177" t="s">
        <v>194</v>
      </c>
      <c r="G135" s="178" t="s">
        <v>179</v>
      </c>
      <c r="H135" s="179">
        <v>1</v>
      </c>
      <c r="I135" s="180"/>
      <c r="J135" s="181">
        <f>ROUND(I135*H135,2)</f>
        <v>0</v>
      </c>
      <c r="K135" s="177" t="s">
        <v>135</v>
      </c>
      <c r="L135" s="41"/>
      <c r="M135" s="182" t="s">
        <v>28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0.27</v>
      </c>
      <c r="T135" s="185">
        <f>S135*H135</f>
        <v>0.27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136</v>
      </c>
      <c r="AT135" s="186" t="s">
        <v>131</v>
      </c>
      <c r="AU135" s="186" t="s">
        <v>85</v>
      </c>
      <c r="AY135" s="19" t="s">
        <v>128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83</v>
      </c>
      <c r="BK135" s="187">
        <f>ROUND(I135*H135,2)</f>
        <v>0</v>
      </c>
      <c r="BL135" s="19" t="s">
        <v>136</v>
      </c>
      <c r="BM135" s="186" t="s">
        <v>195</v>
      </c>
    </row>
    <row r="136" spans="1:65" s="2" customFormat="1">
      <c r="A136" s="36"/>
      <c r="B136" s="37"/>
      <c r="C136" s="38"/>
      <c r="D136" s="188" t="s">
        <v>138</v>
      </c>
      <c r="E136" s="38"/>
      <c r="F136" s="189" t="s">
        <v>196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138</v>
      </c>
      <c r="AU136" s="19" t="s">
        <v>85</v>
      </c>
    </row>
    <row r="137" spans="1:65" s="13" customFormat="1">
      <c r="B137" s="193"/>
      <c r="C137" s="194"/>
      <c r="D137" s="195" t="s">
        <v>140</v>
      </c>
      <c r="E137" s="196" t="s">
        <v>28</v>
      </c>
      <c r="F137" s="197" t="s">
        <v>141</v>
      </c>
      <c r="G137" s="194"/>
      <c r="H137" s="196" t="s">
        <v>28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140</v>
      </c>
      <c r="AU137" s="203" t="s">
        <v>85</v>
      </c>
      <c r="AV137" s="13" t="s">
        <v>83</v>
      </c>
      <c r="AW137" s="13" t="s">
        <v>35</v>
      </c>
      <c r="AX137" s="13" t="s">
        <v>75</v>
      </c>
      <c r="AY137" s="203" t="s">
        <v>128</v>
      </c>
    </row>
    <row r="138" spans="1:65" s="14" customFormat="1">
      <c r="B138" s="204"/>
      <c r="C138" s="205"/>
      <c r="D138" s="195" t="s">
        <v>140</v>
      </c>
      <c r="E138" s="206" t="s">
        <v>28</v>
      </c>
      <c r="F138" s="207" t="s">
        <v>197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140</v>
      </c>
      <c r="AU138" s="214" t="s">
        <v>85</v>
      </c>
      <c r="AV138" s="14" t="s">
        <v>85</v>
      </c>
      <c r="AW138" s="14" t="s">
        <v>35</v>
      </c>
      <c r="AX138" s="14" t="s">
        <v>83</v>
      </c>
      <c r="AY138" s="214" t="s">
        <v>128</v>
      </c>
    </row>
    <row r="139" spans="1:65" s="2" customFormat="1" ht="21.75" customHeight="1">
      <c r="A139" s="36"/>
      <c r="B139" s="37"/>
      <c r="C139" s="175" t="s">
        <v>198</v>
      </c>
      <c r="D139" s="175" t="s">
        <v>131</v>
      </c>
      <c r="E139" s="176" t="s">
        <v>199</v>
      </c>
      <c r="F139" s="177" t="s">
        <v>200</v>
      </c>
      <c r="G139" s="178" t="s">
        <v>201</v>
      </c>
      <c r="H139" s="179">
        <v>0.41</v>
      </c>
      <c r="I139" s="180"/>
      <c r="J139" s="181">
        <f>ROUND(I139*H139,2)</f>
        <v>0</v>
      </c>
      <c r="K139" s="177" t="s">
        <v>135</v>
      </c>
      <c r="L139" s="41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2.2000000000000002</v>
      </c>
      <c r="T139" s="185">
        <f>S139*H139</f>
        <v>0.90200000000000002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136</v>
      </c>
      <c r="AT139" s="186" t="s">
        <v>131</v>
      </c>
      <c r="AU139" s="186" t="s">
        <v>85</v>
      </c>
      <c r="AY139" s="19" t="s">
        <v>128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136</v>
      </c>
      <c r="BM139" s="186" t="s">
        <v>202</v>
      </c>
    </row>
    <row r="140" spans="1:65" s="2" customFormat="1">
      <c r="A140" s="36"/>
      <c r="B140" s="37"/>
      <c r="C140" s="38"/>
      <c r="D140" s="188" t="s">
        <v>138</v>
      </c>
      <c r="E140" s="38"/>
      <c r="F140" s="189" t="s">
        <v>203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138</v>
      </c>
      <c r="AU140" s="19" t="s">
        <v>85</v>
      </c>
    </row>
    <row r="141" spans="1:65" s="13" customFormat="1">
      <c r="B141" s="193"/>
      <c r="C141" s="194"/>
      <c r="D141" s="195" t="s">
        <v>140</v>
      </c>
      <c r="E141" s="196" t="s">
        <v>28</v>
      </c>
      <c r="F141" s="197" t="s">
        <v>141</v>
      </c>
      <c r="G141" s="194"/>
      <c r="H141" s="196" t="s">
        <v>28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140</v>
      </c>
      <c r="AU141" s="203" t="s">
        <v>85</v>
      </c>
      <c r="AV141" s="13" t="s">
        <v>83</v>
      </c>
      <c r="AW141" s="13" t="s">
        <v>35</v>
      </c>
      <c r="AX141" s="13" t="s">
        <v>75</v>
      </c>
      <c r="AY141" s="203" t="s">
        <v>128</v>
      </c>
    </row>
    <row r="142" spans="1:65" s="14" customFormat="1">
      <c r="B142" s="204"/>
      <c r="C142" s="205"/>
      <c r="D142" s="195" t="s">
        <v>140</v>
      </c>
      <c r="E142" s="206" t="s">
        <v>28</v>
      </c>
      <c r="F142" s="207" t="s">
        <v>204</v>
      </c>
      <c r="G142" s="205"/>
      <c r="H142" s="208">
        <v>0.41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140</v>
      </c>
      <c r="AU142" s="214" t="s">
        <v>85</v>
      </c>
      <c r="AV142" s="14" t="s">
        <v>85</v>
      </c>
      <c r="AW142" s="14" t="s">
        <v>35</v>
      </c>
      <c r="AX142" s="14" t="s">
        <v>83</v>
      </c>
      <c r="AY142" s="214" t="s">
        <v>128</v>
      </c>
    </row>
    <row r="143" spans="1:65" s="2" customFormat="1" ht="24.2" customHeight="1">
      <c r="A143" s="36"/>
      <c r="B143" s="37"/>
      <c r="C143" s="175" t="s">
        <v>205</v>
      </c>
      <c r="D143" s="175" t="s">
        <v>131</v>
      </c>
      <c r="E143" s="176" t="s">
        <v>206</v>
      </c>
      <c r="F143" s="177" t="s">
        <v>207</v>
      </c>
      <c r="G143" s="178" t="s">
        <v>208</v>
      </c>
      <c r="H143" s="179">
        <v>1.5</v>
      </c>
      <c r="I143" s="180"/>
      <c r="J143" s="181">
        <f>ROUND(I143*H143,2)</f>
        <v>0</v>
      </c>
      <c r="K143" s="177" t="s">
        <v>135</v>
      </c>
      <c r="L143" s="41"/>
      <c r="M143" s="182" t="s">
        <v>28</v>
      </c>
      <c r="N143" s="183" t="s">
        <v>46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4.2000000000000003E-2</v>
      </c>
      <c r="T143" s="185">
        <f>S143*H143</f>
        <v>6.3E-2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136</v>
      </c>
      <c r="AT143" s="186" t="s">
        <v>131</v>
      </c>
      <c r="AU143" s="186" t="s">
        <v>85</v>
      </c>
      <c r="AY143" s="19" t="s">
        <v>128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136</v>
      </c>
      <c r="BM143" s="186" t="s">
        <v>209</v>
      </c>
    </row>
    <row r="144" spans="1:65" s="2" customFormat="1">
      <c r="A144" s="36"/>
      <c r="B144" s="37"/>
      <c r="C144" s="38"/>
      <c r="D144" s="188" t="s">
        <v>138</v>
      </c>
      <c r="E144" s="38"/>
      <c r="F144" s="189" t="s">
        <v>210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138</v>
      </c>
      <c r="AU144" s="19" t="s">
        <v>85</v>
      </c>
    </row>
    <row r="145" spans="1:65" s="13" customFormat="1">
      <c r="B145" s="193"/>
      <c r="C145" s="194"/>
      <c r="D145" s="195" t="s">
        <v>140</v>
      </c>
      <c r="E145" s="196" t="s">
        <v>28</v>
      </c>
      <c r="F145" s="197" t="s">
        <v>141</v>
      </c>
      <c r="G145" s="194"/>
      <c r="H145" s="196" t="s">
        <v>28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140</v>
      </c>
      <c r="AU145" s="203" t="s">
        <v>85</v>
      </c>
      <c r="AV145" s="13" t="s">
        <v>83</v>
      </c>
      <c r="AW145" s="13" t="s">
        <v>35</v>
      </c>
      <c r="AX145" s="13" t="s">
        <v>75</v>
      </c>
      <c r="AY145" s="203" t="s">
        <v>128</v>
      </c>
    </row>
    <row r="146" spans="1:65" s="14" customFormat="1">
      <c r="B146" s="204"/>
      <c r="C146" s="205"/>
      <c r="D146" s="195" t="s">
        <v>140</v>
      </c>
      <c r="E146" s="206" t="s">
        <v>28</v>
      </c>
      <c r="F146" s="207" t="s">
        <v>211</v>
      </c>
      <c r="G146" s="205"/>
      <c r="H146" s="208">
        <v>1.5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140</v>
      </c>
      <c r="AU146" s="214" t="s">
        <v>85</v>
      </c>
      <c r="AV146" s="14" t="s">
        <v>85</v>
      </c>
      <c r="AW146" s="14" t="s">
        <v>35</v>
      </c>
      <c r="AX146" s="14" t="s">
        <v>83</v>
      </c>
      <c r="AY146" s="214" t="s">
        <v>128</v>
      </c>
    </row>
    <row r="147" spans="1:65" s="2" customFormat="1" ht="24.2" customHeight="1">
      <c r="A147" s="36"/>
      <c r="B147" s="37"/>
      <c r="C147" s="175" t="s">
        <v>212</v>
      </c>
      <c r="D147" s="175" t="s">
        <v>131</v>
      </c>
      <c r="E147" s="176" t="s">
        <v>213</v>
      </c>
      <c r="F147" s="177" t="s">
        <v>214</v>
      </c>
      <c r="G147" s="178" t="s">
        <v>208</v>
      </c>
      <c r="H147" s="179">
        <v>6.1</v>
      </c>
      <c r="I147" s="180"/>
      <c r="J147" s="181">
        <f>ROUND(I147*H147,2)</f>
        <v>0</v>
      </c>
      <c r="K147" s="177" t="s">
        <v>135</v>
      </c>
      <c r="L147" s="41"/>
      <c r="M147" s="182" t="s">
        <v>28</v>
      </c>
      <c r="N147" s="183" t="s">
        <v>46</v>
      </c>
      <c r="O147" s="66"/>
      <c r="P147" s="184">
        <f>O147*H147</f>
        <v>0</v>
      </c>
      <c r="Q147" s="184">
        <v>8.0000000000000007E-5</v>
      </c>
      <c r="R147" s="184">
        <f>Q147*H147</f>
        <v>4.8799999999999999E-4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136</v>
      </c>
      <c r="AT147" s="186" t="s">
        <v>131</v>
      </c>
      <c r="AU147" s="186" t="s">
        <v>85</v>
      </c>
      <c r="AY147" s="19" t="s">
        <v>128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136</v>
      </c>
      <c r="BM147" s="186" t="s">
        <v>215</v>
      </c>
    </row>
    <row r="148" spans="1:65" s="2" customFormat="1">
      <c r="A148" s="36"/>
      <c r="B148" s="37"/>
      <c r="C148" s="38"/>
      <c r="D148" s="188" t="s">
        <v>138</v>
      </c>
      <c r="E148" s="38"/>
      <c r="F148" s="189" t="s">
        <v>216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138</v>
      </c>
      <c r="AU148" s="19" t="s">
        <v>85</v>
      </c>
    </row>
    <row r="149" spans="1:65" s="13" customFormat="1">
      <c r="B149" s="193"/>
      <c r="C149" s="194"/>
      <c r="D149" s="195" t="s">
        <v>140</v>
      </c>
      <c r="E149" s="196" t="s">
        <v>28</v>
      </c>
      <c r="F149" s="197" t="s">
        <v>141</v>
      </c>
      <c r="G149" s="194"/>
      <c r="H149" s="196" t="s">
        <v>28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140</v>
      </c>
      <c r="AU149" s="203" t="s">
        <v>85</v>
      </c>
      <c r="AV149" s="13" t="s">
        <v>83</v>
      </c>
      <c r="AW149" s="13" t="s">
        <v>35</v>
      </c>
      <c r="AX149" s="13" t="s">
        <v>75</v>
      </c>
      <c r="AY149" s="203" t="s">
        <v>128</v>
      </c>
    </row>
    <row r="150" spans="1:65" s="14" customFormat="1">
      <c r="B150" s="204"/>
      <c r="C150" s="205"/>
      <c r="D150" s="195" t="s">
        <v>140</v>
      </c>
      <c r="E150" s="206" t="s">
        <v>28</v>
      </c>
      <c r="F150" s="207" t="s">
        <v>217</v>
      </c>
      <c r="G150" s="205"/>
      <c r="H150" s="208">
        <v>6.1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140</v>
      </c>
      <c r="AU150" s="214" t="s">
        <v>85</v>
      </c>
      <c r="AV150" s="14" t="s">
        <v>85</v>
      </c>
      <c r="AW150" s="14" t="s">
        <v>35</v>
      </c>
      <c r="AX150" s="14" t="s">
        <v>83</v>
      </c>
      <c r="AY150" s="214" t="s">
        <v>128</v>
      </c>
    </row>
    <row r="151" spans="1:65" s="12" customFormat="1" ht="22.9" customHeight="1">
      <c r="B151" s="159"/>
      <c r="C151" s="160"/>
      <c r="D151" s="161" t="s">
        <v>74</v>
      </c>
      <c r="E151" s="173" t="s">
        <v>218</v>
      </c>
      <c r="F151" s="173" t="s">
        <v>219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SUM(P152:P160)</f>
        <v>0</v>
      </c>
      <c r="Q151" s="167"/>
      <c r="R151" s="168">
        <f>SUM(R152:R160)</f>
        <v>0</v>
      </c>
      <c r="S151" s="167"/>
      <c r="T151" s="169">
        <f>SUM(T152:T160)</f>
        <v>0</v>
      </c>
      <c r="AR151" s="170" t="s">
        <v>83</v>
      </c>
      <c r="AT151" s="171" t="s">
        <v>74</v>
      </c>
      <c r="AU151" s="171" t="s">
        <v>83</v>
      </c>
      <c r="AY151" s="170" t="s">
        <v>128</v>
      </c>
      <c r="BK151" s="172">
        <f>SUM(BK152:BK160)</f>
        <v>0</v>
      </c>
    </row>
    <row r="152" spans="1:65" s="2" customFormat="1" ht="24.2" customHeight="1">
      <c r="A152" s="36"/>
      <c r="B152" s="37"/>
      <c r="C152" s="175" t="s">
        <v>220</v>
      </c>
      <c r="D152" s="175" t="s">
        <v>131</v>
      </c>
      <c r="E152" s="176" t="s">
        <v>221</v>
      </c>
      <c r="F152" s="177" t="s">
        <v>222</v>
      </c>
      <c r="G152" s="178" t="s">
        <v>223</v>
      </c>
      <c r="H152" s="179">
        <v>2.0059999999999998</v>
      </c>
      <c r="I152" s="180"/>
      <c r="J152" s="181">
        <f>ROUND(I152*H152,2)</f>
        <v>0</v>
      </c>
      <c r="K152" s="177" t="s">
        <v>135</v>
      </c>
      <c r="L152" s="41"/>
      <c r="M152" s="182" t="s">
        <v>28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136</v>
      </c>
      <c r="AT152" s="186" t="s">
        <v>131</v>
      </c>
      <c r="AU152" s="186" t="s">
        <v>85</v>
      </c>
      <c r="AY152" s="19" t="s">
        <v>128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136</v>
      </c>
      <c r="BM152" s="186" t="s">
        <v>224</v>
      </c>
    </row>
    <row r="153" spans="1:65" s="2" customFormat="1">
      <c r="A153" s="36"/>
      <c r="B153" s="37"/>
      <c r="C153" s="38"/>
      <c r="D153" s="188" t="s">
        <v>138</v>
      </c>
      <c r="E153" s="38"/>
      <c r="F153" s="189" t="s">
        <v>225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138</v>
      </c>
      <c r="AU153" s="19" t="s">
        <v>85</v>
      </c>
    </row>
    <row r="154" spans="1:65" s="2" customFormat="1" ht="21.75" customHeight="1">
      <c r="A154" s="36"/>
      <c r="B154" s="37"/>
      <c r="C154" s="175" t="s">
        <v>8</v>
      </c>
      <c r="D154" s="175" t="s">
        <v>131</v>
      </c>
      <c r="E154" s="176" t="s">
        <v>226</v>
      </c>
      <c r="F154" s="177" t="s">
        <v>227</v>
      </c>
      <c r="G154" s="178" t="s">
        <v>223</v>
      </c>
      <c r="H154" s="179">
        <v>2.0059999999999998</v>
      </c>
      <c r="I154" s="180"/>
      <c r="J154" s="181">
        <f>ROUND(I154*H154,2)</f>
        <v>0</v>
      </c>
      <c r="K154" s="177" t="s">
        <v>135</v>
      </c>
      <c r="L154" s="41"/>
      <c r="M154" s="182" t="s">
        <v>28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136</v>
      </c>
      <c r="AT154" s="186" t="s">
        <v>131</v>
      </c>
      <c r="AU154" s="186" t="s">
        <v>85</v>
      </c>
      <c r="AY154" s="19" t="s">
        <v>128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136</v>
      </c>
      <c r="BM154" s="186" t="s">
        <v>228</v>
      </c>
    </row>
    <row r="155" spans="1:65" s="2" customFormat="1">
      <c r="A155" s="36"/>
      <c r="B155" s="37"/>
      <c r="C155" s="38"/>
      <c r="D155" s="188" t="s">
        <v>138</v>
      </c>
      <c r="E155" s="38"/>
      <c r="F155" s="189" t="s">
        <v>229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138</v>
      </c>
      <c r="AU155" s="19" t="s">
        <v>85</v>
      </c>
    </row>
    <row r="156" spans="1:65" s="2" customFormat="1" ht="24.2" customHeight="1">
      <c r="A156" s="36"/>
      <c r="B156" s="37"/>
      <c r="C156" s="175" t="s">
        <v>230</v>
      </c>
      <c r="D156" s="175" t="s">
        <v>131</v>
      </c>
      <c r="E156" s="176" t="s">
        <v>231</v>
      </c>
      <c r="F156" s="177" t="s">
        <v>232</v>
      </c>
      <c r="G156" s="178" t="s">
        <v>223</v>
      </c>
      <c r="H156" s="179">
        <v>46.137999999999998</v>
      </c>
      <c r="I156" s="180"/>
      <c r="J156" s="181">
        <f>ROUND(I156*H156,2)</f>
        <v>0</v>
      </c>
      <c r="K156" s="177" t="s">
        <v>135</v>
      </c>
      <c r="L156" s="41"/>
      <c r="M156" s="182" t="s">
        <v>28</v>
      </c>
      <c r="N156" s="183" t="s">
        <v>46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136</v>
      </c>
      <c r="AT156" s="186" t="s">
        <v>131</v>
      </c>
      <c r="AU156" s="186" t="s">
        <v>85</v>
      </c>
      <c r="AY156" s="19" t="s">
        <v>128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136</v>
      </c>
      <c r="BM156" s="186" t="s">
        <v>233</v>
      </c>
    </row>
    <row r="157" spans="1:65" s="2" customFormat="1">
      <c r="A157" s="36"/>
      <c r="B157" s="37"/>
      <c r="C157" s="38"/>
      <c r="D157" s="188" t="s">
        <v>138</v>
      </c>
      <c r="E157" s="38"/>
      <c r="F157" s="189" t="s">
        <v>234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138</v>
      </c>
      <c r="AU157" s="19" t="s">
        <v>85</v>
      </c>
    </row>
    <row r="158" spans="1:65" s="14" customFormat="1">
      <c r="B158" s="204"/>
      <c r="C158" s="205"/>
      <c r="D158" s="195" t="s">
        <v>140</v>
      </c>
      <c r="E158" s="205"/>
      <c r="F158" s="207" t="s">
        <v>235</v>
      </c>
      <c r="G158" s="205"/>
      <c r="H158" s="208">
        <v>46.137999999999998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140</v>
      </c>
      <c r="AU158" s="214" t="s">
        <v>85</v>
      </c>
      <c r="AV158" s="14" t="s">
        <v>85</v>
      </c>
      <c r="AW158" s="14" t="s">
        <v>4</v>
      </c>
      <c r="AX158" s="14" t="s">
        <v>83</v>
      </c>
      <c r="AY158" s="214" t="s">
        <v>128</v>
      </c>
    </row>
    <row r="159" spans="1:65" s="2" customFormat="1" ht="24.2" customHeight="1">
      <c r="A159" s="36"/>
      <c r="B159" s="37"/>
      <c r="C159" s="175" t="s">
        <v>236</v>
      </c>
      <c r="D159" s="175" t="s">
        <v>131</v>
      </c>
      <c r="E159" s="176" t="s">
        <v>237</v>
      </c>
      <c r="F159" s="177" t="s">
        <v>238</v>
      </c>
      <c r="G159" s="178" t="s">
        <v>223</v>
      </c>
      <c r="H159" s="179">
        <v>2.0059999999999998</v>
      </c>
      <c r="I159" s="180"/>
      <c r="J159" s="181">
        <f>ROUND(I159*H159,2)</f>
        <v>0</v>
      </c>
      <c r="K159" s="177" t="s">
        <v>135</v>
      </c>
      <c r="L159" s="41"/>
      <c r="M159" s="182" t="s">
        <v>28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136</v>
      </c>
      <c r="AT159" s="186" t="s">
        <v>131</v>
      </c>
      <c r="AU159" s="186" t="s">
        <v>85</v>
      </c>
      <c r="AY159" s="19" t="s">
        <v>128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136</v>
      </c>
      <c r="BM159" s="186" t="s">
        <v>239</v>
      </c>
    </row>
    <row r="160" spans="1:65" s="2" customFormat="1">
      <c r="A160" s="36"/>
      <c r="B160" s="37"/>
      <c r="C160" s="38"/>
      <c r="D160" s="188" t="s">
        <v>138</v>
      </c>
      <c r="E160" s="38"/>
      <c r="F160" s="189" t="s">
        <v>240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138</v>
      </c>
      <c r="AU160" s="19" t="s">
        <v>85</v>
      </c>
    </row>
    <row r="161" spans="1:65" s="12" customFormat="1" ht="22.9" customHeight="1">
      <c r="B161" s="159"/>
      <c r="C161" s="160"/>
      <c r="D161" s="161" t="s">
        <v>74</v>
      </c>
      <c r="E161" s="173" t="s">
        <v>241</v>
      </c>
      <c r="F161" s="173" t="s">
        <v>242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SUM(P162:P163)</f>
        <v>0</v>
      </c>
      <c r="Q161" s="167"/>
      <c r="R161" s="168">
        <f>SUM(R162:R163)</f>
        <v>0</v>
      </c>
      <c r="S161" s="167"/>
      <c r="T161" s="169">
        <f>SUM(T162:T163)</f>
        <v>0</v>
      </c>
      <c r="AR161" s="170" t="s">
        <v>83</v>
      </c>
      <c r="AT161" s="171" t="s">
        <v>74</v>
      </c>
      <c r="AU161" s="171" t="s">
        <v>83</v>
      </c>
      <c r="AY161" s="170" t="s">
        <v>128</v>
      </c>
      <c r="BK161" s="172">
        <f>SUM(BK162:BK163)</f>
        <v>0</v>
      </c>
    </row>
    <row r="162" spans="1:65" s="2" customFormat="1" ht="33" customHeight="1">
      <c r="A162" s="36"/>
      <c r="B162" s="37"/>
      <c r="C162" s="175" t="s">
        <v>243</v>
      </c>
      <c r="D162" s="175" t="s">
        <v>131</v>
      </c>
      <c r="E162" s="176" t="s">
        <v>244</v>
      </c>
      <c r="F162" s="177" t="s">
        <v>245</v>
      </c>
      <c r="G162" s="178" t="s">
        <v>223</v>
      </c>
      <c r="H162" s="179">
        <v>1.0249999999999999</v>
      </c>
      <c r="I162" s="180"/>
      <c r="J162" s="181">
        <f>ROUND(I162*H162,2)</f>
        <v>0</v>
      </c>
      <c r="K162" s="177" t="s">
        <v>135</v>
      </c>
      <c r="L162" s="41"/>
      <c r="M162" s="182" t="s">
        <v>28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136</v>
      </c>
      <c r="AT162" s="186" t="s">
        <v>131</v>
      </c>
      <c r="AU162" s="186" t="s">
        <v>85</v>
      </c>
      <c r="AY162" s="19" t="s">
        <v>128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136</v>
      </c>
      <c r="BM162" s="186" t="s">
        <v>246</v>
      </c>
    </row>
    <row r="163" spans="1:65" s="2" customFormat="1">
      <c r="A163" s="36"/>
      <c r="B163" s="37"/>
      <c r="C163" s="38"/>
      <c r="D163" s="188" t="s">
        <v>138</v>
      </c>
      <c r="E163" s="38"/>
      <c r="F163" s="189" t="s">
        <v>247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138</v>
      </c>
      <c r="AU163" s="19" t="s">
        <v>85</v>
      </c>
    </row>
    <row r="164" spans="1:65" s="12" customFormat="1" ht="25.9" customHeight="1">
      <c r="B164" s="159"/>
      <c r="C164" s="160"/>
      <c r="D164" s="161" t="s">
        <v>74</v>
      </c>
      <c r="E164" s="162" t="s">
        <v>248</v>
      </c>
      <c r="F164" s="162" t="s">
        <v>249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P165+P171+P216+P218+P220+P234+P259+P317+P322+P379</f>
        <v>0</v>
      </c>
      <c r="Q164" s="167"/>
      <c r="R164" s="168">
        <f>R165+R171+R216+R218+R220+R234+R259+R317+R322+R379</f>
        <v>1.5135519799999999</v>
      </c>
      <c r="S164" s="167"/>
      <c r="T164" s="169">
        <f>T165+T171+T216+T218+T220+T234+T259+T317+T322+T379</f>
        <v>0.617506</v>
      </c>
      <c r="AR164" s="170" t="s">
        <v>85</v>
      </c>
      <c r="AT164" s="171" t="s">
        <v>74</v>
      </c>
      <c r="AU164" s="171" t="s">
        <v>75</v>
      </c>
      <c r="AY164" s="170" t="s">
        <v>128</v>
      </c>
      <c r="BK164" s="172">
        <f>BK165+BK171+BK216+BK218+BK220+BK234+BK259+BK317+BK322+BK379</f>
        <v>0</v>
      </c>
    </row>
    <row r="165" spans="1:65" s="12" customFormat="1" ht="22.9" customHeight="1">
      <c r="B165" s="159"/>
      <c r="C165" s="160"/>
      <c r="D165" s="161" t="s">
        <v>74</v>
      </c>
      <c r="E165" s="173" t="s">
        <v>250</v>
      </c>
      <c r="F165" s="173" t="s">
        <v>251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SUM(P166:P170)</f>
        <v>0</v>
      </c>
      <c r="Q165" s="167"/>
      <c r="R165" s="168">
        <f>SUM(R166:R170)</f>
        <v>0</v>
      </c>
      <c r="S165" s="167"/>
      <c r="T165" s="169">
        <f>SUM(T166:T170)</f>
        <v>0</v>
      </c>
      <c r="AR165" s="170" t="s">
        <v>85</v>
      </c>
      <c r="AT165" s="171" t="s">
        <v>74</v>
      </c>
      <c r="AU165" s="171" t="s">
        <v>83</v>
      </c>
      <c r="AY165" s="170" t="s">
        <v>128</v>
      </c>
      <c r="BK165" s="172">
        <f>SUM(BK166:BK170)</f>
        <v>0</v>
      </c>
    </row>
    <row r="166" spans="1:65" s="2" customFormat="1" ht="16.5" customHeight="1">
      <c r="A166" s="36"/>
      <c r="B166" s="37"/>
      <c r="C166" s="175" t="s">
        <v>252</v>
      </c>
      <c r="D166" s="175" t="s">
        <v>131</v>
      </c>
      <c r="E166" s="176" t="s">
        <v>253</v>
      </c>
      <c r="F166" s="177" t="s">
        <v>254</v>
      </c>
      <c r="G166" s="178" t="s">
        <v>255</v>
      </c>
      <c r="H166" s="179">
        <v>1</v>
      </c>
      <c r="I166" s="180"/>
      <c r="J166" s="181">
        <f>ROUND(I166*H166,2)</f>
        <v>0</v>
      </c>
      <c r="K166" s="177" t="s">
        <v>28</v>
      </c>
      <c r="L166" s="41"/>
      <c r="M166" s="182" t="s">
        <v>28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230</v>
      </c>
      <c r="AT166" s="186" t="s">
        <v>131</v>
      </c>
      <c r="AU166" s="186" t="s">
        <v>85</v>
      </c>
      <c r="AY166" s="19" t="s">
        <v>128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230</v>
      </c>
      <c r="BM166" s="186" t="s">
        <v>256</v>
      </c>
    </row>
    <row r="167" spans="1:65" s="2" customFormat="1" ht="16.5" customHeight="1">
      <c r="A167" s="36"/>
      <c r="B167" s="37"/>
      <c r="C167" s="175" t="s">
        <v>257</v>
      </c>
      <c r="D167" s="175" t="s">
        <v>131</v>
      </c>
      <c r="E167" s="176" t="s">
        <v>258</v>
      </c>
      <c r="F167" s="177" t="s">
        <v>259</v>
      </c>
      <c r="G167" s="178" t="s">
        <v>255</v>
      </c>
      <c r="H167" s="179">
        <v>1</v>
      </c>
      <c r="I167" s="180"/>
      <c r="J167" s="181">
        <f>ROUND(I167*H167,2)</f>
        <v>0</v>
      </c>
      <c r="K167" s="177" t="s">
        <v>28</v>
      </c>
      <c r="L167" s="41"/>
      <c r="M167" s="182" t="s">
        <v>28</v>
      </c>
      <c r="N167" s="183" t="s">
        <v>46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230</v>
      </c>
      <c r="AT167" s="186" t="s">
        <v>131</v>
      </c>
      <c r="AU167" s="186" t="s">
        <v>85</v>
      </c>
      <c r="AY167" s="19" t="s">
        <v>128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230</v>
      </c>
      <c r="BM167" s="186" t="s">
        <v>260</v>
      </c>
    </row>
    <row r="168" spans="1:65" s="2" customFormat="1" ht="16.5" customHeight="1">
      <c r="A168" s="36"/>
      <c r="B168" s="37"/>
      <c r="C168" s="175" t="s">
        <v>7</v>
      </c>
      <c r="D168" s="175" t="s">
        <v>131</v>
      </c>
      <c r="E168" s="176" t="s">
        <v>261</v>
      </c>
      <c r="F168" s="177" t="s">
        <v>262</v>
      </c>
      <c r="G168" s="178" t="s">
        <v>255</v>
      </c>
      <c r="H168" s="179">
        <v>1</v>
      </c>
      <c r="I168" s="180"/>
      <c r="J168" s="181">
        <f>ROUND(I168*H168,2)</f>
        <v>0</v>
      </c>
      <c r="K168" s="177" t="s">
        <v>28</v>
      </c>
      <c r="L168" s="41"/>
      <c r="M168" s="182" t="s">
        <v>28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230</v>
      </c>
      <c r="AT168" s="186" t="s">
        <v>131</v>
      </c>
      <c r="AU168" s="186" t="s">
        <v>85</v>
      </c>
      <c r="AY168" s="19" t="s">
        <v>128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230</v>
      </c>
      <c r="BM168" s="186" t="s">
        <v>263</v>
      </c>
    </row>
    <row r="169" spans="1:65" s="2" customFormat="1" ht="24.2" customHeight="1">
      <c r="A169" s="36"/>
      <c r="B169" s="37"/>
      <c r="C169" s="175" t="s">
        <v>264</v>
      </c>
      <c r="D169" s="175" t="s">
        <v>131</v>
      </c>
      <c r="E169" s="176" t="s">
        <v>265</v>
      </c>
      <c r="F169" s="177" t="s">
        <v>266</v>
      </c>
      <c r="G169" s="178" t="s">
        <v>267</v>
      </c>
      <c r="H169" s="236"/>
      <c r="I169" s="180"/>
      <c r="J169" s="181">
        <f>ROUND(I169*H169,2)</f>
        <v>0</v>
      </c>
      <c r="K169" s="177" t="s">
        <v>135</v>
      </c>
      <c r="L169" s="41"/>
      <c r="M169" s="182" t="s">
        <v>28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230</v>
      </c>
      <c r="AT169" s="186" t="s">
        <v>131</v>
      </c>
      <c r="AU169" s="186" t="s">
        <v>85</v>
      </c>
      <c r="AY169" s="19" t="s">
        <v>128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230</v>
      </c>
      <c r="BM169" s="186" t="s">
        <v>268</v>
      </c>
    </row>
    <row r="170" spans="1:65" s="2" customFormat="1">
      <c r="A170" s="36"/>
      <c r="B170" s="37"/>
      <c r="C170" s="38"/>
      <c r="D170" s="188" t="s">
        <v>138</v>
      </c>
      <c r="E170" s="38"/>
      <c r="F170" s="189" t="s">
        <v>269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138</v>
      </c>
      <c r="AU170" s="19" t="s">
        <v>85</v>
      </c>
    </row>
    <row r="171" spans="1:65" s="12" customFormat="1" ht="22.9" customHeight="1">
      <c r="B171" s="159"/>
      <c r="C171" s="160"/>
      <c r="D171" s="161" t="s">
        <v>74</v>
      </c>
      <c r="E171" s="173" t="s">
        <v>270</v>
      </c>
      <c r="F171" s="173" t="s">
        <v>271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SUM(P172:P215)</f>
        <v>0</v>
      </c>
      <c r="Q171" s="167"/>
      <c r="R171" s="168">
        <f>SUM(R172:R215)</f>
        <v>7.3389999999999997E-2</v>
      </c>
      <c r="S171" s="167"/>
      <c r="T171" s="169">
        <f>SUM(T172:T215)</f>
        <v>5.6729999999999996E-2</v>
      </c>
      <c r="AR171" s="170" t="s">
        <v>85</v>
      </c>
      <c r="AT171" s="171" t="s">
        <v>74</v>
      </c>
      <c r="AU171" s="171" t="s">
        <v>83</v>
      </c>
      <c r="AY171" s="170" t="s">
        <v>128</v>
      </c>
      <c r="BK171" s="172">
        <f>SUM(BK172:BK215)</f>
        <v>0</v>
      </c>
    </row>
    <row r="172" spans="1:65" s="2" customFormat="1" ht="16.5" customHeight="1">
      <c r="A172" s="36"/>
      <c r="B172" s="37"/>
      <c r="C172" s="175" t="s">
        <v>272</v>
      </c>
      <c r="D172" s="175" t="s">
        <v>131</v>
      </c>
      <c r="E172" s="176" t="s">
        <v>273</v>
      </c>
      <c r="F172" s="177" t="s">
        <v>274</v>
      </c>
      <c r="G172" s="178" t="s">
        <v>275</v>
      </c>
      <c r="H172" s="179">
        <v>1</v>
      </c>
      <c r="I172" s="180"/>
      <c r="J172" s="181">
        <f>ROUND(I172*H172,2)</f>
        <v>0</v>
      </c>
      <c r="K172" s="177" t="s">
        <v>135</v>
      </c>
      <c r="L172" s="41"/>
      <c r="M172" s="182" t="s">
        <v>28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1.9460000000000002E-2</v>
      </c>
      <c r="T172" s="185">
        <f>S172*H172</f>
        <v>1.9460000000000002E-2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230</v>
      </c>
      <c r="AT172" s="186" t="s">
        <v>131</v>
      </c>
      <c r="AU172" s="186" t="s">
        <v>85</v>
      </c>
      <c r="AY172" s="19" t="s">
        <v>128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230</v>
      </c>
      <c r="BM172" s="186" t="s">
        <v>276</v>
      </c>
    </row>
    <row r="173" spans="1:65" s="2" customFormat="1">
      <c r="A173" s="36"/>
      <c r="B173" s="37"/>
      <c r="C173" s="38"/>
      <c r="D173" s="188" t="s">
        <v>138</v>
      </c>
      <c r="E173" s="38"/>
      <c r="F173" s="189" t="s">
        <v>277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138</v>
      </c>
      <c r="AU173" s="19" t="s">
        <v>85</v>
      </c>
    </row>
    <row r="174" spans="1:65" s="13" customFormat="1">
      <c r="B174" s="193"/>
      <c r="C174" s="194"/>
      <c r="D174" s="195" t="s">
        <v>140</v>
      </c>
      <c r="E174" s="196" t="s">
        <v>28</v>
      </c>
      <c r="F174" s="197" t="s">
        <v>141</v>
      </c>
      <c r="G174" s="194"/>
      <c r="H174" s="196" t="s">
        <v>28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140</v>
      </c>
      <c r="AU174" s="203" t="s">
        <v>85</v>
      </c>
      <c r="AV174" s="13" t="s">
        <v>83</v>
      </c>
      <c r="AW174" s="13" t="s">
        <v>35</v>
      </c>
      <c r="AX174" s="13" t="s">
        <v>75</v>
      </c>
      <c r="AY174" s="203" t="s">
        <v>128</v>
      </c>
    </row>
    <row r="175" spans="1:65" s="14" customFormat="1">
      <c r="B175" s="204"/>
      <c r="C175" s="205"/>
      <c r="D175" s="195" t="s">
        <v>140</v>
      </c>
      <c r="E175" s="206" t="s">
        <v>28</v>
      </c>
      <c r="F175" s="207" t="s">
        <v>278</v>
      </c>
      <c r="G175" s="205"/>
      <c r="H175" s="208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140</v>
      </c>
      <c r="AU175" s="214" t="s">
        <v>85</v>
      </c>
      <c r="AV175" s="14" t="s">
        <v>85</v>
      </c>
      <c r="AW175" s="14" t="s">
        <v>35</v>
      </c>
      <c r="AX175" s="14" t="s">
        <v>83</v>
      </c>
      <c r="AY175" s="214" t="s">
        <v>128</v>
      </c>
    </row>
    <row r="176" spans="1:65" s="2" customFormat="1" ht="24.2" customHeight="1">
      <c r="A176" s="36"/>
      <c r="B176" s="37"/>
      <c r="C176" s="175" t="s">
        <v>279</v>
      </c>
      <c r="D176" s="175" t="s">
        <v>131</v>
      </c>
      <c r="E176" s="176" t="s">
        <v>280</v>
      </c>
      <c r="F176" s="177" t="s">
        <v>281</v>
      </c>
      <c r="G176" s="178" t="s">
        <v>275</v>
      </c>
      <c r="H176" s="179">
        <v>3</v>
      </c>
      <c r="I176" s="180"/>
      <c r="J176" s="181">
        <f>ROUND(I176*H176,2)</f>
        <v>0</v>
      </c>
      <c r="K176" s="177" t="s">
        <v>135</v>
      </c>
      <c r="L176" s="41"/>
      <c r="M176" s="182" t="s">
        <v>28</v>
      </c>
      <c r="N176" s="183" t="s">
        <v>46</v>
      </c>
      <c r="O176" s="66"/>
      <c r="P176" s="184">
        <f>O176*H176</f>
        <v>0</v>
      </c>
      <c r="Q176" s="184">
        <v>2.223E-2</v>
      </c>
      <c r="R176" s="184">
        <f>Q176*H176</f>
        <v>6.6689999999999999E-2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230</v>
      </c>
      <c r="AT176" s="186" t="s">
        <v>131</v>
      </c>
      <c r="AU176" s="186" t="s">
        <v>85</v>
      </c>
      <c r="AY176" s="19" t="s">
        <v>128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83</v>
      </c>
      <c r="BK176" s="187">
        <f>ROUND(I176*H176,2)</f>
        <v>0</v>
      </c>
      <c r="BL176" s="19" t="s">
        <v>230</v>
      </c>
      <c r="BM176" s="186" t="s">
        <v>282</v>
      </c>
    </row>
    <row r="177" spans="1:65" s="2" customFormat="1">
      <c r="A177" s="36"/>
      <c r="B177" s="37"/>
      <c r="C177" s="38"/>
      <c r="D177" s="188" t="s">
        <v>138</v>
      </c>
      <c r="E177" s="38"/>
      <c r="F177" s="189" t="s">
        <v>283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138</v>
      </c>
      <c r="AU177" s="19" t="s">
        <v>85</v>
      </c>
    </row>
    <row r="178" spans="1:65" s="13" customFormat="1">
      <c r="B178" s="193"/>
      <c r="C178" s="194"/>
      <c r="D178" s="195" t="s">
        <v>140</v>
      </c>
      <c r="E178" s="196" t="s">
        <v>28</v>
      </c>
      <c r="F178" s="197" t="s">
        <v>284</v>
      </c>
      <c r="G178" s="194"/>
      <c r="H178" s="196" t="s">
        <v>28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140</v>
      </c>
      <c r="AU178" s="203" t="s">
        <v>85</v>
      </c>
      <c r="AV178" s="13" t="s">
        <v>83</v>
      </c>
      <c r="AW178" s="13" t="s">
        <v>35</v>
      </c>
      <c r="AX178" s="13" t="s">
        <v>75</v>
      </c>
      <c r="AY178" s="203" t="s">
        <v>128</v>
      </c>
    </row>
    <row r="179" spans="1:65" s="14" customFormat="1">
      <c r="B179" s="204"/>
      <c r="C179" s="205"/>
      <c r="D179" s="195" t="s">
        <v>140</v>
      </c>
      <c r="E179" s="206" t="s">
        <v>28</v>
      </c>
      <c r="F179" s="207" t="s">
        <v>285</v>
      </c>
      <c r="G179" s="205"/>
      <c r="H179" s="208">
        <v>3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140</v>
      </c>
      <c r="AU179" s="214" t="s">
        <v>85</v>
      </c>
      <c r="AV179" s="14" t="s">
        <v>85</v>
      </c>
      <c r="AW179" s="14" t="s">
        <v>35</v>
      </c>
      <c r="AX179" s="14" t="s">
        <v>83</v>
      </c>
      <c r="AY179" s="214" t="s">
        <v>128</v>
      </c>
    </row>
    <row r="180" spans="1:65" s="2" customFormat="1" ht="16.5" customHeight="1">
      <c r="A180" s="36"/>
      <c r="B180" s="37"/>
      <c r="C180" s="175" t="s">
        <v>286</v>
      </c>
      <c r="D180" s="175" t="s">
        <v>131</v>
      </c>
      <c r="E180" s="176" t="s">
        <v>287</v>
      </c>
      <c r="F180" s="177" t="s">
        <v>288</v>
      </c>
      <c r="G180" s="178" t="s">
        <v>275</v>
      </c>
      <c r="H180" s="179">
        <v>1</v>
      </c>
      <c r="I180" s="180"/>
      <c r="J180" s="181">
        <f>ROUND(I180*H180,2)</f>
        <v>0</v>
      </c>
      <c r="K180" s="177" t="s">
        <v>135</v>
      </c>
      <c r="L180" s="41"/>
      <c r="M180" s="182" t="s">
        <v>28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3.4700000000000002E-2</v>
      </c>
      <c r="T180" s="185">
        <f>S180*H180</f>
        <v>3.4700000000000002E-2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230</v>
      </c>
      <c r="AT180" s="186" t="s">
        <v>131</v>
      </c>
      <c r="AU180" s="186" t="s">
        <v>85</v>
      </c>
      <c r="AY180" s="19" t="s">
        <v>128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230</v>
      </c>
      <c r="BM180" s="186" t="s">
        <v>289</v>
      </c>
    </row>
    <row r="181" spans="1:65" s="2" customFormat="1">
      <c r="A181" s="36"/>
      <c r="B181" s="37"/>
      <c r="C181" s="38"/>
      <c r="D181" s="188" t="s">
        <v>138</v>
      </c>
      <c r="E181" s="38"/>
      <c r="F181" s="189" t="s">
        <v>290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138</v>
      </c>
      <c r="AU181" s="19" t="s">
        <v>85</v>
      </c>
    </row>
    <row r="182" spans="1:65" s="13" customFormat="1">
      <c r="B182" s="193"/>
      <c r="C182" s="194"/>
      <c r="D182" s="195" t="s">
        <v>140</v>
      </c>
      <c r="E182" s="196" t="s">
        <v>28</v>
      </c>
      <c r="F182" s="197" t="s">
        <v>284</v>
      </c>
      <c r="G182" s="194"/>
      <c r="H182" s="196" t="s">
        <v>28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140</v>
      </c>
      <c r="AU182" s="203" t="s">
        <v>85</v>
      </c>
      <c r="AV182" s="13" t="s">
        <v>83</v>
      </c>
      <c r="AW182" s="13" t="s">
        <v>35</v>
      </c>
      <c r="AX182" s="13" t="s">
        <v>75</v>
      </c>
      <c r="AY182" s="203" t="s">
        <v>128</v>
      </c>
    </row>
    <row r="183" spans="1:65" s="14" customFormat="1">
      <c r="B183" s="204"/>
      <c r="C183" s="205"/>
      <c r="D183" s="195" t="s">
        <v>140</v>
      </c>
      <c r="E183" s="206" t="s">
        <v>28</v>
      </c>
      <c r="F183" s="207" t="s">
        <v>291</v>
      </c>
      <c r="G183" s="205"/>
      <c r="H183" s="208">
        <v>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140</v>
      </c>
      <c r="AU183" s="214" t="s">
        <v>85</v>
      </c>
      <c r="AV183" s="14" t="s">
        <v>85</v>
      </c>
      <c r="AW183" s="14" t="s">
        <v>35</v>
      </c>
      <c r="AX183" s="14" t="s">
        <v>83</v>
      </c>
      <c r="AY183" s="214" t="s">
        <v>128</v>
      </c>
    </row>
    <row r="184" spans="1:65" s="2" customFormat="1" ht="16.5" customHeight="1">
      <c r="A184" s="36"/>
      <c r="B184" s="37"/>
      <c r="C184" s="175" t="s">
        <v>292</v>
      </c>
      <c r="D184" s="175" t="s">
        <v>131</v>
      </c>
      <c r="E184" s="176" t="s">
        <v>293</v>
      </c>
      <c r="F184" s="177" t="s">
        <v>294</v>
      </c>
      <c r="G184" s="178" t="s">
        <v>275</v>
      </c>
      <c r="H184" s="179">
        <v>1</v>
      </c>
      <c r="I184" s="180"/>
      <c r="J184" s="181">
        <f>ROUND(I184*H184,2)</f>
        <v>0</v>
      </c>
      <c r="K184" s="177" t="s">
        <v>135</v>
      </c>
      <c r="L184" s="41"/>
      <c r="M184" s="182" t="s">
        <v>28</v>
      </c>
      <c r="N184" s="183" t="s">
        <v>46</v>
      </c>
      <c r="O184" s="66"/>
      <c r="P184" s="184">
        <f>O184*H184</f>
        <v>0</v>
      </c>
      <c r="Q184" s="184">
        <v>6.4000000000000005E-4</v>
      </c>
      <c r="R184" s="184">
        <f>Q184*H184</f>
        <v>6.4000000000000005E-4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230</v>
      </c>
      <c r="AT184" s="186" t="s">
        <v>131</v>
      </c>
      <c r="AU184" s="186" t="s">
        <v>85</v>
      </c>
      <c r="AY184" s="19" t="s">
        <v>128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230</v>
      </c>
      <c r="BM184" s="186" t="s">
        <v>295</v>
      </c>
    </row>
    <row r="185" spans="1:65" s="2" customFormat="1">
      <c r="A185" s="36"/>
      <c r="B185" s="37"/>
      <c r="C185" s="38"/>
      <c r="D185" s="188" t="s">
        <v>138</v>
      </c>
      <c r="E185" s="38"/>
      <c r="F185" s="189" t="s">
        <v>296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138</v>
      </c>
      <c r="AU185" s="19" t="s">
        <v>85</v>
      </c>
    </row>
    <row r="186" spans="1:65" s="13" customFormat="1">
      <c r="B186" s="193"/>
      <c r="C186" s="194"/>
      <c r="D186" s="195" t="s">
        <v>140</v>
      </c>
      <c r="E186" s="196" t="s">
        <v>28</v>
      </c>
      <c r="F186" s="197" t="s">
        <v>284</v>
      </c>
      <c r="G186" s="194"/>
      <c r="H186" s="196" t="s">
        <v>28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140</v>
      </c>
      <c r="AU186" s="203" t="s">
        <v>85</v>
      </c>
      <c r="AV186" s="13" t="s">
        <v>83</v>
      </c>
      <c r="AW186" s="13" t="s">
        <v>35</v>
      </c>
      <c r="AX186" s="13" t="s">
        <v>75</v>
      </c>
      <c r="AY186" s="203" t="s">
        <v>128</v>
      </c>
    </row>
    <row r="187" spans="1:65" s="14" customFormat="1">
      <c r="B187" s="204"/>
      <c r="C187" s="205"/>
      <c r="D187" s="195" t="s">
        <v>140</v>
      </c>
      <c r="E187" s="206" t="s">
        <v>28</v>
      </c>
      <c r="F187" s="207" t="s">
        <v>297</v>
      </c>
      <c r="G187" s="205"/>
      <c r="H187" s="208">
        <v>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140</v>
      </c>
      <c r="AU187" s="214" t="s">
        <v>85</v>
      </c>
      <c r="AV187" s="14" t="s">
        <v>85</v>
      </c>
      <c r="AW187" s="14" t="s">
        <v>35</v>
      </c>
      <c r="AX187" s="14" t="s">
        <v>83</v>
      </c>
      <c r="AY187" s="214" t="s">
        <v>128</v>
      </c>
    </row>
    <row r="188" spans="1:65" s="2" customFormat="1" ht="16.5" customHeight="1">
      <c r="A188" s="36"/>
      <c r="B188" s="37"/>
      <c r="C188" s="175" t="s">
        <v>298</v>
      </c>
      <c r="D188" s="175" t="s">
        <v>131</v>
      </c>
      <c r="E188" s="176" t="s">
        <v>299</v>
      </c>
      <c r="F188" s="177" t="s">
        <v>300</v>
      </c>
      <c r="G188" s="178" t="s">
        <v>275</v>
      </c>
      <c r="H188" s="179">
        <v>2</v>
      </c>
      <c r="I188" s="180"/>
      <c r="J188" s="181">
        <f>ROUND(I188*H188,2)</f>
        <v>0</v>
      </c>
      <c r="K188" s="177" t="s">
        <v>135</v>
      </c>
      <c r="L188" s="41"/>
      <c r="M188" s="182" t="s">
        <v>28</v>
      </c>
      <c r="N188" s="183" t="s">
        <v>46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8.5999999999999998E-4</v>
      </c>
      <c r="T188" s="185">
        <f>S188*H188</f>
        <v>1.72E-3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230</v>
      </c>
      <c r="AT188" s="186" t="s">
        <v>131</v>
      </c>
      <c r="AU188" s="186" t="s">
        <v>85</v>
      </c>
      <c r="AY188" s="19" t="s">
        <v>128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230</v>
      </c>
      <c r="BM188" s="186" t="s">
        <v>301</v>
      </c>
    </row>
    <row r="189" spans="1:65" s="2" customFormat="1">
      <c r="A189" s="36"/>
      <c r="B189" s="37"/>
      <c r="C189" s="38"/>
      <c r="D189" s="188" t="s">
        <v>138</v>
      </c>
      <c r="E189" s="38"/>
      <c r="F189" s="189" t="s">
        <v>302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138</v>
      </c>
      <c r="AU189" s="19" t="s">
        <v>85</v>
      </c>
    </row>
    <row r="190" spans="1:65" s="13" customFormat="1">
      <c r="B190" s="193"/>
      <c r="C190" s="194"/>
      <c r="D190" s="195" t="s">
        <v>140</v>
      </c>
      <c r="E190" s="196" t="s">
        <v>28</v>
      </c>
      <c r="F190" s="197" t="s">
        <v>284</v>
      </c>
      <c r="G190" s="194"/>
      <c r="H190" s="196" t="s">
        <v>28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140</v>
      </c>
      <c r="AU190" s="203" t="s">
        <v>85</v>
      </c>
      <c r="AV190" s="13" t="s">
        <v>83</v>
      </c>
      <c r="AW190" s="13" t="s">
        <v>35</v>
      </c>
      <c r="AX190" s="13" t="s">
        <v>75</v>
      </c>
      <c r="AY190" s="203" t="s">
        <v>128</v>
      </c>
    </row>
    <row r="191" spans="1:65" s="14" customFormat="1">
      <c r="B191" s="204"/>
      <c r="C191" s="205"/>
      <c r="D191" s="195" t="s">
        <v>140</v>
      </c>
      <c r="E191" s="206" t="s">
        <v>28</v>
      </c>
      <c r="F191" s="207" t="s">
        <v>303</v>
      </c>
      <c r="G191" s="205"/>
      <c r="H191" s="208">
        <v>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140</v>
      </c>
      <c r="AU191" s="214" t="s">
        <v>85</v>
      </c>
      <c r="AV191" s="14" t="s">
        <v>85</v>
      </c>
      <c r="AW191" s="14" t="s">
        <v>35</v>
      </c>
      <c r="AX191" s="14" t="s">
        <v>75</v>
      </c>
      <c r="AY191" s="214" t="s">
        <v>128</v>
      </c>
    </row>
    <row r="192" spans="1:65" s="14" customFormat="1">
      <c r="B192" s="204"/>
      <c r="C192" s="205"/>
      <c r="D192" s="195" t="s">
        <v>140</v>
      </c>
      <c r="E192" s="206" t="s">
        <v>28</v>
      </c>
      <c r="F192" s="207" t="s">
        <v>304</v>
      </c>
      <c r="G192" s="205"/>
      <c r="H192" s="208">
        <v>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140</v>
      </c>
      <c r="AU192" s="214" t="s">
        <v>85</v>
      </c>
      <c r="AV192" s="14" t="s">
        <v>85</v>
      </c>
      <c r="AW192" s="14" t="s">
        <v>35</v>
      </c>
      <c r="AX192" s="14" t="s">
        <v>75</v>
      </c>
      <c r="AY192" s="214" t="s">
        <v>128</v>
      </c>
    </row>
    <row r="193" spans="1:65" s="15" customFormat="1">
      <c r="B193" s="225"/>
      <c r="C193" s="226"/>
      <c r="D193" s="195" t="s">
        <v>140</v>
      </c>
      <c r="E193" s="227" t="s">
        <v>28</v>
      </c>
      <c r="F193" s="228" t="s">
        <v>163</v>
      </c>
      <c r="G193" s="226"/>
      <c r="H193" s="229">
        <v>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140</v>
      </c>
      <c r="AU193" s="235" t="s">
        <v>85</v>
      </c>
      <c r="AV193" s="15" t="s">
        <v>136</v>
      </c>
      <c r="AW193" s="15" t="s">
        <v>35</v>
      </c>
      <c r="AX193" s="15" t="s">
        <v>83</v>
      </c>
      <c r="AY193" s="235" t="s">
        <v>128</v>
      </c>
    </row>
    <row r="194" spans="1:65" s="2" customFormat="1" ht="16.5" customHeight="1">
      <c r="A194" s="36"/>
      <c r="B194" s="37"/>
      <c r="C194" s="175" t="s">
        <v>305</v>
      </c>
      <c r="D194" s="175" t="s">
        <v>131</v>
      </c>
      <c r="E194" s="176" t="s">
        <v>306</v>
      </c>
      <c r="F194" s="177" t="s">
        <v>307</v>
      </c>
      <c r="G194" s="178" t="s">
        <v>275</v>
      </c>
      <c r="H194" s="179">
        <v>3</v>
      </c>
      <c r="I194" s="180"/>
      <c r="J194" s="181">
        <f>ROUND(I194*H194,2)</f>
        <v>0</v>
      </c>
      <c r="K194" s="177" t="s">
        <v>135</v>
      </c>
      <c r="L194" s="41"/>
      <c r="M194" s="182" t="s">
        <v>28</v>
      </c>
      <c r="N194" s="183" t="s">
        <v>46</v>
      </c>
      <c r="O194" s="66"/>
      <c r="P194" s="184">
        <f>O194*H194</f>
        <v>0</v>
      </c>
      <c r="Q194" s="184">
        <v>1.8400000000000001E-3</v>
      </c>
      <c r="R194" s="184">
        <f>Q194*H194</f>
        <v>5.5200000000000006E-3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230</v>
      </c>
      <c r="AT194" s="186" t="s">
        <v>131</v>
      </c>
      <c r="AU194" s="186" t="s">
        <v>85</v>
      </c>
      <c r="AY194" s="19" t="s">
        <v>128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230</v>
      </c>
      <c r="BM194" s="186" t="s">
        <v>308</v>
      </c>
    </row>
    <row r="195" spans="1:65" s="2" customFormat="1">
      <c r="A195" s="36"/>
      <c r="B195" s="37"/>
      <c r="C195" s="38"/>
      <c r="D195" s="188" t="s">
        <v>138</v>
      </c>
      <c r="E195" s="38"/>
      <c r="F195" s="189" t="s">
        <v>309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138</v>
      </c>
      <c r="AU195" s="19" t="s">
        <v>85</v>
      </c>
    </row>
    <row r="196" spans="1:65" s="13" customFormat="1">
      <c r="B196" s="193"/>
      <c r="C196" s="194"/>
      <c r="D196" s="195" t="s">
        <v>140</v>
      </c>
      <c r="E196" s="196" t="s">
        <v>28</v>
      </c>
      <c r="F196" s="197" t="s">
        <v>284</v>
      </c>
      <c r="G196" s="194"/>
      <c r="H196" s="196" t="s">
        <v>28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140</v>
      </c>
      <c r="AU196" s="203" t="s">
        <v>85</v>
      </c>
      <c r="AV196" s="13" t="s">
        <v>83</v>
      </c>
      <c r="AW196" s="13" t="s">
        <v>35</v>
      </c>
      <c r="AX196" s="13" t="s">
        <v>75</v>
      </c>
      <c r="AY196" s="203" t="s">
        <v>128</v>
      </c>
    </row>
    <row r="197" spans="1:65" s="14" customFormat="1">
      <c r="B197" s="204"/>
      <c r="C197" s="205"/>
      <c r="D197" s="195" t="s">
        <v>140</v>
      </c>
      <c r="E197" s="206" t="s">
        <v>28</v>
      </c>
      <c r="F197" s="207" t="s">
        <v>285</v>
      </c>
      <c r="G197" s="205"/>
      <c r="H197" s="208">
        <v>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140</v>
      </c>
      <c r="AU197" s="214" t="s">
        <v>85</v>
      </c>
      <c r="AV197" s="14" t="s">
        <v>85</v>
      </c>
      <c r="AW197" s="14" t="s">
        <v>35</v>
      </c>
      <c r="AX197" s="14" t="s">
        <v>83</v>
      </c>
      <c r="AY197" s="214" t="s">
        <v>128</v>
      </c>
    </row>
    <row r="198" spans="1:65" s="2" customFormat="1" ht="16.5" customHeight="1">
      <c r="A198" s="36"/>
      <c r="B198" s="37"/>
      <c r="C198" s="215" t="s">
        <v>310</v>
      </c>
      <c r="D198" s="215" t="s">
        <v>143</v>
      </c>
      <c r="E198" s="216" t="s">
        <v>311</v>
      </c>
      <c r="F198" s="217" t="s">
        <v>312</v>
      </c>
      <c r="G198" s="218" t="s">
        <v>208</v>
      </c>
      <c r="H198" s="219">
        <v>3</v>
      </c>
      <c r="I198" s="220"/>
      <c r="J198" s="221">
        <f>ROUND(I198*H198,2)</f>
        <v>0</v>
      </c>
      <c r="K198" s="217" t="s">
        <v>135</v>
      </c>
      <c r="L198" s="222"/>
      <c r="M198" s="223" t="s">
        <v>28</v>
      </c>
      <c r="N198" s="224" t="s">
        <v>46</v>
      </c>
      <c r="O198" s="66"/>
      <c r="P198" s="184">
        <f>O198*H198</f>
        <v>0</v>
      </c>
      <c r="Q198" s="184">
        <v>1.8000000000000001E-4</v>
      </c>
      <c r="R198" s="184">
        <f>Q198*H198</f>
        <v>5.4000000000000001E-4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313</v>
      </c>
      <c r="AT198" s="186" t="s">
        <v>143</v>
      </c>
      <c r="AU198" s="186" t="s">
        <v>85</v>
      </c>
      <c r="AY198" s="19" t="s">
        <v>128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230</v>
      </c>
      <c r="BM198" s="186" t="s">
        <v>314</v>
      </c>
    </row>
    <row r="199" spans="1:65" s="14" customFormat="1">
      <c r="B199" s="204"/>
      <c r="C199" s="205"/>
      <c r="D199" s="195" t="s">
        <v>140</v>
      </c>
      <c r="E199" s="206" t="s">
        <v>28</v>
      </c>
      <c r="F199" s="207" t="s">
        <v>315</v>
      </c>
      <c r="G199" s="205"/>
      <c r="H199" s="208">
        <v>3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140</v>
      </c>
      <c r="AU199" s="214" t="s">
        <v>85</v>
      </c>
      <c r="AV199" s="14" t="s">
        <v>85</v>
      </c>
      <c r="AW199" s="14" t="s">
        <v>35</v>
      </c>
      <c r="AX199" s="14" t="s">
        <v>83</v>
      </c>
      <c r="AY199" s="214" t="s">
        <v>128</v>
      </c>
    </row>
    <row r="200" spans="1:65" s="2" customFormat="1" ht="16.5" customHeight="1">
      <c r="A200" s="36"/>
      <c r="B200" s="37"/>
      <c r="C200" s="175" t="s">
        <v>316</v>
      </c>
      <c r="D200" s="175" t="s">
        <v>131</v>
      </c>
      <c r="E200" s="176" t="s">
        <v>317</v>
      </c>
      <c r="F200" s="177" t="s">
        <v>318</v>
      </c>
      <c r="G200" s="178" t="s">
        <v>134</v>
      </c>
      <c r="H200" s="179">
        <v>1</v>
      </c>
      <c r="I200" s="180"/>
      <c r="J200" s="181">
        <f>ROUND(I200*H200,2)</f>
        <v>0</v>
      </c>
      <c r="K200" s="177" t="s">
        <v>135</v>
      </c>
      <c r="L200" s="41"/>
      <c r="M200" s="182" t="s">
        <v>28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230</v>
      </c>
      <c r="AT200" s="186" t="s">
        <v>131</v>
      </c>
      <c r="AU200" s="186" t="s">
        <v>85</v>
      </c>
      <c r="AY200" s="19" t="s">
        <v>128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230</v>
      </c>
      <c r="BM200" s="186" t="s">
        <v>319</v>
      </c>
    </row>
    <row r="201" spans="1:65" s="2" customFormat="1">
      <c r="A201" s="36"/>
      <c r="B201" s="37"/>
      <c r="C201" s="38"/>
      <c r="D201" s="188" t="s">
        <v>138</v>
      </c>
      <c r="E201" s="38"/>
      <c r="F201" s="189" t="s">
        <v>320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138</v>
      </c>
      <c r="AU201" s="19" t="s">
        <v>85</v>
      </c>
    </row>
    <row r="202" spans="1:65" s="13" customFormat="1">
      <c r="B202" s="193"/>
      <c r="C202" s="194"/>
      <c r="D202" s="195" t="s">
        <v>140</v>
      </c>
      <c r="E202" s="196" t="s">
        <v>28</v>
      </c>
      <c r="F202" s="197" t="s">
        <v>284</v>
      </c>
      <c r="G202" s="194"/>
      <c r="H202" s="196" t="s">
        <v>28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140</v>
      </c>
      <c r="AU202" s="203" t="s">
        <v>85</v>
      </c>
      <c r="AV202" s="13" t="s">
        <v>83</v>
      </c>
      <c r="AW202" s="13" t="s">
        <v>35</v>
      </c>
      <c r="AX202" s="13" t="s">
        <v>75</v>
      </c>
      <c r="AY202" s="203" t="s">
        <v>128</v>
      </c>
    </row>
    <row r="203" spans="1:65" s="14" customFormat="1">
      <c r="B203" s="204"/>
      <c r="C203" s="205"/>
      <c r="D203" s="195" t="s">
        <v>140</v>
      </c>
      <c r="E203" s="206" t="s">
        <v>28</v>
      </c>
      <c r="F203" s="207" t="s">
        <v>297</v>
      </c>
      <c r="G203" s="205"/>
      <c r="H203" s="208">
        <v>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140</v>
      </c>
      <c r="AU203" s="214" t="s">
        <v>85</v>
      </c>
      <c r="AV203" s="14" t="s">
        <v>85</v>
      </c>
      <c r="AW203" s="14" t="s">
        <v>35</v>
      </c>
      <c r="AX203" s="14" t="s">
        <v>83</v>
      </c>
      <c r="AY203" s="214" t="s">
        <v>128</v>
      </c>
    </row>
    <row r="204" spans="1:65" s="2" customFormat="1" ht="16.5" customHeight="1">
      <c r="A204" s="36"/>
      <c r="B204" s="37"/>
      <c r="C204" s="175" t="s">
        <v>321</v>
      </c>
      <c r="D204" s="175" t="s">
        <v>131</v>
      </c>
      <c r="E204" s="176" t="s">
        <v>322</v>
      </c>
      <c r="F204" s="177" t="s">
        <v>323</v>
      </c>
      <c r="G204" s="178" t="s">
        <v>134</v>
      </c>
      <c r="H204" s="179">
        <v>1</v>
      </c>
      <c r="I204" s="180"/>
      <c r="J204" s="181">
        <f>ROUND(I204*H204,2)</f>
        <v>0</v>
      </c>
      <c r="K204" s="177" t="s">
        <v>135</v>
      </c>
      <c r="L204" s="41"/>
      <c r="M204" s="182" t="s">
        <v>28</v>
      </c>
      <c r="N204" s="183" t="s">
        <v>46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8.4999999999999995E-4</v>
      </c>
      <c r="T204" s="185">
        <f>S204*H204</f>
        <v>8.4999999999999995E-4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230</v>
      </c>
      <c r="AT204" s="186" t="s">
        <v>131</v>
      </c>
      <c r="AU204" s="186" t="s">
        <v>85</v>
      </c>
      <c r="AY204" s="19" t="s">
        <v>128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83</v>
      </c>
      <c r="BK204" s="187">
        <f>ROUND(I204*H204,2)</f>
        <v>0</v>
      </c>
      <c r="BL204" s="19" t="s">
        <v>230</v>
      </c>
      <c r="BM204" s="186" t="s">
        <v>324</v>
      </c>
    </row>
    <row r="205" spans="1:65" s="2" customFormat="1">
      <c r="A205" s="36"/>
      <c r="B205" s="37"/>
      <c r="C205" s="38"/>
      <c r="D205" s="188" t="s">
        <v>138</v>
      </c>
      <c r="E205" s="38"/>
      <c r="F205" s="189" t="s">
        <v>325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138</v>
      </c>
      <c r="AU205" s="19" t="s">
        <v>85</v>
      </c>
    </row>
    <row r="206" spans="1:65" s="13" customFormat="1">
      <c r="B206" s="193"/>
      <c r="C206" s="194"/>
      <c r="D206" s="195" t="s">
        <v>140</v>
      </c>
      <c r="E206" s="196" t="s">
        <v>28</v>
      </c>
      <c r="F206" s="197" t="s">
        <v>141</v>
      </c>
      <c r="G206" s="194"/>
      <c r="H206" s="196" t="s">
        <v>28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140</v>
      </c>
      <c r="AU206" s="203" t="s">
        <v>85</v>
      </c>
      <c r="AV206" s="13" t="s">
        <v>83</v>
      </c>
      <c r="AW206" s="13" t="s">
        <v>35</v>
      </c>
      <c r="AX206" s="13" t="s">
        <v>75</v>
      </c>
      <c r="AY206" s="203" t="s">
        <v>128</v>
      </c>
    </row>
    <row r="207" spans="1:65" s="14" customFormat="1">
      <c r="B207" s="204"/>
      <c r="C207" s="205"/>
      <c r="D207" s="195" t="s">
        <v>140</v>
      </c>
      <c r="E207" s="206" t="s">
        <v>28</v>
      </c>
      <c r="F207" s="207" t="s">
        <v>326</v>
      </c>
      <c r="G207" s="205"/>
      <c r="H207" s="208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140</v>
      </c>
      <c r="AU207" s="214" t="s">
        <v>85</v>
      </c>
      <c r="AV207" s="14" t="s">
        <v>85</v>
      </c>
      <c r="AW207" s="14" t="s">
        <v>35</v>
      </c>
      <c r="AX207" s="14" t="s">
        <v>83</v>
      </c>
      <c r="AY207" s="214" t="s">
        <v>128</v>
      </c>
    </row>
    <row r="208" spans="1:65" s="2" customFormat="1" ht="16.5" customHeight="1">
      <c r="A208" s="36"/>
      <c r="B208" s="37"/>
      <c r="C208" s="175" t="s">
        <v>313</v>
      </c>
      <c r="D208" s="175" t="s">
        <v>131</v>
      </c>
      <c r="E208" s="176" t="s">
        <v>327</v>
      </c>
      <c r="F208" s="177" t="s">
        <v>328</v>
      </c>
      <c r="G208" s="178" t="s">
        <v>134</v>
      </c>
      <c r="H208" s="179">
        <v>3</v>
      </c>
      <c r="I208" s="180"/>
      <c r="J208" s="181">
        <f>ROUND(I208*H208,2)</f>
        <v>0</v>
      </c>
      <c r="K208" s="177" t="s">
        <v>28</v>
      </c>
      <c r="L208" s="41"/>
      <c r="M208" s="182" t="s">
        <v>28</v>
      </c>
      <c r="N208" s="183" t="s">
        <v>46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230</v>
      </c>
      <c r="AT208" s="186" t="s">
        <v>131</v>
      </c>
      <c r="AU208" s="186" t="s">
        <v>85</v>
      </c>
      <c r="AY208" s="19" t="s">
        <v>128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230</v>
      </c>
      <c r="BM208" s="186" t="s">
        <v>329</v>
      </c>
    </row>
    <row r="209" spans="1:65" s="13" customFormat="1">
      <c r="B209" s="193"/>
      <c r="C209" s="194"/>
      <c r="D209" s="195" t="s">
        <v>140</v>
      </c>
      <c r="E209" s="196" t="s">
        <v>28</v>
      </c>
      <c r="F209" s="197" t="s">
        <v>141</v>
      </c>
      <c r="G209" s="194"/>
      <c r="H209" s="196" t="s">
        <v>28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140</v>
      </c>
      <c r="AU209" s="203" t="s">
        <v>85</v>
      </c>
      <c r="AV209" s="13" t="s">
        <v>83</v>
      </c>
      <c r="AW209" s="13" t="s">
        <v>35</v>
      </c>
      <c r="AX209" s="13" t="s">
        <v>75</v>
      </c>
      <c r="AY209" s="203" t="s">
        <v>128</v>
      </c>
    </row>
    <row r="210" spans="1:65" s="13" customFormat="1">
      <c r="B210" s="193"/>
      <c r="C210" s="194"/>
      <c r="D210" s="195" t="s">
        <v>140</v>
      </c>
      <c r="E210" s="196" t="s">
        <v>28</v>
      </c>
      <c r="F210" s="197" t="s">
        <v>330</v>
      </c>
      <c r="G210" s="194"/>
      <c r="H210" s="196" t="s">
        <v>28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140</v>
      </c>
      <c r="AU210" s="203" t="s">
        <v>85</v>
      </c>
      <c r="AV210" s="13" t="s">
        <v>83</v>
      </c>
      <c r="AW210" s="13" t="s">
        <v>35</v>
      </c>
      <c r="AX210" s="13" t="s">
        <v>75</v>
      </c>
      <c r="AY210" s="203" t="s">
        <v>128</v>
      </c>
    </row>
    <row r="211" spans="1:65" s="14" customFormat="1">
      <c r="B211" s="204"/>
      <c r="C211" s="205"/>
      <c r="D211" s="195" t="s">
        <v>140</v>
      </c>
      <c r="E211" s="206" t="s">
        <v>28</v>
      </c>
      <c r="F211" s="207" t="s">
        <v>331</v>
      </c>
      <c r="G211" s="205"/>
      <c r="H211" s="208">
        <v>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140</v>
      </c>
      <c r="AU211" s="214" t="s">
        <v>85</v>
      </c>
      <c r="AV211" s="14" t="s">
        <v>85</v>
      </c>
      <c r="AW211" s="14" t="s">
        <v>35</v>
      </c>
      <c r="AX211" s="14" t="s">
        <v>75</v>
      </c>
      <c r="AY211" s="214" t="s">
        <v>128</v>
      </c>
    </row>
    <row r="212" spans="1:65" s="14" customFormat="1">
      <c r="B212" s="204"/>
      <c r="C212" s="205"/>
      <c r="D212" s="195" t="s">
        <v>140</v>
      </c>
      <c r="E212" s="206" t="s">
        <v>28</v>
      </c>
      <c r="F212" s="207" t="s">
        <v>332</v>
      </c>
      <c r="G212" s="205"/>
      <c r="H212" s="208">
        <v>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140</v>
      </c>
      <c r="AU212" s="214" t="s">
        <v>85</v>
      </c>
      <c r="AV212" s="14" t="s">
        <v>85</v>
      </c>
      <c r="AW212" s="14" t="s">
        <v>35</v>
      </c>
      <c r="AX212" s="14" t="s">
        <v>75</v>
      </c>
      <c r="AY212" s="214" t="s">
        <v>128</v>
      </c>
    </row>
    <row r="213" spans="1:65" s="15" customFormat="1">
      <c r="B213" s="225"/>
      <c r="C213" s="226"/>
      <c r="D213" s="195" t="s">
        <v>140</v>
      </c>
      <c r="E213" s="227" t="s">
        <v>28</v>
      </c>
      <c r="F213" s="228" t="s">
        <v>163</v>
      </c>
      <c r="G213" s="226"/>
      <c r="H213" s="229">
        <v>3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140</v>
      </c>
      <c r="AU213" s="235" t="s">
        <v>85</v>
      </c>
      <c r="AV213" s="15" t="s">
        <v>136</v>
      </c>
      <c r="AW213" s="15" t="s">
        <v>35</v>
      </c>
      <c r="AX213" s="15" t="s">
        <v>83</v>
      </c>
      <c r="AY213" s="235" t="s">
        <v>128</v>
      </c>
    </row>
    <row r="214" spans="1:65" s="2" customFormat="1" ht="24.2" customHeight="1">
      <c r="A214" s="36"/>
      <c r="B214" s="37"/>
      <c r="C214" s="175" t="s">
        <v>333</v>
      </c>
      <c r="D214" s="175" t="s">
        <v>131</v>
      </c>
      <c r="E214" s="176" t="s">
        <v>334</v>
      </c>
      <c r="F214" s="177" t="s">
        <v>335</v>
      </c>
      <c r="G214" s="178" t="s">
        <v>267</v>
      </c>
      <c r="H214" s="236"/>
      <c r="I214" s="180"/>
      <c r="J214" s="181">
        <f>ROUND(I214*H214,2)</f>
        <v>0</v>
      </c>
      <c r="K214" s="177" t="s">
        <v>135</v>
      </c>
      <c r="L214" s="41"/>
      <c r="M214" s="182" t="s">
        <v>28</v>
      </c>
      <c r="N214" s="183" t="s">
        <v>46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230</v>
      </c>
      <c r="AT214" s="186" t="s">
        <v>131</v>
      </c>
      <c r="AU214" s="186" t="s">
        <v>85</v>
      </c>
      <c r="AY214" s="19" t="s">
        <v>128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230</v>
      </c>
      <c r="BM214" s="186" t="s">
        <v>336</v>
      </c>
    </row>
    <row r="215" spans="1:65" s="2" customFormat="1">
      <c r="A215" s="36"/>
      <c r="B215" s="37"/>
      <c r="C215" s="38"/>
      <c r="D215" s="188" t="s">
        <v>138</v>
      </c>
      <c r="E215" s="38"/>
      <c r="F215" s="189" t="s">
        <v>337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138</v>
      </c>
      <c r="AU215" s="19" t="s">
        <v>85</v>
      </c>
    </row>
    <row r="216" spans="1:65" s="12" customFormat="1" ht="22.9" customHeight="1">
      <c r="B216" s="159"/>
      <c r="C216" s="160"/>
      <c r="D216" s="161" t="s">
        <v>74</v>
      </c>
      <c r="E216" s="173" t="s">
        <v>338</v>
      </c>
      <c r="F216" s="173" t="s">
        <v>339</v>
      </c>
      <c r="G216" s="160"/>
      <c r="H216" s="160"/>
      <c r="I216" s="163"/>
      <c r="J216" s="174">
        <f>BK216</f>
        <v>0</v>
      </c>
      <c r="K216" s="160"/>
      <c r="L216" s="165"/>
      <c r="M216" s="166"/>
      <c r="N216" s="167"/>
      <c r="O216" s="167"/>
      <c r="P216" s="168">
        <f>P217</f>
        <v>0</v>
      </c>
      <c r="Q216" s="167"/>
      <c r="R216" s="168">
        <f>R217</f>
        <v>0</v>
      </c>
      <c r="S216" s="167"/>
      <c r="T216" s="169">
        <f>T217</f>
        <v>0</v>
      </c>
      <c r="AR216" s="170" t="s">
        <v>85</v>
      </c>
      <c r="AT216" s="171" t="s">
        <v>74</v>
      </c>
      <c r="AU216" s="171" t="s">
        <v>83</v>
      </c>
      <c r="AY216" s="170" t="s">
        <v>128</v>
      </c>
      <c r="BK216" s="172">
        <f>BK217</f>
        <v>0</v>
      </c>
    </row>
    <row r="217" spans="1:65" s="2" customFormat="1" ht="16.5" customHeight="1">
      <c r="A217" s="36"/>
      <c r="B217" s="37"/>
      <c r="C217" s="175" t="s">
        <v>340</v>
      </c>
      <c r="D217" s="175" t="s">
        <v>131</v>
      </c>
      <c r="E217" s="176" t="s">
        <v>341</v>
      </c>
      <c r="F217" s="177" t="s">
        <v>342</v>
      </c>
      <c r="G217" s="178" t="s">
        <v>255</v>
      </c>
      <c r="H217" s="179">
        <v>1</v>
      </c>
      <c r="I217" s="180"/>
      <c r="J217" s="181">
        <f>ROUND(I217*H217,2)</f>
        <v>0</v>
      </c>
      <c r="K217" s="177" t="s">
        <v>28</v>
      </c>
      <c r="L217" s="41"/>
      <c r="M217" s="182" t="s">
        <v>28</v>
      </c>
      <c r="N217" s="183" t="s">
        <v>46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230</v>
      </c>
      <c r="AT217" s="186" t="s">
        <v>131</v>
      </c>
      <c r="AU217" s="186" t="s">
        <v>85</v>
      </c>
      <c r="AY217" s="19" t="s">
        <v>128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83</v>
      </c>
      <c r="BK217" s="187">
        <f>ROUND(I217*H217,2)</f>
        <v>0</v>
      </c>
      <c r="BL217" s="19" t="s">
        <v>230</v>
      </c>
      <c r="BM217" s="186" t="s">
        <v>343</v>
      </c>
    </row>
    <row r="218" spans="1:65" s="12" customFormat="1" ht="22.9" customHeight="1">
      <c r="B218" s="159"/>
      <c r="C218" s="160"/>
      <c r="D218" s="161" t="s">
        <v>74</v>
      </c>
      <c r="E218" s="173" t="s">
        <v>344</v>
      </c>
      <c r="F218" s="173" t="s">
        <v>345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P219</f>
        <v>0</v>
      </c>
      <c r="Q218" s="167"/>
      <c r="R218" s="168">
        <f>R219</f>
        <v>0</v>
      </c>
      <c r="S218" s="167"/>
      <c r="T218" s="169">
        <f>T219</f>
        <v>0</v>
      </c>
      <c r="AR218" s="170" t="s">
        <v>85</v>
      </c>
      <c r="AT218" s="171" t="s">
        <v>74</v>
      </c>
      <c r="AU218" s="171" t="s">
        <v>83</v>
      </c>
      <c r="AY218" s="170" t="s">
        <v>128</v>
      </c>
      <c r="BK218" s="172">
        <f>BK219</f>
        <v>0</v>
      </c>
    </row>
    <row r="219" spans="1:65" s="2" customFormat="1" ht="16.5" customHeight="1">
      <c r="A219" s="36"/>
      <c r="B219" s="37"/>
      <c r="C219" s="175" t="s">
        <v>346</v>
      </c>
      <c r="D219" s="175" t="s">
        <v>131</v>
      </c>
      <c r="E219" s="176" t="s">
        <v>347</v>
      </c>
      <c r="F219" s="177" t="s">
        <v>348</v>
      </c>
      <c r="G219" s="178" t="s">
        <v>255</v>
      </c>
      <c r="H219" s="179">
        <v>1</v>
      </c>
      <c r="I219" s="180"/>
      <c r="J219" s="181">
        <f>ROUND(I219*H219,2)</f>
        <v>0</v>
      </c>
      <c r="K219" s="177" t="s">
        <v>28</v>
      </c>
      <c r="L219" s="41"/>
      <c r="M219" s="182" t="s">
        <v>28</v>
      </c>
      <c r="N219" s="183" t="s">
        <v>46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230</v>
      </c>
      <c r="AT219" s="186" t="s">
        <v>131</v>
      </c>
      <c r="AU219" s="186" t="s">
        <v>85</v>
      </c>
      <c r="AY219" s="19" t="s">
        <v>128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83</v>
      </c>
      <c r="BK219" s="187">
        <f>ROUND(I219*H219,2)</f>
        <v>0</v>
      </c>
      <c r="BL219" s="19" t="s">
        <v>230</v>
      </c>
      <c r="BM219" s="186" t="s">
        <v>349</v>
      </c>
    </row>
    <row r="220" spans="1:65" s="12" customFormat="1" ht="22.9" customHeight="1">
      <c r="B220" s="159"/>
      <c r="C220" s="160"/>
      <c r="D220" s="161" t="s">
        <v>74</v>
      </c>
      <c r="E220" s="173" t="s">
        <v>350</v>
      </c>
      <c r="F220" s="173" t="s">
        <v>351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SUM(P221:P233)</f>
        <v>0</v>
      </c>
      <c r="Q220" s="167"/>
      <c r="R220" s="168">
        <f>SUM(R221:R233)</f>
        <v>0.47229499999999996</v>
      </c>
      <c r="S220" s="167"/>
      <c r="T220" s="169">
        <f>SUM(T221:T233)</f>
        <v>0</v>
      </c>
      <c r="AR220" s="170" t="s">
        <v>85</v>
      </c>
      <c r="AT220" s="171" t="s">
        <v>74</v>
      </c>
      <c r="AU220" s="171" t="s">
        <v>83</v>
      </c>
      <c r="AY220" s="170" t="s">
        <v>128</v>
      </c>
      <c r="BK220" s="172">
        <f>SUM(BK221:BK233)</f>
        <v>0</v>
      </c>
    </row>
    <row r="221" spans="1:65" s="2" customFormat="1" ht="33" customHeight="1">
      <c r="A221" s="36"/>
      <c r="B221" s="37"/>
      <c r="C221" s="175" t="s">
        <v>352</v>
      </c>
      <c r="D221" s="175" t="s">
        <v>131</v>
      </c>
      <c r="E221" s="176" t="s">
        <v>353</v>
      </c>
      <c r="F221" s="177" t="s">
        <v>354</v>
      </c>
      <c r="G221" s="178" t="s">
        <v>179</v>
      </c>
      <c r="H221" s="179">
        <v>9.35</v>
      </c>
      <c r="I221" s="180"/>
      <c r="J221" s="181">
        <f>ROUND(I221*H221,2)</f>
        <v>0</v>
      </c>
      <c r="K221" s="177" t="s">
        <v>135</v>
      </c>
      <c r="L221" s="41"/>
      <c r="M221" s="182" t="s">
        <v>28</v>
      </c>
      <c r="N221" s="183" t="s">
        <v>46</v>
      </c>
      <c r="O221" s="66"/>
      <c r="P221" s="184">
        <f>O221*H221</f>
        <v>0</v>
      </c>
      <c r="Q221" s="184">
        <v>4.5699999999999998E-2</v>
      </c>
      <c r="R221" s="184">
        <f>Q221*H221</f>
        <v>0.42729499999999998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230</v>
      </c>
      <c r="AT221" s="186" t="s">
        <v>131</v>
      </c>
      <c r="AU221" s="186" t="s">
        <v>85</v>
      </c>
      <c r="AY221" s="19" t="s">
        <v>128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83</v>
      </c>
      <c r="BK221" s="187">
        <f>ROUND(I221*H221,2)</f>
        <v>0</v>
      </c>
      <c r="BL221" s="19" t="s">
        <v>230</v>
      </c>
      <c r="BM221" s="186" t="s">
        <v>355</v>
      </c>
    </row>
    <row r="222" spans="1:65" s="2" customFormat="1">
      <c r="A222" s="36"/>
      <c r="B222" s="37"/>
      <c r="C222" s="38"/>
      <c r="D222" s="188" t="s">
        <v>138</v>
      </c>
      <c r="E222" s="38"/>
      <c r="F222" s="189" t="s">
        <v>356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138</v>
      </c>
      <c r="AU222" s="19" t="s">
        <v>85</v>
      </c>
    </row>
    <row r="223" spans="1:65" s="13" customFormat="1">
      <c r="B223" s="193"/>
      <c r="C223" s="194"/>
      <c r="D223" s="195" t="s">
        <v>140</v>
      </c>
      <c r="E223" s="196" t="s">
        <v>28</v>
      </c>
      <c r="F223" s="197" t="s">
        <v>141</v>
      </c>
      <c r="G223" s="194"/>
      <c r="H223" s="196" t="s">
        <v>28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140</v>
      </c>
      <c r="AU223" s="203" t="s">
        <v>85</v>
      </c>
      <c r="AV223" s="13" t="s">
        <v>83</v>
      </c>
      <c r="AW223" s="13" t="s">
        <v>35</v>
      </c>
      <c r="AX223" s="13" t="s">
        <v>75</v>
      </c>
      <c r="AY223" s="203" t="s">
        <v>128</v>
      </c>
    </row>
    <row r="224" spans="1:65" s="13" customFormat="1">
      <c r="B224" s="193"/>
      <c r="C224" s="194"/>
      <c r="D224" s="195" t="s">
        <v>140</v>
      </c>
      <c r="E224" s="196" t="s">
        <v>28</v>
      </c>
      <c r="F224" s="197" t="s">
        <v>357</v>
      </c>
      <c r="G224" s="194"/>
      <c r="H224" s="196" t="s">
        <v>28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140</v>
      </c>
      <c r="AU224" s="203" t="s">
        <v>85</v>
      </c>
      <c r="AV224" s="13" t="s">
        <v>83</v>
      </c>
      <c r="AW224" s="13" t="s">
        <v>35</v>
      </c>
      <c r="AX224" s="13" t="s">
        <v>75</v>
      </c>
      <c r="AY224" s="203" t="s">
        <v>128</v>
      </c>
    </row>
    <row r="225" spans="1:65" s="14" customFormat="1">
      <c r="B225" s="204"/>
      <c r="C225" s="205"/>
      <c r="D225" s="195" t="s">
        <v>140</v>
      </c>
      <c r="E225" s="206" t="s">
        <v>28</v>
      </c>
      <c r="F225" s="207" t="s">
        <v>358</v>
      </c>
      <c r="G225" s="205"/>
      <c r="H225" s="208">
        <v>9.35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140</v>
      </c>
      <c r="AU225" s="214" t="s">
        <v>85</v>
      </c>
      <c r="AV225" s="14" t="s">
        <v>85</v>
      </c>
      <c r="AW225" s="14" t="s">
        <v>35</v>
      </c>
      <c r="AX225" s="14" t="s">
        <v>83</v>
      </c>
      <c r="AY225" s="214" t="s">
        <v>128</v>
      </c>
    </row>
    <row r="226" spans="1:65" s="2" customFormat="1" ht="33" customHeight="1">
      <c r="A226" s="36"/>
      <c r="B226" s="37"/>
      <c r="C226" s="175" t="s">
        <v>359</v>
      </c>
      <c r="D226" s="175" t="s">
        <v>131</v>
      </c>
      <c r="E226" s="176" t="s">
        <v>360</v>
      </c>
      <c r="F226" s="177" t="s">
        <v>361</v>
      </c>
      <c r="G226" s="178" t="s">
        <v>134</v>
      </c>
      <c r="H226" s="179">
        <v>1</v>
      </c>
      <c r="I226" s="180"/>
      <c r="J226" s="181">
        <f>ROUND(I226*H226,2)</f>
        <v>0</v>
      </c>
      <c r="K226" s="177" t="s">
        <v>135</v>
      </c>
      <c r="L226" s="41"/>
      <c r="M226" s="182" t="s">
        <v>28</v>
      </c>
      <c r="N226" s="183" t="s">
        <v>46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230</v>
      </c>
      <c r="AT226" s="186" t="s">
        <v>131</v>
      </c>
      <c r="AU226" s="186" t="s">
        <v>85</v>
      </c>
      <c r="AY226" s="19" t="s">
        <v>128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230</v>
      </c>
      <c r="BM226" s="186" t="s">
        <v>362</v>
      </c>
    </row>
    <row r="227" spans="1:65" s="2" customFormat="1">
      <c r="A227" s="36"/>
      <c r="B227" s="37"/>
      <c r="C227" s="38"/>
      <c r="D227" s="188" t="s">
        <v>138</v>
      </c>
      <c r="E227" s="38"/>
      <c r="F227" s="189" t="s">
        <v>363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138</v>
      </c>
      <c r="AU227" s="19" t="s">
        <v>85</v>
      </c>
    </row>
    <row r="228" spans="1:65" s="13" customFormat="1">
      <c r="B228" s="193"/>
      <c r="C228" s="194"/>
      <c r="D228" s="195" t="s">
        <v>140</v>
      </c>
      <c r="E228" s="196" t="s">
        <v>28</v>
      </c>
      <c r="F228" s="197" t="s">
        <v>141</v>
      </c>
      <c r="G228" s="194"/>
      <c r="H228" s="196" t="s">
        <v>28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140</v>
      </c>
      <c r="AU228" s="203" t="s">
        <v>85</v>
      </c>
      <c r="AV228" s="13" t="s">
        <v>83</v>
      </c>
      <c r="AW228" s="13" t="s">
        <v>35</v>
      </c>
      <c r="AX228" s="13" t="s">
        <v>75</v>
      </c>
      <c r="AY228" s="203" t="s">
        <v>128</v>
      </c>
    </row>
    <row r="229" spans="1:65" s="13" customFormat="1">
      <c r="B229" s="193"/>
      <c r="C229" s="194"/>
      <c r="D229" s="195" t="s">
        <v>140</v>
      </c>
      <c r="E229" s="196" t="s">
        <v>28</v>
      </c>
      <c r="F229" s="197" t="s">
        <v>357</v>
      </c>
      <c r="G229" s="194"/>
      <c r="H229" s="196" t="s">
        <v>28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140</v>
      </c>
      <c r="AU229" s="203" t="s">
        <v>85</v>
      </c>
      <c r="AV229" s="13" t="s">
        <v>83</v>
      </c>
      <c r="AW229" s="13" t="s">
        <v>35</v>
      </c>
      <c r="AX229" s="13" t="s">
        <v>75</v>
      </c>
      <c r="AY229" s="203" t="s">
        <v>128</v>
      </c>
    </row>
    <row r="230" spans="1:65" s="14" customFormat="1">
      <c r="B230" s="204"/>
      <c r="C230" s="205"/>
      <c r="D230" s="195" t="s">
        <v>140</v>
      </c>
      <c r="E230" s="206" t="s">
        <v>28</v>
      </c>
      <c r="F230" s="207" t="s">
        <v>83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140</v>
      </c>
      <c r="AU230" s="214" t="s">
        <v>85</v>
      </c>
      <c r="AV230" s="14" t="s">
        <v>85</v>
      </c>
      <c r="AW230" s="14" t="s">
        <v>35</v>
      </c>
      <c r="AX230" s="14" t="s">
        <v>83</v>
      </c>
      <c r="AY230" s="214" t="s">
        <v>128</v>
      </c>
    </row>
    <row r="231" spans="1:65" s="2" customFormat="1" ht="16.5" customHeight="1">
      <c r="A231" s="36"/>
      <c r="B231" s="37"/>
      <c r="C231" s="215" t="s">
        <v>364</v>
      </c>
      <c r="D231" s="215" t="s">
        <v>143</v>
      </c>
      <c r="E231" s="216" t="s">
        <v>365</v>
      </c>
      <c r="F231" s="217" t="s">
        <v>366</v>
      </c>
      <c r="G231" s="218" t="s">
        <v>134</v>
      </c>
      <c r="H231" s="219">
        <v>1</v>
      </c>
      <c r="I231" s="220"/>
      <c r="J231" s="221">
        <f>ROUND(I231*H231,2)</f>
        <v>0</v>
      </c>
      <c r="K231" s="217" t="s">
        <v>135</v>
      </c>
      <c r="L231" s="222"/>
      <c r="M231" s="223" t="s">
        <v>28</v>
      </c>
      <c r="N231" s="224" t="s">
        <v>46</v>
      </c>
      <c r="O231" s="66"/>
      <c r="P231" s="184">
        <f>O231*H231</f>
        <v>0</v>
      </c>
      <c r="Q231" s="184">
        <v>4.4999999999999998E-2</v>
      </c>
      <c r="R231" s="184">
        <f>Q231*H231</f>
        <v>4.4999999999999998E-2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313</v>
      </c>
      <c r="AT231" s="186" t="s">
        <v>143</v>
      </c>
      <c r="AU231" s="186" t="s">
        <v>85</v>
      </c>
      <c r="AY231" s="19" t="s">
        <v>128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83</v>
      </c>
      <c r="BK231" s="187">
        <f>ROUND(I231*H231,2)</f>
        <v>0</v>
      </c>
      <c r="BL231" s="19" t="s">
        <v>230</v>
      </c>
      <c r="BM231" s="186" t="s">
        <v>367</v>
      </c>
    </row>
    <row r="232" spans="1:65" s="2" customFormat="1" ht="24.2" customHeight="1">
      <c r="A232" s="36"/>
      <c r="B232" s="37"/>
      <c r="C232" s="175" t="s">
        <v>368</v>
      </c>
      <c r="D232" s="175" t="s">
        <v>131</v>
      </c>
      <c r="E232" s="176" t="s">
        <v>369</v>
      </c>
      <c r="F232" s="177" t="s">
        <v>370</v>
      </c>
      <c r="G232" s="178" t="s">
        <v>267</v>
      </c>
      <c r="H232" s="236"/>
      <c r="I232" s="180"/>
      <c r="J232" s="181">
        <f>ROUND(I232*H232,2)</f>
        <v>0</v>
      </c>
      <c r="K232" s="177" t="s">
        <v>135</v>
      </c>
      <c r="L232" s="41"/>
      <c r="M232" s="182" t="s">
        <v>28</v>
      </c>
      <c r="N232" s="183" t="s">
        <v>46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230</v>
      </c>
      <c r="AT232" s="186" t="s">
        <v>131</v>
      </c>
      <c r="AU232" s="186" t="s">
        <v>85</v>
      </c>
      <c r="AY232" s="19" t="s">
        <v>128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83</v>
      </c>
      <c r="BK232" s="187">
        <f>ROUND(I232*H232,2)</f>
        <v>0</v>
      </c>
      <c r="BL232" s="19" t="s">
        <v>230</v>
      </c>
      <c r="BM232" s="186" t="s">
        <v>371</v>
      </c>
    </row>
    <row r="233" spans="1:65" s="2" customFormat="1">
      <c r="A233" s="36"/>
      <c r="B233" s="37"/>
      <c r="C233" s="38"/>
      <c r="D233" s="188" t="s">
        <v>138</v>
      </c>
      <c r="E233" s="38"/>
      <c r="F233" s="189" t="s">
        <v>372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138</v>
      </c>
      <c r="AU233" s="19" t="s">
        <v>85</v>
      </c>
    </row>
    <row r="234" spans="1:65" s="12" customFormat="1" ht="22.9" customHeight="1">
      <c r="B234" s="159"/>
      <c r="C234" s="160"/>
      <c r="D234" s="161" t="s">
        <v>74</v>
      </c>
      <c r="E234" s="173" t="s">
        <v>373</v>
      </c>
      <c r="F234" s="173" t="s">
        <v>374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SUM(P235:P258)</f>
        <v>0</v>
      </c>
      <c r="Q234" s="167"/>
      <c r="R234" s="168">
        <f>SUM(R235:R258)</f>
        <v>8.3999999999999991E-2</v>
      </c>
      <c r="S234" s="167"/>
      <c r="T234" s="169">
        <f>SUM(T235:T258)</f>
        <v>4.2552E-2</v>
      </c>
      <c r="AR234" s="170" t="s">
        <v>85</v>
      </c>
      <c r="AT234" s="171" t="s">
        <v>74</v>
      </c>
      <c r="AU234" s="171" t="s">
        <v>83</v>
      </c>
      <c r="AY234" s="170" t="s">
        <v>128</v>
      </c>
      <c r="BK234" s="172">
        <f>SUM(BK235:BK258)</f>
        <v>0</v>
      </c>
    </row>
    <row r="235" spans="1:65" s="2" customFormat="1" ht="24.2" customHeight="1">
      <c r="A235" s="36"/>
      <c r="B235" s="37"/>
      <c r="C235" s="175" t="s">
        <v>375</v>
      </c>
      <c r="D235" s="175" t="s">
        <v>131</v>
      </c>
      <c r="E235" s="176" t="s">
        <v>376</v>
      </c>
      <c r="F235" s="177" t="s">
        <v>377</v>
      </c>
      <c r="G235" s="178" t="s">
        <v>134</v>
      </c>
      <c r="H235" s="179">
        <v>3</v>
      </c>
      <c r="I235" s="180"/>
      <c r="J235" s="181">
        <f>ROUND(I235*H235,2)</f>
        <v>0</v>
      </c>
      <c r="K235" s="177" t="s">
        <v>135</v>
      </c>
      <c r="L235" s="41"/>
      <c r="M235" s="182" t="s">
        <v>28</v>
      </c>
      <c r="N235" s="183" t="s">
        <v>46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230</v>
      </c>
      <c r="AT235" s="186" t="s">
        <v>131</v>
      </c>
      <c r="AU235" s="186" t="s">
        <v>85</v>
      </c>
      <c r="AY235" s="19" t="s">
        <v>128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230</v>
      </c>
      <c r="BM235" s="186" t="s">
        <v>378</v>
      </c>
    </row>
    <row r="236" spans="1:65" s="2" customFormat="1">
      <c r="A236" s="36"/>
      <c r="B236" s="37"/>
      <c r="C236" s="38"/>
      <c r="D236" s="188" t="s">
        <v>138</v>
      </c>
      <c r="E236" s="38"/>
      <c r="F236" s="189" t="s">
        <v>379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138</v>
      </c>
      <c r="AU236" s="19" t="s">
        <v>85</v>
      </c>
    </row>
    <row r="237" spans="1:65" s="13" customFormat="1">
      <c r="B237" s="193"/>
      <c r="C237" s="194"/>
      <c r="D237" s="195" t="s">
        <v>140</v>
      </c>
      <c r="E237" s="196" t="s">
        <v>28</v>
      </c>
      <c r="F237" s="197" t="s">
        <v>284</v>
      </c>
      <c r="G237" s="194"/>
      <c r="H237" s="196" t="s">
        <v>28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140</v>
      </c>
      <c r="AU237" s="203" t="s">
        <v>85</v>
      </c>
      <c r="AV237" s="13" t="s">
        <v>83</v>
      </c>
      <c r="AW237" s="13" t="s">
        <v>35</v>
      </c>
      <c r="AX237" s="13" t="s">
        <v>75</v>
      </c>
      <c r="AY237" s="203" t="s">
        <v>128</v>
      </c>
    </row>
    <row r="238" spans="1:65" s="14" customFormat="1">
      <c r="B238" s="204"/>
      <c r="C238" s="205"/>
      <c r="D238" s="195" t="s">
        <v>140</v>
      </c>
      <c r="E238" s="206" t="s">
        <v>28</v>
      </c>
      <c r="F238" s="207" t="s">
        <v>170</v>
      </c>
      <c r="G238" s="205"/>
      <c r="H238" s="208">
        <v>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140</v>
      </c>
      <c r="AU238" s="214" t="s">
        <v>85</v>
      </c>
      <c r="AV238" s="14" t="s">
        <v>85</v>
      </c>
      <c r="AW238" s="14" t="s">
        <v>35</v>
      </c>
      <c r="AX238" s="14" t="s">
        <v>75</v>
      </c>
      <c r="AY238" s="214" t="s">
        <v>128</v>
      </c>
    </row>
    <row r="239" spans="1:65" s="14" customFormat="1">
      <c r="B239" s="204"/>
      <c r="C239" s="205"/>
      <c r="D239" s="195" t="s">
        <v>140</v>
      </c>
      <c r="E239" s="206" t="s">
        <v>28</v>
      </c>
      <c r="F239" s="207" t="s">
        <v>380</v>
      </c>
      <c r="G239" s="205"/>
      <c r="H239" s="208">
        <v>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140</v>
      </c>
      <c r="AU239" s="214" t="s">
        <v>85</v>
      </c>
      <c r="AV239" s="14" t="s">
        <v>85</v>
      </c>
      <c r="AW239" s="14" t="s">
        <v>35</v>
      </c>
      <c r="AX239" s="14" t="s">
        <v>75</v>
      </c>
      <c r="AY239" s="214" t="s">
        <v>128</v>
      </c>
    </row>
    <row r="240" spans="1:65" s="14" customFormat="1">
      <c r="B240" s="204"/>
      <c r="C240" s="205"/>
      <c r="D240" s="195" t="s">
        <v>140</v>
      </c>
      <c r="E240" s="206" t="s">
        <v>28</v>
      </c>
      <c r="F240" s="207" t="s">
        <v>381</v>
      </c>
      <c r="G240" s="205"/>
      <c r="H240" s="208">
        <v>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140</v>
      </c>
      <c r="AU240" s="214" t="s">
        <v>85</v>
      </c>
      <c r="AV240" s="14" t="s">
        <v>85</v>
      </c>
      <c r="AW240" s="14" t="s">
        <v>35</v>
      </c>
      <c r="AX240" s="14" t="s">
        <v>75</v>
      </c>
      <c r="AY240" s="214" t="s">
        <v>128</v>
      </c>
    </row>
    <row r="241" spans="1:65" s="15" customFormat="1">
      <c r="B241" s="225"/>
      <c r="C241" s="226"/>
      <c r="D241" s="195" t="s">
        <v>140</v>
      </c>
      <c r="E241" s="227" t="s">
        <v>28</v>
      </c>
      <c r="F241" s="228" t="s">
        <v>163</v>
      </c>
      <c r="G241" s="226"/>
      <c r="H241" s="229">
        <v>3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140</v>
      </c>
      <c r="AU241" s="235" t="s">
        <v>85</v>
      </c>
      <c r="AV241" s="15" t="s">
        <v>136</v>
      </c>
      <c r="AW241" s="15" t="s">
        <v>35</v>
      </c>
      <c r="AX241" s="15" t="s">
        <v>83</v>
      </c>
      <c r="AY241" s="235" t="s">
        <v>128</v>
      </c>
    </row>
    <row r="242" spans="1:65" s="2" customFormat="1" ht="16.5" customHeight="1">
      <c r="A242" s="36"/>
      <c r="B242" s="37"/>
      <c r="C242" s="215" t="s">
        <v>382</v>
      </c>
      <c r="D242" s="215" t="s">
        <v>143</v>
      </c>
      <c r="E242" s="216" t="s">
        <v>383</v>
      </c>
      <c r="F242" s="217" t="s">
        <v>384</v>
      </c>
      <c r="G242" s="218" t="s">
        <v>134</v>
      </c>
      <c r="H242" s="219">
        <v>3</v>
      </c>
      <c r="I242" s="220"/>
      <c r="J242" s="221">
        <f>ROUND(I242*H242,2)</f>
        <v>0</v>
      </c>
      <c r="K242" s="217" t="s">
        <v>135</v>
      </c>
      <c r="L242" s="222"/>
      <c r="M242" s="223" t="s">
        <v>28</v>
      </c>
      <c r="N242" s="224" t="s">
        <v>46</v>
      </c>
      <c r="O242" s="66"/>
      <c r="P242" s="184">
        <f>O242*H242</f>
        <v>0</v>
      </c>
      <c r="Q242" s="184">
        <v>2.0500000000000001E-2</v>
      </c>
      <c r="R242" s="184">
        <f>Q242*H242</f>
        <v>6.1499999999999999E-2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313</v>
      </c>
      <c r="AT242" s="186" t="s">
        <v>143</v>
      </c>
      <c r="AU242" s="186" t="s">
        <v>85</v>
      </c>
      <c r="AY242" s="19" t="s">
        <v>128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230</v>
      </c>
      <c r="BM242" s="186" t="s">
        <v>385</v>
      </c>
    </row>
    <row r="243" spans="1:65" s="2" customFormat="1" ht="24.2" customHeight="1">
      <c r="A243" s="36"/>
      <c r="B243" s="37"/>
      <c r="C243" s="175" t="s">
        <v>386</v>
      </c>
      <c r="D243" s="175" t="s">
        <v>131</v>
      </c>
      <c r="E243" s="176" t="s">
        <v>387</v>
      </c>
      <c r="F243" s="177" t="s">
        <v>388</v>
      </c>
      <c r="G243" s="178" t="s">
        <v>134</v>
      </c>
      <c r="H243" s="179">
        <v>1</v>
      </c>
      <c r="I243" s="180"/>
      <c r="J243" s="181">
        <f>ROUND(I243*H243,2)</f>
        <v>0</v>
      </c>
      <c r="K243" s="177" t="s">
        <v>135</v>
      </c>
      <c r="L243" s="41"/>
      <c r="M243" s="182" t="s">
        <v>28</v>
      </c>
      <c r="N243" s="183" t="s">
        <v>46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230</v>
      </c>
      <c r="AT243" s="186" t="s">
        <v>131</v>
      </c>
      <c r="AU243" s="186" t="s">
        <v>85</v>
      </c>
      <c r="AY243" s="19" t="s">
        <v>128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230</v>
      </c>
      <c r="BM243" s="186" t="s">
        <v>389</v>
      </c>
    </row>
    <row r="244" spans="1:65" s="2" customFormat="1">
      <c r="A244" s="36"/>
      <c r="B244" s="37"/>
      <c r="C244" s="38"/>
      <c r="D244" s="188" t="s">
        <v>138</v>
      </c>
      <c r="E244" s="38"/>
      <c r="F244" s="189" t="s">
        <v>390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138</v>
      </c>
      <c r="AU244" s="19" t="s">
        <v>85</v>
      </c>
    </row>
    <row r="245" spans="1:65" s="13" customFormat="1">
      <c r="B245" s="193"/>
      <c r="C245" s="194"/>
      <c r="D245" s="195" t="s">
        <v>140</v>
      </c>
      <c r="E245" s="196" t="s">
        <v>28</v>
      </c>
      <c r="F245" s="197" t="s">
        <v>284</v>
      </c>
      <c r="G245" s="194"/>
      <c r="H245" s="196" t="s">
        <v>28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140</v>
      </c>
      <c r="AU245" s="203" t="s">
        <v>85</v>
      </c>
      <c r="AV245" s="13" t="s">
        <v>83</v>
      </c>
      <c r="AW245" s="13" t="s">
        <v>35</v>
      </c>
      <c r="AX245" s="13" t="s">
        <v>75</v>
      </c>
      <c r="AY245" s="203" t="s">
        <v>128</v>
      </c>
    </row>
    <row r="246" spans="1:65" s="14" customFormat="1">
      <c r="B246" s="204"/>
      <c r="C246" s="205"/>
      <c r="D246" s="195" t="s">
        <v>140</v>
      </c>
      <c r="E246" s="206" t="s">
        <v>28</v>
      </c>
      <c r="F246" s="207" t="s">
        <v>391</v>
      </c>
      <c r="G246" s="205"/>
      <c r="H246" s="208">
        <v>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140</v>
      </c>
      <c r="AU246" s="214" t="s">
        <v>85</v>
      </c>
      <c r="AV246" s="14" t="s">
        <v>85</v>
      </c>
      <c r="AW246" s="14" t="s">
        <v>35</v>
      </c>
      <c r="AX246" s="14" t="s">
        <v>83</v>
      </c>
      <c r="AY246" s="214" t="s">
        <v>128</v>
      </c>
    </row>
    <row r="247" spans="1:65" s="2" customFormat="1" ht="16.5" customHeight="1">
      <c r="A247" s="36"/>
      <c r="B247" s="37"/>
      <c r="C247" s="215" t="s">
        <v>392</v>
      </c>
      <c r="D247" s="215" t="s">
        <v>143</v>
      </c>
      <c r="E247" s="216" t="s">
        <v>393</v>
      </c>
      <c r="F247" s="217" t="s">
        <v>394</v>
      </c>
      <c r="G247" s="218" t="s">
        <v>134</v>
      </c>
      <c r="H247" s="219">
        <v>1</v>
      </c>
      <c r="I247" s="220"/>
      <c r="J247" s="221">
        <f>ROUND(I247*H247,2)</f>
        <v>0</v>
      </c>
      <c r="K247" s="217" t="s">
        <v>135</v>
      </c>
      <c r="L247" s="222"/>
      <c r="M247" s="223" t="s">
        <v>28</v>
      </c>
      <c r="N247" s="224" t="s">
        <v>46</v>
      </c>
      <c r="O247" s="66"/>
      <c r="P247" s="184">
        <f>O247*H247</f>
        <v>0</v>
      </c>
      <c r="Q247" s="184">
        <v>2.2499999999999999E-2</v>
      </c>
      <c r="R247" s="184">
        <f>Q247*H247</f>
        <v>2.2499999999999999E-2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313</v>
      </c>
      <c r="AT247" s="186" t="s">
        <v>143</v>
      </c>
      <c r="AU247" s="186" t="s">
        <v>85</v>
      </c>
      <c r="AY247" s="19" t="s">
        <v>128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230</v>
      </c>
      <c r="BM247" s="186" t="s">
        <v>395</v>
      </c>
    </row>
    <row r="248" spans="1:65" s="2" customFormat="1" ht="16.5" customHeight="1">
      <c r="A248" s="36"/>
      <c r="B248" s="37"/>
      <c r="C248" s="175" t="s">
        <v>396</v>
      </c>
      <c r="D248" s="175" t="s">
        <v>131</v>
      </c>
      <c r="E248" s="176" t="s">
        <v>397</v>
      </c>
      <c r="F248" s="177" t="s">
        <v>398</v>
      </c>
      <c r="G248" s="178" t="s">
        <v>134</v>
      </c>
      <c r="H248" s="179">
        <v>4</v>
      </c>
      <c r="I248" s="180"/>
      <c r="J248" s="181">
        <f>ROUND(I248*H248,2)</f>
        <v>0</v>
      </c>
      <c r="K248" s="177" t="s">
        <v>28</v>
      </c>
      <c r="L248" s="41"/>
      <c r="M248" s="182" t="s">
        <v>28</v>
      </c>
      <c r="N248" s="183" t="s">
        <v>46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230</v>
      </c>
      <c r="AT248" s="186" t="s">
        <v>131</v>
      </c>
      <c r="AU248" s="186" t="s">
        <v>85</v>
      </c>
      <c r="AY248" s="19" t="s">
        <v>128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230</v>
      </c>
      <c r="BM248" s="186" t="s">
        <v>399</v>
      </c>
    </row>
    <row r="249" spans="1:65" s="2" customFormat="1" ht="16.5" customHeight="1">
      <c r="A249" s="36"/>
      <c r="B249" s="37"/>
      <c r="C249" s="175" t="s">
        <v>400</v>
      </c>
      <c r="D249" s="175" t="s">
        <v>131</v>
      </c>
      <c r="E249" s="176" t="s">
        <v>401</v>
      </c>
      <c r="F249" s="177" t="s">
        <v>402</v>
      </c>
      <c r="G249" s="178" t="s">
        <v>134</v>
      </c>
      <c r="H249" s="179">
        <v>1.7729999999999999</v>
      </c>
      <c r="I249" s="180"/>
      <c r="J249" s="181">
        <f>ROUND(I249*H249,2)</f>
        <v>0</v>
      </c>
      <c r="K249" s="177" t="s">
        <v>135</v>
      </c>
      <c r="L249" s="41"/>
      <c r="M249" s="182" t="s">
        <v>28</v>
      </c>
      <c r="N249" s="183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2.4E-2</v>
      </c>
      <c r="T249" s="185">
        <f>S249*H249</f>
        <v>4.2552E-2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230</v>
      </c>
      <c r="AT249" s="186" t="s">
        <v>131</v>
      </c>
      <c r="AU249" s="186" t="s">
        <v>85</v>
      </c>
      <c r="AY249" s="19" t="s">
        <v>128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230</v>
      </c>
      <c r="BM249" s="186" t="s">
        <v>403</v>
      </c>
    </row>
    <row r="250" spans="1:65" s="2" customFormat="1">
      <c r="A250" s="36"/>
      <c r="B250" s="37"/>
      <c r="C250" s="38"/>
      <c r="D250" s="188" t="s">
        <v>138</v>
      </c>
      <c r="E250" s="38"/>
      <c r="F250" s="189" t="s">
        <v>404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138</v>
      </c>
      <c r="AU250" s="19" t="s">
        <v>85</v>
      </c>
    </row>
    <row r="251" spans="1:65" s="13" customFormat="1">
      <c r="B251" s="193"/>
      <c r="C251" s="194"/>
      <c r="D251" s="195" t="s">
        <v>140</v>
      </c>
      <c r="E251" s="196" t="s">
        <v>28</v>
      </c>
      <c r="F251" s="197" t="s">
        <v>141</v>
      </c>
      <c r="G251" s="194"/>
      <c r="H251" s="196" t="s">
        <v>28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140</v>
      </c>
      <c r="AU251" s="203" t="s">
        <v>85</v>
      </c>
      <c r="AV251" s="13" t="s">
        <v>83</v>
      </c>
      <c r="AW251" s="13" t="s">
        <v>35</v>
      </c>
      <c r="AX251" s="13" t="s">
        <v>75</v>
      </c>
      <c r="AY251" s="203" t="s">
        <v>128</v>
      </c>
    </row>
    <row r="252" spans="1:65" s="14" customFormat="1">
      <c r="B252" s="204"/>
      <c r="C252" s="205"/>
      <c r="D252" s="195" t="s">
        <v>140</v>
      </c>
      <c r="E252" s="206" t="s">
        <v>28</v>
      </c>
      <c r="F252" s="207" t="s">
        <v>405</v>
      </c>
      <c r="G252" s="205"/>
      <c r="H252" s="208">
        <v>1.7729999999999999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140</v>
      </c>
      <c r="AU252" s="214" t="s">
        <v>85</v>
      </c>
      <c r="AV252" s="14" t="s">
        <v>85</v>
      </c>
      <c r="AW252" s="14" t="s">
        <v>35</v>
      </c>
      <c r="AX252" s="14" t="s">
        <v>83</v>
      </c>
      <c r="AY252" s="214" t="s">
        <v>128</v>
      </c>
    </row>
    <row r="253" spans="1:65" s="2" customFormat="1" ht="16.5" hidden="1" customHeight="1">
      <c r="A253" s="36"/>
      <c r="B253" s="37"/>
      <c r="C253" s="175" t="s">
        <v>406</v>
      </c>
      <c r="D253" s="175" t="s">
        <v>131</v>
      </c>
      <c r="E253" s="176" t="s">
        <v>407</v>
      </c>
      <c r="F253" s="177" t="s">
        <v>408</v>
      </c>
      <c r="G253" s="178" t="s">
        <v>134</v>
      </c>
      <c r="H253" s="179">
        <v>1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46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230</v>
      </c>
      <c r="AT253" s="186" t="s">
        <v>131</v>
      </c>
      <c r="AU253" s="186" t="s">
        <v>85</v>
      </c>
      <c r="AY253" s="19" t="s">
        <v>128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230</v>
      </c>
      <c r="BM253" s="186" t="s">
        <v>409</v>
      </c>
    </row>
    <row r="254" spans="1:65" s="13" customFormat="1" hidden="1">
      <c r="B254" s="193"/>
      <c r="C254" s="194"/>
      <c r="D254" s="195" t="s">
        <v>140</v>
      </c>
      <c r="E254" s="196" t="s">
        <v>28</v>
      </c>
      <c r="F254" s="197" t="s">
        <v>284</v>
      </c>
      <c r="G254" s="194"/>
      <c r="H254" s="196" t="s">
        <v>28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140</v>
      </c>
      <c r="AU254" s="203" t="s">
        <v>85</v>
      </c>
      <c r="AV254" s="13" t="s">
        <v>83</v>
      </c>
      <c r="AW254" s="13" t="s">
        <v>35</v>
      </c>
      <c r="AX254" s="13" t="s">
        <v>75</v>
      </c>
      <c r="AY254" s="203" t="s">
        <v>128</v>
      </c>
    </row>
    <row r="255" spans="1:65" s="14" customFormat="1" hidden="1">
      <c r="B255" s="204"/>
      <c r="C255" s="205"/>
      <c r="D255" s="195" t="s">
        <v>140</v>
      </c>
      <c r="E255" s="206" t="s">
        <v>28</v>
      </c>
      <c r="F255" s="207" t="s">
        <v>83</v>
      </c>
      <c r="G255" s="205"/>
      <c r="H255" s="208">
        <v>1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140</v>
      </c>
      <c r="AU255" s="214" t="s">
        <v>85</v>
      </c>
      <c r="AV255" s="14" t="s">
        <v>85</v>
      </c>
      <c r="AW255" s="14" t="s">
        <v>35</v>
      </c>
      <c r="AX255" s="14" t="s">
        <v>83</v>
      </c>
      <c r="AY255" s="214" t="s">
        <v>128</v>
      </c>
    </row>
    <row r="256" spans="1:65" s="2" customFormat="1" ht="16.5" customHeight="1">
      <c r="A256" s="36"/>
      <c r="B256" s="37"/>
      <c r="C256" s="175" t="s">
        <v>410</v>
      </c>
      <c r="D256" s="175" t="s">
        <v>131</v>
      </c>
      <c r="E256" s="176" t="s">
        <v>411</v>
      </c>
      <c r="F256" s="177" t="s">
        <v>412</v>
      </c>
      <c r="G256" s="178" t="s">
        <v>134</v>
      </c>
      <c r="H256" s="179">
        <v>1</v>
      </c>
      <c r="I256" s="180"/>
      <c r="J256" s="181">
        <f>ROUND(I256*H256,2)</f>
        <v>0</v>
      </c>
      <c r="K256" s="177" t="s">
        <v>28</v>
      </c>
      <c r="L256" s="41"/>
      <c r="M256" s="182" t="s">
        <v>28</v>
      </c>
      <c r="N256" s="183" t="s">
        <v>46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230</v>
      </c>
      <c r="AT256" s="186" t="s">
        <v>131</v>
      </c>
      <c r="AU256" s="186" t="s">
        <v>85</v>
      </c>
      <c r="AY256" s="19" t="s">
        <v>128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83</v>
      </c>
      <c r="BK256" s="187">
        <f>ROUND(I256*H256,2)</f>
        <v>0</v>
      </c>
      <c r="BL256" s="19" t="s">
        <v>230</v>
      </c>
      <c r="BM256" s="186" t="s">
        <v>413</v>
      </c>
    </row>
    <row r="257" spans="1:65" s="2" customFormat="1" ht="24.2" customHeight="1">
      <c r="A257" s="36"/>
      <c r="B257" s="37"/>
      <c r="C257" s="175" t="s">
        <v>414</v>
      </c>
      <c r="D257" s="175" t="s">
        <v>131</v>
      </c>
      <c r="E257" s="176" t="s">
        <v>415</v>
      </c>
      <c r="F257" s="177" t="s">
        <v>416</v>
      </c>
      <c r="G257" s="178" t="s">
        <v>267</v>
      </c>
      <c r="H257" s="236"/>
      <c r="I257" s="180"/>
      <c r="J257" s="181">
        <f>ROUND(I257*H257,2)</f>
        <v>0</v>
      </c>
      <c r="K257" s="177" t="s">
        <v>135</v>
      </c>
      <c r="L257" s="41"/>
      <c r="M257" s="182" t="s">
        <v>28</v>
      </c>
      <c r="N257" s="183" t="s">
        <v>46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230</v>
      </c>
      <c r="AT257" s="186" t="s">
        <v>131</v>
      </c>
      <c r="AU257" s="186" t="s">
        <v>85</v>
      </c>
      <c r="AY257" s="19" t="s">
        <v>128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230</v>
      </c>
      <c r="BM257" s="186" t="s">
        <v>417</v>
      </c>
    </row>
    <row r="258" spans="1:65" s="2" customFormat="1">
      <c r="A258" s="36"/>
      <c r="B258" s="37"/>
      <c r="C258" s="38"/>
      <c r="D258" s="188" t="s">
        <v>138</v>
      </c>
      <c r="E258" s="38"/>
      <c r="F258" s="189" t="s">
        <v>418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138</v>
      </c>
      <c r="AU258" s="19" t="s">
        <v>85</v>
      </c>
    </row>
    <row r="259" spans="1:65" s="12" customFormat="1" ht="22.9" customHeight="1">
      <c r="B259" s="159"/>
      <c r="C259" s="160"/>
      <c r="D259" s="161" t="s">
        <v>74</v>
      </c>
      <c r="E259" s="173" t="s">
        <v>419</v>
      </c>
      <c r="F259" s="173" t="s">
        <v>420</v>
      </c>
      <c r="G259" s="160"/>
      <c r="H259" s="160"/>
      <c r="I259" s="163"/>
      <c r="J259" s="174">
        <f>BK259</f>
        <v>0</v>
      </c>
      <c r="K259" s="160"/>
      <c r="L259" s="165"/>
      <c r="M259" s="166"/>
      <c r="N259" s="167"/>
      <c r="O259" s="167"/>
      <c r="P259" s="168">
        <f>SUM(P260:P316)</f>
        <v>0</v>
      </c>
      <c r="Q259" s="167"/>
      <c r="R259" s="168">
        <f>SUM(R260:R316)</f>
        <v>0.64628259999999993</v>
      </c>
      <c r="S259" s="167"/>
      <c r="T259" s="169">
        <f>SUM(T260:T316)</f>
        <v>0.42805599999999999</v>
      </c>
      <c r="AR259" s="170" t="s">
        <v>85</v>
      </c>
      <c r="AT259" s="171" t="s">
        <v>74</v>
      </c>
      <c r="AU259" s="171" t="s">
        <v>83</v>
      </c>
      <c r="AY259" s="170" t="s">
        <v>128</v>
      </c>
      <c r="BK259" s="172">
        <f>SUM(BK260:BK316)</f>
        <v>0</v>
      </c>
    </row>
    <row r="260" spans="1:65" s="2" customFormat="1" ht="21.75" customHeight="1">
      <c r="A260" s="36"/>
      <c r="B260" s="37"/>
      <c r="C260" s="175" t="s">
        <v>421</v>
      </c>
      <c r="D260" s="175" t="s">
        <v>131</v>
      </c>
      <c r="E260" s="176" t="s">
        <v>422</v>
      </c>
      <c r="F260" s="177" t="s">
        <v>423</v>
      </c>
      <c r="G260" s="178" t="s">
        <v>179</v>
      </c>
      <c r="H260" s="179">
        <v>161.41</v>
      </c>
      <c r="I260" s="180"/>
      <c r="J260" s="181">
        <f>ROUND(I260*H260,2)</f>
        <v>0</v>
      </c>
      <c r="K260" s="177" t="s">
        <v>135</v>
      </c>
      <c r="L260" s="41"/>
      <c r="M260" s="182" t="s">
        <v>28</v>
      </c>
      <c r="N260" s="183" t="s">
        <v>46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230</v>
      </c>
      <c r="AT260" s="186" t="s">
        <v>131</v>
      </c>
      <c r="AU260" s="186" t="s">
        <v>85</v>
      </c>
      <c r="AY260" s="19" t="s">
        <v>128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83</v>
      </c>
      <c r="BK260" s="187">
        <f>ROUND(I260*H260,2)</f>
        <v>0</v>
      </c>
      <c r="BL260" s="19" t="s">
        <v>230</v>
      </c>
      <c r="BM260" s="186" t="s">
        <v>424</v>
      </c>
    </row>
    <row r="261" spans="1:65" s="2" customFormat="1">
      <c r="A261" s="36"/>
      <c r="B261" s="37"/>
      <c r="C261" s="38"/>
      <c r="D261" s="188" t="s">
        <v>138</v>
      </c>
      <c r="E261" s="38"/>
      <c r="F261" s="189" t="s">
        <v>425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138</v>
      </c>
      <c r="AU261" s="19" t="s">
        <v>85</v>
      </c>
    </row>
    <row r="262" spans="1:65" s="13" customFormat="1">
      <c r="B262" s="193"/>
      <c r="C262" s="194"/>
      <c r="D262" s="195" t="s">
        <v>140</v>
      </c>
      <c r="E262" s="196" t="s">
        <v>28</v>
      </c>
      <c r="F262" s="197" t="s">
        <v>141</v>
      </c>
      <c r="G262" s="194"/>
      <c r="H262" s="196" t="s">
        <v>28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140</v>
      </c>
      <c r="AU262" s="203" t="s">
        <v>85</v>
      </c>
      <c r="AV262" s="13" t="s">
        <v>83</v>
      </c>
      <c r="AW262" s="13" t="s">
        <v>35</v>
      </c>
      <c r="AX262" s="13" t="s">
        <v>75</v>
      </c>
      <c r="AY262" s="203" t="s">
        <v>128</v>
      </c>
    </row>
    <row r="263" spans="1:65" s="13" customFormat="1">
      <c r="B263" s="193"/>
      <c r="C263" s="194"/>
      <c r="D263" s="195" t="s">
        <v>140</v>
      </c>
      <c r="E263" s="196" t="s">
        <v>28</v>
      </c>
      <c r="F263" s="197" t="s">
        <v>426</v>
      </c>
      <c r="G263" s="194"/>
      <c r="H263" s="196" t="s">
        <v>28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140</v>
      </c>
      <c r="AU263" s="203" t="s">
        <v>85</v>
      </c>
      <c r="AV263" s="13" t="s">
        <v>83</v>
      </c>
      <c r="AW263" s="13" t="s">
        <v>35</v>
      </c>
      <c r="AX263" s="13" t="s">
        <v>75</v>
      </c>
      <c r="AY263" s="203" t="s">
        <v>128</v>
      </c>
    </row>
    <row r="264" spans="1:65" s="14" customFormat="1">
      <c r="B264" s="204"/>
      <c r="C264" s="205"/>
      <c r="D264" s="195" t="s">
        <v>140</v>
      </c>
      <c r="E264" s="206" t="s">
        <v>28</v>
      </c>
      <c r="F264" s="207" t="s">
        <v>427</v>
      </c>
      <c r="G264" s="205"/>
      <c r="H264" s="208">
        <v>161.41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140</v>
      </c>
      <c r="AU264" s="214" t="s">
        <v>85</v>
      </c>
      <c r="AV264" s="14" t="s">
        <v>85</v>
      </c>
      <c r="AW264" s="14" t="s">
        <v>35</v>
      </c>
      <c r="AX264" s="14" t="s">
        <v>83</v>
      </c>
      <c r="AY264" s="214" t="s">
        <v>128</v>
      </c>
    </row>
    <row r="265" spans="1:65" s="2" customFormat="1" ht="16.5" customHeight="1">
      <c r="A265" s="36"/>
      <c r="B265" s="37"/>
      <c r="C265" s="175" t="s">
        <v>428</v>
      </c>
      <c r="D265" s="175" t="s">
        <v>131</v>
      </c>
      <c r="E265" s="176" t="s">
        <v>429</v>
      </c>
      <c r="F265" s="177" t="s">
        <v>430</v>
      </c>
      <c r="G265" s="178" t="s">
        <v>179</v>
      </c>
      <c r="H265" s="179">
        <v>161.41</v>
      </c>
      <c r="I265" s="180"/>
      <c r="J265" s="181">
        <f>ROUND(I265*H265,2)</f>
        <v>0</v>
      </c>
      <c r="K265" s="177" t="s">
        <v>135</v>
      </c>
      <c r="L265" s="41"/>
      <c r="M265" s="182" t="s">
        <v>28</v>
      </c>
      <c r="N265" s="183" t="s">
        <v>46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230</v>
      </c>
      <c r="AT265" s="186" t="s">
        <v>131</v>
      </c>
      <c r="AU265" s="186" t="s">
        <v>85</v>
      </c>
      <c r="AY265" s="19" t="s">
        <v>128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83</v>
      </c>
      <c r="BK265" s="187">
        <f>ROUND(I265*H265,2)</f>
        <v>0</v>
      </c>
      <c r="BL265" s="19" t="s">
        <v>230</v>
      </c>
      <c r="BM265" s="186" t="s">
        <v>431</v>
      </c>
    </row>
    <row r="266" spans="1:65" s="2" customFormat="1">
      <c r="A266" s="36"/>
      <c r="B266" s="37"/>
      <c r="C266" s="38"/>
      <c r="D266" s="188" t="s">
        <v>138</v>
      </c>
      <c r="E266" s="38"/>
      <c r="F266" s="189" t="s">
        <v>432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138</v>
      </c>
      <c r="AU266" s="19" t="s">
        <v>85</v>
      </c>
    </row>
    <row r="267" spans="1:65" s="2" customFormat="1" ht="16.5" customHeight="1">
      <c r="A267" s="36"/>
      <c r="B267" s="37"/>
      <c r="C267" s="175" t="s">
        <v>433</v>
      </c>
      <c r="D267" s="175" t="s">
        <v>131</v>
      </c>
      <c r="E267" s="176" t="s">
        <v>434</v>
      </c>
      <c r="F267" s="177" t="s">
        <v>435</v>
      </c>
      <c r="G267" s="178" t="s">
        <v>179</v>
      </c>
      <c r="H267" s="179">
        <v>161.41</v>
      </c>
      <c r="I267" s="180"/>
      <c r="J267" s="181">
        <f>ROUND(I267*H267,2)</f>
        <v>0</v>
      </c>
      <c r="K267" s="177" t="s">
        <v>135</v>
      </c>
      <c r="L267" s="41"/>
      <c r="M267" s="182" t="s">
        <v>28</v>
      </c>
      <c r="N267" s="183" t="s">
        <v>46</v>
      </c>
      <c r="O267" s="66"/>
      <c r="P267" s="184">
        <f>O267*H267</f>
        <v>0</v>
      </c>
      <c r="Q267" s="184">
        <v>3.0000000000000001E-5</v>
      </c>
      <c r="R267" s="184">
        <f>Q267*H267</f>
        <v>4.8422999999999999E-3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230</v>
      </c>
      <c r="AT267" s="186" t="s">
        <v>131</v>
      </c>
      <c r="AU267" s="186" t="s">
        <v>85</v>
      </c>
      <c r="AY267" s="19" t="s">
        <v>128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83</v>
      </c>
      <c r="BK267" s="187">
        <f>ROUND(I267*H267,2)</f>
        <v>0</v>
      </c>
      <c r="BL267" s="19" t="s">
        <v>230</v>
      </c>
      <c r="BM267" s="186" t="s">
        <v>436</v>
      </c>
    </row>
    <row r="268" spans="1:65" s="2" customFormat="1">
      <c r="A268" s="36"/>
      <c r="B268" s="37"/>
      <c r="C268" s="38"/>
      <c r="D268" s="188" t="s">
        <v>138</v>
      </c>
      <c r="E268" s="38"/>
      <c r="F268" s="189" t="s">
        <v>437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138</v>
      </c>
      <c r="AU268" s="19" t="s">
        <v>85</v>
      </c>
    </row>
    <row r="269" spans="1:65" s="2" customFormat="1" ht="16.5" customHeight="1">
      <c r="A269" s="36"/>
      <c r="B269" s="37"/>
      <c r="C269" s="175" t="s">
        <v>438</v>
      </c>
      <c r="D269" s="175" t="s">
        <v>131</v>
      </c>
      <c r="E269" s="176" t="s">
        <v>439</v>
      </c>
      <c r="F269" s="177" t="s">
        <v>440</v>
      </c>
      <c r="G269" s="178" t="s">
        <v>179</v>
      </c>
      <c r="H269" s="179">
        <v>161.41</v>
      </c>
      <c r="I269" s="180"/>
      <c r="J269" s="181">
        <f>ROUND(I269*H269,2)</f>
        <v>0</v>
      </c>
      <c r="K269" s="177" t="s">
        <v>135</v>
      </c>
      <c r="L269" s="41"/>
      <c r="M269" s="182" t="s">
        <v>28</v>
      </c>
      <c r="N269" s="183" t="s">
        <v>46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2.5000000000000001E-3</v>
      </c>
      <c r="T269" s="185">
        <f>S269*H269</f>
        <v>0.40352500000000002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230</v>
      </c>
      <c r="AT269" s="186" t="s">
        <v>131</v>
      </c>
      <c r="AU269" s="186" t="s">
        <v>85</v>
      </c>
      <c r="AY269" s="19" t="s">
        <v>128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83</v>
      </c>
      <c r="BK269" s="187">
        <f>ROUND(I269*H269,2)</f>
        <v>0</v>
      </c>
      <c r="BL269" s="19" t="s">
        <v>230</v>
      </c>
      <c r="BM269" s="186" t="s">
        <v>441</v>
      </c>
    </row>
    <row r="270" spans="1:65" s="2" customFormat="1">
      <c r="A270" s="36"/>
      <c r="B270" s="37"/>
      <c r="C270" s="38"/>
      <c r="D270" s="188" t="s">
        <v>138</v>
      </c>
      <c r="E270" s="38"/>
      <c r="F270" s="189" t="s">
        <v>442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138</v>
      </c>
      <c r="AU270" s="19" t="s">
        <v>85</v>
      </c>
    </row>
    <row r="271" spans="1:65" s="13" customFormat="1">
      <c r="B271" s="193"/>
      <c r="C271" s="194"/>
      <c r="D271" s="195" t="s">
        <v>140</v>
      </c>
      <c r="E271" s="196" t="s">
        <v>28</v>
      </c>
      <c r="F271" s="197" t="s">
        <v>141</v>
      </c>
      <c r="G271" s="194"/>
      <c r="H271" s="196" t="s">
        <v>28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140</v>
      </c>
      <c r="AU271" s="203" t="s">
        <v>85</v>
      </c>
      <c r="AV271" s="13" t="s">
        <v>83</v>
      </c>
      <c r="AW271" s="13" t="s">
        <v>35</v>
      </c>
      <c r="AX271" s="13" t="s">
        <v>75</v>
      </c>
      <c r="AY271" s="203" t="s">
        <v>128</v>
      </c>
    </row>
    <row r="272" spans="1:65" s="13" customFormat="1">
      <c r="B272" s="193"/>
      <c r="C272" s="194"/>
      <c r="D272" s="195" t="s">
        <v>140</v>
      </c>
      <c r="E272" s="196" t="s">
        <v>28</v>
      </c>
      <c r="F272" s="197" t="s">
        <v>426</v>
      </c>
      <c r="G272" s="194"/>
      <c r="H272" s="196" t="s">
        <v>28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140</v>
      </c>
      <c r="AU272" s="203" t="s">
        <v>85</v>
      </c>
      <c r="AV272" s="13" t="s">
        <v>83</v>
      </c>
      <c r="AW272" s="13" t="s">
        <v>35</v>
      </c>
      <c r="AX272" s="13" t="s">
        <v>75</v>
      </c>
      <c r="AY272" s="203" t="s">
        <v>128</v>
      </c>
    </row>
    <row r="273" spans="1:65" s="14" customFormat="1">
      <c r="B273" s="204"/>
      <c r="C273" s="205"/>
      <c r="D273" s="195" t="s">
        <v>140</v>
      </c>
      <c r="E273" s="206" t="s">
        <v>28</v>
      </c>
      <c r="F273" s="207" t="s">
        <v>427</v>
      </c>
      <c r="G273" s="205"/>
      <c r="H273" s="208">
        <v>161.41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140</v>
      </c>
      <c r="AU273" s="214" t="s">
        <v>85</v>
      </c>
      <c r="AV273" s="14" t="s">
        <v>85</v>
      </c>
      <c r="AW273" s="14" t="s">
        <v>35</v>
      </c>
      <c r="AX273" s="14" t="s">
        <v>83</v>
      </c>
      <c r="AY273" s="214" t="s">
        <v>128</v>
      </c>
    </row>
    <row r="274" spans="1:65" s="2" customFormat="1" ht="16.5" customHeight="1">
      <c r="A274" s="36"/>
      <c r="B274" s="37"/>
      <c r="C274" s="175" t="s">
        <v>443</v>
      </c>
      <c r="D274" s="175" t="s">
        <v>131</v>
      </c>
      <c r="E274" s="176" t="s">
        <v>444</v>
      </c>
      <c r="F274" s="177" t="s">
        <v>445</v>
      </c>
      <c r="G274" s="178" t="s">
        <v>179</v>
      </c>
      <c r="H274" s="179">
        <v>161.41</v>
      </c>
      <c r="I274" s="180"/>
      <c r="J274" s="181">
        <f>ROUND(I274*H274,2)</f>
        <v>0</v>
      </c>
      <c r="K274" s="177" t="s">
        <v>135</v>
      </c>
      <c r="L274" s="41"/>
      <c r="M274" s="182" t="s">
        <v>28</v>
      </c>
      <c r="N274" s="183" t="s">
        <v>46</v>
      </c>
      <c r="O274" s="66"/>
      <c r="P274" s="184">
        <f>O274*H274</f>
        <v>0</v>
      </c>
      <c r="Q274" s="184">
        <v>4.0000000000000002E-4</v>
      </c>
      <c r="R274" s="184">
        <f>Q274*H274</f>
        <v>6.4563999999999996E-2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230</v>
      </c>
      <c r="AT274" s="186" t="s">
        <v>131</v>
      </c>
      <c r="AU274" s="186" t="s">
        <v>85</v>
      </c>
      <c r="AY274" s="19" t="s">
        <v>128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83</v>
      </c>
      <c r="BK274" s="187">
        <f>ROUND(I274*H274,2)</f>
        <v>0</v>
      </c>
      <c r="BL274" s="19" t="s">
        <v>230</v>
      </c>
      <c r="BM274" s="186" t="s">
        <v>446</v>
      </c>
    </row>
    <row r="275" spans="1:65" s="2" customFormat="1">
      <c r="A275" s="36"/>
      <c r="B275" s="37"/>
      <c r="C275" s="38"/>
      <c r="D275" s="188" t="s">
        <v>138</v>
      </c>
      <c r="E275" s="38"/>
      <c r="F275" s="189" t="s">
        <v>447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138</v>
      </c>
      <c r="AU275" s="19" t="s">
        <v>85</v>
      </c>
    </row>
    <row r="276" spans="1:65" s="2" customFormat="1" ht="16.5" customHeight="1">
      <c r="A276" s="36"/>
      <c r="B276" s="37"/>
      <c r="C276" s="215" t="s">
        <v>448</v>
      </c>
      <c r="D276" s="215" t="s">
        <v>143</v>
      </c>
      <c r="E276" s="216" t="s">
        <v>449</v>
      </c>
      <c r="F276" s="217" t="s">
        <v>450</v>
      </c>
      <c r="G276" s="218" t="s">
        <v>179</v>
      </c>
      <c r="H276" s="219">
        <v>177.55099999999999</v>
      </c>
      <c r="I276" s="220"/>
      <c r="J276" s="221">
        <f>ROUND(I276*H276,2)</f>
        <v>0</v>
      </c>
      <c r="K276" s="217" t="s">
        <v>28</v>
      </c>
      <c r="L276" s="222"/>
      <c r="M276" s="223" t="s">
        <v>28</v>
      </c>
      <c r="N276" s="224" t="s">
        <v>46</v>
      </c>
      <c r="O276" s="66"/>
      <c r="P276" s="184">
        <f>O276*H276</f>
        <v>0</v>
      </c>
      <c r="Q276" s="184">
        <v>2.8999999999999998E-3</v>
      </c>
      <c r="R276" s="184">
        <f>Q276*H276</f>
        <v>0.51489789999999991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313</v>
      </c>
      <c r="AT276" s="186" t="s">
        <v>143</v>
      </c>
      <c r="AU276" s="186" t="s">
        <v>85</v>
      </c>
      <c r="AY276" s="19" t="s">
        <v>128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83</v>
      </c>
      <c r="BK276" s="187">
        <f>ROUND(I276*H276,2)</f>
        <v>0</v>
      </c>
      <c r="BL276" s="19" t="s">
        <v>230</v>
      </c>
      <c r="BM276" s="186" t="s">
        <v>451</v>
      </c>
    </row>
    <row r="277" spans="1:65" s="14" customFormat="1">
      <c r="B277" s="204"/>
      <c r="C277" s="205"/>
      <c r="D277" s="195" t="s">
        <v>140</v>
      </c>
      <c r="E277" s="205"/>
      <c r="F277" s="207" t="s">
        <v>452</v>
      </c>
      <c r="G277" s="205"/>
      <c r="H277" s="208">
        <v>177.55099999999999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140</v>
      </c>
      <c r="AU277" s="214" t="s">
        <v>85</v>
      </c>
      <c r="AV277" s="14" t="s">
        <v>85</v>
      </c>
      <c r="AW277" s="14" t="s">
        <v>4</v>
      </c>
      <c r="AX277" s="14" t="s">
        <v>83</v>
      </c>
      <c r="AY277" s="214" t="s">
        <v>128</v>
      </c>
    </row>
    <row r="278" spans="1:65" s="2" customFormat="1" ht="16.5" customHeight="1">
      <c r="A278" s="36"/>
      <c r="B278" s="37"/>
      <c r="C278" s="175" t="s">
        <v>453</v>
      </c>
      <c r="D278" s="175" t="s">
        <v>131</v>
      </c>
      <c r="E278" s="176" t="s">
        <v>454</v>
      </c>
      <c r="F278" s="177" t="s">
        <v>455</v>
      </c>
      <c r="G278" s="178" t="s">
        <v>208</v>
      </c>
      <c r="H278" s="179">
        <v>107.607</v>
      </c>
      <c r="I278" s="180"/>
      <c r="J278" s="181">
        <f>ROUND(I278*H278,2)</f>
        <v>0</v>
      </c>
      <c r="K278" s="177" t="s">
        <v>135</v>
      </c>
      <c r="L278" s="41"/>
      <c r="M278" s="182" t="s">
        <v>28</v>
      </c>
      <c r="N278" s="183" t="s">
        <v>46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230</v>
      </c>
      <c r="AT278" s="186" t="s">
        <v>131</v>
      </c>
      <c r="AU278" s="186" t="s">
        <v>85</v>
      </c>
      <c r="AY278" s="19" t="s">
        <v>128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83</v>
      </c>
      <c r="BK278" s="187">
        <f>ROUND(I278*H278,2)</f>
        <v>0</v>
      </c>
      <c r="BL278" s="19" t="s">
        <v>230</v>
      </c>
      <c r="BM278" s="186" t="s">
        <v>456</v>
      </c>
    </row>
    <row r="279" spans="1:65" s="2" customFormat="1">
      <c r="A279" s="36"/>
      <c r="B279" s="37"/>
      <c r="C279" s="38"/>
      <c r="D279" s="188" t="s">
        <v>138</v>
      </c>
      <c r="E279" s="38"/>
      <c r="F279" s="189" t="s">
        <v>457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138</v>
      </c>
      <c r="AU279" s="19" t="s">
        <v>85</v>
      </c>
    </row>
    <row r="280" spans="1:65" s="13" customFormat="1">
      <c r="B280" s="193"/>
      <c r="C280" s="194"/>
      <c r="D280" s="195" t="s">
        <v>140</v>
      </c>
      <c r="E280" s="196" t="s">
        <v>28</v>
      </c>
      <c r="F280" s="197" t="s">
        <v>141</v>
      </c>
      <c r="G280" s="194"/>
      <c r="H280" s="196" t="s">
        <v>28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140</v>
      </c>
      <c r="AU280" s="203" t="s">
        <v>85</v>
      </c>
      <c r="AV280" s="13" t="s">
        <v>83</v>
      </c>
      <c r="AW280" s="13" t="s">
        <v>35</v>
      </c>
      <c r="AX280" s="13" t="s">
        <v>75</v>
      </c>
      <c r="AY280" s="203" t="s">
        <v>128</v>
      </c>
    </row>
    <row r="281" spans="1:65" s="14" customFormat="1">
      <c r="B281" s="204"/>
      <c r="C281" s="205"/>
      <c r="D281" s="195" t="s">
        <v>140</v>
      </c>
      <c r="E281" s="206" t="s">
        <v>28</v>
      </c>
      <c r="F281" s="207" t="s">
        <v>458</v>
      </c>
      <c r="G281" s="205"/>
      <c r="H281" s="208">
        <v>107.607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140</v>
      </c>
      <c r="AU281" s="214" t="s">
        <v>85</v>
      </c>
      <c r="AV281" s="14" t="s">
        <v>85</v>
      </c>
      <c r="AW281" s="14" t="s">
        <v>35</v>
      </c>
      <c r="AX281" s="14" t="s">
        <v>83</v>
      </c>
      <c r="AY281" s="214" t="s">
        <v>128</v>
      </c>
    </row>
    <row r="282" spans="1:65" s="2" customFormat="1" ht="16.5" customHeight="1">
      <c r="A282" s="36"/>
      <c r="B282" s="37"/>
      <c r="C282" s="175" t="s">
        <v>459</v>
      </c>
      <c r="D282" s="175" t="s">
        <v>131</v>
      </c>
      <c r="E282" s="176" t="s">
        <v>460</v>
      </c>
      <c r="F282" s="177" t="s">
        <v>461</v>
      </c>
      <c r="G282" s="178" t="s">
        <v>208</v>
      </c>
      <c r="H282" s="179">
        <v>81.77</v>
      </c>
      <c r="I282" s="180"/>
      <c r="J282" s="181">
        <f>ROUND(I282*H282,2)</f>
        <v>0</v>
      </c>
      <c r="K282" s="177" t="s">
        <v>135</v>
      </c>
      <c r="L282" s="41"/>
      <c r="M282" s="182" t="s">
        <v>28</v>
      </c>
      <c r="N282" s="183" t="s">
        <v>46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2.9999999999999997E-4</v>
      </c>
      <c r="T282" s="185">
        <f>S282*H282</f>
        <v>2.4530999999999997E-2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230</v>
      </c>
      <c r="AT282" s="186" t="s">
        <v>131</v>
      </c>
      <c r="AU282" s="186" t="s">
        <v>85</v>
      </c>
      <c r="AY282" s="19" t="s">
        <v>128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83</v>
      </c>
      <c r="BK282" s="187">
        <f>ROUND(I282*H282,2)</f>
        <v>0</v>
      </c>
      <c r="BL282" s="19" t="s">
        <v>230</v>
      </c>
      <c r="BM282" s="186" t="s">
        <v>462</v>
      </c>
    </row>
    <row r="283" spans="1:65" s="2" customFormat="1">
      <c r="A283" s="36"/>
      <c r="B283" s="37"/>
      <c r="C283" s="38"/>
      <c r="D283" s="188" t="s">
        <v>138</v>
      </c>
      <c r="E283" s="38"/>
      <c r="F283" s="189" t="s">
        <v>463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138</v>
      </c>
      <c r="AU283" s="19" t="s">
        <v>85</v>
      </c>
    </row>
    <row r="284" spans="1:65" s="13" customFormat="1">
      <c r="B284" s="193"/>
      <c r="C284" s="194"/>
      <c r="D284" s="195" t="s">
        <v>140</v>
      </c>
      <c r="E284" s="196" t="s">
        <v>28</v>
      </c>
      <c r="F284" s="197" t="s">
        <v>141</v>
      </c>
      <c r="G284" s="194"/>
      <c r="H284" s="196" t="s">
        <v>28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140</v>
      </c>
      <c r="AU284" s="203" t="s">
        <v>85</v>
      </c>
      <c r="AV284" s="13" t="s">
        <v>83</v>
      </c>
      <c r="AW284" s="13" t="s">
        <v>35</v>
      </c>
      <c r="AX284" s="13" t="s">
        <v>75</v>
      </c>
      <c r="AY284" s="203" t="s">
        <v>128</v>
      </c>
    </row>
    <row r="285" spans="1:65" s="13" customFormat="1">
      <c r="B285" s="193"/>
      <c r="C285" s="194"/>
      <c r="D285" s="195" t="s">
        <v>140</v>
      </c>
      <c r="E285" s="196" t="s">
        <v>28</v>
      </c>
      <c r="F285" s="197" t="s">
        <v>426</v>
      </c>
      <c r="G285" s="194"/>
      <c r="H285" s="196" t="s">
        <v>28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140</v>
      </c>
      <c r="AU285" s="203" t="s">
        <v>85</v>
      </c>
      <c r="AV285" s="13" t="s">
        <v>83</v>
      </c>
      <c r="AW285" s="13" t="s">
        <v>35</v>
      </c>
      <c r="AX285" s="13" t="s">
        <v>75</v>
      </c>
      <c r="AY285" s="203" t="s">
        <v>128</v>
      </c>
    </row>
    <row r="286" spans="1:65" s="14" customFormat="1">
      <c r="B286" s="204"/>
      <c r="C286" s="205"/>
      <c r="D286" s="195" t="s">
        <v>140</v>
      </c>
      <c r="E286" s="206" t="s">
        <v>28</v>
      </c>
      <c r="F286" s="207" t="s">
        <v>464</v>
      </c>
      <c r="G286" s="205"/>
      <c r="H286" s="208">
        <v>43.57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140</v>
      </c>
      <c r="AU286" s="214" t="s">
        <v>85</v>
      </c>
      <c r="AV286" s="14" t="s">
        <v>85</v>
      </c>
      <c r="AW286" s="14" t="s">
        <v>35</v>
      </c>
      <c r="AX286" s="14" t="s">
        <v>75</v>
      </c>
      <c r="AY286" s="214" t="s">
        <v>128</v>
      </c>
    </row>
    <row r="287" spans="1:65" s="14" customFormat="1">
      <c r="B287" s="204"/>
      <c r="C287" s="205"/>
      <c r="D287" s="195" t="s">
        <v>140</v>
      </c>
      <c r="E287" s="206" t="s">
        <v>28</v>
      </c>
      <c r="F287" s="207" t="s">
        <v>465</v>
      </c>
      <c r="G287" s="205"/>
      <c r="H287" s="208">
        <v>5.32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140</v>
      </c>
      <c r="AU287" s="214" t="s">
        <v>85</v>
      </c>
      <c r="AV287" s="14" t="s">
        <v>85</v>
      </c>
      <c r="AW287" s="14" t="s">
        <v>35</v>
      </c>
      <c r="AX287" s="14" t="s">
        <v>75</v>
      </c>
      <c r="AY287" s="214" t="s">
        <v>128</v>
      </c>
    </row>
    <row r="288" spans="1:65" s="14" customFormat="1">
      <c r="B288" s="204"/>
      <c r="C288" s="205"/>
      <c r="D288" s="195" t="s">
        <v>140</v>
      </c>
      <c r="E288" s="206" t="s">
        <v>28</v>
      </c>
      <c r="F288" s="207" t="s">
        <v>466</v>
      </c>
      <c r="G288" s="205"/>
      <c r="H288" s="208">
        <v>18.2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140</v>
      </c>
      <c r="AU288" s="214" t="s">
        <v>85</v>
      </c>
      <c r="AV288" s="14" t="s">
        <v>85</v>
      </c>
      <c r="AW288" s="14" t="s">
        <v>35</v>
      </c>
      <c r="AX288" s="14" t="s">
        <v>75</v>
      </c>
      <c r="AY288" s="214" t="s">
        <v>128</v>
      </c>
    </row>
    <row r="289" spans="1:65" s="14" customFormat="1">
      <c r="B289" s="204"/>
      <c r="C289" s="205"/>
      <c r="D289" s="195" t="s">
        <v>140</v>
      </c>
      <c r="E289" s="206" t="s">
        <v>28</v>
      </c>
      <c r="F289" s="207" t="s">
        <v>467</v>
      </c>
      <c r="G289" s="205"/>
      <c r="H289" s="208">
        <v>14.68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140</v>
      </c>
      <c r="AU289" s="214" t="s">
        <v>85</v>
      </c>
      <c r="AV289" s="14" t="s">
        <v>85</v>
      </c>
      <c r="AW289" s="14" t="s">
        <v>35</v>
      </c>
      <c r="AX289" s="14" t="s">
        <v>75</v>
      </c>
      <c r="AY289" s="214" t="s">
        <v>128</v>
      </c>
    </row>
    <row r="290" spans="1:65" s="15" customFormat="1">
      <c r="B290" s="225"/>
      <c r="C290" s="226"/>
      <c r="D290" s="195" t="s">
        <v>140</v>
      </c>
      <c r="E290" s="227" t="s">
        <v>28</v>
      </c>
      <c r="F290" s="228" t="s">
        <v>163</v>
      </c>
      <c r="G290" s="226"/>
      <c r="H290" s="229">
        <v>81.77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140</v>
      </c>
      <c r="AU290" s="235" t="s">
        <v>85</v>
      </c>
      <c r="AV290" s="15" t="s">
        <v>136</v>
      </c>
      <c r="AW290" s="15" t="s">
        <v>35</v>
      </c>
      <c r="AX290" s="15" t="s">
        <v>83</v>
      </c>
      <c r="AY290" s="235" t="s">
        <v>128</v>
      </c>
    </row>
    <row r="291" spans="1:65" s="2" customFormat="1" ht="16.5" customHeight="1">
      <c r="A291" s="36"/>
      <c r="B291" s="37"/>
      <c r="C291" s="175" t="s">
        <v>468</v>
      </c>
      <c r="D291" s="175" t="s">
        <v>131</v>
      </c>
      <c r="E291" s="176" t="s">
        <v>469</v>
      </c>
      <c r="F291" s="177" t="s">
        <v>470</v>
      </c>
      <c r="G291" s="178" t="s">
        <v>208</v>
      </c>
      <c r="H291" s="179">
        <v>85.47</v>
      </c>
      <c r="I291" s="180"/>
      <c r="J291" s="181">
        <f>ROUND(I291*H291,2)</f>
        <v>0</v>
      </c>
      <c r="K291" s="177" t="s">
        <v>28</v>
      </c>
      <c r="L291" s="41"/>
      <c r="M291" s="182" t="s">
        <v>28</v>
      </c>
      <c r="N291" s="183" t="s">
        <v>46</v>
      </c>
      <c r="O291" s="66"/>
      <c r="P291" s="184">
        <f>O291*H291</f>
        <v>0</v>
      </c>
      <c r="Q291" s="184">
        <v>3.0000000000000001E-5</v>
      </c>
      <c r="R291" s="184">
        <f>Q291*H291</f>
        <v>2.5641000000000001E-3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230</v>
      </c>
      <c r="AT291" s="186" t="s">
        <v>131</v>
      </c>
      <c r="AU291" s="186" t="s">
        <v>85</v>
      </c>
      <c r="AY291" s="19" t="s">
        <v>128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83</v>
      </c>
      <c r="BK291" s="187">
        <f>ROUND(I291*H291,2)</f>
        <v>0</v>
      </c>
      <c r="BL291" s="19" t="s">
        <v>230</v>
      </c>
      <c r="BM291" s="186" t="s">
        <v>471</v>
      </c>
    </row>
    <row r="292" spans="1:65" s="13" customFormat="1">
      <c r="B292" s="193"/>
      <c r="C292" s="194"/>
      <c r="D292" s="195" t="s">
        <v>140</v>
      </c>
      <c r="E292" s="196" t="s">
        <v>28</v>
      </c>
      <c r="F292" s="197" t="s">
        <v>141</v>
      </c>
      <c r="G292" s="194"/>
      <c r="H292" s="196" t="s">
        <v>28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140</v>
      </c>
      <c r="AU292" s="203" t="s">
        <v>85</v>
      </c>
      <c r="AV292" s="13" t="s">
        <v>83</v>
      </c>
      <c r="AW292" s="13" t="s">
        <v>35</v>
      </c>
      <c r="AX292" s="13" t="s">
        <v>75</v>
      </c>
      <c r="AY292" s="203" t="s">
        <v>128</v>
      </c>
    </row>
    <row r="293" spans="1:65" s="13" customFormat="1">
      <c r="B293" s="193"/>
      <c r="C293" s="194"/>
      <c r="D293" s="195" t="s">
        <v>140</v>
      </c>
      <c r="E293" s="196" t="s">
        <v>28</v>
      </c>
      <c r="F293" s="197" t="s">
        <v>426</v>
      </c>
      <c r="G293" s="194"/>
      <c r="H293" s="196" t="s">
        <v>28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140</v>
      </c>
      <c r="AU293" s="203" t="s">
        <v>85</v>
      </c>
      <c r="AV293" s="13" t="s">
        <v>83</v>
      </c>
      <c r="AW293" s="13" t="s">
        <v>35</v>
      </c>
      <c r="AX293" s="13" t="s">
        <v>75</v>
      </c>
      <c r="AY293" s="203" t="s">
        <v>128</v>
      </c>
    </row>
    <row r="294" spans="1:65" s="14" customFormat="1">
      <c r="B294" s="204"/>
      <c r="C294" s="205"/>
      <c r="D294" s="195" t="s">
        <v>140</v>
      </c>
      <c r="E294" s="206" t="s">
        <v>28</v>
      </c>
      <c r="F294" s="207" t="s">
        <v>472</v>
      </c>
      <c r="G294" s="205"/>
      <c r="H294" s="208">
        <v>42.67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140</v>
      </c>
      <c r="AU294" s="214" t="s">
        <v>85</v>
      </c>
      <c r="AV294" s="14" t="s">
        <v>85</v>
      </c>
      <c r="AW294" s="14" t="s">
        <v>35</v>
      </c>
      <c r="AX294" s="14" t="s">
        <v>75</v>
      </c>
      <c r="AY294" s="214" t="s">
        <v>128</v>
      </c>
    </row>
    <row r="295" spans="1:65" s="14" customFormat="1">
      <c r="B295" s="204"/>
      <c r="C295" s="205"/>
      <c r="D295" s="195" t="s">
        <v>140</v>
      </c>
      <c r="E295" s="206" t="s">
        <v>28</v>
      </c>
      <c r="F295" s="207" t="s">
        <v>465</v>
      </c>
      <c r="G295" s="205"/>
      <c r="H295" s="208">
        <v>5.32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140</v>
      </c>
      <c r="AU295" s="214" t="s">
        <v>85</v>
      </c>
      <c r="AV295" s="14" t="s">
        <v>85</v>
      </c>
      <c r="AW295" s="14" t="s">
        <v>35</v>
      </c>
      <c r="AX295" s="14" t="s">
        <v>75</v>
      </c>
      <c r="AY295" s="214" t="s">
        <v>128</v>
      </c>
    </row>
    <row r="296" spans="1:65" s="14" customFormat="1">
      <c r="B296" s="204"/>
      <c r="C296" s="205"/>
      <c r="D296" s="195" t="s">
        <v>140</v>
      </c>
      <c r="E296" s="206" t="s">
        <v>28</v>
      </c>
      <c r="F296" s="207" t="s">
        <v>473</v>
      </c>
      <c r="G296" s="205"/>
      <c r="H296" s="208">
        <v>22.8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140</v>
      </c>
      <c r="AU296" s="214" t="s">
        <v>85</v>
      </c>
      <c r="AV296" s="14" t="s">
        <v>85</v>
      </c>
      <c r="AW296" s="14" t="s">
        <v>35</v>
      </c>
      <c r="AX296" s="14" t="s">
        <v>75</v>
      </c>
      <c r="AY296" s="214" t="s">
        <v>128</v>
      </c>
    </row>
    <row r="297" spans="1:65" s="14" customFormat="1">
      <c r="B297" s="204"/>
      <c r="C297" s="205"/>
      <c r="D297" s="195" t="s">
        <v>140</v>
      </c>
      <c r="E297" s="206" t="s">
        <v>28</v>
      </c>
      <c r="F297" s="207" t="s">
        <v>467</v>
      </c>
      <c r="G297" s="205"/>
      <c r="H297" s="208">
        <v>14.68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140</v>
      </c>
      <c r="AU297" s="214" t="s">
        <v>85</v>
      </c>
      <c r="AV297" s="14" t="s">
        <v>85</v>
      </c>
      <c r="AW297" s="14" t="s">
        <v>35</v>
      </c>
      <c r="AX297" s="14" t="s">
        <v>75</v>
      </c>
      <c r="AY297" s="214" t="s">
        <v>128</v>
      </c>
    </row>
    <row r="298" spans="1:65" s="15" customFormat="1">
      <c r="B298" s="225"/>
      <c r="C298" s="226"/>
      <c r="D298" s="195" t="s">
        <v>140</v>
      </c>
      <c r="E298" s="227" t="s">
        <v>28</v>
      </c>
      <c r="F298" s="228" t="s">
        <v>163</v>
      </c>
      <c r="G298" s="226"/>
      <c r="H298" s="229">
        <v>85.47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140</v>
      </c>
      <c r="AU298" s="235" t="s">
        <v>85</v>
      </c>
      <c r="AV298" s="15" t="s">
        <v>136</v>
      </c>
      <c r="AW298" s="15" t="s">
        <v>35</v>
      </c>
      <c r="AX298" s="15" t="s">
        <v>83</v>
      </c>
      <c r="AY298" s="235" t="s">
        <v>128</v>
      </c>
    </row>
    <row r="299" spans="1:65" s="2" customFormat="1" ht="16.5" customHeight="1">
      <c r="A299" s="36"/>
      <c r="B299" s="37"/>
      <c r="C299" s="175" t="s">
        <v>474</v>
      </c>
      <c r="D299" s="175" t="s">
        <v>131</v>
      </c>
      <c r="E299" s="176" t="s">
        <v>475</v>
      </c>
      <c r="F299" s="177" t="s">
        <v>476</v>
      </c>
      <c r="G299" s="178" t="s">
        <v>134</v>
      </c>
      <c r="H299" s="179">
        <v>19</v>
      </c>
      <c r="I299" s="180"/>
      <c r="J299" s="181">
        <f>ROUND(I299*H299,2)</f>
        <v>0</v>
      </c>
      <c r="K299" s="177" t="s">
        <v>135</v>
      </c>
      <c r="L299" s="41"/>
      <c r="M299" s="182" t="s">
        <v>28</v>
      </c>
      <c r="N299" s="183" t="s">
        <v>46</v>
      </c>
      <c r="O299" s="66"/>
      <c r="P299" s="184">
        <f>O299*H299</f>
        <v>0</v>
      </c>
      <c r="Q299" s="184">
        <v>3.0000000000000001E-5</v>
      </c>
      <c r="R299" s="184">
        <f>Q299*H299</f>
        <v>5.6999999999999998E-4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230</v>
      </c>
      <c r="AT299" s="186" t="s">
        <v>131</v>
      </c>
      <c r="AU299" s="186" t="s">
        <v>85</v>
      </c>
      <c r="AY299" s="19" t="s">
        <v>128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83</v>
      </c>
      <c r="BK299" s="187">
        <f>ROUND(I299*H299,2)</f>
        <v>0</v>
      </c>
      <c r="BL299" s="19" t="s">
        <v>230</v>
      </c>
      <c r="BM299" s="186" t="s">
        <v>477</v>
      </c>
    </row>
    <row r="300" spans="1:65" s="2" customFormat="1">
      <c r="A300" s="36"/>
      <c r="B300" s="37"/>
      <c r="C300" s="38"/>
      <c r="D300" s="188" t="s">
        <v>138</v>
      </c>
      <c r="E300" s="38"/>
      <c r="F300" s="189" t="s">
        <v>478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138</v>
      </c>
      <c r="AU300" s="19" t="s">
        <v>85</v>
      </c>
    </row>
    <row r="301" spans="1:65" s="13" customFormat="1">
      <c r="B301" s="193"/>
      <c r="C301" s="194"/>
      <c r="D301" s="195" t="s">
        <v>140</v>
      </c>
      <c r="E301" s="196" t="s">
        <v>28</v>
      </c>
      <c r="F301" s="197" t="s">
        <v>141</v>
      </c>
      <c r="G301" s="194"/>
      <c r="H301" s="196" t="s">
        <v>28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140</v>
      </c>
      <c r="AU301" s="203" t="s">
        <v>85</v>
      </c>
      <c r="AV301" s="13" t="s">
        <v>83</v>
      </c>
      <c r="AW301" s="13" t="s">
        <v>35</v>
      </c>
      <c r="AX301" s="13" t="s">
        <v>75</v>
      </c>
      <c r="AY301" s="203" t="s">
        <v>128</v>
      </c>
    </row>
    <row r="302" spans="1:65" s="13" customFormat="1">
      <c r="B302" s="193"/>
      <c r="C302" s="194"/>
      <c r="D302" s="195" t="s">
        <v>140</v>
      </c>
      <c r="E302" s="196" t="s">
        <v>28</v>
      </c>
      <c r="F302" s="197" t="s">
        <v>426</v>
      </c>
      <c r="G302" s="194"/>
      <c r="H302" s="196" t="s">
        <v>28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140</v>
      </c>
      <c r="AU302" s="203" t="s">
        <v>85</v>
      </c>
      <c r="AV302" s="13" t="s">
        <v>83</v>
      </c>
      <c r="AW302" s="13" t="s">
        <v>35</v>
      </c>
      <c r="AX302" s="13" t="s">
        <v>75</v>
      </c>
      <c r="AY302" s="203" t="s">
        <v>128</v>
      </c>
    </row>
    <row r="303" spans="1:65" s="14" customFormat="1">
      <c r="B303" s="204"/>
      <c r="C303" s="205"/>
      <c r="D303" s="195" t="s">
        <v>140</v>
      </c>
      <c r="E303" s="206" t="s">
        <v>28</v>
      </c>
      <c r="F303" s="207" t="s">
        <v>479</v>
      </c>
      <c r="G303" s="205"/>
      <c r="H303" s="208">
        <v>7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140</v>
      </c>
      <c r="AU303" s="214" t="s">
        <v>85</v>
      </c>
      <c r="AV303" s="14" t="s">
        <v>85</v>
      </c>
      <c r="AW303" s="14" t="s">
        <v>35</v>
      </c>
      <c r="AX303" s="14" t="s">
        <v>75</v>
      </c>
      <c r="AY303" s="214" t="s">
        <v>128</v>
      </c>
    </row>
    <row r="304" spans="1:65" s="14" customFormat="1">
      <c r="B304" s="204"/>
      <c r="C304" s="205"/>
      <c r="D304" s="195" t="s">
        <v>140</v>
      </c>
      <c r="E304" s="206" t="s">
        <v>28</v>
      </c>
      <c r="F304" s="207" t="s">
        <v>480</v>
      </c>
      <c r="G304" s="205"/>
      <c r="H304" s="208">
        <v>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140</v>
      </c>
      <c r="AU304" s="214" t="s">
        <v>85</v>
      </c>
      <c r="AV304" s="14" t="s">
        <v>85</v>
      </c>
      <c r="AW304" s="14" t="s">
        <v>35</v>
      </c>
      <c r="AX304" s="14" t="s">
        <v>75</v>
      </c>
      <c r="AY304" s="214" t="s">
        <v>128</v>
      </c>
    </row>
    <row r="305" spans="1:65" s="14" customFormat="1">
      <c r="B305" s="204"/>
      <c r="C305" s="205"/>
      <c r="D305" s="195" t="s">
        <v>140</v>
      </c>
      <c r="E305" s="206" t="s">
        <v>28</v>
      </c>
      <c r="F305" s="207" t="s">
        <v>481</v>
      </c>
      <c r="G305" s="205"/>
      <c r="H305" s="208">
        <v>4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140</v>
      </c>
      <c r="AU305" s="214" t="s">
        <v>85</v>
      </c>
      <c r="AV305" s="14" t="s">
        <v>85</v>
      </c>
      <c r="AW305" s="14" t="s">
        <v>35</v>
      </c>
      <c r="AX305" s="14" t="s">
        <v>75</v>
      </c>
      <c r="AY305" s="214" t="s">
        <v>128</v>
      </c>
    </row>
    <row r="306" spans="1:65" s="15" customFormat="1">
      <c r="B306" s="225"/>
      <c r="C306" s="226"/>
      <c r="D306" s="195" t="s">
        <v>140</v>
      </c>
      <c r="E306" s="227" t="s">
        <v>28</v>
      </c>
      <c r="F306" s="228" t="s">
        <v>163</v>
      </c>
      <c r="G306" s="226"/>
      <c r="H306" s="229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140</v>
      </c>
      <c r="AU306" s="235" t="s">
        <v>85</v>
      </c>
      <c r="AV306" s="15" t="s">
        <v>136</v>
      </c>
      <c r="AW306" s="15" t="s">
        <v>35</v>
      </c>
      <c r="AX306" s="15" t="s">
        <v>83</v>
      </c>
      <c r="AY306" s="235" t="s">
        <v>128</v>
      </c>
    </row>
    <row r="307" spans="1:65" s="2" customFormat="1" ht="16.5" customHeight="1">
      <c r="A307" s="36"/>
      <c r="B307" s="37"/>
      <c r="C307" s="175" t="s">
        <v>482</v>
      </c>
      <c r="D307" s="175" t="s">
        <v>131</v>
      </c>
      <c r="E307" s="176" t="s">
        <v>483</v>
      </c>
      <c r="F307" s="177" t="s">
        <v>484</v>
      </c>
      <c r="G307" s="178" t="s">
        <v>134</v>
      </c>
      <c r="H307" s="179">
        <v>12</v>
      </c>
      <c r="I307" s="180"/>
      <c r="J307" s="181">
        <f>ROUND(I307*H307,2)</f>
        <v>0</v>
      </c>
      <c r="K307" s="177" t="s">
        <v>135</v>
      </c>
      <c r="L307" s="41"/>
      <c r="M307" s="182" t="s">
        <v>28</v>
      </c>
      <c r="N307" s="183" t="s">
        <v>46</v>
      </c>
      <c r="O307" s="66"/>
      <c r="P307" s="184">
        <f>O307*H307</f>
        <v>0</v>
      </c>
      <c r="Q307" s="184">
        <v>3.0000000000000001E-5</v>
      </c>
      <c r="R307" s="184">
        <f>Q307*H307</f>
        <v>3.6000000000000002E-4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230</v>
      </c>
      <c r="AT307" s="186" t="s">
        <v>131</v>
      </c>
      <c r="AU307" s="186" t="s">
        <v>85</v>
      </c>
      <c r="AY307" s="19" t="s">
        <v>128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83</v>
      </c>
      <c r="BK307" s="187">
        <f>ROUND(I307*H307,2)</f>
        <v>0</v>
      </c>
      <c r="BL307" s="19" t="s">
        <v>230</v>
      </c>
      <c r="BM307" s="186" t="s">
        <v>485</v>
      </c>
    </row>
    <row r="308" spans="1:65" s="2" customFormat="1">
      <c r="A308" s="36"/>
      <c r="B308" s="37"/>
      <c r="C308" s="38"/>
      <c r="D308" s="188" t="s">
        <v>138</v>
      </c>
      <c r="E308" s="38"/>
      <c r="F308" s="189" t="s">
        <v>486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138</v>
      </c>
      <c r="AU308" s="19" t="s">
        <v>85</v>
      </c>
    </row>
    <row r="309" spans="1:65" s="13" customFormat="1">
      <c r="B309" s="193"/>
      <c r="C309" s="194"/>
      <c r="D309" s="195" t="s">
        <v>140</v>
      </c>
      <c r="E309" s="196" t="s">
        <v>28</v>
      </c>
      <c r="F309" s="197" t="s">
        <v>141</v>
      </c>
      <c r="G309" s="194"/>
      <c r="H309" s="196" t="s">
        <v>28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140</v>
      </c>
      <c r="AU309" s="203" t="s">
        <v>85</v>
      </c>
      <c r="AV309" s="13" t="s">
        <v>83</v>
      </c>
      <c r="AW309" s="13" t="s">
        <v>35</v>
      </c>
      <c r="AX309" s="13" t="s">
        <v>75</v>
      </c>
      <c r="AY309" s="203" t="s">
        <v>128</v>
      </c>
    </row>
    <row r="310" spans="1:65" s="13" customFormat="1">
      <c r="B310" s="193"/>
      <c r="C310" s="194"/>
      <c r="D310" s="195" t="s">
        <v>140</v>
      </c>
      <c r="E310" s="196" t="s">
        <v>28</v>
      </c>
      <c r="F310" s="197" t="s">
        <v>487</v>
      </c>
      <c r="G310" s="194"/>
      <c r="H310" s="196" t="s">
        <v>28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140</v>
      </c>
      <c r="AU310" s="203" t="s">
        <v>85</v>
      </c>
      <c r="AV310" s="13" t="s">
        <v>83</v>
      </c>
      <c r="AW310" s="13" t="s">
        <v>35</v>
      </c>
      <c r="AX310" s="13" t="s">
        <v>75</v>
      </c>
      <c r="AY310" s="203" t="s">
        <v>128</v>
      </c>
    </row>
    <row r="311" spans="1:65" s="14" customFormat="1">
      <c r="B311" s="204"/>
      <c r="C311" s="205"/>
      <c r="D311" s="195" t="s">
        <v>140</v>
      </c>
      <c r="E311" s="206" t="s">
        <v>28</v>
      </c>
      <c r="F311" s="207" t="s">
        <v>488</v>
      </c>
      <c r="G311" s="205"/>
      <c r="H311" s="208">
        <v>12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140</v>
      </c>
      <c r="AU311" s="214" t="s">
        <v>85</v>
      </c>
      <c r="AV311" s="14" t="s">
        <v>85</v>
      </c>
      <c r="AW311" s="14" t="s">
        <v>35</v>
      </c>
      <c r="AX311" s="14" t="s">
        <v>83</v>
      </c>
      <c r="AY311" s="214" t="s">
        <v>128</v>
      </c>
    </row>
    <row r="312" spans="1:65" s="2" customFormat="1" ht="16.5" customHeight="1">
      <c r="A312" s="36"/>
      <c r="B312" s="37"/>
      <c r="C312" s="215" t="s">
        <v>489</v>
      </c>
      <c r="D312" s="215" t="s">
        <v>143</v>
      </c>
      <c r="E312" s="216" t="s">
        <v>449</v>
      </c>
      <c r="F312" s="217" t="s">
        <v>450</v>
      </c>
      <c r="G312" s="218" t="s">
        <v>179</v>
      </c>
      <c r="H312" s="219">
        <v>20.167000000000002</v>
      </c>
      <c r="I312" s="220"/>
      <c r="J312" s="221">
        <f>ROUND(I312*H312,2)</f>
        <v>0</v>
      </c>
      <c r="K312" s="217" t="s">
        <v>28</v>
      </c>
      <c r="L312" s="222"/>
      <c r="M312" s="223" t="s">
        <v>28</v>
      </c>
      <c r="N312" s="224" t="s">
        <v>46</v>
      </c>
      <c r="O312" s="66"/>
      <c r="P312" s="184">
        <f>O312*H312</f>
        <v>0</v>
      </c>
      <c r="Q312" s="184">
        <v>2.8999999999999998E-3</v>
      </c>
      <c r="R312" s="184">
        <f>Q312*H312</f>
        <v>5.8484300000000003E-2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313</v>
      </c>
      <c r="AT312" s="186" t="s">
        <v>143</v>
      </c>
      <c r="AU312" s="186" t="s">
        <v>85</v>
      </c>
      <c r="AY312" s="19" t="s">
        <v>128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83</v>
      </c>
      <c r="BK312" s="187">
        <f>ROUND(I312*H312,2)</f>
        <v>0</v>
      </c>
      <c r="BL312" s="19" t="s">
        <v>230</v>
      </c>
      <c r="BM312" s="186" t="s">
        <v>490</v>
      </c>
    </row>
    <row r="313" spans="1:65" s="14" customFormat="1">
      <c r="B313" s="204"/>
      <c r="C313" s="205"/>
      <c r="D313" s="195" t="s">
        <v>140</v>
      </c>
      <c r="E313" s="206" t="s">
        <v>28</v>
      </c>
      <c r="F313" s="207" t="s">
        <v>491</v>
      </c>
      <c r="G313" s="205"/>
      <c r="H313" s="208">
        <v>18.334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140</v>
      </c>
      <c r="AU313" s="214" t="s">
        <v>85</v>
      </c>
      <c r="AV313" s="14" t="s">
        <v>85</v>
      </c>
      <c r="AW313" s="14" t="s">
        <v>35</v>
      </c>
      <c r="AX313" s="14" t="s">
        <v>83</v>
      </c>
      <c r="AY313" s="214" t="s">
        <v>128</v>
      </c>
    </row>
    <row r="314" spans="1:65" s="14" customFormat="1">
      <c r="B314" s="204"/>
      <c r="C314" s="205"/>
      <c r="D314" s="195" t="s">
        <v>140</v>
      </c>
      <c r="E314" s="205"/>
      <c r="F314" s="207" t="s">
        <v>492</v>
      </c>
      <c r="G314" s="205"/>
      <c r="H314" s="208">
        <v>20.167000000000002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140</v>
      </c>
      <c r="AU314" s="214" t="s">
        <v>85</v>
      </c>
      <c r="AV314" s="14" t="s">
        <v>85</v>
      </c>
      <c r="AW314" s="14" t="s">
        <v>4</v>
      </c>
      <c r="AX314" s="14" t="s">
        <v>83</v>
      </c>
      <c r="AY314" s="214" t="s">
        <v>128</v>
      </c>
    </row>
    <row r="315" spans="1:65" s="2" customFormat="1" ht="24.2" customHeight="1">
      <c r="A315" s="36"/>
      <c r="B315" s="37"/>
      <c r="C315" s="175" t="s">
        <v>493</v>
      </c>
      <c r="D315" s="175" t="s">
        <v>131</v>
      </c>
      <c r="E315" s="176" t="s">
        <v>494</v>
      </c>
      <c r="F315" s="177" t="s">
        <v>495</v>
      </c>
      <c r="G315" s="178" t="s">
        <v>267</v>
      </c>
      <c r="H315" s="236"/>
      <c r="I315" s="180"/>
      <c r="J315" s="181">
        <f>ROUND(I315*H315,2)</f>
        <v>0</v>
      </c>
      <c r="K315" s="177" t="s">
        <v>135</v>
      </c>
      <c r="L315" s="41"/>
      <c r="M315" s="182" t="s">
        <v>28</v>
      </c>
      <c r="N315" s="183" t="s">
        <v>46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230</v>
      </c>
      <c r="AT315" s="186" t="s">
        <v>131</v>
      </c>
      <c r="AU315" s="186" t="s">
        <v>85</v>
      </c>
      <c r="AY315" s="19" t="s">
        <v>128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83</v>
      </c>
      <c r="BK315" s="187">
        <f>ROUND(I315*H315,2)</f>
        <v>0</v>
      </c>
      <c r="BL315" s="19" t="s">
        <v>230</v>
      </c>
      <c r="BM315" s="186" t="s">
        <v>496</v>
      </c>
    </row>
    <row r="316" spans="1:65" s="2" customFormat="1">
      <c r="A316" s="36"/>
      <c r="B316" s="37"/>
      <c r="C316" s="38"/>
      <c r="D316" s="188" t="s">
        <v>138</v>
      </c>
      <c r="E316" s="38"/>
      <c r="F316" s="189" t="s">
        <v>497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138</v>
      </c>
      <c r="AU316" s="19" t="s">
        <v>85</v>
      </c>
    </row>
    <row r="317" spans="1:65" s="12" customFormat="1" ht="22.9" customHeight="1">
      <c r="B317" s="159"/>
      <c r="C317" s="160"/>
      <c r="D317" s="161" t="s">
        <v>74</v>
      </c>
      <c r="E317" s="173" t="s">
        <v>498</v>
      </c>
      <c r="F317" s="173" t="s">
        <v>499</v>
      </c>
      <c r="G317" s="160"/>
      <c r="H317" s="160"/>
      <c r="I317" s="163"/>
      <c r="J317" s="174">
        <f>BK317</f>
        <v>0</v>
      </c>
      <c r="K317" s="160"/>
      <c r="L317" s="165"/>
      <c r="M317" s="166"/>
      <c r="N317" s="167"/>
      <c r="O317" s="167"/>
      <c r="P317" s="168">
        <f>SUM(P318:P321)</f>
        <v>0</v>
      </c>
      <c r="Q317" s="167"/>
      <c r="R317" s="168">
        <f>SUM(R318:R321)</f>
        <v>0</v>
      </c>
      <c r="S317" s="167"/>
      <c r="T317" s="169">
        <f>SUM(T318:T321)</f>
        <v>9.0167999999999998E-2</v>
      </c>
      <c r="AR317" s="170" t="s">
        <v>85</v>
      </c>
      <c r="AT317" s="171" t="s">
        <v>74</v>
      </c>
      <c r="AU317" s="171" t="s">
        <v>83</v>
      </c>
      <c r="AY317" s="170" t="s">
        <v>128</v>
      </c>
      <c r="BK317" s="172">
        <f>SUM(BK318:BK321)</f>
        <v>0</v>
      </c>
    </row>
    <row r="318" spans="1:65" s="2" customFormat="1" ht="16.5" customHeight="1">
      <c r="A318" s="36"/>
      <c r="B318" s="37"/>
      <c r="C318" s="175" t="s">
        <v>500</v>
      </c>
      <c r="D318" s="175" t="s">
        <v>131</v>
      </c>
      <c r="E318" s="176" t="s">
        <v>501</v>
      </c>
      <c r="F318" s="177" t="s">
        <v>502</v>
      </c>
      <c r="G318" s="178" t="s">
        <v>179</v>
      </c>
      <c r="H318" s="179">
        <v>3.3149999999999999</v>
      </c>
      <c r="I318" s="180"/>
      <c r="J318" s="181">
        <f>ROUND(I318*H318,2)</f>
        <v>0</v>
      </c>
      <c r="K318" s="177" t="s">
        <v>135</v>
      </c>
      <c r="L318" s="41"/>
      <c r="M318" s="182" t="s">
        <v>28</v>
      </c>
      <c r="N318" s="183" t="s">
        <v>46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2.7199999999999998E-2</v>
      </c>
      <c r="T318" s="185">
        <f>S318*H318</f>
        <v>9.0167999999999998E-2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230</v>
      </c>
      <c r="AT318" s="186" t="s">
        <v>131</v>
      </c>
      <c r="AU318" s="186" t="s">
        <v>85</v>
      </c>
      <c r="AY318" s="19" t="s">
        <v>128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83</v>
      </c>
      <c r="BK318" s="187">
        <f>ROUND(I318*H318,2)</f>
        <v>0</v>
      </c>
      <c r="BL318" s="19" t="s">
        <v>230</v>
      </c>
      <c r="BM318" s="186" t="s">
        <v>503</v>
      </c>
    </row>
    <row r="319" spans="1:65" s="2" customFormat="1">
      <c r="A319" s="36"/>
      <c r="B319" s="37"/>
      <c r="C319" s="38"/>
      <c r="D319" s="188" t="s">
        <v>138</v>
      </c>
      <c r="E319" s="38"/>
      <c r="F319" s="189" t="s">
        <v>504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138</v>
      </c>
      <c r="AU319" s="19" t="s">
        <v>85</v>
      </c>
    </row>
    <row r="320" spans="1:65" s="13" customFormat="1">
      <c r="B320" s="193"/>
      <c r="C320" s="194"/>
      <c r="D320" s="195" t="s">
        <v>140</v>
      </c>
      <c r="E320" s="196" t="s">
        <v>28</v>
      </c>
      <c r="F320" s="197" t="s">
        <v>141</v>
      </c>
      <c r="G320" s="194"/>
      <c r="H320" s="196" t="s">
        <v>28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140</v>
      </c>
      <c r="AU320" s="203" t="s">
        <v>85</v>
      </c>
      <c r="AV320" s="13" t="s">
        <v>83</v>
      </c>
      <c r="AW320" s="13" t="s">
        <v>35</v>
      </c>
      <c r="AX320" s="13" t="s">
        <v>75</v>
      </c>
      <c r="AY320" s="203" t="s">
        <v>128</v>
      </c>
    </row>
    <row r="321" spans="1:65" s="14" customFormat="1">
      <c r="B321" s="204"/>
      <c r="C321" s="205"/>
      <c r="D321" s="195" t="s">
        <v>140</v>
      </c>
      <c r="E321" s="206" t="s">
        <v>28</v>
      </c>
      <c r="F321" s="207" t="s">
        <v>505</v>
      </c>
      <c r="G321" s="205"/>
      <c r="H321" s="208">
        <v>3.3149999999999999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140</v>
      </c>
      <c r="AU321" s="214" t="s">
        <v>85</v>
      </c>
      <c r="AV321" s="14" t="s">
        <v>85</v>
      </c>
      <c r="AW321" s="14" t="s">
        <v>35</v>
      </c>
      <c r="AX321" s="14" t="s">
        <v>83</v>
      </c>
      <c r="AY321" s="214" t="s">
        <v>128</v>
      </c>
    </row>
    <row r="322" spans="1:65" s="12" customFormat="1" ht="22.9" customHeight="1">
      <c r="B322" s="159"/>
      <c r="C322" s="160"/>
      <c r="D322" s="161" t="s">
        <v>74</v>
      </c>
      <c r="E322" s="173" t="s">
        <v>506</v>
      </c>
      <c r="F322" s="173" t="s">
        <v>507</v>
      </c>
      <c r="G322" s="160"/>
      <c r="H322" s="160"/>
      <c r="I322" s="163"/>
      <c r="J322" s="174">
        <f>BK322</f>
        <v>0</v>
      </c>
      <c r="K322" s="160"/>
      <c r="L322" s="165"/>
      <c r="M322" s="166"/>
      <c r="N322" s="167"/>
      <c r="O322" s="167"/>
      <c r="P322" s="168">
        <f>SUM(P323:P378)</f>
        <v>0</v>
      </c>
      <c r="Q322" s="167"/>
      <c r="R322" s="168">
        <f>SUM(R323:R378)</f>
        <v>0.23758437999999998</v>
      </c>
      <c r="S322" s="167"/>
      <c r="T322" s="169">
        <f>SUM(T323:T378)</f>
        <v>0</v>
      </c>
      <c r="AR322" s="170" t="s">
        <v>85</v>
      </c>
      <c r="AT322" s="171" t="s">
        <v>74</v>
      </c>
      <c r="AU322" s="171" t="s">
        <v>83</v>
      </c>
      <c r="AY322" s="170" t="s">
        <v>128</v>
      </c>
      <c r="BK322" s="172">
        <f>SUM(BK323:BK378)</f>
        <v>0</v>
      </c>
    </row>
    <row r="323" spans="1:65" s="2" customFormat="1" ht="16.5" customHeight="1">
      <c r="A323" s="36"/>
      <c r="B323" s="37"/>
      <c r="C323" s="175" t="s">
        <v>508</v>
      </c>
      <c r="D323" s="175" t="s">
        <v>131</v>
      </c>
      <c r="E323" s="176" t="s">
        <v>509</v>
      </c>
      <c r="F323" s="177" t="s">
        <v>510</v>
      </c>
      <c r="G323" s="178" t="s">
        <v>179</v>
      </c>
      <c r="H323" s="179">
        <v>195.27</v>
      </c>
      <c r="I323" s="180"/>
      <c r="J323" s="181">
        <f>ROUND(I323*H323,2)</f>
        <v>0</v>
      </c>
      <c r="K323" s="177" t="s">
        <v>135</v>
      </c>
      <c r="L323" s="41"/>
      <c r="M323" s="182" t="s">
        <v>28</v>
      </c>
      <c r="N323" s="183" t="s">
        <v>46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230</v>
      </c>
      <c r="AT323" s="186" t="s">
        <v>131</v>
      </c>
      <c r="AU323" s="186" t="s">
        <v>85</v>
      </c>
      <c r="AY323" s="19" t="s">
        <v>128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83</v>
      </c>
      <c r="BK323" s="187">
        <f>ROUND(I323*H323,2)</f>
        <v>0</v>
      </c>
      <c r="BL323" s="19" t="s">
        <v>230</v>
      </c>
      <c r="BM323" s="186" t="s">
        <v>511</v>
      </c>
    </row>
    <row r="324" spans="1:65" s="2" customFormat="1">
      <c r="A324" s="36"/>
      <c r="B324" s="37"/>
      <c r="C324" s="38"/>
      <c r="D324" s="188" t="s">
        <v>138</v>
      </c>
      <c r="E324" s="38"/>
      <c r="F324" s="189" t="s">
        <v>512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138</v>
      </c>
      <c r="AU324" s="19" t="s">
        <v>85</v>
      </c>
    </row>
    <row r="325" spans="1:65" s="13" customFormat="1">
      <c r="B325" s="193"/>
      <c r="C325" s="194"/>
      <c r="D325" s="195" t="s">
        <v>140</v>
      </c>
      <c r="E325" s="196" t="s">
        <v>28</v>
      </c>
      <c r="F325" s="197" t="s">
        <v>141</v>
      </c>
      <c r="G325" s="194"/>
      <c r="H325" s="196" t="s">
        <v>28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140</v>
      </c>
      <c r="AU325" s="203" t="s">
        <v>85</v>
      </c>
      <c r="AV325" s="13" t="s">
        <v>83</v>
      </c>
      <c r="AW325" s="13" t="s">
        <v>35</v>
      </c>
      <c r="AX325" s="13" t="s">
        <v>75</v>
      </c>
      <c r="AY325" s="203" t="s">
        <v>128</v>
      </c>
    </row>
    <row r="326" spans="1:65" s="14" customFormat="1">
      <c r="B326" s="204"/>
      <c r="C326" s="205"/>
      <c r="D326" s="195" t="s">
        <v>140</v>
      </c>
      <c r="E326" s="206" t="s">
        <v>28</v>
      </c>
      <c r="F326" s="207" t="s">
        <v>513</v>
      </c>
      <c r="G326" s="205"/>
      <c r="H326" s="208">
        <v>15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140</v>
      </c>
      <c r="AU326" s="214" t="s">
        <v>85</v>
      </c>
      <c r="AV326" s="14" t="s">
        <v>85</v>
      </c>
      <c r="AW326" s="14" t="s">
        <v>35</v>
      </c>
      <c r="AX326" s="14" t="s">
        <v>75</v>
      </c>
      <c r="AY326" s="214" t="s">
        <v>128</v>
      </c>
    </row>
    <row r="327" spans="1:65" s="14" customFormat="1">
      <c r="B327" s="204"/>
      <c r="C327" s="205"/>
      <c r="D327" s="195" t="s">
        <v>140</v>
      </c>
      <c r="E327" s="206" t="s">
        <v>28</v>
      </c>
      <c r="F327" s="207" t="s">
        <v>514</v>
      </c>
      <c r="G327" s="205"/>
      <c r="H327" s="208">
        <v>180.27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140</v>
      </c>
      <c r="AU327" s="214" t="s">
        <v>85</v>
      </c>
      <c r="AV327" s="14" t="s">
        <v>85</v>
      </c>
      <c r="AW327" s="14" t="s">
        <v>35</v>
      </c>
      <c r="AX327" s="14" t="s">
        <v>75</v>
      </c>
      <c r="AY327" s="214" t="s">
        <v>128</v>
      </c>
    </row>
    <row r="328" spans="1:65" s="15" customFormat="1">
      <c r="B328" s="225"/>
      <c r="C328" s="226"/>
      <c r="D328" s="195" t="s">
        <v>140</v>
      </c>
      <c r="E328" s="227" t="s">
        <v>28</v>
      </c>
      <c r="F328" s="228" t="s">
        <v>163</v>
      </c>
      <c r="G328" s="226"/>
      <c r="H328" s="229">
        <v>195.27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140</v>
      </c>
      <c r="AU328" s="235" t="s">
        <v>85</v>
      </c>
      <c r="AV328" s="15" t="s">
        <v>136</v>
      </c>
      <c r="AW328" s="15" t="s">
        <v>35</v>
      </c>
      <c r="AX328" s="15" t="s">
        <v>83</v>
      </c>
      <c r="AY328" s="235" t="s">
        <v>128</v>
      </c>
    </row>
    <row r="329" spans="1:65" s="2" customFormat="1" ht="16.5" customHeight="1">
      <c r="A329" s="36"/>
      <c r="B329" s="37"/>
      <c r="C329" s="215" t="s">
        <v>515</v>
      </c>
      <c r="D329" s="215" t="s">
        <v>143</v>
      </c>
      <c r="E329" s="216" t="s">
        <v>516</v>
      </c>
      <c r="F329" s="217" t="s">
        <v>517</v>
      </c>
      <c r="G329" s="218" t="s">
        <v>179</v>
      </c>
      <c r="H329" s="219">
        <v>205.03399999999999</v>
      </c>
      <c r="I329" s="220"/>
      <c r="J329" s="221">
        <f>ROUND(I329*H329,2)</f>
        <v>0</v>
      </c>
      <c r="K329" s="217" t="s">
        <v>135</v>
      </c>
      <c r="L329" s="222"/>
      <c r="M329" s="223" t="s">
        <v>28</v>
      </c>
      <c r="N329" s="224" t="s">
        <v>46</v>
      </c>
      <c r="O329" s="66"/>
      <c r="P329" s="184">
        <f>O329*H329</f>
        <v>0</v>
      </c>
      <c r="Q329" s="184">
        <v>1.0000000000000001E-5</v>
      </c>
      <c r="R329" s="184">
        <f>Q329*H329</f>
        <v>2.0503399999999999E-3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313</v>
      </c>
      <c r="AT329" s="186" t="s">
        <v>143</v>
      </c>
      <c r="AU329" s="186" t="s">
        <v>85</v>
      </c>
      <c r="AY329" s="19" t="s">
        <v>128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83</v>
      </c>
      <c r="BK329" s="187">
        <f>ROUND(I329*H329,2)</f>
        <v>0</v>
      </c>
      <c r="BL329" s="19" t="s">
        <v>230</v>
      </c>
      <c r="BM329" s="186" t="s">
        <v>518</v>
      </c>
    </row>
    <row r="330" spans="1:65" s="14" customFormat="1">
      <c r="B330" s="204"/>
      <c r="C330" s="205"/>
      <c r="D330" s="195" t="s">
        <v>140</v>
      </c>
      <c r="E330" s="205"/>
      <c r="F330" s="207" t="s">
        <v>519</v>
      </c>
      <c r="G330" s="205"/>
      <c r="H330" s="208">
        <v>205.03399999999999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140</v>
      </c>
      <c r="AU330" s="214" t="s">
        <v>85</v>
      </c>
      <c r="AV330" s="14" t="s">
        <v>85</v>
      </c>
      <c r="AW330" s="14" t="s">
        <v>4</v>
      </c>
      <c r="AX330" s="14" t="s">
        <v>83</v>
      </c>
      <c r="AY330" s="214" t="s">
        <v>128</v>
      </c>
    </row>
    <row r="331" spans="1:65" s="2" customFormat="1" ht="24.2" customHeight="1">
      <c r="A331" s="36"/>
      <c r="B331" s="37"/>
      <c r="C331" s="175" t="s">
        <v>520</v>
      </c>
      <c r="D331" s="175" t="s">
        <v>131</v>
      </c>
      <c r="E331" s="176" t="s">
        <v>521</v>
      </c>
      <c r="F331" s="177" t="s">
        <v>522</v>
      </c>
      <c r="G331" s="178" t="s">
        <v>179</v>
      </c>
      <c r="H331" s="179">
        <v>100</v>
      </c>
      <c r="I331" s="180"/>
      <c r="J331" s="181">
        <f>ROUND(I331*H331,2)</f>
        <v>0</v>
      </c>
      <c r="K331" s="177" t="s">
        <v>135</v>
      </c>
      <c r="L331" s="41"/>
      <c r="M331" s="182" t="s">
        <v>28</v>
      </c>
      <c r="N331" s="183" t="s">
        <v>46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230</v>
      </c>
      <c r="AT331" s="186" t="s">
        <v>131</v>
      </c>
      <c r="AU331" s="186" t="s">
        <v>85</v>
      </c>
      <c r="AY331" s="19" t="s">
        <v>128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83</v>
      </c>
      <c r="BK331" s="187">
        <f>ROUND(I331*H331,2)</f>
        <v>0</v>
      </c>
      <c r="BL331" s="19" t="s">
        <v>230</v>
      </c>
      <c r="BM331" s="186" t="s">
        <v>523</v>
      </c>
    </row>
    <row r="332" spans="1:65" s="2" customFormat="1">
      <c r="A332" s="36"/>
      <c r="B332" s="37"/>
      <c r="C332" s="38"/>
      <c r="D332" s="188" t="s">
        <v>138</v>
      </c>
      <c r="E332" s="38"/>
      <c r="F332" s="189" t="s">
        <v>524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138</v>
      </c>
      <c r="AU332" s="19" t="s">
        <v>85</v>
      </c>
    </row>
    <row r="333" spans="1:65" s="2" customFormat="1" ht="16.5" customHeight="1">
      <c r="A333" s="36"/>
      <c r="B333" s="37"/>
      <c r="C333" s="215" t="s">
        <v>525</v>
      </c>
      <c r="D333" s="215" t="s">
        <v>143</v>
      </c>
      <c r="E333" s="216" t="s">
        <v>516</v>
      </c>
      <c r="F333" s="217" t="s">
        <v>517</v>
      </c>
      <c r="G333" s="218" t="s">
        <v>179</v>
      </c>
      <c r="H333" s="219">
        <v>105</v>
      </c>
      <c r="I333" s="220"/>
      <c r="J333" s="221">
        <f>ROUND(I333*H333,2)</f>
        <v>0</v>
      </c>
      <c r="K333" s="217" t="s">
        <v>135</v>
      </c>
      <c r="L333" s="222"/>
      <c r="M333" s="223" t="s">
        <v>28</v>
      </c>
      <c r="N333" s="224" t="s">
        <v>46</v>
      </c>
      <c r="O333" s="66"/>
      <c r="P333" s="184">
        <f>O333*H333</f>
        <v>0</v>
      </c>
      <c r="Q333" s="184">
        <v>1.0000000000000001E-5</v>
      </c>
      <c r="R333" s="184">
        <f>Q333*H333</f>
        <v>1.0500000000000002E-3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313</v>
      </c>
      <c r="AT333" s="186" t="s">
        <v>143</v>
      </c>
      <c r="AU333" s="186" t="s">
        <v>85</v>
      </c>
      <c r="AY333" s="19" t="s">
        <v>128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83</v>
      </c>
      <c r="BK333" s="187">
        <f>ROUND(I333*H333,2)</f>
        <v>0</v>
      </c>
      <c r="BL333" s="19" t="s">
        <v>230</v>
      </c>
      <c r="BM333" s="186" t="s">
        <v>526</v>
      </c>
    </row>
    <row r="334" spans="1:65" s="14" customFormat="1">
      <c r="B334" s="204"/>
      <c r="C334" s="205"/>
      <c r="D334" s="195" t="s">
        <v>140</v>
      </c>
      <c r="E334" s="205"/>
      <c r="F334" s="207" t="s">
        <v>527</v>
      </c>
      <c r="G334" s="205"/>
      <c r="H334" s="208">
        <v>105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140</v>
      </c>
      <c r="AU334" s="214" t="s">
        <v>85</v>
      </c>
      <c r="AV334" s="14" t="s">
        <v>85</v>
      </c>
      <c r="AW334" s="14" t="s">
        <v>4</v>
      </c>
      <c r="AX334" s="14" t="s">
        <v>83</v>
      </c>
      <c r="AY334" s="214" t="s">
        <v>128</v>
      </c>
    </row>
    <row r="335" spans="1:65" s="2" customFormat="1" ht="16.5" customHeight="1">
      <c r="A335" s="36"/>
      <c r="B335" s="37"/>
      <c r="C335" s="175" t="s">
        <v>528</v>
      </c>
      <c r="D335" s="175" t="s">
        <v>131</v>
      </c>
      <c r="E335" s="176" t="s">
        <v>529</v>
      </c>
      <c r="F335" s="177" t="s">
        <v>530</v>
      </c>
      <c r="G335" s="178" t="s">
        <v>179</v>
      </c>
      <c r="H335" s="179">
        <v>495.86799999999999</v>
      </c>
      <c r="I335" s="180"/>
      <c r="J335" s="181">
        <f>ROUND(I335*H335,2)</f>
        <v>0</v>
      </c>
      <c r="K335" s="177" t="s">
        <v>135</v>
      </c>
      <c r="L335" s="41"/>
      <c r="M335" s="182" t="s">
        <v>28</v>
      </c>
      <c r="N335" s="183" t="s">
        <v>46</v>
      </c>
      <c r="O335" s="66"/>
      <c r="P335" s="184">
        <f>O335*H335</f>
        <v>0</v>
      </c>
      <c r="Q335" s="184">
        <v>2.0000000000000001E-4</v>
      </c>
      <c r="R335" s="184">
        <f>Q335*H335</f>
        <v>9.9173600000000001E-2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230</v>
      </c>
      <c r="AT335" s="186" t="s">
        <v>131</v>
      </c>
      <c r="AU335" s="186" t="s">
        <v>85</v>
      </c>
      <c r="AY335" s="19" t="s">
        <v>128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83</v>
      </c>
      <c r="BK335" s="187">
        <f>ROUND(I335*H335,2)</f>
        <v>0</v>
      </c>
      <c r="BL335" s="19" t="s">
        <v>230</v>
      </c>
      <c r="BM335" s="186" t="s">
        <v>531</v>
      </c>
    </row>
    <row r="336" spans="1:65" s="2" customFormat="1">
      <c r="A336" s="36"/>
      <c r="B336" s="37"/>
      <c r="C336" s="38"/>
      <c r="D336" s="188" t="s">
        <v>138</v>
      </c>
      <c r="E336" s="38"/>
      <c r="F336" s="189" t="s">
        <v>532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138</v>
      </c>
      <c r="AU336" s="19" t="s">
        <v>85</v>
      </c>
    </row>
    <row r="337" spans="2:51" s="13" customFormat="1">
      <c r="B337" s="193"/>
      <c r="C337" s="194"/>
      <c r="D337" s="195" t="s">
        <v>140</v>
      </c>
      <c r="E337" s="196" t="s">
        <v>28</v>
      </c>
      <c r="F337" s="197" t="s">
        <v>141</v>
      </c>
      <c r="G337" s="194"/>
      <c r="H337" s="196" t="s">
        <v>28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140</v>
      </c>
      <c r="AU337" s="203" t="s">
        <v>85</v>
      </c>
      <c r="AV337" s="13" t="s">
        <v>83</v>
      </c>
      <c r="AW337" s="13" t="s">
        <v>35</v>
      </c>
      <c r="AX337" s="13" t="s">
        <v>75</v>
      </c>
      <c r="AY337" s="203" t="s">
        <v>128</v>
      </c>
    </row>
    <row r="338" spans="2:51" s="13" customFormat="1">
      <c r="B338" s="193"/>
      <c r="C338" s="194"/>
      <c r="D338" s="195" t="s">
        <v>140</v>
      </c>
      <c r="E338" s="196" t="s">
        <v>28</v>
      </c>
      <c r="F338" s="197" t="s">
        <v>533</v>
      </c>
      <c r="G338" s="194"/>
      <c r="H338" s="196" t="s">
        <v>28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140</v>
      </c>
      <c r="AU338" s="203" t="s">
        <v>85</v>
      </c>
      <c r="AV338" s="13" t="s">
        <v>83</v>
      </c>
      <c r="AW338" s="13" t="s">
        <v>35</v>
      </c>
      <c r="AX338" s="13" t="s">
        <v>75</v>
      </c>
      <c r="AY338" s="203" t="s">
        <v>128</v>
      </c>
    </row>
    <row r="339" spans="2:51" s="13" customFormat="1">
      <c r="B339" s="193"/>
      <c r="C339" s="194"/>
      <c r="D339" s="195" t="s">
        <v>140</v>
      </c>
      <c r="E339" s="196" t="s">
        <v>28</v>
      </c>
      <c r="F339" s="197" t="s">
        <v>330</v>
      </c>
      <c r="G339" s="194"/>
      <c r="H339" s="196" t="s">
        <v>28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140</v>
      </c>
      <c r="AU339" s="203" t="s">
        <v>85</v>
      </c>
      <c r="AV339" s="13" t="s">
        <v>83</v>
      </c>
      <c r="AW339" s="13" t="s">
        <v>35</v>
      </c>
      <c r="AX339" s="13" t="s">
        <v>75</v>
      </c>
      <c r="AY339" s="203" t="s">
        <v>128</v>
      </c>
    </row>
    <row r="340" spans="2:51" s="14" customFormat="1">
      <c r="B340" s="204"/>
      <c r="C340" s="205"/>
      <c r="D340" s="195" t="s">
        <v>140</v>
      </c>
      <c r="E340" s="206" t="s">
        <v>28</v>
      </c>
      <c r="F340" s="207" t="s">
        <v>534</v>
      </c>
      <c r="G340" s="205"/>
      <c r="H340" s="208">
        <v>156.21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140</v>
      </c>
      <c r="AU340" s="214" t="s">
        <v>85</v>
      </c>
      <c r="AV340" s="14" t="s">
        <v>85</v>
      </c>
      <c r="AW340" s="14" t="s">
        <v>35</v>
      </c>
      <c r="AX340" s="14" t="s">
        <v>75</v>
      </c>
      <c r="AY340" s="214" t="s">
        <v>128</v>
      </c>
    </row>
    <row r="341" spans="2:51" s="14" customFormat="1">
      <c r="B341" s="204"/>
      <c r="C341" s="205"/>
      <c r="D341" s="195" t="s">
        <v>140</v>
      </c>
      <c r="E341" s="206" t="s">
        <v>28</v>
      </c>
      <c r="F341" s="207" t="s">
        <v>535</v>
      </c>
      <c r="G341" s="205"/>
      <c r="H341" s="208">
        <v>15.96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140</v>
      </c>
      <c r="AU341" s="214" t="s">
        <v>85</v>
      </c>
      <c r="AV341" s="14" t="s">
        <v>85</v>
      </c>
      <c r="AW341" s="14" t="s">
        <v>35</v>
      </c>
      <c r="AX341" s="14" t="s">
        <v>75</v>
      </c>
      <c r="AY341" s="214" t="s">
        <v>128</v>
      </c>
    </row>
    <row r="342" spans="2:51" s="14" customFormat="1">
      <c r="B342" s="204"/>
      <c r="C342" s="205"/>
      <c r="D342" s="195" t="s">
        <v>140</v>
      </c>
      <c r="E342" s="206" t="s">
        <v>28</v>
      </c>
      <c r="F342" s="207" t="s">
        <v>536</v>
      </c>
      <c r="G342" s="205"/>
      <c r="H342" s="208">
        <v>-18.988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140</v>
      </c>
      <c r="AU342" s="214" t="s">
        <v>85</v>
      </c>
      <c r="AV342" s="14" t="s">
        <v>85</v>
      </c>
      <c r="AW342" s="14" t="s">
        <v>35</v>
      </c>
      <c r="AX342" s="14" t="s">
        <v>75</v>
      </c>
      <c r="AY342" s="214" t="s">
        <v>128</v>
      </c>
    </row>
    <row r="343" spans="2:51" s="14" customFormat="1">
      <c r="B343" s="204"/>
      <c r="C343" s="205"/>
      <c r="D343" s="195" t="s">
        <v>140</v>
      </c>
      <c r="E343" s="206" t="s">
        <v>28</v>
      </c>
      <c r="F343" s="207" t="s">
        <v>537</v>
      </c>
      <c r="G343" s="205"/>
      <c r="H343" s="208">
        <v>-30.042000000000002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140</v>
      </c>
      <c r="AU343" s="214" t="s">
        <v>85</v>
      </c>
      <c r="AV343" s="14" t="s">
        <v>85</v>
      </c>
      <c r="AW343" s="14" t="s">
        <v>35</v>
      </c>
      <c r="AX343" s="14" t="s">
        <v>75</v>
      </c>
      <c r="AY343" s="214" t="s">
        <v>128</v>
      </c>
    </row>
    <row r="344" spans="2:51" s="14" customFormat="1">
      <c r="B344" s="204"/>
      <c r="C344" s="205"/>
      <c r="D344" s="195" t="s">
        <v>140</v>
      </c>
      <c r="E344" s="206" t="s">
        <v>28</v>
      </c>
      <c r="F344" s="207" t="s">
        <v>538</v>
      </c>
      <c r="G344" s="205"/>
      <c r="H344" s="208">
        <v>9.0980000000000008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140</v>
      </c>
      <c r="AU344" s="214" t="s">
        <v>85</v>
      </c>
      <c r="AV344" s="14" t="s">
        <v>85</v>
      </c>
      <c r="AW344" s="14" t="s">
        <v>35</v>
      </c>
      <c r="AX344" s="14" t="s">
        <v>75</v>
      </c>
      <c r="AY344" s="214" t="s">
        <v>128</v>
      </c>
    </row>
    <row r="345" spans="2:51" s="13" customFormat="1">
      <c r="B345" s="193"/>
      <c r="C345" s="194"/>
      <c r="D345" s="195" t="s">
        <v>140</v>
      </c>
      <c r="E345" s="196" t="s">
        <v>28</v>
      </c>
      <c r="F345" s="197" t="s">
        <v>539</v>
      </c>
      <c r="G345" s="194"/>
      <c r="H345" s="196" t="s">
        <v>28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140</v>
      </c>
      <c r="AU345" s="203" t="s">
        <v>85</v>
      </c>
      <c r="AV345" s="13" t="s">
        <v>83</v>
      </c>
      <c r="AW345" s="13" t="s">
        <v>35</v>
      </c>
      <c r="AX345" s="13" t="s">
        <v>75</v>
      </c>
      <c r="AY345" s="203" t="s">
        <v>128</v>
      </c>
    </row>
    <row r="346" spans="2:51" s="14" customFormat="1">
      <c r="B346" s="204"/>
      <c r="C346" s="205"/>
      <c r="D346" s="195" t="s">
        <v>140</v>
      </c>
      <c r="E346" s="206" t="s">
        <v>28</v>
      </c>
      <c r="F346" s="207" t="s">
        <v>540</v>
      </c>
      <c r="G346" s="205"/>
      <c r="H346" s="208">
        <v>42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140</v>
      </c>
      <c r="AU346" s="214" t="s">
        <v>85</v>
      </c>
      <c r="AV346" s="14" t="s">
        <v>85</v>
      </c>
      <c r="AW346" s="14" t="s">
        <v>35</v>
      </c>
      <c r="AX346" s="14" t="s">
        <v>75</v>
      </c>
      <c r="AY346" s="214" t="s">
        <v>128</v>
      </c>
    </row>
    <row r="347" spans="2:51" s="14" customFormat="1">
      <c r="B347" s="204"/>
      <c r="C347" s="205"/>
      <c r="D347" s="195" t="s">
        <v>140</v>
      </c>
      <c r="E347" s="206" t="s">
        <v>28</v>
      </c>
      <c r="F347" s="207" t="s">
        <v>541</v>
      </c>
      <c r="G347" s="205"/>
      <c r="H347" s="208">
        <v>-6.06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140</v>
      </c>
      <c r="AU347" s="214" t="s">
        <v>85</v>
      </c>
      <c r="AV347" s="14" t="s">
        <v>85</v>
      </c>
      <c r="AW347" s="14" t="s">
        <v>35</v>
      </c>
      <c r="AX347" s="14" t="s">
        <v>75</v>
      </c>
      <c r="AY347" s="214" t="s">
        <v>128</v>
      </c>
    </row>
    <row r="348" spans="2:51" s="14" customFormat="1">
      <c r="B348" s="204"/>
      <c r="C348" s="205"/>
      <c r="D348" s="195" t="s">
        <v>140</v>
      </c>
      <c r="E348" s="206" t="s">
        <v>28</v>
      </c>
      <c r="F348" s="207" t="s">
        <v>542</v>
      </c>
      <c r="G348" s="205"/>
      <c r="H348" s="208">
        <v>-2.5739999999999998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140</v>
      </c>
      <c r="AU348" s="214" t="s">
        <v>85</v>
      </c>
      <c r="AV348" s="14" t="s">
        <v>85</v>
      </c>
      <c r="AW348" s="14" t="s">
        <v>35</v>
      </c>
      <c r="AX348" s="14" t="s">
        <v>75</v>
      </c>
      <c r="AY348" s="214" t="s">
        <v>128</v>
      </c>
    </row>
    <row r="349" spans="2:51" s="14" customFormat="1">
      <c r="B349" s="204"/>
      <c r="C349" s="205"/>
      <c r="D349" s="195" t="s">
        <v>140</v>
      </c>
      <c r="E349" s="206" t="s">
        <v>28</v>
      </c>
      <c r="F349" s="207" t="s">
        <v>543</v>
      </c>
      <c r="G349" s="205"/>
      <c r="H349" s="208">
        <v>1.006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140</v>
      </c>
      <c r="AU349" s="214" t="s">
        <v>85</v>
      </c>
      <c r="AV349" s="14" t="s">
        <v>85</v>
      </c>
      <c r="AW349" s="14" t="s">
        <v>35</v>
      </c>
      <c r="AX349" s="14" t="s">
        <v>75</v>
      </c>
      <c r="AY349" s="214" t="s">
        <v>128</v>
      </c>
    </row>
    <row r="350" spans="2:51" s="13" customFormat="1">
      <c r="B350" s="193"/>
      <c r="C350" s="194"/>
      <c r="D350" s="195" t="s">
        <v>140</v>
      </c>
      <c r="E350" s="196" t="s">
        <v>28</v>
      </c>
      <c r="F350" s="197" t="s">
        <v>544</v>
      </c>
      <c r="G350" s="194"/>
      <c r="H350" s="196" t="s">
        <v>28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140</v>
      </c>
      <c r="AU350" s="203" t="s">
        <v>85</v>
      </c>
      <c r="AV350" s="13" t="s">
        <v>83</v>
      </c>
      <c r="AW350" s="13" t="s">
        <v>35</v>
      </c>
      <c r="AX350" s="13" t="s">
        <v>75</v>
      </c>
      <c r="AY350" s="203" t="s">
        <v>128</v>
      </c>
    </row>
    <row r="351" spans="2:51" s="14" customFormat="1">
      <c r="B351" s="204"/>
      <c r="C351" s="205"/>
      <c r="D351" s="195" t="s">
        <v>140</v>
      </c>
      <c r="E351" s="206" t="s">
        <v>28</v>
      </c>
      <c r="F351" s="207" t="s">
        <v>545</v>
      </c>
      <c r="G351" s="205"/>
      <c r="H351" s="208">
        <v>47.04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140</v>
      </c>
      <c r="AU351" s="214" t="s">
        <v>85</v>
      </c>
      <c r="AV351" s="14" t="s">
        <v>85</v>
      </c>
      <c r="AW351" s="14" t="s">
        <v>35</v>
      </c>
      <c r="AX351" s="14" t="s">
        <v>75</v>
      </c>
      <c r="AY351" s="214" t="s">
        <v>128</v>
      </c>
    </row>
    <row r="352" spans="2:51" s="14" customFormat="1">
      <c r="B352" s="204"/>
      <c r="C352" s="205"/>
      <c r="D352" s="195" t="s">
        <v>140</v>
      </c>
      <c r="E352" s="206" t="s">
        <v>28</v>
      </c>
      <c r="F352" s="207" t="s">
        <v>546</v>
      </c>
      <c r="G352" s="205"/>
      <c r="H352" s="208">
        <v>-2.02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140</v>
      </c>
      <c r="AU352" s="214" t="s">
        <v>85</v>
      </c>
      <c r="AV352" s="14" t="s">
        <v>85</v>
      </c>
      <c r="AW352" s="14" t="s">
        <v>35</v>
      </c>
      <c r="AX352" s="14" t="s">
        <v>75</v>
      </c>
      <c r="AY352" s="214" t="s">
        <v>128</v>
      </c>
    </row>
    <row r="353" spans="2:51" s="14" customFormat="1">
      <c r="B353" s="204"/>
      <c r="C353" s="205"/>
      <c r="D353" s="195" t="s">
        <v>140</v>
      </c>
      <c r="E353" s="206" t="s">
        <v>28</v>
      </c>
      <c r="F353" s="207" t="s">
        <v>547</v>
      </c>
      <c r="G353" s="205"/>
      <c r="H353" s="208">
        <v>-3.9239999999999999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140</v>
      </c>
      <c r="AU353" s="214" t="s">
        <v>85</v>
      </c>
      <c r="AV353" s="14" t="s">
        <v>85</v>
      </c>
      <c r="AW353" s="14" t="s">
        <v>35</v>
      </c>
      <c r="AX353" s="14" t="s">
        <v>75</v>
      </c>
      <c r="AY353" s="214" t="s">
        <v>128</v>
      </c>
    </row>
    <row r="354" spans="2:51" s="14" customFormat="1">
      <c r="B354" s="204"/>
      <c r="C354" s="205"/>
      <c r="D354" s="195" t="s">
        <v>140</v>
      </c>
      <c r="E354" s="206" t="s">
        <v>28</v>
      </c>
      <c r="F354" s="207" t="s">
        <v>548</v>
      </c>
      <c r="G354" s="205"/>
      <c r="H354" s="208">
        <v>1.1559999999999999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140</v>
      </c>
      <c r="AU354" s="214" t="s">
        <v>85</v>
      </c>
      <c r="AV354" s="14" t="s">
        <v>85</v>
      </c>
      <c r="AW354" s="14" t="s">
        <v>35</v>
      </c>
      <c r="AX354" s="14" t="s">
        <v>75</v>
      </c>
      <c r="AY354" s="214" t="s">
        <v>128</v>
      </c>
    </row>
    <row r="355" spans="2:51" s="13" customFormat="1">
      <c r="B355" s="193"/>
      <c r="C355" s="194"/>
      <c r="D355" s="195" t="s">
        <v>140</v>
      </c>
      <c r="E355" s="196" t="s">
        <v>28</v>
      </c>
      <c r="F355" s="197" t="s">
        <v>549</v>
      </c>
      <c r="G355" s="194"/>
      <c r="H355" s="196" t="s">
        <v>28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140</v>
      </c>
      <c r="AU355" s="203" t="s">
        <v>85</v>
      </c>
      <c r="AV355" s="13" t="s">
        <v>83</v>
      </c>
      <c r="AW355" s="13" t="s">
        <v>35</v>
      </c>
      <c r="AX355" s="13" t="s">
        <v>75</v>
      </c>
      <c r="AY355" s="203" t="s">
        <v>128</v>
      </c>
    </row>
    <row r="356" spans="2:51" s="14" customFormat="1">
      <c r="B356" s="204"/>
      <c r="C356" s="205"/>
      <c r="D356" s="195" t="s">
        <v>140</v>
      </c>
      <c r="E356" s="206" t="s">
        <v>28</v>
      </c>
      <c r="F356" s="207" t="s">
        <v>550</v>
      </c>
      <c r="G356" s="205"/>
      <c r="H356" s="208">
        <v>45.93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140</v>
      </c>
      <c r="AU356" s="214" t="s">
        <v>85</v>
      </c>
      <c r="AV356" s="14" t="s">
        <v>85</v>
      </c>
      <c r="AW356" s="14" t="s">
        <v>35</v>
      </c>
      <c r="AX356" s="14" t="s">
        <v>75</v>
      </c>
      <c r="AY356" s="214" t="s">
        <v>128</v>
      </c>
    </row>
    <row r="357" spans="2:51" s="14" customFormat="1">
      <c r="B357" s="204"/>
      <c r="C357" s="205"/>
      <c r="D357" s="195" t="s">
        <v>140</v>
      </c>
      <c r="E357" s="206" t="s">
        <v>28</v>
      </c>
      <c r="F357" s="207" t="s">
        <v>551</v>
      </c>
      <c r="G357" s="205"/>
      <c r="H357" s="208">
        <v>-5.4539999999999997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140</v>
      </c>
      <c r="AU357" s="214" t="s">
        <v>85</v>
      </c>
      <c r="AV357" s="14" t="s">
        <v>85</v>
      </c>
      <c r="AW357" s="14" t="s">
        <v>35</v>
      </c>
      <c r="AX357" s="14" t="s">
        <v>75</v>
      </c>
      <c r="AY357" s="214" t="s">
        <v>128</v>
      </c>
    </row>
    <row r="358" spans="2:51" s="13" customFormat="1">
      <c r="B358" s="193"/>
      <c r="C358" s="194"/>
      <c r="D358" s="195" t="s">
        <v>140</v>
      </c>
      <c r="E358" s="196" t="s">
        <v>28</v>
      </c>
      <c r="F358" s="197" t="s">
        <v>552</v>
      </c>
      <c r="G358" s="194"/>
      <c r="H358" s="196" t="s">
        <v>28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140</v>
      </c>
      <c r="AU358" s="203" t="s">
        <v>85</v>
      </c>
      <c r="AV358" s="13" t="s">
        <v>83</v>
      </c>
      <c r="AW358" s="13" t="s">
        <v>35</v>
      </c>
      <c r="AX358" s="13" t="s">
        <v>75</v>
      </c>
      <c r="AY358" s="203" t="s">
        <v>128</v>
      </c>
    </row>
    <row r="359" spans="2:51" s="14" customFormat="1">
      <c r="B359" s="204"/>
      <c r="C359" s="205"/>
      <c r="D359" s="195" t="s">
        <v>140</v>
      </c>
      <c r="E359" s="206" t="s">
        <v>28</v>
      </c>
      <c r="F359" s="207" t="s">
        <v>553</v>
      </c>
      <c r="G359" s="205"/>
      <c r="H359" s="208">
        <v>37.5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140</v>
      </c>
      <c r="AU359" s="214" t="s">
        <v>85</v>
      </c>
      <c r="AV359" s="14" t="s">
        <v>85</v>
      </c>
      <c r="AW359" s="14" t="s">
        <v>35</v>
      </c>
      <c r="AX359" s="14" t="s">
        <v>75</v>
      </c>
      <c r="AY359" s="214" t="s">
        <v>128</v>
      </c>
    </row>
    <row r="360" spans="2:51" s="14" customFormat="1">
      <c r="B360" s="204"/>
      <c r="C360" s="205"/>
      <c r="D360" s="195" t="s">
        <v>140</v>
      </c>
      <c r="E360" s="206" t="s">
        <v>28</v>
      </c>
      <c r="F360" s="207" t="s">
        <v>546</v>
      </c>
      <c r="G360" s="205"/>
      <c r="H360" s="208">
        <v>-2.02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140</v>
      </c>
      <c r="AU360" s="214" t="s">
        <v>85</v>
      </c>
      <c r="AV360" s="14" t="s">
        <v>85</v>
      </c>
      <c r="AW360" s="14" t="s">
        <v>35</v>
      </c>
      <c r="AX360" s="14" t="s">
        <v>75</v>
      </c>
      <c r="AY360" s="214" t="s">
        <v>128</v>
      </c>
    </row>
    <row r="361" spans="2:51" s="14" customFormat="1">
      <c r="B361" s="204"/>
      <c r="C361" s="205"/>
      <c r="D361" s="195" t="s">
        <v>140</v>
      </c>
      <c r="E361" s="206" t="s">
        <v>28</v>
      </c>
      <c r="F361" s="207" t="s">
        <v>554</v>
      </c>
      <c r="G361" s="205"/>
      <c r="H361" s="208">
        <v>-1.54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140</v>
      </c>
      <c r="AU361" s="214" t="s">
        <v>85</v>
      </c>
      <c r="AV361" s="14" t="s">
        <v>85</v>
      </c>
      <c r="AW361" s="14" t="s">
        <v>35</v>
      </c>
      <c r="AX361" s="14" t="s">
        <v>75</v>
      </c>
      <c r="AY361" s="214" t="s">
        <v>128</v>
      </c>
    </row>
    <row r="362" spans="2:51" s="13" customFormat="1">
      <c r="B362" s="193"/>
      <c r="C362" s="194"/>
      <c r="D362" s="195" t="s">
        <v>140</v>
      </c>
      <c r="E362" s="196" t="s">
        <v>28</v>
      </c>
      <c r="F362" s="197" t="s">
        <v>555</v>
      </c>
      <c r="G362" s="194"/>
      <c r="H362" s="196" t="s">
        <v>28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140</v>
      </c>
      <c r="AU362" s="203" t="s">
        <v>85</v>
      </c>
      <c r="AV362" s="13" t="s">
        <v>83</v>
      </c>
      <c r="AW362" s="13" t="s">
        <v>35</v>
      </c>
      <c r="AX362" s="13" t="s">
        <v>75</v>
      </c>
      <c r="AY362" s="203" t="s">
        <v>128</v>
      </c>
    </row>
    <row r="363" spans="2:51" s="14" customFormat="1">
      <c r="B363" s="204"/>
      <c r="C363" s="205"/>
      <c r="D363" s="195" t="s">
        <v>140</v>
      </c>
      <c r="E363" s="206" t="s">
        <v>28</v>
      </c>
      <c r="F363" s="207" t="s">
        <v>556</v>
      </c>
      <c r="G363" s="205"/>
      <c r="H363" s="208">
        <v>22.98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140</v>
      </c>
      <c r="AU363" s="214" t="s">
        <v>85</v>
      </c>
      <c r="AV363" s="14" t="s">
        <v>85</v>
      </c>
      <c r="AW363" s="14" t="s">
        <v>35</v>
      </c>
      <c r="AX363" s="14" t="s">
        <v>75</v>
      </c>
      <c r="AY363" s="214" t="s">
        <v>128</v>
      </c>
    </row>
    <row r="364" spans="2:51" s="14" customFormat="1">
      <c r="B364" s="204"/>
      <c r="C364" s="205"/>
      <c r="D364" s="195" t="s">
        <v>140</v>
      </c>
      <c r="E364" s="206" t="s">
        <v>28</v>
      </c>
      <c r="F364" s="207" t="s">
        <v>546</v>
      </c>
      <c r="G364" s="205"/>
      <c r="H364" s="208">
        <v>-2.02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140</v>
      </c>
      <c r="AU364" s="214" t="s">
        <v>85</v>
      </c>
      <c r="AV364" s="14" t="s">
        <v>85</v>
      </c>
      <c r="AW364" s="14" t="s">
        <v>35</v>
      </c>
      <c r="AX364" s="14" t="s">
        <v>75</v>
      </c>
      <c r="AY364" s="214" t="s">
        <v>128</v>
      </c>
    </row>
    <row r="365" spans="2:51" s="13" customFormat="1">
      <c r="B365" s="193"/>
      <c r="C365" s="194"/>
      <c r="D365" s="195" t="s">
        <v>140</v>
      </c>
      <c r="E365" s="196" t="s">
        <v>28</v>
      </c>
      <c r="F365" s="197" t="s">
        <v>557</v>
      </c>
      <c r="G365" s="194"/>
      <c r="H365" s="196" t="s">
        <v>28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140</v>
      </c>
      <c r="AU365" s="203" t="s">
        <v>85</v>
      </c>
      <c r="AV365" s="13" t="s">
        <v>83</v>
      </c>
      <c r="AW365" s="13" t="s">
        <v>35</v>
      </c>
      <c r="AX365" s="13" t="s">
        <v>75</v>
      </c>
      <c r="AY365" s="203" t="s">
        <v>128</v>
      </c>
    </row>
    <row r="366" spans="2:51" s="14" customFormat="1">
      <c r="B366" s="204"/>
      <c r="C366" s="205"/>
      <c r="D366" s="195" t="s">
        <v>140</v>
      </c>
      <c r="E366" s="206" t="s">
        <v>28</v>
      </c>
      <c r="F366" s="207" t="s">
        <v>558</v>
      </c>
      <c r="G366" s="205"/>
      <c r="H366" s="208">
        <v>10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140</v>
      </c>
      <c r="AU366" s="214" t="s">
        <v>85</v>
      </c>
      <c r="AV366" s="14" t="s">
        <v>85</v>
      </c>
      <c r="AW366" s="14" t="s">
        <v>35</v>
      </c>
      <c r="AX366" s="14" t="s">
        <v>75</v>
      </c>
      <c r="AY366" s="214" t="s">
        <v>128</v>
      </c>
    </row>
    <row r="367" spans="2:51" s="13" customFormat="1">
      <c r="B367" s="193"/>
      <c r="C367" s="194"/>
      <c r="D367" s="195" t="s">
        <v>140</v>
      </c>
      <c r="E367" s="196" t="s">
        <v>28</v>
      </c>
      <c r="F367" s="197" t="s">
        <v>559</v>
      </c>
      <c r="G367" s="194"/>
      <c r="H367" s="196" t="s">
        <v>28</v>
      </c>
      <c r="I367" s="198"/>
      <c r="J367" s="194"/>
      <c r="K367" s="194"/>
      <c r="L367" s="199"/>
      <c r="M367" s="200"/>
      <c r="N367" s="201"/>
      <c r="O367" s="201"/>
      <c r="P367" s="201"/>
      <c r="Q367" s="201"/>
      <c r="R367" s="201"/>
      <c r="S367" s="201"/>
      <c r="T367" s="202"/>
      <c r="AT367" s="203" t="s">
        <v>140</v>
      </c>
      <c r="AU367" s="203" t="s">
        <v>85</v>
      </c>
      <c r="AV367" s="13" t="s">
        <v>83</v>
      </c>
      <c r="AW367" s="13" t="s">
        <v>35</v>
      </c>
      <c r="AX367" s="13" t="s">
        <v>75</v>
      </c>
      <c r="AY367" s="203" t="s">
        <v>128</v>
      </c>
    </row>
    <row r="368" spans="2:51" s="14" customFormat="1">
      <c r="B368" s="204"/>
      <c r="C368" s="205"/>
      <c r="D368" s="195" t="s">
        <v>140</v>
      </c>
      <c r="E368" s="206" t="s">
        <v>28</v>
      </c>
      <c r="F368" s="207" t="s">
        <v>560</v>
      </c>
      <c r="G368" s="205"/>
      <c r="H368" s="208">
        <v>5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140</v>
      </c>
      <c r="AU368" s="214" t="s">
        <v>85</v>
      </c>
      <c r="AV368" s="14" t="s">
        <v>85</v>
      </c>
      <c r="AW368" s="14" t="s">
        <v>35</v>
      </c>
      <c r="AX368" s="14" t="s">
        <v>75</v>
      </c>
      <c r="AY368" s="214" t="s">
        <v>128</v>
      </c>
    </row>
    <row r="369" spans="1:65" s="16" customFormat="1">
      <c r="B369" s="237"/>
      <c r="C369" s="238"/>
      <c r="D369" s="195" t="s">
        <v>140</v>
      </c>
      <c r="E369" s="239" t="s">
        <v>28</v>
      </c>
      <c r="F369" s="240" t="s">
        <v>561</v>
      </c>
      <c r="G369" s="238"/>
      <c r="H369" s="241">
        <v>319.238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140</v>
      </c>
      <c r="AU369" s="247" t="s">
        <v>85</v>
      </c>
      <c r="AV369" s="16" t="s">
        <v>129</v>
      </c>
      <c r="AW369" s="16" t="s">
        <v>35</v>
      </c>
      <c r="AX369" s="16" t="s">
        <v>75</v>
      </c>
      <c r="AY369" s="247" t="s">
        <v>128</v>
      </c>
    </row>
    <row r="370" spans="1:65" s="13" customFormat="1">
      <c r="B370" s="193"/>
      <c r="C370" s="194"/>
      <c r="D370" s="195" t="s">
        <v>140</v>
      </c>
      <c r="E370" s="196" t="s">
        <v>28</v>
      </c>
      <c r="F370" s="197" t="s">
        <v>562</v>
      </c>
      <c r="G370" s="194"/>
      <c r="H370" s="196" t="s">
        <v>28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140</v>
      </c>
      <c r="AU370" s="203" t="s">
        <v>85</v>
      </c>
      <c r="AV370" s="13" t="s">
        <v>83</v>
      </c>
      <c r="AW370" s="13" t="s">
        <v>35</v>
      </c>
      <c r="AX370" s="13" t="s">
        <v>75</v>
      </c>
      <c r="AY370" s="203" t="s">
        <v>128</v>
      </c>
    </row>
    <row r="371" spans="1:65" s="14" customFormat="1">
      <c r="B371" s="204"/>
      <c r="C371" s="205"/>
      <c r="D371" s="195" t="s">
        <v>140</v>
      </c>
      <c r="E371" s="206" t="s">
        <v>28</v>
      </c>
      <c r="F371" s="207" t="s">
        <v>563</v>
      </c>
      <c r="G371" s="205"/>
      <c r="H371" s="208">
        <v>176.63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140</v>
      </c>
      <c r="AU371" s="214" t="s">
        <v>85</v>
      </c>
      <c r="AV371" s="14" t="s">
        <v>85</v>
      </c>
      <c r="AW371" s="14" t="s">
        <v>35</v>
      </c>
      <c r="AX371" s="14" t="s">
        <v>75</v>
      </c>
      <c r="AY371" s="214" t="s">
        <v>128</v>
      </c>
    </row>
    <row r="372" spans="1:65" s="15" customFormat="1">
      <c r="B372" s="225"/>
      <c r="C372" s="226"/>
      <c r="D372" s="195" t="s">
        <v>140</v>
      </c>
      <c r="E372" s="227" t="s">
        <v>28</v>
      </c>
      <c r="F372" s="228" t="s">
        <v>163</v>
      </c>
      <c r="G372" s="226"/>
      <c r="H372" s="229">
        <v>495.86799999999999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140</v>
      </c>
      <c r="AU372" s="235" t="s">
        <v>85</v>
      </c>
      <c r="AV372" s="15" t="s">
        <v>136</v>
      </c>
      <c r="AW372" s="15" t="s">
        <v>35</v>
      </c>
      <c r="AX372" s="15" t="s">
        <v>83</v>
      </c>
      <c r="AY372" s="235" t="s">
        <v>128</v>
      </c>
    </row>
    <row r="373" spans="1:65" s="2" customFormat="1" ht="24.2" customHeight="1">
      <c r="A373" s="36"/>
      <c r="B373" s="37"/>
      <c r="C373" s="175" t="s">
        <v>564</v>
      </c>
      <c r="D373" s="175" t="s">
        <v>131</v>
      </c>
      <c r="E373" s="176" t="s">
        <v>565</v>
      </c>
      <c r="F373" s="177" t="s">
        <v>566</v>
      </c>
      <c r="G373" s="178" t="s">
        <v>179</v>
      </c>
      <c r="H373" s="179">
        <v>495.86799999999999</v>
      </c>
      <c r="I373" s="180"/>
      <c r="J373" s="181">
        <f>ROUND(I373*H373,2)</f>
        <v>0</v>
      </c>
      <c r="K373" s="177" t="s">
        <v>135</v>
      </c>
      <c r="L373" s="41"/>
      <c r="M373" s="182" t="s">
        <v>28</v>
      </c>
      <c r="N373" s="183" t="s">
        <v>46</v>
      </c>
      <c r="O373" s="66"/>
      <c r="P373" s="184">
        <f>O373*H373</f>
        <v>0</v>
      </c>
      <c r="Q373" s="184">
        <v>2.5999999999999998E-4</v>
      </c>
      <c r="R373" s="184">
        <f>Q373*H373</f>
        <v>0.12892567999999999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230</v>
      </c>
      <c r="AT373" s="186" t="s">
        <v>131</v>
      </c>
      <c r="AU373" s="186" t="s">
        <v>85</v>
      </c>
      <c r="AY373" s="19" t="s">
        <v>128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83</v>
      </c>
      <c r="BK373" s="187">
        <f>ROUND(I373*H373,2)</f>
        <v>0</v>
      </c>
      <c r="BL373" s="19" t="s">
        <v>230</v>
      </c>
      <c r="BM373" s="186" t="s">
        <v>567</v>
      </c>
    </row>
    <row r="374" spans="1:65" s="2" customFormat="1">
      <c r="A374" s="36"/>
      <c r="B374" s="37"/>
      <c r="C374" s="38"/>
      <c r="D374" s="188" t="s">
        <v>138</v>
      </c>
      <c r="E374" s="38"/>
      <c r="F374" s="189" t="s">
        <v>568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138</v>
      </c>
      <c r="AU374" s="19" t="s">
        <v>85</v>
      </c>
    </row>
    <row r="375" spans="1:65" s="2" customFormat="1" ht="24.2" customHeight="1">
      <c r="A375" s="36"/>
      <c r="B375" s="37"/>
      <c r="C375" s="175" t="s">
        <v>569</v>
      </c>
      <c r="D375" s="175" t="s">
        <v>131</v>
      </c>
      <c r="E375" s="176" t="s">
        <v>570</v>
      </c>
      <c r="F375" s="177" t="s">
        <v>571</v>
      </c>
      <c r="G375" s="178" t="s">
        <v>179</v>
      </c>
      <c r="H375" s="179">
        <v>319.238</v>
      </c>
      <c r="I375" s="180"/>
      <c r="J375" s="181">
        <f>ROUND(I375*H375,2)</f>
        <v>0</v>
      </c>
      <c r="K375" s="177" t="s">
        <v>135</v>
      </c>
      <c r="L375" s="41"/>
      <c r="M375" s="182" t="s">
        <v>28</v>
      </c>
      <c r="N375" s="183" t="s">
        <v>46</v>
      </c>
      <c r="O375" s="66"/>
      <c r="P375" s="184">
        <f>O375*H375</f>
        <v>0</v>
      </c>
      <c r="Q375" s="184">
        <v>2.0000000000000002E-5</v>
      </c>
      <c r="R375" s="184">
        <f>Q375*H375</f>
        <v>6.3847600000000006E-3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230</v>
      </c>
      <c r="AT375" s="186" t="s">
        <v>131</v>
      </c>
      <c r="AU375" s="186" t="s">
        <v>85</v>
      </c>
      <c r="AY375" s="19" t="s">
        <v>128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83</v>
      </c>
      <c r="BK375" s="187">
        <f>ROUND(I375*H375,2)</f>
        <v>0</v>
      </c>
      <c r="BL375" s="19" t="s">
        <v>230</v>
      </c>
      <c r="BM375" s="186" t="s">
        <v>572</v>
      </c>
    </row>
    <row r="376" spans="1:65" s="2" customFormat="1">
      <c r="A376" s="36"/>
      <c r="B376" s="37"/>
      <c r="C376" s="38"/>
      <c r="D376" s="188" t="s">
        <v>138</v>
      </c>
      <c r="E376" s="38"/>
      <c r="F376" s="189" t="s">
        <v>573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138</v>
      </c>
      <c r="AU376" s="19" t="s">
        <v>85</v>
      </c>
    </row>
    <row r="377" spans="1:65" s="13" customFormat="1">
      <c r="B377" s="193"/>
      <c r="C377" s="194"/>
      <c r="D377" s="195" t="s">
        <v>140</v>
      </c>
      <c r="E377" s="196" t="s">
        <v>28</v>
      </c>
      <c r="F377" s="197" t="s">
        <v>141</v>
      </c>
      <c r="G377" s="194"/>
      <c r="H377" s="196" t="s">
        <v>28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140</v>
      </c>
      <c r="AU377" s="203" t="s">
        <v>85</v>
      </c>
      <c r="AV377" s="13" t="s">
        <v>83</v>
      </c>
      <c r="AW377" s="13" t="s">
        <v>35</v>
      </c>
      <c r="AX377" s="13" t="s">
        <v>75</v>
      </c>
      <c r="AY377" s="203" t="s">
        <v>128</v>
      </c>
    </row>
    <row r="378" spans="1:65" s="14" customFormat="1">
      <c r="B378" s="204"/>
      <c r="C378" s="205"/>
      <c r="D378" s="195" t="s">
        <v>140</v>
      </c>
      <c r="E378" s="206" t="s">
        <v>28</v>
      </c>
      <c r="F378" s="207" t="s">
        <v>574</v>
      </c>
      <c r="G378" s="205"/>
      <c r="H378" s="208">
        <v>319.238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140</v>
      </c>
      <c r="AU378" s="214" t="s">
        <v>85</v>
      </c>
      <c r="AV378" s="14" t="s">
        <v>85</v>
      </c>
      <c r="AW378" s="14" t="s">
        <v>35</v>
      </c>
      <c r="AX378" s="14" t="s">
        <v>83</v>
      </c>
      <c r="AY378" s="214" t="s">
        <v>128</v>
      </c>
    </row>
    <row r="379" spans="1:65" s="12" customFormat="1" ht="22.9" hidden="1" customHeight="1">
      <c r="B379" s="159"/>
      <c r="C379" s="160"/>
      <c r="D379" s="161" t="s">
        <v>74</v>
      </c>
      <c r="E379" s="173" t="s">
        <v>140</v>
      </c>
      <c r="F379" s="173" t="s">
        <v>575</v>
      </c>
      <c r="G379" s="160"/>
      <c r="H379" s="160"/>
      <c r="I379" s="163"/>
      <c r="J379" s="174">
        <f>BK379</f>
        <v>0</v>
      </c>
      <c r="K379" s="160"/>
      <c r="L379" s="165"/>
      <c r="M379" s="166"/>
      <c r="N379" s="167"/>
      <c r="O379" s="167"/>
      <c r="P379" s="168">
        <f>SUM(P380:P406)</f>
        <v>0</v>
      </c>
      <c r="Q379" s="167"/>
      <c r="R379" s="168">
        <f>SUM(R380:R406)</f>
        <v>0</v>
      </c>
      <c r="S379" s="167"/>
      <c r="T379" s="169">
        <f>SUM(T380:T406)</f>
        <v>0</v>
      </c>
      <c r="AR379" s="170" t="s">
        <v>85</v>
      </c>
      <c r="AT379" s="171" t="s">
        <v>74</v>
      </c>
      <c r="AU379" s="171" t="s">
        <v>83</v>
      </c>
      <c r="AY379" s="170" t="s">
        <v>128</v>
      </c>
      <c r="BK379" s="172">
        <f>SUM(BK380:BK406)</f>
        <v>0</v>
      </c>
    </row>
    <row r="380" spans="1:65" s="2" customFormat="1" ht="16.5" hidden="1" customHeight="1">
      <c r="A380" s="36"/>
      <c r="B380" s="37"/>
      <c r="C380" s="175" t="s">
        <v>576</v>
      </c>
      <c r="D380" s="175" t="s">
        <v>131</v>
      </c>
      <c r="E380" s="176" t="s">
        <v>577</v>
      </c>
      <c r="F380" s="177" t="s">
        <v>578</v>
      </c>
      <c r="G380" s="178" t="s">
        <v>134</v>
      </c>
      <c r="H380" s="179">
        <v>6</v>
      </c>
      <c r="I380" s="180"/>
      <c r="J380" s="181">
        <f>ROUND(I380*H380,2)</f>
        <v>0</v>
      </c>
      <c r="K380" s="177" t="s">
        <v>28</v>
      </c>
      <c r="L380" s="41"/>
      <c r="M380" s="182" t="s">
        <v>28</v>
      </c>
      <c r="N380" s="183" t="s">
        <v>46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230</v>
      </c>
      <c r="AT380" s="186" t="s">
        <v>131</v>
      </c>
      <c r="AU380" s="186" t="s">
        <v>85</v>
      </c>
      <c r="AY380" s="19" t="s">
        <v>128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83</v>
      </c>
      <c r="BK380" s="187">
        <f>ROUND(I380*H380,2)</f>
        <v>0</v>
      </c>
      <c r="BL380" s="19" t="s">
        <v>230</v>
      </c>
      <c r="BM380" s="186" t="s">
        <v>579</v>
      </c>
    </row>
    <row r="381" spans="1:65" s="13" customFormat="1" hidden="1">
      <c r="B381" s="193"/>
      <c r="C381" s="194"/>
      <c r="D381" s="195" t="s">
        <v>140</v>
      </c>
      <c r="E381" s="196" t="s">
        <v>28</v>
      </c>
      <c r="F381" s="197" t="s">
        <v>284</v>
      </c>
      <c r="G381" s="194"/>
      <c r="H381" s="196" t="s">
        <v>28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140</v>
      </c>
      <c r="AU381" s="203" t="s">
        <v>85</v>
      </c>
      <c r="AV381" s="13" t="s">
        <v>83</v>
      </c>
      <c r="AW381" s="13" t="s">
        <v>35</v>
      </c>
      <c r="AX381" s="13" t="s">
        <v>75</v>
      </c>
      <c r="AY381" s="203" t="s">
        <v>128</v>
      </c>
    </row>
    <row r="382" spans="1:65" s="14" customFormat="1" hidden="1">
      <c r="B382" s="204"/>
      <c r="C382" s="205"/>
      <c r="D382" s="195" t="s">
        <v>140</v>
      </c>
      <c r="E382" s="206" t="s">
        <v>28</v>
      </c>
      <c r="F382" s="207" t="s">
        <v>148</v>
      </c>
      <c r="G382" s="205"/>
      <c r="H382" s="208">
        <v>6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140</v>
      </c>
      <c r="AU382" s="214" t="s">
        <v>85</v>
      </c>
      <c r="AV382" s="14" t="s">
        <v>85</v>
      </c>
      <c r="AW382" s="14" t="s">
        <v>35</v>
      </c>
      <c r="AX382" s="14" t="s">
        <v>83</v>
      </c>
      <c r="AY382" s="214" t="s">
        <v>128</v>
      </c>
    </row>
    <row r="383" spans="1:65" s="2" customFormat="1" ht="16.5" hidden="1" customHeight="1">
      <c r="A383" s="36"/>
      <c r="B383" s="37"/>
      <c r="C383" s="175" t="s">
        <v>580</v>
      </c>
      <c r="D383" s="175" t="s">
        <v>131</v>
      </c>
      <c r="E383" s="176" t="s">
        <v>581</v>
      </c>
      <c r="F383" s="177" t="s">
        <v>582</v>
      </c>
      <c r="G383" s="178" t="s">
        <v>134</v>
      </c>
      <c r="H383" s="179">
        <v>3</v>
      </c>
      <c r="I383" s="180"/>
      <c r="J383" s="181">
        <f>ROUND(I383*H383,2)</f>
        <v>0</v>
      </c>
      <c r="K383" s="177" t="s">
        <v>28</v>
      </c>
      <c r="L383" s="41"/>
      <c r="M383" s="182" t="s">
        <v>28</v>
      </c>
      <c r="N383" s="183" t="s">
        <v>46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230</v>
      </c>
      <c r="AT383" s="186" t="s">
        <v>131</v>
      </c>
      <c r="AU383" s="186" t="s">
        <v>85</v>
      </c>
      <c r="AY383" s="19" t="s">
        <v>128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83</v>
      </c>
      <c r="BK383" s="187">
        <f>ROUND(I383*H383,2)</f>
        <v>0</v>
      </c>
      <c r="BL383" s="19" t="s">
        <v>230</v>
      </c>
      <c r="BM383" s="186" t="s">
        <v>583</v>
      </c>
    </row>
    <row r="384" spans="1:65" s="13" customFormat="1" hidden="1">
      <c r="B384" s="193"/>
      <c r="C384" s="194"/>
      <c r="D384" s="195" t="s">
        <v>140</v>
      </c>
      <c r="E384" s="196" t="s">
        <v>28</v>
      </c>
      <c r="F384" s="197" t="s">
        <v>284</v>
      </c>
      <c r="G384" s="194"/>
      <c r="H384" s="196" t="s">
        <v>28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140</v>
      </c>
      <c r="AU384" s="203" t="s">
        <v>85</v>
      </c>
      <c r="AV384" s="13" t="s">
        <v>83</v>
      </c>
      <c r="AW384" s="13" t="s">
        <v>35</v>
      </c>
      <c r="AX384" s="13" t="s">
        <v>75</v>
      </c>
      <c r="AY384" s="203" t="s">
        <v>128</v>
      </c>
    </row>
    <row r="385" spans="1:65" s="14" customFormat="1" hidden="1">
      <c r="B385" s="204"/>
      <c r="C385" s="205"/>
      <c r="D385" s="195" t="s">
        <v>140</v>
      </c>
      <c r="E385" s="206" t="s">
        <v>28</v>
      </c>
      <c r="F385" s="207" t="s">
        <v>129</v>
      </c>
      <c r="G385" s="205"/>
      <c r="H385" s="208">
        <v>3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140</v>
      </c>
      <c r="AU385" s="214" t="s">
        <v>85</v>
      </c>
      <c r="AV385" s="14" t="s">
        <v>85</v>
      </c>
      <c r="AW385" s="14" t="s">
        <v>35</v>
      </c>
      <c r="AX385" s="14" t="s">
        <v>83</v>
      </c>
      <c r="AY385" s="214" t="s">
        <v>128</v>
      </c>
    </row>
    <row r="386" spans="1:65" s="2" customFormat="1" ht="16.5" hidden="1" customHeight="1">
      <c r="A386" s="36"/>
      <c r="B386" s="37"/>
      <c r="C386" s="175" t="s">
        <v>584</v>
      </c>
      <c r="D386" s="175" t="s">
        <v>131</v>
      </c>
      <c r="E386" s="176" t="s">
        <v>585</v>
      </c>
      <c r="F386" s="177" t="s">
        <v>586</v>
      </c>
      <c r="G386" s="178" t="s">
        <v>134</v>
      </c>
      <c r="H386" s="179">
        <v>2</v>
      </c>
      <c r="I386" s="180"/>
      <c r="J386" s="181">
        <f>ROUND(I386*H386,2)</f>
        <v>0</v>
      </c>
      <c r="K386" s="177" t="s">
        <v>28</v>
      </c>
      <c r="L386" s="41"/>
      <c r="M386" s="182" t="s">
        <v>28</v>
      </c>
      <c r="N386" s="183" t="s">
        <v>46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230</v>
      </c>
      <c r="AT386" s="186" t="s">
        <v>131</v>
      </c>
      <c r="AU386" s="186" t="s">
        <v>85</v>
      </c>
      <c r="AY386" s="19" t="s">
        <v>128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83</v>
      </c>
      <c r="BK386" s="187">
        <f>ROUND(I386*H386,2)</f>
        <v>0</v>
      </c>
      <c r="BL386" s="19" t="s">
        <v>230</v>
      </c>
      <c r="BM386" s="186" t="s">
        <v>587</v>
      </c>
    </row>
    <row r="387" spans="1:65" s="13" customFormat="1" hidden="1">
      <c r="B387" s="193"/>
      <c r="C387" s="194"/>
      <c r="D387" s="195" t="s">
        <v>140</v>
      </c>
      <c r="E387" s="196" t="s">
        <v>28</v>
      </c>
      <c r="F387" s="197" t="s">
        <v>284</v>
      </c>
      <c r="G387" s="194"/>
      <c r="H387" s="196" t="s">
        <v>28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140</v>
      </c>
      <c r="AU387" s="203" t="s">
        <v>85</v>
      </c>
      <c r="AV387" s="13" t="s">
        <v>83</v>
      </c>
      <c r="AW387" s="13" t="s">
        <v>35</v>
      </c>
      <c r="AX387" s="13" t="s">
        <v>75</v>
      </c>
      <c r="AY387" s="203" t="s">
        <v>128</v>
      </c>
    </row>
    <row r="388" spans="1:65" s="14" customFormat="1" hidden="1">
      <c r="B388" s="204"/>
      <c r="C388" s="205"/>
      <c r="D388" s="195" t="s">
        <v>140</v>
      </c>
      <c r="E388" s="206" t="s">
        <v>28</v>
      </c>
      <c r="F388" s="207" t="s">
        <v>85</v>
      </c>
      <c r="G388" s="205"/>
      <c r="H388" s="208">
        <v>2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140</v>
      </c>
      <c r="AU388" s="214" t="s">
        <v>85</v>
      </c>
      <c r="AV388" s="14" t="s">
        <v>85</v>
      </c>
      <c r="AW388" s="14" t="s">
        <v>35</v>
      </c>
      <c r="AX388" s="14" t="s">
        <v>83</v>
      </c>
      <c r="AY388" s="214" t="s">
        <v>128</v>
      </c>
    </row>
    <row r="389" spans="1:65" s="2" customFormat="1" ht="16.5" hidden="1" customHeight="1">
      <c r="A389" s="36"/>
      <c r="B389" s="37"/>
      <c r="C389" s="175" t="s">
        <v>588</v>
      </c>
      <c r="D389" s="175" t="s">
        <v>131</v>
      </c>
      <c r="E389" s="176" t="s">
        <v>589</v>
      </c>
      <c r="F389" s="177" t="s">
        <v>590</v>
      </c>
      <c r="G389" s="178" t="s">
        <v>134</v>
      </c>
      <c r="H389" s="179">
        <v>1</v>
      </c>
      <c r="I389" s="180"/>
      <c r="J389" s="181">
        <f>ROUND(I389*H389,2)</f>
        <v>0</v>
      </c>
      <c r="K389" s="177" t="s">
        <v>28</v>
      </c>
      <c r="L389" s="41"/>
      <c r="M389" s="182" t="s">
        <v>28</v>
      </c>
      <c r="N389" s="183" t="s">
        <v>46</v>
      </c>
      <c r="O389" s="66"/>
      <c r="P389" s="184">
        <f>O389*H389</f>
        <v>0</v>
      </c>
      <c r="Q389" s="184">
        <v>0</v>
      </c>
      <c r="R389" s="184">
        <f>Q389*H389</f>
        <v>0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230</v>
      </c>
      <c r="AT389" s="186" t="s">
        <v>131</v>
      </c>
      <c r="AU389" s="186" t="s">
        <v>85</v>
      </c>
      <c r="AY389" s="19" t="s">
        <v>128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83</v>
      </c>
      <c r="BK389" s="187">
        <f>ROUND(I389*H389,2)</f>
        <v>0</v>
      </c>
      <c r="BL389" s="19" t="s">
        <v>230</v>
      </c>
      <c r="BM389" s="186" t="s">
        <v>591</v>
      </c>
    </row>
    <row r="390" spans="1:65" s="13" customFormat="1" hidden="1">
      <c r="B390" s="193"/>
      <c r="C390" s="194"/>
      <c r="D390" s="195" t="s">
        <v>140</v>
      </c>
      <c r="E390" s="196" t="s">
        <v>28</v>
      </c>
      <c r="F390" s="197" t="s">
        <v>284</v>
      </c>
      <c r="G390" s="194"/>
      <c r="H390" s="196" t="s">
        <v>28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140</v>
      </c>
      <c r="AU390" s="203" t="s">
        <v>85</v>
      </c>
      <c r="AV390" s="13" t="s">
        <v>83</v>
      </c>
      <c r="AW390" s="13" t="s">
        <v>35</v>
      </c>
      <c r="AX390" s="13" t="s">
        <v>75</v>
      </c>
      <c r="AY390" s="203" t="s">
        <v>128</v>
      </c>
    </row>
    <row r="391" spans="1:65" s="14" customFormat="1" hidden="1">
      <c r="B391" s="204"/>
      <c r="C391" s="205"/>
      <c r="D391" s="195" t="s">
        <v>140</v>
      </c>
      <c r="E391" s="206" t="s">
        <v>28</v>
      </c>
      <c r="F391" s="207" t="s">
        <v>83</v>
      </c>
      <c r="G391" s="205"/>
      <c r="H391" s="208">
        <v>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140</v>
      </c>
      <c r="AU391" s="214" t="s">
        <v>85</v>
      </c>
      <c r="AV391" s="14" t="s">
        <v>85</v>
      </c>
      <c r="AW391" s="14" t="s">
        <v>35</v>
      </c>
      <c r="AX391" s="14" t="s">
        <v>83</v>
      </c>
      <c r="AY391" s="214" t="s">
        <v>128</v>
      </c>
    </row>
    <row r="392" spans="1:65" s="2" customFormat="1" ht="16.5" hidden="1" customHeight="1">
      <c r="A392" s="36"/>
      <c r="B392" s="37"/>
      <c r="C392" s="175" t="s">
        <v>592</v>
      </c>
      <c r="D392" s="175" t="s">
        <v>131</v>
      </c>
      <c r="E392" s="176" t="s">
        <v>593</v>
      </c>
      <c r="F392" s="177" t="s">
        <v>594</v>
      </c>
      <c r="G392" s="178" t="s">
        <v>134</v>
      </c>
      <c r="H392" s="179">
        <v>12</v>
      </c>
      <c r="I392" s="180"/>
      <c r="J392" s="181">
        <f>ROUND(I392*H392,2)</f>
        <v>0</v>
      </c>
      <c r="K392" s="177" t="s">
        <v>28</v>
      </c>
      <c r="L392" s="41"/>
      <c r="M392" s="182" t="s">
        <v>28</v>
      </c>
      <c r="N392" s="183" t="s">
        <v>46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230</v>
      </c>
      <c r="AT392" s="186" t="s">
        <v>131</v>
      </c>
      <c r="AU392" s="186" t="s">
        <v>85</v>
      </c>
      <c r="AY392" s="19" t="s">
        <v>128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83</v>
      </c>
      <c r="BK392" s="187">
        <f>ROUND(I392*H392,2)</f>
        <v>0</v>
      </c>
      <c r="BL392" s="19" t="s">
        <v>230</v>
      </c>
      <c r="BM392" s="186" t="s">
        <v>595</v>
      </c>
    </row>
    <row r="393" spans="1:65" s="13" customFormat="1" hidden="1">
      <c r="B393" s="193"/>
      <c r="C393" s="194"/>
      <c r="D393" s="195" t="s">
        <v>140</v>
      </c>
      <c r="E393" s="196" t="s">
        <v>28</v>
      </c>
      <c r="F393" s="197" t="s">
        <v>284</v>
      </c>
      <c r="G393" s="194"/>
      <c r="H393" s="196" t="s">
        <v>28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140</v>
      </c>
      <c r="AU393" s="203" t="s">
        <v>85</v>
      </c>
      <c r="AV393" s="13" t="s">
        <v>83</v>
      </c>
      <c r="AW393" s="13" t="s">
        <v>35</v>
      </c>
      <c r="AX393" s="13" t="s">
        <v>75</v>
      </c>
      <c r="AY393" s="203" t="s">
        <v>128</v>
      </c>
    </row>
    <row r="394" spans="1:65" s="14" customFormat="1" hidden="1">
      <c r="B394" s="204"/>
      <c r="C394" s="205"/>
      <c r="D394" s="195" t="s">
        <v>140</v>
      </c>
      <c r="E394" s="206" t="s">
        <v>28</v>
      </c>
      <c r="F394" s="207" t="s">
        <v>205</v>
      </c>
      <c r="G394" s="205"/>
      <c r="H394" s="208">
        <v>12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140</v>
      </c>
      <c r="AU394" s="214" t="s">
        <v>85</v>
      </c>
      <c r="AV394" s="14" t="s">
        <v>85</v>
      </c>
      <c r="AW394" s="14" t="s">
        <v>35</v>
      </c>
      <c r="AX394" s="14" t="s">
        <v>83</v>
      </c>
      <c r="AY394" s="214" t="s">
        <v>128</v>
      </c>
    </row>
    <row r="395" spans="1:65" s="2" customFormat="1" ht="16.5" hidden="1" customHeight="1">
      <c r="A395" s="36"/>
      <c r="B395" s="37"/>
      <c r="C395" s="175" t="s">
        <v>596</v>
      </c>
      <c r="D395" s="175" t="s">
        <v>131</v>
      </c>
      <c r="E395" s="176" t="s">
        <v>597</v>
      </c>
      <c r="F395" s="177" t="s">
        <v>598</v>
      </c>
      <c r="G395" s="178" t="s">
        <v>134</v>
      </c>
      <c r="H395" s="179">
        <v>1</v>
      </c>
      <c r="I395" s="180"/>
      <c r="J395" s="181">
        <f>ROUND(I395*H395,2)</f>
        <v>0</v>
      </c>
      <c r="K395" s="177" t="s">
        <v>28</v>
      </c>
      <c r="L395" s="41"/>
      <c r="M395" s="182" t="s">
        <v>28</v>
      </c>
      <c r="N395" s="183" t="s">
        <v>46</v>
      </c>
      <c r="O395" s="66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230</v>
      </c>
      <c r="AT395" s="186" t="s">
        <v>131</v>
      </c>
      <c r="AU395" s="186" t="s">
        <v>85</v>
      </c>
      <c r="AY395" s="19" t="s">
        <v>128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83</v>
      </c>
      <c r="BK395" s="187">
        <f>ROUND(I395*H395,2)</f>
        <v>0</v>
      </c>
      <c r="BL395" s="19" t="s">
        <v>230</v>
      </c>
      <c r="BM395" s="186" t="s">
        <v>599</v>
      </c>
    </row>
    <row r="396" spans="1:65" s="13" customFormat="1" hidden="1">
      <c r="B396" s="193"/>
      <c r="C396" s="194"/>
      <c r="D396" s="195" t="s">
        <v>140</v>
      </c>
      <c r="E396" s="196" t="s">
        <v>28</v>
      </c>
      <c r="F396" s="197" t="s">
        <v>284</v>
      </c>
      <c r="G396" s="194"/>
      <c r="H396" s="196" t="s">
        <v>28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140</v>
      </c>
      <c r="AU396" s="203" t="s">
        <v>85</v>
      </c>
      <c r="AV396" s="13" t="s">
        <v>83</v>
      </c>
      <c r="AW396" s="13" t="s">
        <v>35</v>
      </c>
      <c r="AX396" s="13" t="s">
        <v>75</v>
      </c>
      <c r="AY396" s="203" t="s">
        <v>128</v>
      </c>
    </row>
    <row r="397" spans="1:65" s="14" customFormat="1" hidden="1">
      <c r="B397" s="204"/>
      <c r="C397" s="205"/>
      <c r="D397" s="195" t="s">
        <v>140</v>
      </c>
      <c r="E397" s="206" t="s">
        <v>28</v>
      </c>
      <c r="F397" s="207" t="s">
        <v>83</v>
      </c>
      <c r="G397" s="205"/>
      <c r="H397" s="208">
        <v>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140</v>
      </c>
      <c r="AU397" s="214" t="s">
        <v>85</v>
      </c>
      <c r="AV397" s="14" t="s">
        <v>85</v>
      </c>
      <c r="AW397" s="14" t="s">
        <v>35</v>
      </c>
      <c r="AX397" s="14" t="s">
        <v>83</v>
      </c>
      <c r="AY397" s="214" t="s">
        <v>128</v>
      </c>
    </row>
    <row r="398" spans="1:65" s="2" customFormat="1" ht="16.5" hidden="1" customHeight="1">
      <c r="A398" s="36"/>
      <c r="B398" s="37"/>
      <c r="C398" s="175" t="s">
        <v>600</v>
      </c>
      <c r="D398" s="175" t="s">
        <v>131</v>
      </c>
      <c r="E398" s="176" t="s">
        <v>601</v>
      </c>
      <c r="F398" s="177" t="s">
        <v>602</v>
      </c>
      <c r="G398" s="178" t="s">
        <v>134</v>
      </c>
      <c r="H398" s="179">
        <v>4</v>
      </c>
      <c r="I398" s="180"/>
      <c r="J398" s="181">
        <f>ROUND(I398*H398,2)</f>
        <v>0</v>
      </c>
      <c r="K398" s="177" t="s">
        <v>28</v>
      </c>
      <c r="L398" s="41"/>
      <c r="M398" s="182" t="s">
        <v>28</v>
      </c>
      <c r="N398" s="183" t="s">
        <v>46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230</v>
      </c>
      <c r="AT398" s="186" t="s">
        <v>131</v>
      </c>
      <c r="AU398" s="186" t="s">
        <v>85</v>
      </c>
      <c r="AY398" s="19" t="s">
        <v>128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83</v>
      </c>
      <c r="BK398" s="187">
        <f>ROUND(I398*H398,2)</f>
        <v>0</v>
      </c>
      <c r="BL398" s="19" t="s">
        <v>230</v>
      </c>
      <c r="BM398" s="186" t="s">
        <v>603</v>
      </c>
    </row>
    <row r="399" spans="1:65" s="13" customFormat="1" hidden="1">
      <c r="B399" s="193"/>
      <c r="C399" s="194"/>
      <c r="D399" s="195" t="s">
        <v>140</v>
      </c>
      <c r="E399" s="196" t="s">
        <v>28</v>
      </c>
      <c r="F399" s="197" t="s">
        <v>284</v>
      </c>
      <c r="G399" s="194"/>
      <c r="H399" s="196" t="s">
        <v>28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140</v>
      </c>
      <c r="AU399" s="203" t="s">
        <v>85</v>
      </c>
      <c r="AV399" s="13" t="s">
        <v>83</v>
      </c>
      <c r="AW399" s="13" t="s">
        <v>35</v>
      </c>
      <c r="AX399" s="13" t="s">
        <v>75</v>
      </c>
      <c r="AY399" s="203" t="s">
        <v>128</v>
      </c>
    </row>
    <row r="400" spans="1:65" s="14" customFormat="1" hidden="1">
      <c r="B400" s="204"/>
      <c r="C400" s="205"/>
      <c r="D400" s="195" t="s">
        <v>140</v>
      </c>
      <c r="E400" s="206" t="s">
        <v>28</v>
      </c>
      <c r="F400" s="207" t="s">
        <v>136</v>
      </c>
      <c r="G400" s="205"/>
      <c r="H400" s="208">
        <v>4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140</v>
      </c>
      <c r="AU400" s="214" t="s">
        <v>85</v>
      </c>
      <c r="AV400" s="14" t="s">
        <v>85</v>
      </c>
      <c r="AW400" s="14" t="s">
        <v>35</v>
      </c>
      <c r="AX400" s="14" t="s">
        <v>83</v>
      </c>
      <c r="AY400" s="214" t="s">
        <v>128</v>
      </c>
    </row>
    <row r="401" spans="1:65" s="2" customFormat="1" ht="16.5" hidden="1" customHeight="1">
      <c r="A401" s="36"/>
      <c r="B401" s="37"/>
      <c r="C401" s="175" t="s">
        <v>604</v>
      </c>
      <c r="D401" s="175" t="s">
        <v>131</v>
      </c>
      <c r="E401" s="176" t="s">
        <v>605</v>
      </c>
      <c r="F401" s="177" t="s">
        <v>606</v>
      </c>
      <c r="G401" s="178" t="s">
        <v>134</v>
      </c>
      <c r="H401" s="179">
        <v>1</v>
      </c>
      <c r="I401" s="180"/>
      <c r="J401" s="181">
        <f>ROUND(I401*H401,2)</f>
        <v>0</v>
      </c>
      <c r="K401" s="177" t="s">
        <v>28</v>
      </c>
      <c r="L401" s="41"/>
      <c r="M401" s="182" t="s">
        <v>28</v>
      </c>
      <c r="N401" s="183" t="s">
        <v>46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230</v>
      </c>
      <c r="AT401" s="186" t="s">
        <v>131</v>
      </c>
      <c r="AU401" s="186" t="s">
        <v>85</v>
      </c>
      <c r="AY401" s="19" t="s">
        <v>128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83</v>
      </c>
      <c r="BK401" s="187">
        <f>ROUND(I401*H401,2)</f>
        <v>0</v>
      </c>
      <c r="BL401" s="19" t="s">
        <v>230</v>
      </c>
      <c r="BM401" s="186" t="s">
        <v>607</v>
      </c>
    </row>
    <row r="402" spans="1:65" s="13" customFormat="1" hidden="1">
      <c r="B402" s="193"/>
      <c r="C402" s="194"/>
      <c r="D402" s="195" t="s">
        <v>140</v>
      </c>
      <c r="E402" s="196" t="s">
        <v>28</v>
      </c>
      <c r="F402" s="197" t="s">
        <v>284</v>
      </c>
      <c r="G402" s="194"/>
      <c r="H402" s="196" t="s">
        <v>28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140</v>
      </c>
      <c r="AU402" s="203" t="s">
        <v>85</v>
      </c>
      <c r="AV402" s="13" t="s">
        <v>83</v>
      </c>
      <c r="AW402" s="13" t="s">
        <v>35</v>
      </c>
      <c r="AX402" s="13" t="s">
        <v>75</v>
      </c>
      <c r="AY402" s="203" t="s">
        <v>128</v>
      </c>
    </row>
    <row r="403" spans="1:65" s="14" customFormat="1" hidden="1">
      <c r="B403" s="204"/>
      <c r="C403" s="205"/>
      <c r="D403" s="195" t="s">
        <v>140</v>
      </c>
      <c r="E403" s="206" t="s">
        <v>28</v>
      </c>
      <c r="F403" s="207" t="s">
        <v>83</v>
      </c>
      <c r="G403" s="205"/>
      <c r="H403" s="208">
        <v>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140</v>
      </c>
      <c r="AU403" s="214" t="s">
        <v>85</v>
      </c>
      <c r="AV403" s="14" t="s">
        <v>85</v>
      </c>
      <c r="AW403" s="14" t="s">
        <v>35</v>
      </c>
      <c r="AX403" s="14" t="s">
        <v>83</v>
      </c>
      <c r="AY403" s="214" t="s">
        <v>128</v>
      </c>
    </row>
    <row r="404" spans="1:65" s="2" customFormat="1" ht="16.5" hidden="1" customHeight="1">
      <c r="A404" s="36"/>
      <c r="B404" s="37"/>
      <c r="C404" s="175" t="s">
        <v>608</v>
      </c>
      <c r="D404" s="175" t="s">
        <v>131</v>
      </c>
      <c r="E404" s="176" t="s">
        <v>609</v>
      </c>
      <c r="F404" s="177" t="s">
        <v>610</v>
      </c>
      <c r="G404" s="178" t="s">
        <v>134</v>
      </c>
      <c r="H404" s="179">
        <v>1</v>
      </c>
      <c r="I404" s="180"/>
      <c r="J404" s="181">
        <f>ROUND(I404*H404,2)</f>
        <v>0</v>
      </c>
      <c r="K404" s="177" t="s">
        <v>28</v>
      </c>
      <c r="L404" s="41"/>
      <c r="M404" s="182" t="s">
        <v>28</v>
      </c>
      <c r="N404" s="183" t="s">
        <v>46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230</v>
      </c>
      <c r="AT404" s="186" t="s">
        <v>131</v>
      </c>
      <c r="AU404" s="186" t="s">
        <v>85</v>
      </c>
      <c r="AY404" s="19" t="s">
        <v>128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83</v>
      </c>
      <c r="BK404" s="187">
        <f>ROUND(I404*H404,2)</f>
        <v>0</v>
      </c>
      <c r="BL404" s="19" t="s">
        <v>230</v>
      </c>
      <c r="BM404" s="186" t="s">
        <v>611</v>
      </c>
    </row>
    <row r="405" spans="1:65" s="13" customFormat="1" hidden="1">
      <c r="B405" s="193"/>
      <c r="C405" s="194"/>
      <c r="D405" s="195" t="s">
        <v>140</v>
      </c>
      <c r="E405" s="196" t="s">
        <v>28</v>
      </c>
      <c r="F405" s="197" t="s">
        <v>284</v>
      </c>
      <c r="G405" s="194"/>
      <c r="H405" s="196" t="s">
        <v>28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140</v>
      </c>
      <c r="AU405" s="203" t="s">
        <v>85</v>
      </c>
      <c r="AV405" s="13" t="s">
        <v>83</v>
      </c>
      <c r="AW405" s="13" t="s">
        <v>35</v>
      </c>
      <c r="AX405" s="13" t="s">
        <v>75</v>
      </c>
      <c r="AY405" s="203" t="s">
        <v>128</v>
      </c>
    </row>
    <row r="406" spans="1:65" s="14" customFormat="1" hidden="1">
      <c r="B406" s="204"/>
      <c r="C406" s="205"/>
      <c r="D406" s="195" t="s">
        <v>140</v>
      </c>
      <c r="E406" s="206" t="s">
        <v>28</v>
      </c>
      <c r="F406" s="207" t="s">
        <v>83</v>
      </c>
      <c r="G406" s="205"/>
      <c r="H406" s="208">
        <v>1</v>
      </c>
      <c r="I406" s="209"/>
      <c r="J406" s="205"/>
      <c r="K406" s="205"/>
      <c r="L406" s="210"/>
      <c r="M406" s="248"/>
      <c r="N406" s="249"/>
      <c r="O406" s="249"/>
      <c r="P406" s="249"/>
      <c r="Q406" s="249"/>
      <c r="R406" s="249"/>
      <c r="S406" s="249"/>
      <c r="T406" s="250"/>
      <c r="AT406" s="214" t="s">
        <v>140</v>
      </c>
      <c r="AU406" s="214" t="s">
        <v>85</v>
      </c>
      <c r="AV406" s="14" t="s">
        <v>85</v>
      </c>
      <c r="AW406" s="14" t="s">
        <v>35</v>
      </c>
      <c r="AX406" s="14" t="s">
        <v>83</v>
      </c>
      <c r="AY406" s="214" t="s">
        <v>128</v>
      </c>
    </row>
    <row r="407" spans="1:65" s="2" customFormat="1" ht="6.95" customHeight="1">
      <c r="A407" s="36"/>
      <c r="B407" s="49"/>
      <c r="C407" s="50"/>
      <c r="D407" s="50"/>
      <c r="E407" s="50"/>
      <c r="F407" s="50"/>
      <c r="G407" s="50"/>
      <c r="H407" s="50"/>
      <c r="I407" s="50"/>
      <c r="J407" s="50"/>
      <c r="K407" s="50"/>
      <c r="L407" s="41"/>
      <c r="M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</row>
  </sheetData>
  <sheetProtection algorithmName="SHA-512" hashValue="2XdRtNDKanGuKNdt1H6sQ0OadGtPqBgzBujlDGVuefkptVUxzSiY8uiwJv21WEPMdasjk6RVvT5ZT85SxNN3hA==" saltValue="gzAOHlCfml8YzsUCqu357C/ncgFfGNKU9Ousn46aLQYLSrvLwguIGqq8gPIDfj8a1R7MeMD34Ok9i3wuE71QFQ==" spinCount="100000" sheet="1" objects="1" scenarios="1" formatColumns="0" formatRows="0" autoFilter="0"/>
  <autoFilter ref="C95:K406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6" r:id="rId2"/>
    <hyperlink ref="F110" r:id="rId3"/>
    <hyperlink ref="F118" r:id="rId4"/>
    <hyperlink ref="F126" r:id="rId5"/>
    <hyperlink ref="F128" r:id="rId6"/>
    <hyperlink ref="F132" r:id="rId7"/>
    <hyperlink ref="F136" r:id="rId8"/>
    <hyperlink ref="F140" r:id="rId9"/>
    <hyperlink ref="F144" r:id="rId10"/>
    <hyperlink ref="F148" r:id="rId11"/>
    <hyperlink ref="F153" r:id="rId12"/>
    <hyperlink ref="F155" r:id="rId13"/>
    <hyperlink ref="F157" r:id="rId14"/>
    <hyperlink ref="F160" r:id="rId15"/>
    <hyperlink ref="F163" r:id="rId16"/>
    <hyperlink ref="F170" r:id="rId17"/>
    <hyperlink ref="F173" r:id="rId18"/>
    <hyperlink ref="F177" r:id="rId19"/>
    <hyperlink ref="F181" r:id="rId20"/>
    <hyperlink ref="F185" r:id="rId21"/>
    <hyperlink ref="F189" r:id="rId22"/>
    <hyperlink ref="F195" r:id="rId23"/>
    <hyperlink ref="F201" r:id="rId24"/>
    <hyperlink ref="F205" r:id="rId25"/>
    <hyperlink ref="F215" r:id="rId26"/>
    <hyperlink ref="F222" r:id="rId27"/>
    <hyperlink ref="F227" r:id="rId28"/>
    <hyperlink ref="F233" r:id="rId29"/>
    <hyperlink ref="F236" r:id="rId30"/>
    <hyperlink ref="F244" r:id="rId31"/>
    <hyperlink ref="F250" r:id="rId32"/>
    <hyperlink ref="F258" r:id="rId33"/>
    <hyperlink ref="F261" r:id="rId34"/>
    <hyperlink ref="F266" r:id="rId35"/>
    <hyperlink ref="F268" r:id="rId36"/>
    <hyperlink ref="F270" r:id="rId37"/>
    <hyperlink ref="F275" r:id="rId38"/>
    <hyperlink ref="F279" r:id="rId39"/>
    <hyperlink ref="F283" r:id="rId40"/>
    <hyperlink ref="F300" r:id="rId41"/>
    <hyperlink ref="F308" r:id="rId42"/>
    <hyperlink ref="F316" r:id="rId43"/>
    <hyperlink ref="F319" r:id="rId44"/>
    <hyperlink ref="F324" r:id="rId45"/>
    <hyperlink ref="F332" r:id="rId46"/>
    <hyperlink ref="F336" r:id="rId47"/>
    <hyperlink ref="F374" r:id="rId48"/>
    <hyperlink ref="F376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612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ROUND((SUM(BE85:BE129)),  2)</f>
        <v>0</v>
      </c>
      <c r="G33" s="36"/>
      <c r="H33" s="36"/>
      <c r="I33" s="120">
        <v>0.21</v>
      </c>
      <c r="J33" s="119">
        <f>ROUND(((SUM(BE85:BE129))*I33),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ROUND((SUM(BF85:BF129)),  2)</f>
        <v>0</v>
      </c>
      <c r="G34" s="36"/>
      <c r="H34" s="36"/>
      <c r="I34" s="120">
        <v>0.15</v>
      </c>
      <c r="J34" s="119">
        <f>ROUND(((SUM(BF85:BF129))*I34),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ROUND((SUM(BG85:BG129)),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ROUND((SUM(BH85:BH129)),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ROUND((SUM(BI85:BI129)),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02 - Vedlejší rozpočtové náklady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613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614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615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616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617</v>
      </c>
      <c r="E64" s="145"/>
      <c r="F64" s="145"/>
      <c r="G64" s="145"/>
      <c r="H64" s="145"/>
      <c r="I64" s="145"/>
      <c r="J64" s="146">
        <f>J117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618</v>
      </c>
      <c r="E65" s="145"/>
      <c r="F65" s="145"/>
      <c r="G65" s="145"/>
      <c r="H65" s="145"/>
      <c r="I65" s="145"/>
      <c r="J65" s="146">
        <f>J125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3" t="str">
        <f>E7</f>
        <v>KREVNÍ CENTRUM, SDRUŽENÉ ZDRAVOTNICKÉ ZAŘÍZENÍ KRNOV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0" t="str">
        <f>E9</f>
        <v>02 - Vedlejší rozpočtové náklady</v>
      </c>
      <c r="F77" s="372"/>
      <c r="G77" s="372"/>
      <c r="H77" s="372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Krnov</v>
      </c>
      <c r="G79" s="38"/>
      <c r="H79" s="38"/>
      <c r="I79" s="31" t="s">
        <v>24</v>
      </c>
      <c r="J79" s="61" t="str">
        <f>IF(J12="","",J12)</f>
        <v>27. 9. 2022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26</v>
      </c>
      <c r="D81" s="38"/>
      <c r="E81" s="38"/>
      <c r="F81" s="29" t="str">
        <f>E15</f>
        <v>Sdružené zdravotnické zařízení Krnov</v>
      </c>
      <c r="G81" s="38"/>
      <c r="H81" s="38"/>
      <c r="I81" s="31" t="s">
        <v>33</v>
      </c>
      <c r="J81" s="34" t="str">
        <f>E21</f>
        <v>Ing. Martin Lichvár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Alena Chmelová, Opava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114</v>
      </c>
      <c r="D84" s="151" t="s">
        <v>60</v>
      </c>
      <c r="E84" s="151" t="s">
        <v>56</v>
      </c>
      <c r="F84" s="151" t="s">
        <v>57</v>
      </c>
      <c r="G84" s="151" t="s">
        <v>115</v>
      </c>
      <c r="H84" s="151" t="s">
        <v>116</v>
      </c>
      <c r="I84" s="151" t="s">
        <v>117</v>
      </c>
      <c r="J84" s="151" t="s">
        <v>94</v>
      </c>
      <c r="K84" s="152" t="s">
        <v>118</v>
      </c>
      <c r="L84" s="153"/>
      <c r="M84" s="70" t="s">
        <v>28</v>
      </c>
      <c r="N84" s="71" t="s">
        <v>45</v>
      </c>
      <c r="O84" s="71" t="s">
        <v>119</v>
      </c>
      <c r="P84" s="71" t="s">
        <v>120</v>
      </c>
      <c r="Q84" s="71" t="s">
        <v>121</v>
      </c>
      <c r="R84" s="71" t="s">
        <v>122</v>
      </c>
      <c r="S84" s="71" t="s">
        <v>123</v>
      </c>
      <c r="T84" s="72" t="s">
        <v>124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74</v>
      </c>
      <c r="AU85" s="19" t="s">
        <v>95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74</v>
      </c>
      <c r="E86" s="162" t="s">
        <v>619</v>
      </c>
      <c r="F86" s="162" t="s">
        <v>87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P87+P92+P100+P117+P125</f>
        <v>0</v>
      </c>
      <c r="Q86" s="167"/>
      <c r="R86" s="168">
        <f>R87+R92+R100+R117+R125</f>
        <v>0</v>
      </c>
      <c r="S86" s="167"/>
      <c r="T86" s="169">
        <f>T87+T92+T100+T117+T125</f>
        <v>0</v>
      </c>
      <c r="AR86" s="170" t="s">
        <v>164</v>
      </c>
      <c r="AT86" s="171" t="s">
        <v>74</v>
      </c>
      <c r="AU86" s="171" t="s">
        <v>75</v>
      </c>
      <c r="AY86" s="170" t="s">
        <v>128</v>
      </c>
      <c r="BK86" s="172">
        <f>BK87+BK92+BK100+BK117+BK125</f>
        <v>0</v>
      </c>
    </row>
    <row r="87" spans="1:65" s="12" customFormat="1" ht="22.9" customHeight="1">
      <c r="B87" s="159"/>
      <c r="C87" s="160"/>
      <c r="D87" s="161" t="s">
        <v>74</v>
      </c>
      <c r="E87" s="173" t="s">
        <v>620</v>
      </c>
      <c r="F87" s="173" t="s">
        <v>621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164</v>
      </c>
      <c r="AT87" s="171" t="s">
        <v>74</v>
      </c>
      <c r="AU87" s="171" t="s">
        <v>83</v>
      </c>
      <c r="AY87" s="170" t="s">
        <v>128</v>
      </c>
      <c r="BK87" s="172">
        <f>SUM(BK88:BK91)</f>
        <v>0</v>
      </c>
    </row>
    <row r="88" spans="1:65" s="2" customFormat="1" ht="16.5" customHeight="1">
      <c r="A88" s="36"/>
      <c r="B88" s="37"/>
      <c r="C88" s="175" t="s">
        <v>83</v>
      </c>
      <c r="D88" s="175" t="s">
        <v>131</v>
      </c>
      <c r="E88" s="176" t="s">
        <v>622</v>
      </c>
      <c r="F88" s="177" t="s">
        <v>623</v>
      </c>
      <c r="G88" s="178" t="s">
        <v>275</v>
      </c>
      <c r="H88" s="179">
        <v>1</v>
      </c>
      <c r="I88" s="180"/>
      <c r="J88" s="181">
        <f>ROUND(I88*H88,2)</f>
        <v>0</v>
      </c>
      <c r="K88" s="177" t="s">
        <v>135</v>
      </c>
      <c r="L88" s="41"/>
      <c r="M88" s="182" t="s">
        <v>28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624</v>
      </c>
      <c r="AT88" s="186" t="s">
        <v>131</v>
      </c>
      <c r="AU88" s="186" t="s">
        <v>85</v>
      </c>
      <c r="AY88" s="19" t="s">
        <v>128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624</v>
      </c>
      <c r="BM88" s="186" t="s">
        <v>625</v>
      </c>
    </row>
    <row r="89" spans="1:65" s="2" customFormat="1">
      <c r="A89" s="36"/>
      <c r="B89" s="37"/>
      <c r="C89" s="38"/>
      <c r="D89" s="188" t="s">
        <v>138</v>
      </c>
      <c r="E89" s="38"/>
      <c r="F89" s="189" t="s">
        <v>626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138</v>
      </c>
      <c r="AU89" s="19" t="s">
        <v>85</v>
      </c>
    </row>
    <row r="90" spans="1:65" s="13" customFormat="1">
      <c r="B90" s="193"/>
      <c r="C90" s="194"/>
      <c r="D90" s="195" t="s">
        <v>140</v>
      </c>
      <c r="E90" s="196" t="s">
        <v>28</v>
      </c>
      <c r="F90" s="197" t="s">
        <v>627</v>
      </c>
      <c r="G90" s="194"/>
      <c r="H90" s="196" t="s">
        <v>28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140</v>
      </c>
      <c r="AU90" s="203" t="s">
        <v>85</v>
      </c>
      <c r="AV90" s="13" t="s">
        <v>83</v>
      </c>
      <c r="AW90" s="13" t="s">
        <v>35</v>
      </c>
      <c r="AX90" s="13" t="s">
        <v>75</v>
      </c>
      <c r="AY90" s="203" t="s">
        <v>128</v>
      </c>
    </row>
    <row r="91" spans="1:65" s="14" customFormat="1">
      <c r="B91" s="204"/>
      <c r="C91" s="205"/>
      <c r="D91" s="195" t="s">
        <v>140</v>
      </c>
      <c r="E91" s="206" t="s">
        <v>28</v>
      </c>
      <c r="F91" s="207" t="s">
        <v>83</v>
      </c>
      <c r="G91" s="205"/>
      <c r="H91" s="208">
        <v>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140</v>
      </c>
      <c r="AU91" s="214" t="s">
        <v>85</v>
      </c>
      <c r="AV91" s="14" t="s">
        <v>85</v>
      </c>
      <c r="AW91" s="14" t="s">
        <v>35</v>
      </c>
      <c r="AX91" s="14" t="s">
        <v>83</v>
      </c>
      <c r="AY91" s="214" t="s">
        <v>128</v>
      </c>
    </row>
    <row r="92" spans="1:65" s="12" customFormat="1" ht="22.9" customHeight="1">
      <c r="B92" s="159"/>
      <c r="C92" s="160"/>
      <c r="D92" s="161" t="s">
        <v>74</v>
      </c>
      <c r="E92" s="173" t="s">
        <v>628</v>
      </c>
      <c r="F92" s="173" t="s">
        <v>629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SUM(P93:P99)</f>
        <v>0</v>
      </c>
      <c r="Q92" s="167"/>
      <c r="R92" s="168">
        <f>SUM(R93:R99)</f>
        <v>0</v>
      </c>
      <c r="S92" s="167"/>
      <c r="T92" s="169">
        <f>SUM(T93:T99)</f>
        <v>0</v>
      </c>
      <c r="AR92" s="170" t="s">
        <v>164</v>
      </c>
      <c r="AT92" s="171" t="s">
        <v>74</v>
      </c>
      <c r="AU92" s="171" t="s">
        <v>83</v>
      </c>
      <c r="AY92" s="170" t="s">
        <v>128</v>
      </c>
      <c r="BK92" s="172">
        <f>SUM(BK93:BK99)</f>
        <v>0</v>
      </c>
    </row>
    <row r="93" spans="1:65" s="2" customFormat="1" ht="16.5" customHeight="1">
      <c r="A93" s="36"/>
      <c r="B93" s="37"/>
      <c r="C93" s="175" t="s">
        <v>85</v>
      </c>
      <c r="D93" s="175" t="s">
        <v>131</v>
      </c>
      <c r="E93" s="176" t="s">
        <v>630</v>
      </c>
      <c r="F93" s="177" t="s">
        <v>629</v>
      </c>
      <c r="G93" s="178" t="s">
        <v>275</v>
      </c>
      <c r="H93" s="179">
        <v>1</v>
      </c>
      <c r="I93" s="180"/>
      <c r="J93" s="181">
        <f>ROUND(I93*H93,2)</f>
        <v>0</v>
      </c>
      <c r="K93" s="177" t="s">
        <v>135</v>
      </c>
      <c r="L93" s="41"/>
      <c r="M93" s="182" t="s">
        <v>28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624</v>
      </c>
      <c r="AT93" s="186" t="s">
        <v>131</v>
      </c>
      <c r="AU93" s="186" t="s">
        <v>85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624</v>
      </c>
      <c r="BM93" s="186" t="s">
        <v>631</v>
      </c>
    </row>
    <row r="94" spans="1:65" s="2" customFormat="1">
      <c r="A94" s="36"/>
      <c r="B94" s="37"/>
      <c r="C94" s="38"/>
      <c r="D94" s="188" t="s">
        <v>138</v>
      </c>
      <c r="E94" s="38"/>
      <c r="F94" s="189" t="s">
        <v>632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138</v>
      </c>
      <c r="AU94" s="19" t="s">
        <v>85</v>
      </c>
    </row>
    <row r="95" spans="1:65" s="13" customFormat="1" ht="22.5">
      <c r="B95" s="193"/>
      <c r="C95" s="194"/>
      <c r="D95" s="195" t="s">
        <v>140</v>
      </c>
      <c r="E95" s="196" t="s">
        <v>28</v>
      </c>
      <c r="F95" s="197" t="s">
        <v>633</v>
      </c>
      <c r="G95" s="194"/>
      <c r="H95" s="196" t="s">
        <v>28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140</v>
      </c>
      <c r="AU95" s="203" t="s">
        <v>85</v>
      </c>
      <c r="AV95" s="13" t="s">
        <v>83</v>
      </c>
      <c r="AW95" s="13" t="s">
        <v>35</v>
      </c>
      <c r="AX95" s="13" t="s">
        <v>75</v>
      </c>
      <c r="AY95" s="203" t="s">
        <v>128</v>
      </c>
    </row>
    <row r="96" spans="1:65" s="13" customFormat="1">
      <c r="B96" s="193"/>
      <c r="C96" s="194"/>
      <c r="D96" s="195" t="s">
        <v>140</v>
      </c>
      <c r="E96" s="196" t="s">
        <v>28</v>
      </c>
      <c r="F96" s="197" t="s">
        <v>634</v>
      </c>
      <c r="G96" s="194"/>
      <c r="H96" s="196" t="s">
        <v>28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140</v>
      </c>
      <c r="AU96" s="203" t="s">
        <v>85</v>
      </c>
      <c r="AV96" s="13" t="s">
        <v>83</v>
      </c>
      <c r="AW96" s="13" t="s">
        <v>35</v>
      </c>
      <c r="AX96" s="13" t="s">
        <v>75</v>
      </c>
      <c r="AY96" s="203" t="s">
        <v>128</v>
      </c>
    </row>
    <row r="97" spans="1:65" s="13" customFormat="1">
      <c r="B97" s="193"/>
      <c r="C97" s="194"/>
      <c r="D97" s="195" t="s">
        <v>140</v>
      </c>
      <c r="E97" s="196" t="s">
        <v>28</v>
      </c>
      <c r="F97" s="197" t="s">
        <v>635</v>
      </c>
      <c r="G97" s="194"/>
      <c r="H97" s="196" t="s">
        <v>28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140</v>
      </c>
      <c r="AU97" s="203" t="s">
        <v>85</v>
      </c>
      <c r="AV97" s="13" t="s">
        <v>83</v>
      </c>
      <c r="AW97" s="13" t="s">
        <v>35</v>
      </c>
      <c r="AX97" s="13" t="s">
        <v>75</v>
      </c>
      <c r="AY97" s="203" t="s">
        <v>128</v>
      </c>
    </row>
    <row r="98" spans="1:65" s="13" customFormat="1">
      <c r="B98" s="193"/>
      <c r="C98" s="194"/>
      <c r="D98" s="195" t="s">
        <v>140</v>
      </c>
      <c r="E98" s="196" t="s">
        <v>28</v>
      </c>
      <c r="F98" s="197" t="s">
        <v>636</v>
      </c>
      <c r="G98" s="194"/>
      <c r="H98" s="196" t="s">
        <v>28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140</v>
      </c>
      <c r="AU98" s="203" t="s">
        <v>85</v>
      </c>
      <c r="AV98" s="13" t="s">
        <v>83</v>
      </c>
      <c r="AW98" s="13" t="s">
        <v>35</v>
      </c>
      <c r="AX98" s="13" t="s">
        <v>75</v>
      </c>
      <c r="AY98" s="203" t="s">
        <v>128</v>
      </c>
    </row>
    <row r="99" spans="1:65" s="14" customFormat="1">
      <c r="B99" s="204"/>
      <c r="C99" s="205"/>
      <c r="D99" s="195" t="s">
        <v>140</v>
      </c>
      <c r="E99" s="206" t="s">
        <v>28</v>
      </c>
      <c r="F99" s="207" t="s">
        <v>83</v>
      </c>
      <c r="G99" s="205"/>
      <c r="H99" s="208">
        <v>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140</v>
      </c>
      <c r="AU99" s="214" t="s">
        <v>85</v>
      </c>
      <c r="AV99" s="14" t="s">
        <v>85</v>
      </c>
      <c r="AW99" s="14" t="s">
        <v>35</v>
      </c>
      <c r="AX99" s="14" t="s">
        <v>83</v>
      </c>
      <c r="AY99" s="214" t="s">
        <v>128</v>
      </c>
    </row>
    <row r="100" spans="1:65" s="12" customFormat="1" ht="22.9" customHeight="1">
      <c r="B100" s="159"/>
      <c r="C100" s="160"/>
      <c r="D100" s="161" t="s">
        <v>74</v>
      </c>
      <c r="E100" s="173" t="s">
        <v>637</v>
      </c>
      <c r="F100" s="173" t="s">
        <v>638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SUM(P101:P116)</f>
        <v>0</v>
      </c>
      <c r="Q100" s="167"/>
      <c r="R100" s="168">
        <f>SUM(R101:R116)</f>
        <v>0</v>
      </c>
      <c r="S100" s="167"/>
      <c r="T100" s="169">
        <f>SUM(T101:T116)</f>
        <v>0</v>
      </c>
      <c r="AR100" s="170" t="s">
        <v>164</v>
      </c>
      <c r="AT100" s="171" t="s">
        <v>74</v>
      </c>
      <c r="AU100" s="171" t="s">
        <v>83</v>
      </c>
      <c r="AY100" s="170" t="s">
        <v>128</v>
      </c>
      <c r="BK100" s="172">
        <f>SUM(BK101:BK116)</f>
        <v>0</v>
      </c>
    </row>
    <row r="101" spans="1:65" s="2" customFormat="1" ht="16.5" customHeight="1">
      <c r="A101" s="36"/>
      <c r="B101" s="37"/>
      <c r="C101" s="175" t="s">
        <v>129</v>
      </c>
      <c r="D101" s="175" t="s">
        <v>131</v>
      </c>
      <c r="E101" s="176" t="s">
        <v>639</v>
      </c>
      <c r="F101" s="177" t="s">
        <v>638</v>
      </c>
      <c r="G101" s="178" t="s">
        <v>275</v>
      </c>
      <c r="H101" s="179">
        <v>1</v>
      </c>
      <c r="I101" s="180"/>
      <c r="J101" s="181">
        <f>ROUND(I101*H101,2)</f>
        <v>0</v>
      </c>
      <c r="K101" s="177" t="s">
        <v>135</v>
      </c>
      <c r="L101" s="41"/>
      <c r="M101" s="182" t="s">
        <v>28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624</v>
      </c>
      <c r="AT101" s="186" t="s">
        <v>131</v>
      </c>
      <c r="AU101" s="186" t="s">
        <v>85</v>
      </c>
      <c r="AY101" s="19" t="s">
        <v>128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624</v>
      </c>
      <c r="BM101" s="186" t="s">
        <v>640</v>
      </c>
    </row>
    <row r="102" spans="1:65" s="2" customFormat="1">
      <c r="A102" s="36"/>
      <c r="B102" s="37"/>
      <c r="C102" s="38"/>
      <c r="D102" s="188" t="s">
        <v>138</v>
      </c>
      <c r="E102" s="38"/>
      <c r="F102" s="189" t="s">
        <v>641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138</v>
      </c>
      <c r="AU102" s="19" t="s">
        <v>85</v>
      </c>
    </row>
    <row r="103" spans="1:65" s="13" customFormat="1">
      <c r="B103" s="193"/>
      <c r="C103" s="194"/>
      <c r="D103" s="195" t="s">
        <v>140</v>
      </c>
      <c r="E103" s="196" t="s">
        <v>28</v>
      </c>
      <c r="F103" s="197" t="s">
        <v>642</v>
      </c>
      <c r="G103" s="194"/>
      <c r="H103" s="196" t="s">
        <v>28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140</v>
      </c>
      <c r="AU103" s="203" t="s">
        <v>85</v>
      </c>
      <c r="AV103" s="13" t="s">
        <v>83</v>
      </c>
      <c r="AW103" s="13" t="s">
        <v>35</v>
      </c>
      <c r="AX103" s="13" t="s">
        <v>75</v>
      </c>
      <c r="AY103" s="203" t="s">
        <v>128</v>
      </c>
    </row>
    <row r="104" spans="1:65" s="13" customFormat="1">
      <c r="B104" s="193"/>
      <c r="C104" s="194"/>
      <c r="D104" s="195" t="s">
        <v>140</v>
      </c>
      <c r="E104" s="196" t="s">
        <v>28</v>
      </c>
      <c r="F104" s="197" t="s">
        <v>643</v>
      </c>
      <c r="G104" s="194"/>
      <c r="H104" s="196" t="s">
        <v>28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140</v>
      </c>
      <c r="AU104" s="203" t="s">
        <v>85</v>
      </c>
      <c r="AV104" s="13" t="s">
        <v>83</v>
      </c>
      <c r="AW104" s="13" t="s">
        <v>35</v>
      </c>
      <c r="AX104" s="13" t="s">
        <v>75</v>
      </c>
      <c r="AY104" s="203" t="s">
        <v>128</v>
      </c>
    </row>
    <row r="105" spans="1:65" s="13" customFormat="1">
      <c r="B105" s="193"/>
      <c r="C105" s="194"/>
      <c r="D105" s="195" t="s">
        <v>140</v>
      </c>
      <c r="E105" s="196" t="s">
        <v>28</v>
      </c>
      <c r="F105" s="197" t="s">
        <v>644</v>
      </c>
      <c r="G105" s="194"/>
      <c r="H105" s="196" t="s">
        <v>28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140</v>
      </c>
      <c r="AU105" s="203" t="s">
        <v>85</v>
      </c>
      <c r="AV105" s="13" t="s">
        <v>83</v>
      </c>
      <c r="AW105" s="13" t="s">
        <v>35</v>
      </c>
      <c r="AX105" s="13" t="s">
        <v>75</v>
      </c>
      <c r="AY105" s="203" t="s">
        <v>128</v>
      </c>
    </row>
    <row r="106" spans="1:65" s="13" customFormat="1" ht="22.5">
      <c r="B106" s="193"/>
      <c r="C106" s="194"/>
      <c r="D106" s="195" t="s">
        <v>140</v>
      </c>
      <c r="E106" s="196" t="s">
        <v>28</v>
      </c>
      <c r="F106" s="197" t="s">
        <v>645</v>
      </c>
      <c r="G106" s="194"/>
      <c r="H106" s="196" t="s">
        <v>28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140</v>
      </c>
      <c r="AU106" s="203" t="s">
        <v>85</v>
      </c>
      <c r="AV106" s="13" t="s">
        <v>83</v>
      </c>
      <c r="AW106" s="13" t="s">
        <v>35</v>
      </c>
      <c r="AX106" s="13" t="s">
        <v>75</v>
      </c>
      <c r="AY106" s="203" t="s">
        <v>128</v>
      </c>
    </row>
    <row r="107" spans="1:65" s="14" customFormat="1">
      <c r="B107" s="204"/>
      <c r="C107" s="205"/>
      <c r="D107" s="195" t="s">
        <v>140</v>
      </c>
      <c r="E107" s="206" t="s">
        <v>28</v>
      </c>
      <c r="F107" s="207" t="s">
        <v>83</v>
      </c>
      <c r="G107" s="205"/>
      <c r="H107" s="208">
        <v>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140</v>
      </c>
      <c r="AU107" s="214" t="s">
        <v>85</v>
      </c>
      <c r="AV107" s="14" t="s">
        <v>85</v>
      </c>
      <c r="AW107" s="14" t="s">
        <v>35</v>
      </c>
      <c r="AX107" s="14" t="s">
        <v>83</v>
      </c>
      <c r="AY107" s="214" t="s">
        <v>128</v>
      </c>
    </row>
    <row r="108" spans="1:65" s="2" customFormat="1" ht="16.5" customHeight="1">
      <c r="A108" s="36"/>
      <c r="B108" s="37"/>
      <c r="C108" s="175" t="s">
        <v>136</v>
      </c>
      <c r="D108" s="175" t="s">
        <v>131</v>
      </c>
      <c r="E108" s="176" t="s">
        <v>646</v>
      </c>
      <c r="F108" s="177" t="s">
        <v>647</v>
      </c>
      <c r="G108" s="178" t="s">
        <v>275</v>
      </c>
      <c r="H108" s="179">
        <v>1</v>
      </c>
      <c r="I108" s="180"/>
      <c r="J108" s="181">
        <f>ROUND(I108*H108,2)</f>
        <v>0</v>
      </c>
      <c r="K108" s="177" t="s">
        <v>135</v>
      </c>
      <c r="L108" s="41"/>
      <c r="M108" s="182" t="s">
        <v>28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624</v>
      </c>
      <c r="AT108" s="186" t="s">
        <v>131</v>
      </c>
      <c r="AU108" s="186" t="s">
        <v>85</v>
      </c>
      <c r="AY108" s="19" t="s">
        <v>128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624</v>
      </c>
      <c r="BM108" s="186" t="s">
        <v>648</v>
      </c>
    </row>
    <row r="109" spans="1:65" s="2" customFormat="1">
      <c r="A109" s="36"/>
      <c r="B109" s="37"/>
      <c r="C109" s="38"/>
      <c r="D109" s="188" t="s">
        <v>138</v>
      </c>
      <c r="E109" s="38"/>
      <c r="F109" s="189" t="s">
        <v>649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138</v>
      </c>
      <c r="AU109" s="19" t="s">
        <v>85</v>
      </c>
    </row>
    <row r="110" spans="1:65" s="13" customFormat="1">
      <c r="B110" s="193"/>
      <c r="C110" s="194"/>
      <c r="D110" s="195" t="s">
        <v>140</v>
      </c>
      <c r="E110" s="196" t="s">
        <v>28</v>
      </c>
      <c r="F110" s="197" t="s">
        <v>650</v>
      </c>
      <c r="G110" s="194"/>
      <c r="H110" s="196" t="s">
        <v>28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140</v>
      </c>
      <c r="AU110" s="203" t="s">
        <v>85</v>
      </c>
      <c r="AV110" s="13" t="s">
        <v>83</v>
      </c>
      <c r="AW110" s="13" t="s">
        <v>35</v>
      </c>
      <c r="AX110" s="13" t="s">
        <v>75</v>
      </c>
      <c r="AY110" s="203" t="s">
        <v>128</v>
      </c>
    </row>
    <row r="111" spans="1:65" s="14" customFormat="1">
      <c r="B111" s="204"/>
      <c r="C111" s="205"/>
      <c r="D111" s="195" t="s">
        <v>140</v>
      </c>
      <c r="E111" s="206" t="s">
        <v>28</v>
      </c>
      <c r="F111" s="207" t="s">
        <v>83</v>
      </c>
      <c r="G111" s="205"/>
      <c r="H111" s="208">
        <v>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140</v>
      </c>
      <c r="AU111" s="214" t="s">
        <v>85</v>
      </c>
      <c r="AV111" s="14" t="s">
        <v>85</v>
      </c>
      <c r="AW111" s="14" t="s">
        <v>35</v>
      </c>
      <c r="AX111" s="14" t="s">
        <v>83</v>
      </c>
      <c r="AY111" s="214" t="s">
        <v>128</v>
      </c>
    </row>
    <row r="112" spans="1:65" s="2" customFormat="1" ht="16.5" customHeight="1">
      <c r="A112" s="36"/>
      <c r="B112" s="37"/>
      <c r="C112" s="175" t="s">
        <v>164</v>
      </c>
      <c r="D112" s="175" t="s">
        <v>131</v>
      </c>
      <c r="E112" s="176" t="s">
        <v>651</v>
      </c>
      <c r="F112" s="177" t="s">
        <v>652</v>
      </c>
      <c r="G112" s="178" t="s">
        <v>275</v>
      </c>
      <c r="H112" s="179">
        <v>1</v>
      </c>
      <c r="I112" s="180"/>
      <c r="J112" s="181">
        <f>ROUND(I112*H112,2)</f>
        <v>0</v>
      </c>
      <c r="K112" s="177" t="s">
        <v>135</v>
      </c>
      <c r="L112" s="41"/>
      <c r="M112" s="182" t="s">
        <v>28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624</v>
      </c>
      <c r="AT112" s="186" t="s">
        <v>131</v>
      </c>
      <c r="AU112" s="186" t="s">
        <v>85</v>
      </c>
      <c r="AY112" s="19" t="s">
        <v>128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624</v>
      </c>
      <c r="BM112" s="186" t="s">
        <v>653</v>
      </c>
    </row>
    <row r="113" spans="1:65" s="2" customFormat="1">
      <c r="A113" s="36"/>
      <c r="B113" s="37"/>
      <c r="C113" s="38"/>
      <c r="D113" s="188" t="s">
        <v>138</v>
      </c>
      <c r="E113" s="38"/>
      <c r="F113" s="189" t="s">
        <v>654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138</v>
      </c>
      <c r="AU113" s="19" t="s">
        <v>85</v>
      </c>
    </row>
    <row r="114" spans="1:65" s="13" customFormat="1">
      <c r="B114" s="193"/>
      <c r="C114" s="194"/>
      <c r="D114" s="195" t="s">
        <v>140</v>
      </c>
      <c r="E114" s="196" t="s">
        <v>28</v>
      </c>
      <c r="F114" s="197" t="s">
        <v>655</v>
      </c>
      <c r="G114" s="194"/>
      <c r="H114" s="196" t="s">
        <v>28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140</v>
      </c>
      <c r="AU114" s="203" t="s">
        <v>85</v>
      </c>
      <c r="AV114" s="13" t="s">
        <v>83</v>
      </c>
      <c r="AW114" s="13" t="s">
        <v>35</v>
      </c>
      <c r="AX114" s="13" t="s">
        <v>75</v>
      </c>
      <c r="AY114" s="203" t="s">
        <v>128</v>
      </c>
    </row>
    <row r="115" spans="1:65" s="13" customFormat="1">
      <c r="B115" s="193"/>
      <c r="C115" s="194"/>
      <c r="D115" s="195" t="s">
        <v>140</v>
      </c>
      <c r="E115" s="196" t="s">
        <v>28</v>
      </c>
      <c r="F115" s="197" t="s">
        <v>656</v>
      </c>
      <c r="G115" s="194"/>
      <c r="H115" s="196" t="s">
        <v>28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140</v>
      </c>
      <c r="AU115" s="203" t="s">
        <v>85</v>
      </c>
      <c r="AV115" s="13" t="s">
        <v>83</v>
      </c>
      <c r="AW115" s="13" t="s">
        <v>35</v>
      </c>
      <c r="AX115" s="13" t="s">
        <v>75</v>
      </c>
      <c r="AY115" s="203" t="s">
        <v>128</v>
      </c>
    </row>
    <row r="116" spans="1:65" s="14" customFormat="1">
      <c r="B116" s="204"/>
      <c r="C116" s="205"/>
      <c r="D116" s="195" t="s">
        <v>140</v>
      </c>
      <c r="E116" s="206" t="s">
        <v>28</v>
      </c>
      <c r="F116" s="207" t="s">
        <v>83</v>
      </c>
      <c r="G116" s="205"/>
      <c r="H116" s="208">
        <v>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140</v>
      </c>
      <c r="AU116" s="214" t="s">
        <v>85</v>
      </c>
      <c r="AV116" s="14" t="s">
        <v>85</v>
      </c>
      <c r="AW116" s="14" t="s">
        <v>35</v>
      </c>
      <c r="AX116" s="14" t="s">
        <v>83</v>
      </c>
      <c r="AY116" s="214" t="s">
        <v>128</v>
      </c>
    </row>
    <row r="117" spans="1:65" s="12" customFormat="1" ht="22.9" customHeight="1">
      <c r="B117" s="159"/>
      <c r="C117" s="160"/>
      <c r="D117" s="161" t="s">
        <v>74</v>
      </c>
      <c r="E117" s="173" t="s">
        <v>657</v>
      </c>
      <c r="F117" s="173" t="s">
        <v>658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SUM(P118:P124)</f>
        <v>0</v>
      </c>
      <c r="Q117" s="167"/>
      <c r="R117" s="168">
        <f>SUM(R118:R124)</f>
        <v>0</v>
      </c>
      <c r="S117" s="167"/>
      <c r="T117" s="169">
        <f>SUM(T118:T124)</f>
        <v>0</v>
      </c>
      <c r="AR117" s="170" t="s">
        <v>164</v>
      </c>
      <c r="AT117" s="171" t="s">
        <v>74</v>
      </c>
      <c r="AU117" s="171" t="s">
        <v>83</v>
      </c>
      <c r="AY117" s="170" t="s">
        <v>128</v>
      </c>
      <c r="BK117" s="172">
        <f>SUM(BK118:BK124)</f>
        <v>0</v>
      </c>
    </row>
    <row r="118" spans="1:65" s="2" customFormat="1" ht="16.5" customHeight="1">
      <c r="A118" s="36"/>
      <c r="B118" s="37"/>
      <c r="C118" s="175" t="s">
        <v>148</v>
      </c>
      <c r="D118" s="175" t="s">
        <v>131</v>
      </c>
      <c r="E118" s="176" t="s">
        <v>659</v>
      </c>
      <c r="F118" s="177" t="s">
        <v>660</v>
      </c>
      <c r="G118" s="178" t="s">
        <v>275</v>
      </c>
      <c r="H118" s="179">
        <v>1</v>
      </c>
      <c r="I118" s="180"/>
      <c r="J118" s="181">
        <f>ROUND(I118*H118,2)</f>
        <v>0</v>
      </c>
      <c r="K118" s="177" t="s">
        <v>135</v>
      </c>
      <c r="L118" s="41"/>
      <c r="M118" s="182" t="s">
        <v>28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624</v>
      </c>
      <c r="AT118" s="186" t="s">
        <v>131</v>
      </c>
      <c r="AU118" s="186" t="s">
        <v>85</v>
      </c>
      <c r="AY118" s="19" t="s">
        <v>128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624</v>
      </c>
      <c r="BM118" s="186" t="s">
        <v>661</v>
      </c>
    </row>
    <row r="119" spans="1:65" s="2" customFormat="1">
      <c r="A119" s="36"/>
      <c r="B119" s="37"/>
      <c r="C119" s="38"/>
      <c r="D119" s="188" t="s">
        <v>138</v>
      </c>
      <c r="E119" s="38"/>
      <c r="F119" s="189" t="s">
        <v>662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138</v>
      </c>
      <c r="AU119" s="19" t="s">
        <v>85</v>
      </c>
    </row>
    <row r="120" spans="1:65" s="13" customFormat="1">
      <c r="B120" s="193"/>
      <c r="C120" s="194"/>
      <c r="D120" s="195" t="s">
        <v>140</v>
      </c>
      <c r="E120" s="196" t="s">
        <v>28</v>
      </c>
      <c r="F120" s="197" t="s">
        <v>663</v>
      </c>
      <c r="G120" s="194"/>
      <c r="H120" s="196" t="s">
        <v>28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140</v>
      </c>
      <c r="AU120" s="203" t="s">
        <v>85</v>
      </c>
      <c r="AV120" s="13" t="s">
        <v>83</v>
      </c>
      <c r="AW120" s="13" t="s">
        <v>35</v>
      </c>
      <c r="AX120" s="13" t="s">
        <v>75</v>
      </c>
      <c r="AY120" s="203" t="s">
        <v>128</v>
      </c>
    </row>
    <row r="121" spans="1:65" s="13" customFormat="1" ht="22.5">
      <c r="B121" s="193"/>
      <c r="C121" s="194"/>
      <c r="D121" s="195" t="s">
        <v>140</v>
      </c>
      <c r="E121" s="196" t="s">
        <v>28</v>
      </c>
      <c r="F121" s="197" t="s">
        <v>664</v>
      </c>
      <c r="G121" s="194"/>
      <c r="H121" s="196" t="s">
        <v>28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140</v>
      </c>
      <c r="AU121" s="203" t="s">
        <v>85</v>
      </c>
      <c r="AV121" s="13" t="s">
        <v>83</v>
      </c>
      <c r="AW121" s="13" t="s">
        <v>35</v>
      </c>
      <c r="AX121" s="13" t="s">
        <v>75</v>
      </c>
      <c r="AY121" s="203" t="s">
        <v>128</v>
      </c>
    </row>
    <row r="122" spans="1:65" s="13" customFormat="1" ht="22.5">
      <c r="B122" s="193"/>
      <c r="C122" s="194"/>
      <c r="D122" s="195" t="s">
        <v>140</v>
      </c>
      <c r="E122" s="196" t="s">
        <v>28</v>
      </c>
      <c r="F122" s="197" t="s">
        <v>665</v>
      </c>
      <c r="G122" s="194"/>
      <c r="H122" s="196" t="s">
        <v>28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140</v>
      </c>
      <c r="AU122" s="203" t="s">
        <v>85</v>
      </c>
      <c r="AV122" s="13" t="s">
        <v>83</v>
      </c>
      <c r="AW122" s="13" t="s">
        <v>35</v>
      </c>
      <c r="AX122" s="13" t="s">
        <v>75</v>
      </c>
      <c r="AY122" s="203" t="s">
        <v>128</v>
      </c>
    </row>
    <row r="123" spans="1:65" s="13" customFormat="1">
      <c r="B123" s="193"/>
      <c r="C123" s="194"/>
      <c r="D123" s="195" t="s">
        <v>140</v>
      </c>
      <c r="E123" s="196" t="s">
        <v>28</v>
      </c>
      <c r="F123" s="197" t="s">
        <v>666</v>
      </c>
      <c r="G123" s="194"/>
      <c r="H123" s="196" t="s">
        <v>28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140</v>
      </c>
      <c r="AU123" s="203" t="s">
        <v>85</v>
      </c>
      <c r="AV123" s="13" t="s">
        <v>83</v>
      </c>
      <c r="AW123" s="13" t="s">
        <v>35</v>
      </c>
      <c r="AX123" s="13" t="s">
        <v>75</v>
      </c>
      <c r="AY123" s="203" t="s">
        <v>128</v>
      </c>
    </row>
    <row r="124" spans="1:65" s="14" customFormat="1">
      <c r="B124" s="204"/>
      <c r="C124" s="205"/>
      <c r="D124" s="195" t="s">
        <v>140</v>
      </c>
      <c r="E124" s="206" t="s">
        <v>28</v>
      </c>
      <c r="F124" s="207" t="s">
        <v>83</v>
      </c>
      <c r="G124" s="205"/>
      <c r="H124" s="208">
        <v>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140</v>
      </c>
      <c r="AU124" s="214" t="s">
        <v>85</v>
      </c>
      <c r="AV124" s="14" t="s">
        <v>85</v>
      </c>
      <c r="AW124" s="14" t="s">
        <v>35</v>
      </c>
      <c r="AX124" s="14" t="s">
        <v>83</v>
      </c>
      <c r="AY124" s="214" t="s">
        <v>128</v>
      </c>
    </row>
    <row r="125" spans="1:65" s="12" customFormat="1" ht="22.9" customHeight="1">
      <c r="B125" s="159"/>
      <c r="C125" s="160"/>
      <c r="D125" s="161" t="s">
        <v>74</v>
      </c>
      <c r="E125" s="173" t="s">
        <v>667</v>
      </c>
      <c r="F125" s="173" t="s">
        <v>668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SUM(P126:P129)</f>
        <v>0</v>
      </c>
      <c r="Q125" s="167"/>
      <c r="R125" s="168">
        <f>SUM(R126:R129)</f>
        <v>0</v>
      </c>
      <c r="S125" s="167"/>
      <c r="T125" s="169">
        <f>SUM(T126:T129)</f>
        <v>0</v>
      </c>
      <c r="AR125" s="170" t="s">
        <v>164</v>
      </c>
      <c r="AT125" s="171" t="s">
        <v>74</v>
      </c>
      <c r="AU125" s="171" t="s">
        <v>83</v>
      </c>
      <c r="AY125" s="170" t="s">
        <v>128</v>
      </c>
      <c r="BK125" s="172">
        <f>SUM(BK126:BK129)</f>
        <v>0</v>
      </c>
    </row>
    <row r="126" spans="1:65" s="2" customFormat="1" ht="16.5" customHeight="1">
      <c r="A126" s="36"/>
      <c r="B126" s="37"/>
      <c r="C126" s="175" t="s">
        <v>176</v>
      </c>
      <c r="D126" s="175" t="s">
        <v>131</v>
      </c>
      <c r="E126" s="176" t="s">
        <v>669</v>
      </c>
      <c r="F126" s="177" t="s">
        <v>670</v>
      </c>
      <c r="G126" s="178" t="s">
        <v>275</v>
      </c>
      <c r="H126" s="179">
        <v>1</v>
      </c>
      <c r="I126" s="180"/>
      <c r="J126" s="181">
        <f>ROUND(I126*H126,2)</f>
        <v>0</v>
      </c>
      <c r="K126" s="177" t="s">
        <v>135</v>
      </c>
      <c r="L126" s="41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624</v>
      </c>
      <c r="AT126" s="186" t="s">
        <v>131</v>
      </c>
      <c r="AU126" s="186" t="s">
        <v>85</v>
      </c>
      <c r="AY126" s="19" t="s">
        <v>128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624</v>
      </c>
      <c r="BM126" s="186" t="s">
        <v>671</v>
      </c>
    </row>
    <row r="127" spans="1:65" s="2" customFormat="1">
      <c r="A127" s="36"/>
      <c r="B127" s="37"/>
      <c r="C127" s="38"/>
      <c r="D127" s="188" t="s">
        <v>138</v>
      </c>
      <c r="E127" s="38"/>
      <c r="F127" s="189" t="s">
        <v>672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138</v>
      </c>
      <c r="AU127" s="19" t="s">
        <v>85</v>
      </c>
    </row>
    <row r="128" spans="1:65" s="13" customFormat="1">
      <c r="B128" s="193"/>
      <c r="C128" s="194"/>
      <c r="D128" s="195" t="s">
        <v>140</v>
      </c>
      <c r="E128" s="196" t="s">
        <v>28</v>
      </c>
      <c r="F128" s="197" t="s">
        <v>673</v>
      </c>
      <c r="G128" s="194"/>
      <c r="H128" s="196" t="s">
        <v>28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140</v>
      </c>
      <c r="AU128" s="203" t="s">
        <v>85</v>
      </c>
      <c r="AV128" s="13" t="s">
        <v>83</v>
      </c>
      <c r="AW128" s="13" t="s">
        <v>35</v>
      </c>
      <c r="AX128" s="13" t="s">
        <v>75</v>
      </c>
      <c r="AY128" s="203" t="s">
        <v>128</v>
      </c>
    </row>
    <row r="129" spans="1:51" s="14" customFormat="1">
      <c r="B129" s="204"/>
      <c r="C129" s="205"/>
      <c r="D129" s="195" t="s">
        <v>140</v>
      </c>
      <c r="E129" s="206" t="s">
        <v>28</v>
      </c>
      <c r="F129" s="207" t="s">
        <v>83</v>
      </c>
      <c r="G129" s="205"/>
      <c r="H129" s="208">
        <v>1</v>
      </c>
      <c r="I129" s="209"/>
      <c r="J129" s="205"/>
      <c r="K129" s="205"/>
      <c r="L129" s="210"/>
      <c r="M129" s="248"/>
      <c r="N129" s="249"/>
      <c r="O129" s="249"/>
      <c r="P129" s="249"/>
      <c r="Q129" s="249"/>
      <c r="R129" s="249"/>
      <c r="S129" s="249"/>
      <c r="T129" s="250"/>
      <c r="AT129" s="214" t="s">
        <v>140</v>
      </c>
      <c r="AU129" s="214" t="s">
        <v>85</v>
      </c>
      <c r="AV129" s="14" t="s">
        <v>85</v>
      </c>
      <c r="AW129" s="14" t="s">
        <v>35</v>
      </c>
      <c r="AX129" s="14" t="s">
        <v>83</v>
      </c>
      <c r="AY129" s="214" t="s">
        <v>128</v>
      </c>
    </row>
    <row r="130" spans="1:51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U8AtlNQj/JG8/Fa1jwAtXGidEkx/MhrpvRjXRZd8Ob4yjWe6mqM0HcBgk9zNrtM2ra5cizVStz78a0eTO1gdyg==" saltValue="+GR5vpBalL18pSq62Xn4czgNEfsc2h+wx/OHDwK74U3HT1/rhOlyCEcbskrkItB7fFlti+gnYzNEZ2Fo0MgBvQ==" spinCount="100000" sheet="1" objects="1" scenarios="1" formatColumns="0" formatRows="0" autoFilter="0"/>
  <autoFilter ref="C84:K12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2" r:id="rId3"/>
    <hyperlink ref="F109" r:id="rId4"/>
    <hyperlink ref="F113" r:id="rId5"/>
    <hyperlink ref="F119" r:id="rId6"/>
    <hyperlink ref="F127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7" customFormat="1" ht="45" customHeight="1">
      <c r="B3" s="255"/>
      <c r="C3" s="383" t="s">
        <v>674</v>
      </c>
      <c r="D3" s="383"/>
      <c r="E3" s="383"/>
      <c r="F3" s="383"/>
      <c r="G3" s="383"/>
      <c r="H3" s="383"/>
      <c r="I3" s="383"/>
      <c r="J3" s="383"/>
      <c r="K3" s="256"/>
    </row>
    <row r="4" spans="2:11" s="1" customFormat="1" ht="25.5" customHeight="1">
      <c r="B4" s="257"/>
      <c r="C4" s="388" t="s">
        <v>675</v>
      </c>
      <c r="D4" s="388"/>
      <c r="E4" s="388"/>
      <c r="F4" s="388"/>
      <c r="G4" s="388"/>
      <c r="H4" s="388"/>
      <c r="I4" s="388"/>
      <c r="J4" s="388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87" t="s">
        <v>676</v>
      </c>
      <c r="D6" s="387"/>
      <c r="E6" s="387"/>
      <c r="F6" s="387"/>
      <c r="G6" s="387"/>
      <c r="H6" s="387"/>
      <c r="I6" s="387"/>
      <c r="J6" s="387"/>
      <c r="K6" s="258"/>
    </row>
    <row r="7" spans="2:11" s="1" customFormat="1" ht="15" customHeight="1">
      <c r="B7" s="261"/>
      <c r="C7" s="387" t="s">
        <v>677</v>
      </c>
      <c r="D7" s="387"/>
      <c r="E7" s="387"/>
      <c r="F7" s="387"/>
      <c r="G7" s="387"/>
      <c r="H7" s="387"/>
      <c r="I7" s="387"/>
      <c r="J7" s="387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87" t="s">
        <v>678</v>
      </c>
      <c r="D9" s="387"/>
      <c r="E9" s="387"/>
      <c r="F9" s="387"/>
      <c r="G9" s="387"/>
      <c r="H9" s="387"/>
      <c r="I9" s="387"/>
      <c r="J9" s="387"/>
      <c r="K9" s="258"/>
    </row>
    <row r="10" spans="2:11" s="1" customFormat="1" ht="15" customHeight="1">
      <c r="B10" s="261"/>
      <c r="C10" s="260"/>
      <c r="D10" s="387" t="s">
        <v>679</v>
      </c>
      <c r="E10" s="387"/>
      <c r="F10" s="387"/>
      <c r="G10" s="387"/>
      <c r="H10" s="387"/>
      <c r="I10" s="387"/>
      <c r="J10" s="387"/>
      <c r="K10" s="258"/>
    </row>
    <row r="11" spans="2:11" s="1" customFormat="1" ht="15" customHeight="1">
      <c r="B11" s="261"/>
      <c r="C11" s="262"/>
      <c r="D11" s="387" t="s">
        <v>680</v>
      </c>
      <c r="E11" s="387"/>
      <c r="F11" s="387"/>
      <c r="G11" s="387"/>
      <c r="H11" s="387"/>
      <c r="I11" s="387"/>
      <c r="J11" s="387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681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87" t="s">
        <v>682</v>
      </c>
      <c r="E15" s="387"/>
      <c r="F15" s="387"/>
      <c r="G15" s="387"/>
      <c r="H15" s="387"/>
      <c r="I15" s="387"/>
      <c r="J15" s="387"/>
      <c r="K15" s="258"/>
    </row>
    <row r="16" spans="2:11" s="1" customFormat="1" ht="15" customHeight="1">
      <c r="B16" s="261"/>
      <c r="C16" s="262"/>
      <c r="D16" s="387" t="s">
        <v>683</v>
      </c>
      <c r="E16" s="387"/>
      <c r="F16" s="387"/>
      <c r="G16" s="387"/>
      <c r="H16" s="387"/>
      <c r="I16" s="387"/>
      <c r="J16" s="387"/>
      <c r="K16" s="258"/>
    </row>
    <row r="17" spans="2:11" s="1" customFormat="1" ht="15" customHeight="1">
      <c r="B17" s="261"/>
      <c r="C17" s="262"/>
      <c r="D17" s="387" t="s">
        <v>684</v>
      </c>
      <c r="E17" s="387"/>
      <c r="F17" s="387"/>
      <c r="G17" s="387"/>
      <c r="H17" s="387"/>
      <c r="I17" s="387"/>
      <c r="J17" s="387"/>
      <c r="K17" s="258"/>
    </row>
    <row r="18" spans="2:11" s="1" customFormat="1" ht="15" customHeight="1">
      <c r="B18" s="261"/>
      <c r="C18" s="262"/>
      <c r="D18" s="262"/>
      <c r="E18" s="264" t="s">
        <v>82</v>
      </c>
      <c r="F18" s="387" t="s">
        <v>685</v>
      </c>
      <c r="G18" s="387"/>
      <c r="H18" s="387"/>
      <c r="I18" s="387"/>
      <c r="J18" s="387"/>
      <c r="K18" s="258"/>
    </row>
    <row r="19" spans="2:11" s="1" customFormat="1" ht="15" customHeight="1">
      <c r="B19" s="261"/>
      <c r="C19" s="262"/>
      <c r="D19" s="262"/>
      <c r="E19" s="264" t="s">
        <v>686</v>
      </c>
      <c r="F19" s="387" t="s">
        <v>687</v>
      </c>
      <c r="G19" s="387"/>
      <c r="H19" s="387"/>
      <c r="I19" s="387"/>
      <c r="J19" s="387"/>
      <c r="K19" s="258"/>
    </row>
    <row r="20" spans="2:11" s="1" customFormat="1" ht="15" customHeight="1">
      <c r="B20" s="261"/>
      <c r="C20" s="262"/>
      <c r="D20" s="262"/>
      <c r="E20" s="264" t="s">
        <v>688</v>
      </c>
      <c r="F20" s="387" t="s">
        <v>689</v>
      </c>
      <c r="G20" s="387"/>
      <c r="H20" s="387"/>
      <c r="I20" s="387"/>
      <c r="J20" s="387"/>
      <c r="K20" s="258"/>
    </row>
    <row r="21" spans="2:11" s="1" customFormat="1" ht="15" customHeight="1">
      <c r="B21" s="261"/>
      <c r="C21" s="262"/>
      <c r="D21" s="262"/>
      <c r="E21" s="264" t="s">
        <v>690</v>
      </c>
      <c r="F21" s="387" t="s">
        <v>691</v>
      </c>
      <c r="G21" s="387"/>
      <c r="H21" s="387"/>
      <c r="I21" s="387"/>
      <c r="J21" s="387"/>
      <c r="K21" s="258"/>
    </row>
    <row r="22" spans="2:11" s="1" customFormat="1" ht="15" customHeight="1">
      <c r="B22" s="261"/>
      <c r="C22" s="262"/>
      <c r="D22" s="262"/>
      <c r="E22" s="264" t="s">
        <v>692</v>
      </c>
      <c r="F22" s="387" t="s">
        <v>693</v>
      </c>
      <c r="G22" s="387"/>
      <c r="H22" s="387"/>
      <c r="I22" s="387"/>
      <c r="J22" s="387"/>
      <c r="K22" s="258"/>
    </row>
    <row r="23" spans="2:11" s="1" customFormat="1" ht="15" customHeight="1">
      <c r="B23" s="261"/>
      <c r="C23" s="262"/>
      <c r="D23" s="262"/>
      <c r="E23" s="264" t="s">
        <v>694</v>
      </c>
      <c r="F23" s="387" t="s">
        <v>695</v>
      </c>
      <c r="G23" s="387"/>
      <c r="H23" s="387"/>
      <c r="I23" s="387"/>
      <c r="J23" s="387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87" t="s">
        <v>696</v>
      </c>
      <c r="D25" s="387"/>
      <c r="E25" s="387"/>
      <c r="F25" s="387"/>
      <c r="G25" s="387"/>
      <c r="H25" s="387"/>
      <c r="I25" s="387"/>
      <c r="J25" s="387"/>
      <c r="K25" s="258"/>
    </row>
    <row r="26" spans="2:11" s="1" customFormat="1" ht="15" customHeight="1">
      <c r="B26" s="261"/>
      <c r="C26" s="387" t="s">
        <v>697</v>
      </c>
      <c r="D26" s="387"/>
      <c r="E26" s="387"/>
      <c r="F26" s="387"/>
      <c r="G26" s="387"/>
      <c r="H26" s="387"/>
      <c r="I26" s="387"/>
      <c r="J26" s="387"/>
      <c r="K26" s="258"/>
    </row>
    <row r="27" spans="2:11" s="1" customFormat="1" ht="15" customHeight="1">
      <c r="B27" s="261"/>
      <c r="C27" s="260"/>
      <c r="D27" s="387" t="s">
        <v>698</v>
      </c>
      <c r="E27" s="387"/>
      <c r="F27" s="387"/>
      <c r="G27" s="387"/>
      <c r="H27" s="387"/>
      <c r="I27" s="387"/>
      <c r="J27" s="387"/>
      <c r="K27" s="258"/>
    </row>
    <row r="28" spans="2:11" s="1" customFormat="1" ht="15" customHeight="1">
      <c r="B28" s="261"/>
      <c r="C28" s="262"/>
      <c r="D28" s="387" t="s">
        <v>699</v>
      </c>
      <c r="E28" s="387"/>
      <c r="F28" s="387"/>
      <c r="G28" s="387"/>
      <c r="H28" s="387"/>
      <c r="I28" s="387"/>
      <c r="J28" s="387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87" t="s">
        <v>700</v>
      </c>
      <c r="E30" s="387"/>
      <c r="F30" s="387"/>
      <c r="G30" s="387"/>
      <c r="H30" s="387"/>
      <c r="I30" s="387"/>
      <c r="J30" s="387"/>
      <c r="K30" s="258"/>
    </row>
    <row r="31" spans="2:11" s="1" customFormat="1" ht="15" customHeight="1">
      <c r="B31" s="261"/>
      <c r="C31" s="262"/>
      <c r="D31" s="387" t="s">
        <v>701</v>
      </c>
      <c r="E31" s="387"/>
      <c r="F31" s="387"/>
      <c r="G31" s="387"/>
      <c r="H31" s="387"/>
      <c r="I31" s="387"/>
      <c r="J31" s="387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87" t="s">
        <v>702</v>
      </c>
      <c r="E33" s="387"/>
      <c r="F33" s="387"/>
      <c r="G33" s="387"/>
      <c r="H33" s="387"/>
      <c r="I33" s="387"/>
      <c r="J33" s="387"/>
      <c r="K33" s="258"/>
    </row>
    <row r="34" spans="2:11" s="1" customFormat="1" ht="15" customHeight="1">
      <c r="B34" s="261"/>
      <c r="C34" s="262"/>
      <c r="D34" s="387" t="s">
        <v>703</v>
      </c>
      <c r="E34" s="387"/>
      <c r="F34" s="387"/>
      <c r="G34" s="387"/>
      <c r="H34" s="387"/>
      <c r="I34" s="387"/>
      <c r="J34" s="387"/>
      <c r="K34" s="258"/>
    </row>
    <row r="35" spans="2:11" s="1" customFormat="1" ht="15" customHeight="1">
      <c r="B35" s="261"/>
      <c r="C35" s="262"/>
      <c r="D35" s="387" t="s">
        <v>704</v>
      </c>
      <c r="E35" s="387"/>
      <c r="F35" s="387"/>
      <c r="G35" s="387"/>
      <c r="H35" s="387"/>
      <c r="I35" s="387"/>
      <c r="J35" s="387"/>
      <c r="K35" s="258"/>
    </row>
    <row r="36" spans="2:11" s="1" customFormat="1" ht="15" customHeight="1">
      <c r="B36" s="261"/>
      <c r="C36" s="262"/>
      <c r="D36" s="260"/>
      <c r="E36" s="263" t="s">
        <v>114</v>
      </c>
      <c r="F36" s="260"/>
      <c r="G36" s="387" t="s">
        <v>705</v>
      </c>
      <c r="H36" s="387"/>
      <c r="I36" s="387"/>
      <c r="J36" s="387"/>
      <c r="K36" s="258"/>
    </row>
    <row r="37" spans="2:11" s="1" customFormat="1" ht="30.75" customHeight="1">
      <c r="B37" s="261"/>
      <c r="C37" s="262"/>
      <c r="D37" s="260"/>
      <c r="E37" s="263" t="s">
        <v>706</v>
      </c>
      <c r="F37" s="260"/>
      <c r="G37" s="387" t="s">
        <v>707</v>
      </c>
      <c r="H37" s="387"/>
      <c r="I37" s="387"/>
      <c r="J37" s="387"/>
      <c r="K37" s="258"/>
    </row>
    <row r="38" spans="2:11" s="1" customFormat="1" ht="15" customHeight="1">
      <c r="B38" s="261"/>
      <c r="C38" s="262"/>
      <c r="D38" s="260"/>
      <c r="E38" s="263" t="s">
        <v>56</v>
      </c>
      <c r="F38" s="260"/>
      <c r="G38" s="387" t="s">
        <v>708</v>
      </c>
      <c r="H38" s="387"/>
      <c r="I38" s="387"/>
      <c r="J38" s="387"/>
      <c r="K38" s="258"/>
    </row>
    <row r="39" spans="2:11" s="1" customFormat="1" ht="15" customHeight="1">
      <c r="B39" s="261"/>
      <c r="C39" s="262"/>
      <c r="D39" s="260"/>
      <c r="E39" s="263" t="s">
        <v>57</v>
      </c>
      <c r="F39" s="260"/>
      <c r="G39" s="387" t="s">
        <v>709</v>
      </c>
      <c r="H39" s="387"/>
      <c r="I39" s="387"/>
      <c r="J39" s="387"/>
      <c r="K39" s="258"/>
    </row>
    <row r="40" spans="2:11" s="1" customFormat="1" ht="15" customHeight="1">
      <c r="B40" s="261"/>
      <c r="C40" s="262"/>
      <c r="D40" s="260"/>
      <c r="E40" s="263" t="s">
        <v>115</v>
      </c>
      <c r="F40" s="260"/>
      <c r="G40" s="387" t="s">
        <v>710</v>
      </c>
      <c r="H40" s="387"/>
      <c r="I40" s="387"/>
      <c r="J40" s="387"/>
      <c r="K40" s="258"/>
    </row>
    <row r="41" spans="2:11" s="1" customFormat="1" ht="15" customHeight="1">
      <c r="B41" s="261"/>
      <c r="C41" s="262"/>
      <c r="D41" s="260"/>
      <c r="E41" s="263" t="s">
        <v>116</v>
      </c>
      <c r="F41" s="260"/>
      <c r="G41" s="387" t="s">
        <v>711</v>
      </c>
      <c r="H41" s="387"/>
      <c r="I41" s="387"/>
      <c r="J41" s="387"/>
      <c r="K41" s="258"/>
    </row>
    <row r="42" spans="2:11" s="1" customFormat="1" ht="15" customHeight="1">
      <c r="B42" s="261"/>
      <c r="C42" s="262"/>
      <c r="D42" s="260"/>
      <c r="E42" s="263" t="s">
        <v>712</v>
      </c>
      <c r="F42" s="260"/>
      <c r="G42" s="387" t="s">
        <v>713</v>
      </c>
      <c r="H42" s="387"/>
      <c r="I42" s="387"/>
      <c r="J42" s="387"/>
      <c r="K42" s="258"/>
    </row>
    <row r="43" spans="2:11" s="1" customFormat="1" ht="15" customHeight="1">
      <c r="B43" s="261"/>
      <c r="C43" s="262"/>
      <c r="D43" s="260"/>
      <c r="E43" s="263"/>
      <c r="F43" s="260"/>
      <c r="G43" s="387" t="s">
        <v>714</v>
      </c>
      <c r="H43" s="387"/>
      <c r="I43" s="387"/>
      <c r="J43" s="387"/>
      <c r="K43" s="258"/>
    </row>
    <row r="44" spans="2:11" s="1" customFormat="1" ht="15" customHeight="1">
      <c r="B44" s="261"/>
      <c r="C44" s="262"/>
      <c r="D44" s="260"/>
      <c r="E44" s="263" t="s">
        <v>715</v>
      </c>
      <c r="F44" s="260"/>
      <c r="G44" s="387" t="s">
        <v>716</v>
      </c>
      <c r="H44" s="387"/>
      <c r="I44" s="387"/>
      <c r="J44" s="387"/>
      <c r="K44" s="258"/>
    </row>
    <row r="45" spans="2:11" s="1" customFormat="1" ht="15" customHeight="1">
      <c r="B45" s="261"/>
      <c r="C45" s="262"/>
      <c r="D45" s="260"/>
      <c r="E45" s="263" t="s">
        <v>118</v>
      </c>
      <c r="F45" s="260"/>
      <c r="G45" s="387" t="s">
        <v>717</v>
      </c>
      <c r="H45" s="387"/>
      <c r="I45" s="387"/>
      <c r="J45" s="387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87" t="s">
        <v>718</v>
      </c>
      <c r="E47" s="387"/>
      <c r="F47" s="387"/>
      <c r="G47" s="387"/>
      <c r="H47" s="387"/>
      <c r="I47" s="387"/>
      <c r="J47" s="387"/>
      <c r="K47" s="258"/>
    </row>
    <row r="48" spans="2:11" s="1" customFormat="1" ht="15" customHeight="1">
      <c r="B48" s="261"/>
      <c r="C48" s="262"/>
      <c r="D48" s="262"/>
      <c r="E48" s="387" t="s">
        <v>719</v>
      </c>
      <c r="F48" s="387"/>
      <c r="G48" s="387"/>
      <c r="H48" s="387"/>
      <c r="I48" s="387"/>
      <c r="J48" s="387"/>
      <c r="K48" s="258"/>
    </row>
    <row r="49" spans="2:11" s="1" customFormat="1" ht="15" customHeight="1">
      <c r="B49" s="261"/>
      <c r="C49" s="262"/>
      <c r="D49" s="262"/>
      <c r="E49" s="387" t="s">
        <v>720</v>
      </c>
      <c r="F49" s="387"/>
      <c r="G49" s="387"/>
      <c r="H49" s="387"/>
      <c r="I49" s="387"/>
      <c r="J49" s="387"/>
      <c r="K49" s="258"/>
    </row>
    <row r="50" spans="2:11" s="1" customFormat="1" ht="15" customHeight="1">
      <c r="B50" s="261"/>
      <c r="C50" s="262"/>
      <c r="D50" s="262"/>
      <c r="E50" s="387" t="s">
        <v>721</v>
      </c>
      <c r="F50" s="387"/>
      <c r="G50" s="387"/>
      <c r="H50" s="387"/>
      <c r="I50" s="387"/>
      <c r="J50" s="387"/>
      <c r="K50" s="258"/>
    </row>
    <row r="51" spans="2:11" s="1" customFormat="1" ht="15" customHeight="1">
      <c r="B51" s="261"/>
      <c r="C51" s="262"/>
      <c r="D51" s="387" t="s">
        <v>722</v>
      </c>
      <c r="E51" s="387"/>
      <c r="F51" s="387"/>
      <c r="G51" s="387"/>
      <c r="H51" s="387"/>
      <c r="I51" s="387"/>
      <c r="J51" s="387"/>
      <c r="K51" s="258"/>
    </row>
    <row r="52" spans="2:11" s="1" customFormat="1" ht="25.5" customHeight="1">
      <c r="B52" s="257"/>
      <c r="C52" s="388" t="s">
        <v>723</v>
      </c>
      <c r="D52" s="388"/>
      <c r="E52" s="388"/>
      <c r="F52" s="388"/>
      <c r="G52" s="388"/>
      <c r="H52" s="388"/>
      <c r="I52" s="388"/>
      <c r="J52" s="388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87" t="s">
        <v>724</v>
      </c>
      <c r="D54" s="387"/>
      <c r="E54" s="387"/>
      <c r="F54" s="387"/>
      <c r="G54" s="387"/>
      <c r="H54" s="387"/>
      <c r="I54" s="387"/>
      <c r="J54" s="387"/>
      <c r="K54" s="258"/>
    </row>
    <row r="55" spans="2:11" s="1" customFormat="1" ht="15" customHeight="1">
      <c r="B55" s="257"/>
      <c r="C55" s="387" t="s">
        <v>725</v>
      </c>
      <c r="D55" s="387"/>
      <c r="E55" s="387"/>
      <c r="F55" s="387"/>
      <c r="G55" s="387"/>
      <c r="H55" s="387"/>
      <c r="I55" s="387"/>
      <c r="J55" s="387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87" t="s">
        <v>726</v>
      </c>
      <c r="D57" s="387"/>
      <c r="E57" s="387"/>
      <c r="F57" s="387"/>
      <c r="G57" s="387"/>
      <c r="H57" s="387"/>
      <c r="I57" s="387"/>
      <c r="J57" s="387"/>
      <c r="K57" s="258"/>
    </row>
    <row r="58" spans="2:11" s="1" customFormat="1" ht="15" customHeight="1">
      <c r="B58" s="257"/>
      <c r="C58" s="262"/>
      <c r="D58" s="387" t="s">
        <v>727</v>
      </c>
      <c r="E58" s="387"/>
      <c r="F58" s="387"/>
      <c r="G58" s="387"/>
      <c r="H58" s="387"/>
      <c r="I58" s="387"/>
      <c r="J58" s="387"/>
      <c r="K58" s="258"/>
    </row>
    <row r="59" spans="2:11" s="1" customFormat="1" ht="15" customHeight="1">
      <c r="B59" s="257"/>
      <c r="C59" s="262"/>
      <c r="D59" s="387" t="s">
        <v>728</v>
      </c>
      <c r="E59" s="387"/>
      <c r="F59" s="387"/>
      <c r="G59" s="387"/>
      <c r="H59" s="387"/>
      <c r="I59" s="387"/>
      <c r="J59" s="387"/>
      <c r="K59" s="258"/>
    </row>
    <row r="60" spans="2:11" s="1" customFormat="1" ht="15" customHeight="1">
      <c r="B60" s="257"/>
      <c r="C60" s="262"/>
      <c r="D60" s="387" t="s">
        <v>729</v>
      </c>
      <c r="E60" s="387"/>
      <c r="F60" s="387"/>
      <c r="G60" s="387"/>
      <c r="H60" s="387"/>
      <c r="I60" s="387"/>
      <c r="J60" s="387"/>
      <c r="K60" s="258"/>
    </row>
    <row r="61" spans="2:11" s="1" customFormat="1" ht="15" customHeight="1">
      <c r="B61" s="257"/>
      <c r="C61" s="262"/>
      <c r="D61" s="387" t="s">
        <v>730</v>
      </c>
      <c r="E61" s="387"/>
      <c r="F61" s="387"/>
      <c r="G61" s="387"/>
      <c r="H61" s="387"/>
      <c r="I61" s="387"/>
      <c r="J61" s="387"/>
      <c r="K61" s="258"/>
    </row>
    <row r="62" spans="2:11" s="1" customFormat="1" ht="15" customHeight="1">
      <c r="B62" s="257"/>
      <c r="C62" s="262"/>
      <c r="D62" s="389" t="s">
        <v>731</v>
      </c>
      <c r="E62" s="389"/>
      <c r="F62" s="389"/>
      <c r="G62" s="389"/>
      <c r="H62" s="389"/>
      <c r="I62" s="389"/>
      <c r="J62" s="389"/>
      <c r="K62" s="258"/>
    </row>
    <row r="63" spans="2:11" s="1" customFormat="1" ht="15" customHeight="1">
      <c r="B63" s="257"/>
      <c r="C63" s="262"/>
      <c r="D63" s="387" t="s">
        <v>732</v>
      </c>
      <c r="E63" s="387"/>
      <c r="F63" s="387"/>
      <c r="G63" s="387"/>
      <c r="H63" s="387"/>
      <c r="I63" s="387"/>
      <c r="J63" s="387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87" t="s">
        <v>733</v>
      </c>
      <c r="E65" s="387"/>
      <c r="F65" s="387"/>
      <c r="G65" s="387"/>
      <c r="H65" s="387"/>
      <c r="I65" s="387"/>
      <c r="J65" s="387"/>
      <c r="K65" s="258"/>
    </row>
    <row r="66" spans="2:11" s="1" customFormat="1" ht="15" customHeight="1">
      <c r="B66" s="257"/>
      <c r="C66" s="262"/>
      <c r="D66" s="389" t="s">
        <v>734</v>
      </c>
      <c r="E66" s="389"/>
      <c r="F66" s="389"/>
      <c r="G66" s="389"/>
      <c r="H66" s="389"/>
      <c r="I66" s="389"/>
      <c r="J66" s="389"/>
      <c r="K66" s="258"/>
    </row>
    <row r="67" spans="2:11" s="1" customFormat="1" ht="15" customHeight="1">
      <c r="B67" s="257"/>
      <c r="C67" s="262"/>
      <c r="D67" s="387" t="s">
        <v>735</v>
      </c>
      <c r="E67" s="387"/>
      <c r="F67" s="387"/>
      <c r="G67" s="387"/>
      <c r="H67" s="387"/>
      <c r="I67" s="387"/>
      <c r="J67" s="387"/>
      <c r="K67" s="258"/>
    </row>
    <row r="68" spans="2:11" s="1" customFormat="1" ht="15" customHeight="1">
      <c r="B68" s="257"/>
      <c r="C68" s="262"/>
      <c r="D68" s="387" t="s">
        <v>736</v>
      </c>
      <c r="E68" s="387"/>
      <c r="F68" s="387"/>
      <c r="G68" s="387"/>
      <c r="H68" s="387"/>
      <c r="I68" s="387"/>
      <c r="J68" s="387"/>
      <c r="K68" s="258"/>
    </row>
    <row r="69" spans="2:11" s="1" customFormat="1" ht="15" customHeight="1">
      <c r="B69" s="257"/>
      <c r="C69" s="262"/>
      <c r="D69" s="387" t="s">
        <v>737</v>
      </c>
      <c r="E69" s="387"/>
      <c r="F69" s="387"/>
      <c r="G69" s="387"/>
      <c r="H69" s="387"/>
      <c r="I69" s="387"/>
      <c r="J69" s="387"/>
      <c r="K69" s="258"/>
    </row>
    <row r="70" spans="2:11" s="1" customFormat="1" ht="15" customHeight="1">
      <c r="B70" s="257"/>
      <c r="C70" s="262"/>
      <c r="D70" s="387" t="s">
        <v>738</v>
      </c>
      <c r="E70" s="387"/>
      <c r="F70" s="387"/>
      <c r="G70" s="387"/>
      <c r="H70" s="387"/>
      <c r="I70" s="387"/>
      <c r="J70" s="387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2" t="s">
        <v>739</v>
      </c>
      <c r="D75" s="382"/>
      <c r="E75" s="382"/>
      <c r="F75" s="382"/>
      <c r="G75" s="382"/>
      <c r="H75" s="382"/>
      <c r="I75" s="382"/>
      <c r="J75" s="382"/>
      <c r="K75" s="275"/>
    </row>
    <row r="76" spans="2:11" s="1" customFormat="1" ht="17.25" customHeight="1">
      <c r="B76" s="274"/>
      <c r="C76" s="276" t="s">
        <v>740</v>
      </c>
      <c r="D76" s="276"/>
      <c r="E76" s="276"/>
      <c r="F76" s="276" t="s">
        <v>741</v>
      </c>
      <c r="G76" s="277"/>
      <c r="H76" s="276" t="s">
        <v>57</v>
      </c>
      <c r="I76" s="276" t="s">
        <v>60</v>
      </c>
      <c r="J76" s="276" t="s">
        <v>742</v>
      </c>
      <c r="K76" s="275"/>
    </row>
    <row r="77" spans="2:11" s="1" customFormat="1" ht="17.25" customHeight="1">
      <c r="B77" s="274"/>
      <c r="C77" s="278" t="s">
        <v>743</v>
      </c>
      <c r="D77" s="278"/>
      <c r="E77" s="278"/>
      <c r="F77" s="279" t="s">
        <v>744</v>
      </c>
      <c r="G77" s="280"/>
      <c r="H77" s="278"/>
      <c r="I77" s="278"/>
      <c r="J77" s="278" t="s">
        <v>745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56</v>
      </c>
      <c r="D79" s="283"/>
      <c r="E79" s="283"/>
      <c r="F79" s="284" t="s">
        <v>746</v>
      </c>
      <c r="G79" s="285"/>
      <c r="H79" s="263" t="s">
        <v>747</v>
      </c>
      <c r="I79" s="263" t="s">
        <v>748</v>
      </c>
      <c r="J79" s="263">
        <v>20</v>
      </c>
      <c r="K79" s="275"/>
    </row>
    <row r="80" spans="2:11" s="1" customFormat="1" ht="15" customHeight="1">
      <c r="B80" s="274"/>
      <c r="C80" s="263" t="s">
        <v>749</v>
      </c>
      <c r="D80" s="263"/>
      <c r="E80" s="263"/>
      <c r="F80" s="284" t="s">
        <v>746</v>
      </c>
      <c r="G80" s="285"/>
      <c r="H80" s="263" t="s">
        <v>750</v>
      </c>
      <c r="I80" s="263" t="s">
        <v>748</v>
      </c>
      <c r="J80" s="263">
        <v>120</v>
      </c>
      <c r="K80" s="275"/>
    </row>
    <row r="81" spans="2:11" s="1" customFormat="1" ht="15" customHeight="1">
      <c r="B81" s="286"/>
      <c r="C81" s="263" t="s">
        <v>751</v>
      </c>
      <c r="D81" s="263"/>
      <c r="E81" s="263"/>
      <c r="F81" s="284" t="s">
        <v>752</v>
      </c>
      <c r="G81" s="285"/>
      <c r="H81" s="263" t="s">
        <v>753</v>
      </c>
      <c r="I81" s="263" t="s">
        <v>748</v>
      </c>
      <c r="J81" s="263">
        <v>50</v>
      </c>
      <c r="K81" s="275"/>
    </row>
    <row r="82" spans="2:11" s="1" customFormat="1" ht="15" customHeight="1">
      <c r="B82" s="286"/>
      <c r="C82" s="263" t="s">
        <v>754</v>
      </c>
      <c r="D82" s="263"/>
      <c r="E82" s="263"/>
      <c r="F82" s="284" t="s">
        <v>746</v>
      </c>
      <c r="G82" s="285"/>
      <c r="H82" s="263" t="s">
        <v>755</v>
      </c>
      <c r="I82" s="263" t="s">
        <v>756</v>
      </c>
      <c r="J82" s="263"/>
      <c r="K82" s="275"/>
    </row>
    <row r="83" spans="2:11" s="1" customFormat="1" ht="15" customHeight="1">
      <c r="B83" s="286"/>
      <c r="C83" s="287" t="s">
        <v>757</v>
      </c>
      <c r="D83" s="287"/>
      <c r="E83" s="287"/>
      <c r="F83" s="288" t="s">
        <v>752</v>
      </c>
      <c r="G83" s="287"/>
      <c r="H83" s="287" t="s">
        <v>758</v>
      </c>
      <c r="I83" s="287" t="s">
        <v>748</v>
      </c>
      <c r="J83" s="287">
        <v>15</v>
      </c>
      <c r="K83" s="275"/>
    </row>
    <row r="84" spans="2:11" s="1" customFormat="1" ht="15" customHeight="1">
      <c r="B84" s="286"/>
      <c r="C84" s="287" t="s">
        <v>759</v>
      </c>
      <c r="D84" s="287"/>
      <c r="E84" s="287"/>
      <c r="F84" s="288" t="s">
        <v>752</v>
      </c>
      <c r="G84" s="287"/>
      <c r="H84" s="287" t="s">
        <v>760</v>
      </c>
      <c r="I84" s="287" t="s">
        <v>748</v>
      </c>
      <c r="J84" s="287">
        <v>15</v>
      </c>
      <c r="K84" s="275"/>
    </row>
    <row r="85" spans="2:11" s="1" customFormat="1" ht="15" customHeight="1">
      <c r="B85" s="286"/>
      <c r="C85" s="287" t="s">
        <v>761</v>
      </c>
      <c r="D85" s="287"/>
      <c r="E85" s="287"/>
      <c r="F85" s="288" t="s">
        <v>752</v>
      </c>
      <c r="G85" s="287"/>
      <c r="H85" s="287" t="s">
        <v>762</v>
      </c>
      <c r="I85" s="287" t="s">
        <v>748</v>
      </c>
      <c r="J85" s="287">
        <v>20</v>
      </c>
      <c r="K85" s="275"/>
    </row>
    <row r="86" spans="2:11" s="1" customFormat="1" ht="15" customHeight="1">
      <c r="B86" s="286"/>
      <c r="C86" s="287" t="s">
        <v>763</v>
      </c>
      <c r="D86" s="287"/>
      <c r="E86" s="287"/>
      <c r="F86" s="288" t="s">
        <v>752</v>
      </c>
      <c r="G86" s="287"/>
      <c r="H86" s="287" t="s">
        <v>764</v>
      </c>
      <c r="I86" s="287" t="s">
        <v>748</v>
      </c>
      <c r="J86" s="287">
        <v>20</v>
      </c>
      <c r="K86" s="275"/>
    </row>
    <row r="87" spans="2:11" s="1" customFormat="1" ht="15" customHeight="1">
      <c r="B87" s="286"/>
      <c r="C87" s="263" t="s">
        <v>765</v>
      </c>
      <c r="D87" s="263"/>
      <c r="E87" s="263"/>
      <c r="F87" s="284" t="s">
        <v>752</v>
      </c>
      <c r="G87" s="285"/>
      <c r="H87" s="263" t="s">
        <v>766</v>
      </c>
      <c r="I87" s="263" t="s">
        <v>748</v>
      </c>
      <c r="J87" s="263">
        <v>50</v>
      </c>
      <c r="K87" s="275"/>
    </row>
    <row r="88" spans="2:11" s="1" customFormat="1" ht="15" customHeight="1">
      <c r="B88" s="286"/>
      <c r="C88" s="263" t="s">
        <v>767</v>
      </c>
      <c r="D88" s="263"/>
      <c r="E88" s="263"/>
      <c r="F88" s="284" t="s">
        <v>752</v>
      </c>
      <c r="G88" s="285"/>
      <c r="H88" s="263" t="s">
        <v>768</v>
      </c>
      <c r="I88" s="263" t="s">
        <v>748</v>
      </c>
      <c r="J88" s="263">
        <v>20</v>
      </c>
      <c r="K88" s="275"/>
    </row>
    <row r="89" spans="2:11" s="1" customFormat="1" ht="15" customHeight="1">
      <c r="B89" s="286"/>
      <c r="C89" s="263" t="s">
        <v>769</v>
      </c>
      <c r="D89" s="263"/>
      <c r="E89" s="263"/>
      <c r="F89" s="284" t="s">
        <v>752</v>
      </c>
      <c r="G89" s="285"/>
      <c r="H89" s="263" t="s">
        <v>770</v>
      </c>
      <c r="I89" s="263" t="s">
        <v>748</v>
      </c>
      <c r="J89" s="263">
        <v>20</v>
      </c>
      <c r="K89" s="275"/>
    </row>
    <row r="90" spans="2:11" s="1" customFormat="1" ht="15" customHeight="1">
      <c r="B90" s="286"/>
      <c r="C90" s="263" t="s">
        <v>771</v>
      </c>
      <c r="D90" s="263"/>
      <c r="E90" s="263"/>
      <c r="F90" s="284" t="s">
        <v>752</v>
      </c>
      <c r="G90" s="285"/>
      <c r="H90" s="263" t="s">
        <v>772</v>
      </c>
      <c r="I90" s="263" t="s">
        <v>748</v>
      </c>
      <c r="J90" s="263">
        <v>50</v>
      </c>
      <c r="K90" s="275"/>
    </row>
    <row r="91" spans="2:11" s="1" customFormat="1" ht="15" customHeight="1">
      <c r="B91" s="286"/>
      <c r="C91" s="263" t="s">
        <v>773</v>
      </c>
      <c r="D91" s="263"/>
      <c r="E91" s="263"/>
      <c r="F91" s="284" t="s">
        <v>752</v>
      </c>
      <c r="G91" s="285"/>
      <c r="H91" s="263" t="s">
        <v>773</v>
      </c>
      <c r="I91" s="263" t="s">
        <v>748</v>
      </c>
      <c r="J91" s="263">
        <v>50</v>
      </c>
      <c r="K91" s="275"/>
    </row>
    <row r="92" spans="2:11" s="1" customFormat="1" ht="15" customHeight="1">
      <c r="B92" s="286"/>
      <c r="C92" s="263" t="s">
        <v>774</v>
      </c>
      <c r="D92" s="263"/>
      <c r="E92" s="263"/>
      <c r="F92" s="284" t="s">
        <v>752</v>
      </c>
      <c r="G92" s="285"/>
      <c r="H92" s="263" t="s">
        <v>775</v>
      </c>
      <c r="I92" s="263" t="s">
        <v>748</v>
      </c>
      <c r="J92" s="263">
        <v>255</v>
      </c>
      <c r="K92" s="275"/>
    </row>
    <row r="93" spans="2:11" s="1" customFormat="1" ht="15" customHeight="1">
      <c r="B93" s="286"/>
      <c r="C93" s="263" t="s">
        <v>776</v>
      </c>
      <c r="D93" s="263"/>
      <c r="E93" s="263"/>
      <c r="F93" s="284" t="s">
        <v>746</v>
      </c>
      <c r="G93" s="285"/>
      <c r="H93" s="263" t="s">
        <v>777</v>
      </c>
      <c r="I93" s="263" t="s">
        <v>778</v>
      </c>
      <c r="J93" s="263"/>
      <c r="K93" s="275"/>
    </row>
    <row r="94" spans="2:11" s="1" customFormat="1" ht="15" customHeight="1">
      <c r="B94" s="286"/>
      <c r="C94" s="263" t="s">
        <v>779</v>
      </c>
      <c r="D94" s="263"/>
      <c r="E94" s="263"/>
      <c r="F94" s="284" t="s">
        <v>746</v>
      </c>
      <c r="G94" s="285"/>
      <c r="H94" s="263" t="s">
        <v>780</v>
      </c>
      <c r="I94" s="263" t="s">
        <v>781</v>
      </c>
      <c r="J94" s="263"/>
      <c r="K94" s="275"/>
    </row>
    <row r="95" spans="2:11" s="1" customFormat="1" ht="15" customHeight="1">
      <c r="B95" s="286"/>
      <c r="C95" s="263" t="s">
        <v>782</v>
      </c>
      <c r="D95" s="263"/>
      <c r="E95" s="263"/>
      <c r="F95" s="284" t="s">
        <v>746</v>
      </c>
      <c r="G95" s="285"/>
      <c r="H95" s="263" t="s">
        <v>782</v>
      </c>
      <c r="I95" s="263" t="s">
        <v>781</v>
      </c>
      <c r="J95" s="263"/>
      <c r="K95" s="275"/>
    </row>
    <row r="96" spans="2:11" s="1" customFormat="1" ht="15" customHeight="1">
      <c r="B96" s="286"/>
      <c r="C96" s="263" t="s">
        <v>41</v>
      </c>
      <c r="D96" s="263"/>
      <c r="E96" s="263"/>
      <c r="F96" s="284" t="s">
        <v>746</v>
      </c>
      <c r="G96" s="285"/>
      <c r="H96" s="263" t="s">
        <v>783</v>
      </c>
      <c r="I96" s="263" t="s">
        <v>781</v>
      </c>
      <c r="J96" s="263"/>
      <c r="K96" s="275"/>
    </row>
    <row r="97" spans="2:11" s="1" customFormat="1" ht="15" customHeight="1">
      <c r="B97" s="286"/>
      <c r="C97" s="263" t="s">
        <v>51</v>
      </c>
      <c r="D97" s="263"/>
      <c r="E97" s="263"/>
      <c r="F97" s="284" t="s">
        <v>746</v>
      </c>
      <c r="G97" s="285"/>
      <c r="H97" s="263" t="s">
        <v>784</v>
      </c>
      <c r="I97" s="263" t="s">
        <v>781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2" t="s">
        <v>785</v>
      </c>
      <c r="D102" s="382"/>
      <c r="E102" s="382"/>
      <c r="F102" s="382"/>
      <c r="G102" s="382"/>
      <c r="H102" s="382"/>
      <c r="I102" s="382"/>
      <c r="J102" s="382"/>
      <c r="K102" s="275"/>
    </row>
    <row r="103" spans="2:11" s="1" customFormat="1" ht="17.25" customHeight="1">
      <c r="B103" s="274"/>
      <c r="C103" s="276" t="s">
        <v>740</v>
      </c>
      <c r="D103" s="276"/>
      <c r="E103" s="276"/>
      <c r="F103" s="276" t="s">
        <v>741</v>
      </c>
      <c r="G103" s="277"/>
      <c r="H103" s="276" t="s">
        <v>57</v>
      </c>
      <c r="I103" s="276" t="s">
        <v>60</v>
      </c>
      <c r="J103" s="276" t="s">
        <v>742</v>
      </c>
      <c r="K103" s="275"/>
    </row>
    <row r="104" spans="2:11" s="1" customFormat="1" ht="17.25" customHeight="1">
      <c r="B104" s="274"/>
      <c r="C104" s="278" t="s">
        <v>743</v>
      </c>
      <c r="D104" s="278"/>
      <c r="E104" s="278"/>
      <c r="F104" s="279" t="s">
        <v>744</v>
      </c>
      <c r="G104" s="280"/>
      <c r="H104" s="278"/>
      <c r="I104" s="278"/>
      <c r="J104" s="278" t="s">
        <v>745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56</v>
      </c>
      <c r="D106" s="283"/>
      <c r="E106" s="283"/>
      <c r="F106" s="284" t="s">
        <v>746</v>
      </c>
      <c r="G106" s="263"/>
      <c r="H106" s="263" t="s">
        <v>786</v>
      </c>
      <c r="I106" s="263" t="s">
        <v>748</v>
      </c>
      <c r="J106" s="263">
        <v>20</v>
      </c>
      <c r="K106" s="275"/>
    </row>
    <row r="107" spans="2:11" s="1" customFormat="1" ht="15" customHeight="1">
      <c r="B107" s="274"/>
      <c r="C107" s="263" t="s">
        <v>749</v>
      </c>
      <c r="D107" s="263"/>
      <c r="E107" s="263"/>
      <c r="F107" s="284" t="s">
        <v>746</v>
      </c>
      <c r="G107" s="263"/>
      <c r="H107" s="263" t="s">
        <v>786</v>
      </c>
      <c r="I107" s="263" t="s">
        <v>748</v>
      </c>
      <c r="J107" s="263">
        <v>120</v>
      </c>
      <c r="K107" s="275"/>
    </row>
    <row r="108" spans="2:11" s="1" customFormat="1" ht="15" customHeight="1">
      <c r="B108" s="286"/>
      <c r="C108" s="263" t="s">
        <v>751</v>
      </c>
      <c r="D108" s="263"/>
      <c r="E108" s="263"/>
      <c r="F108" s="284" t="s">
        <v>752</v>
      </c>
      <c r="G108" s="263"/>
      <c r="H108" s="263" t="s">
        <v>786</v>
      </c>
      <c r="I108" s="263" t="s">
        <v>748</v>
      </c>
      <c r="J108" s="263">
        <v>50</v>
      </c>
      <c r="K108" s="275"/>
    </row>
    <row r="109" spans="2:11" s="1" customFormat="1" ht="15" customHeight="1">
      <c r="B109" s="286"/>
      <c r="C109" s="263" t="s">
        <v>754</v>
      </c>
      <c r="D109" s="263"/>
      <c r="E109" s="263"/>
      <c r="F109" s="284" t="s">
        <v>746</v>
      </c>
      <c r="G109" s="263"/>
      <c r="H109" s="263" t="s">
        <v>786</v>
      </c>
      <c r="I109" s="263" t="s">
        <v>756</v>
      </c>
      <c r="J109" s="263"/>
      <c r="K109" s="275"/>
    </row>
    <row r="110" spans="2:11" s="1" customFormat="1" ht="15" customHeight="1">
      <c r="B110" s="286"/>
      <c r="C110" s="263" t="s">
        <v>765</v>
      </c>
      <c r="D110" s="263"/>
      <c r="E110" s="263"/>
      <c r="F110" s="284" t="s">
        <v>752</v>
      </c>
      <c r="G110" s="263"/>
      <c r="H110" s="263" t="s">
        <v>786</v>
      </c>
      <c r="I110" s="263" t="s">
        <v>748</v>
      </c>
      <c r="J110" s="263">
        <v>50</v>
      </c>
      <c r="K110" s="275"/>
    </row>
    <row r="111" spans="2:11" s="1" customFormat="1" ht="15" customHeight="1">
      <c r="B111" s="286"/>
      <c r="C111" s="263" t="s">
        <v>773</v>
      </c>
      <c r="D111" s="263"/>
      <c r="E111" s="263"/>
      <c r="F111" s="284" t="s">
        <v>752</v>
      </c>
      <c r="G111" s="263"/>
      <c r="H111" s="263" t="s">
        <v>786</v>
      </c>
      <c r="I111" s="263" t="s">
        <v>748</v>
      </c>
      <c r="J111" s="263">
        <v>50</v>
      </c>
      <c r="K111" s="275"/>
    </row>
    <row r="112" spans="2:11" s="1" customFormat="1" ht="15" customHeight="1">
      <c r="B112" s="286"/>
      <c r="C112" s="263" t="s">
        <v>771</v>
      </c>
      <c r="D112" s="263"/>
      <c r="E112" s="263"/>
      <c r="F112" s="284" t="s">
        <v>752</v>
      </c>
      <c r="G112" s="263"/>
      <c r="H112" s="263" t="s">
        <v>786</v>
      </c>
      <c r="I112" s="263" t="s">
        <v>748</v>
      </c>
      <c r="J112" s="263">
        <v>50</v>
      </c>
      <c r="K112" s="275"/>
    </row>
    <row r="113" spans="2:11" s="1" customFormat="1" ht="15" customHeight="1">
      <c r="B113" s="286"/>
      <c r="C113" s="263" t="s">
        <v>56</v>
      </c>
      <c r="D113" s="263"/>
      <c r="E113" s="263"/>
      <c r="F113" s="284" t="s">
        <v>746</v>
      </c>
      <c r="G113" s="263"/>
      <c r="H113" s="263" t="s">
        <v>787</v>
      </c>
      <c r="I113" s="263" t="s">
        <v>748</v>
      </c>
      <c r="J113" s="263">
        <v>20</v>
      </c>
      <c r="K113" s="275"/>
    </row>
    <row r="114" spans="2:11" s="1" customFormat="1" ht="15" customHeight="1">
      <c r="B114" s="286"/>
      <c r="C114" s="263" t="s">
        <v>788</v>
      </c>
      <c r="D114" s="263"/>
      <c r="E114" s="263"/>
      <c r="F114" s="284" t="s">
        <v>746</v>
      </c>
      <c r="G114" s="263"/>
      <c r="H114" s="263" t="s">
        <v>789</v>
      </c>
      <c r="I114" s="263" t="s">
        <v>748</v>
      </c>
      <c r="J114" s="263">
        <v>120</v>
      </c>
      <c r="K114" s="275"/>
    </row>
    <row r="115" spans="2:11" s="1" customFormat="1" ht="15" customHeight="1">
      <c r="B115" s="286"/>
      <c r="C115" s="263" t="s">
        <v>41</v>
      </c>
      <c r="D115" s="263"/>
      <c r="E115" s="263"/>
      <c r="F115" s="284" t="s">
        <v>746</v>
      </c>
      <c r="G115" s="263"/>
      <c r="H115" s="263" t="s">
        <v>790</v>
      </c>
      <c r="I115" s="263" t="s">
        <v>781</v>
      </c>
      <c r="J115" s="263"/>
      <c r="K115" s="275"/>
    </row>
    <row r="116" spans="2:11" s="1" customFormat="1" ht="15" customHeight="1">
      <c r="B116" s="286"/>
      <c r="C116" s="263" t="s">
        <v>51</v>
      </c>
      <c r="D116" s="263"/>
      <c r="E116" s="263"/>
      <c r="F116" s="284" t="s">
        <v>746</v>
      </c>
      <c r="G116" s="263"/>
      <c r="H116" s="263" t="s">
        <v>791</v>
      </c>
      <c r="I116" s="263" t="s">
        <v>781</v>
      </c>
      <c r="J116" s="263"/>
      <c r="K116" s="275"/>
    </row>
    <row r="117" spans="2:11" s="1" customFormat="1" ht="15" customHeight="1">
      <c r="B117" s="286"/>
      <c r="C117" s="263" t="s">
        <v>60</v>
      </c>
      <c r="D117" s="263"/>
      <c r="E117" s="263"/>
      <c r="F117" s="284" t="s">
        <v>746</v>
      </c>
      <c r="G117" s="263"/>
      <c r="H117" s="263" t="s">
        <v>792</v>
      </c>
      <c r="I117" s="263" t="s">
        <v>793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3" t="s">
        <v>794</v>
      </c>
      <c r="D122" s="383"/>
      <c r="E122" s="383"/>
      <c r="F122" s="383"/>
      <c r="G122" s="383"/>
      <c r="H122" s="383"/>
      <c r="I122" s="383"/>
      <c r="J122" s="383"/>
      <c r="K122" s="303"/>
    </row>
    <row r="123" spans="2:11" s="1" customFormat="1" ht="17.25" customHeight="1">
      <c r="B123" s="304"/>
      <c r="C123" s="276" t="s">
        <v>740</v>
      </c>
      <c r="D123" s="276"/>
      <c r="E123" s="276"/>
      <c r="F123" s="276" t="s">
        <v>741</v>
      </c>
      <c r="G123" s="277"/>
      <c r="H123" s="276" t="s">
        <v>57</v>
      </c>
      <c r="I123" s="276" t="s">
        <v>60</v>
      </c>
      <c r="J123" s="276" t="s">
        <v>742</v>
      </c>
      <c r="K123" s="305"/>
    </row>
    <row r="124" spans="2:11" s="1" customFormat="1" ht="17.25" customHeight="1">
      <c r="B124" s="304"/>
      <c r="C124" s="278" t="s">
        <v>743</v>
      </c>
      <c r="D124" s="278"/>
      <c r="E124" s="278"/>
      <c r="F124" s="279" t="s">
        <v>744</v>
      </c>
      <c r="G124" s="280"/>
      <c r="H124" s="278"/>
      <c r="I124" s="278"/>
      <c r="J124" s="278" t="s">
        <v>745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749</v>
      </c>
      <c r="D126" s="283"/>
      <c r="E126" s="283"/>
      <c r="F126" s="284" t="s">
        <v>746</v>
      </c>
      <c r="G126" s="263"/>
      <c r="H126" s="263" t="s">
        <v>786</v>
      </c>
      <c r="I126" s="263" t="s">
        <v>748</v>
      </c>
      <c r="J126" s="263">
        <v>120</v>
      </c>
      <c r="K126" s="309"/>
    </row>
    <row r="127" spans="2:11" s="1" customFormat="1" ht="15" customHeight="1">
      <c r="B127" s="306"/>
      <c r="C127" s="263" t="s">
        <v>795</v>
      </c>
      <c r="D127" s="263"/>
      <c r="E127" s="263"/>
      <c r="F127" s="284" t="s">
        <v>746</v>
      </c>
      <c r="G127" s="263"/>
      <c r="H127" s="263" t="s">
        <v>796</v>
      </c>
      <c r="I127" s="263" t="s">
        <v>748</v>
      </c>
      <c r="J127" s="263" t="s">
        <v>797</v>
      </c>
      <c r="K127" s="309"/>
    </row>
    <row r="128" spans="2:11" s="1" customFormat="1" ht="15" customHeight="1">
      <c r="B128" s="306"/>
      <c r="C128" s="263" t="s">
        <v>694</v>
      </c>
      <c r="D128" s="263"/>
      <c r="E128" s="263"/>
      <c r="F128" s="284" t="s">
        <v>746</v>
      </c>
      <c r="G128" s="263"/>
      <c r="H128" s="263" t="s">
        <v>798</v>
      </c>
      <c r="I128" s="263" t="s">
        <v>748</v>
      </c>
      <c r="J128" s="263" t="s">
        <v>797</v>
      </c>
      <c r="K128" s="309"/>
    </row>
    <row r="129" spans="2:11" s="1" customFormat="1" ht="15" customHeight="1">
      <c r="B129" s="306"/>
      <c r="C129" s="263" t="s">
        <v>757</v>
      </c>
      <c r="D129" s="263"/>
      <c r="E129" s="263"/>
      <c r="F129" s="284" t="s">
        <v>752</v>
      </c>
      <c r="G129" s="263"/>
      <c r="H129" s="263" t="s">
        <v>758</v>
      </c>
      <c r="I129" s="263" t="s">
        <v>748</v>
      </c>
      <c r="J129" s="263">
        <v>15</v>
      </c>
      <c r="K129" s="309"/>
    </row>
    <row r="130" spans="2:11" s="1" customFormat="1" ht="15" customHeight="1">
      <c r="B130" s="306"/>
      <c r="C130" s="287" t="s">
        <v>759</v>
      </c>
      <c r="D130" s="287"/>
      <c r="E130" s="287"/>
      <c r="F130" s="288" t="s">
        <v>752</v>
      </c>
      <c r="G130" s="287"/>
      <c r="H130" s="287" t="s">
        <v>760</v>
      </c>
      <c r="I130" s="287" t="s">
        <v>748</v>
      </c>
      <c r="J130" s="287">
        <v>15</v>
      </c>
      <c r="K130" s="309"/>
    </row>
    <row r="131" spans="2:11" s="1" customFormat="1" ht="15" customHeight="1">
      <c r="B131" s="306"/>
      <c r="C131" s="287" t="s">
        <v>761</v>
      </c>
      <c r="D131" s="287"/>
      <c r="E131" s="287"/>
      <c r="F131" s="288" t="s">
        <v>752</v>
      </c>
      <c r="G131" s="287"/>
      <c r="H131" s="287" t="s">
        <v>762</v>
      </c>
      <c r="I131" s="287" t="s">
        <v>748</v>
      </c>
      <c r="J131" s="287">
        <v>20</v>
      </c>
      <c r="K131" s="309"/>
    </row>
    <row r="132" spans="2:11" s="1" customFormat="1" ht="15" customHeight="1">
      <c r="B132" s="306"/>
      <c r="C132" s="287" t="s">
        <v>763</v>
      </c>
      <c r="D132" s="287"/>
      <c r="E132" s="287"/>
      <c r="F132" s="288" t="s">
        <v>752</v>
      </c>
      <c r="G132" s="287"/>
      <c r="H132" s="287" t="s">
        <v>764</v>
      </c>
      <c r="I132" s="287" t="s">
        <v>748</v>
      </c>
      <c r="J132" s="287">
        <v>20</v>
      </c>
      <c r="K132" s="309"/>
    </row>
    <row r="133" spans="2:11" s="1" customFormat="1" ht="15" customHeight="1">
      <c r="B133" s="306"/>
      <c r="C133" s="263" t="s">
        <v>751</v>
      </c>
      <c r="D133" s="263"/>
      <c r="E133" s="263"/>
      <c r="F133" s="284" t="s">
        <v>752</v>
      </c>
      <c r="G133" s="263"/>
      <c r="H133" s="263" t="s">
        <v>786</v>
      </c>
      <c r="I133" s="263" t="s">
        <v>748</v>
      </c>
      <c r="J133" s="263">
        <v>50</v>
      </c>
      <c r="K133" s="309"/>
    </row>
    <row r="134" spans="2:11" s="1" customFormat="1" ht="15" customHeight="1">
      <c r="B134" s="306"/>
      <c r="C134" s="263" t="s">
        <v>765</v>
      </c>
      <c r="D134" s="263"/>
      <c r="E134" s="263"/>
      <c r="F134" s="284" t="s">
        <v>752</v>
      </c>
      <c r="G134" s="263"/>
      <c r="H134" s="263" t="s">
        <v>786</v>
      </c>
      <c r="I134" s="263" t="s">
        <v>748</v>
      </c>
      <c r="J134" s="263">
        <v>50</v>
      </c>
      <c r="K134" s="309"/>
    </row>
    <row r="135" spans="2:11" s="1" customFormat="1" ht="15" customHeight="1">
      <c r="B135" s="306"/>
      <c r="C135" s="263" t="s">
        <v>771</v>
      </c>
      <c r="D135" s="263"/>
      <c r="E135" s="263"/>
      <c r="F135" s="284" t="s">
        <v>752</v>
      </c>
      <c r="G135" s="263"/>
      <c r="H135" s="263" t="s">
        <v>786</v>
      </c>
      <c r="I135" s="263" t="s">
        <v>748</v>
      </c>
      <c r="J135" s="263">
        <v>50</v>
      </c>
      <c r="K135" s="309"/>
    </row>
    <row r="136" spans="2:11" s="1" customFormat="1" ht="15" customHeight="1">
      <c r="B136" s="306"/>
      <c r="C136" s="263" t="s">
        <v>773</v>
      </c>
      <c r="D136" s="263"/>
      <c r="E136" s="263"/>
      <c r="F136" s="284" t="s">
        <v>752</v>
      </c>
      <c r="G136" s="263"/>
      <c r="H136" s="263" t="s">
        <v>786</v>
      </c>
      <c r="I136" s="263" t="s">
        <v>748</v>
      </c>
      <c r="J136" s="263">
        <v>50</v>
      </c>
      <c r="K136" s="309"/>
    </row>
    <row r="137" spans="2:11" s="1" customFormat="1" ht="15" customHeight="1">
      <c r="B137" s="306"/>
      <c r="C137" s="263" t="s">
        <v>774</v>
      </c>
      <c r="D137" s="263"/>
      <c r="E137" s="263"/>
      <c r="F137" s="284" t="s">
        <v>752</v>
      </c>
      <c r="G137" s="263"/>
      <c r="H137" s="263" t="s">
        <v>799</v>
      </c>
      <c r="I137" s="263" t="s">
        <v>748</v>
      </c>
      <c r="J137" s="263">
        <v>255</v>
      </c>
      <c r="K137" s="309"/>
    </row>
    <row r="138" spans="2:11" s="1" customFormat="1" ht="15" customHeight="1">
      <c r="B138" s="306"/>
      <c r="C138" s="263" t="s">
        <v>776</v>
      </c>
      <c r="D138" s="263"/>
      <c r="E138" s="263"/>
      <c r="F138" s="284" t="s">
        <v>746</v>
      </c>
      <c r="G138" s="263"/>
      <c r="H138" s="263" t="s">
        <v>800</v>
      </c>
      <c r="I138" s="263" t="s">
        <v>778</v>
      </c>
      <c r="J138" s="263"/>
      <c r="K138" s="309"/>
    </row>
    <row r="139" spans="2:11" s="1" customFormat="1" ht="15" customHeight="1">
      <c r="B139" s="306"/>
      <c r="C139" s="263" t="s">
        <v>779</v>
      </c>
      <c r="D139" s="263"/>
      <c r="E139" s="263"/>
      <c r="F139" s="284" t="s">
        <v>746</v>
      </c>
      <c r="G139" s="263"/>
      <c r="H139" s="263" t="s">
        <v>801</v>
      </c>
      <c r="I139" s="263" t="s">
        <v>781</v>
      </c>
      <c r="J139" s="263"/>
      <c r="K139" s="309"/>
    </row>
    <row r="140" spans="2:11" s="1" customFormat="1" ht="15" customHeight="1">
      <c r="B140" s="306"/>
      <c r="C140" s="263" t="s">
        <v>782</v>
      </c>
      <c r="D140" s="263"/>
      <c r="E140" s="263"/>
      <c r="F140" s="284" t="s">
        <v>746</v>
      </c>
      <c r="G140" s="263"/>
      <c r="H140" s="263" t="s">
        <v>782</v>
      </c>
      <c r="I140" s="263" t="s">
        <v>781</v>
      </c>
      <c r="J140" s="263"/>
      <c r="K140" s="309"/>
    </row>
    <row r="141" spans="2:11" s="1" customFormat="1" ht="15" customHeight="1">
      <c r="B141" s="306"/>
      <c r="C141" s="263" t="s">
        <v>41</v>
      </c>
      <c r="D141" s="263"/>
      <c r="E141" s="263"/>
      <c r="F141" s="284" t="s">
        <v>746</v>
      </c>
      <c r="G141" s="263"/>
      <c r="H141" s="263" t="s">
        <v>802</v>
      </c>
      <c r="I141" s="263" t="s">
        <v>781</v>
      </c>
      <c r="J141" s="263"/>
      <c r="K141" s="309"/>
    </row>
    <row r="142" spans="2:11" s="1" customFormat="1" ht="15" customHeight="1">
      <c r="B142" s="306"/>
      <c r="C142" s="263" t="s">
        <v>803</v>
      </c>
      <c r="D142" s="263"/>
      <c r="E142" s="263"/>
      <c r="F142" s="284" t="s">
        <v>746</v>
      </c>
      <c r="G142" s="263"/>
      <c r="H142" s="263" t="s">
        <v>804</v>
      </c>
      <c r="I142" s="263" t="s">
        <v>781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2" t="s">
        <v>805</v>
      </c>
      <c r="D147" s="382"/>
      <c r="E147" s="382"/>
      <c r="F147" s="382"/>
      <c r="G147" s="382"/>
      <c r="H147" s="382"/>
      <c r="I147" s="382"/>
      <c r="J147" s="382"/>
      <c r="K147" s="275"/>
    </row>
    <row r="148" spans="2:11" s="1" customFormat="1" ht="17.25" customHeight="1">
      <c r="B148" s="274"/>
      <c r="C148" s="276" t="s">
        <v>740</v>
      </c>
      <c r="D148" s="276"/>
      <c r="E148" s="276"/>
      <c r="F148" s="276" t="s">
        <v>741</v>
      </c>
      <c r="G148" s="277"/>
      <c r="H148" s="276" t="s">
        <v>57</v>
      </c>
      <c r="I148" s="276" t="s">
        <v>60</v>
      </c>
      <c r="J148" s="276" t="s">
        <v>742</v>
      </c>
      <c r="K148" s="275"/>
    </row>
    <row r="149" spans="2:11" s="1" customFormat="1" ht="17.25" customHeight="1">
      <c r="B149" s="274"/>
      <c r="C149" s="278" t="s">
        <v>743</v>
      </c>
      <c r="D149" s="278"/>
      <c r="E149" s="278"/>
      <c r="F149" s="279" t="s">
        <v>744</v>
      </c>
      <c r="G149" s="280"/>
      <c r="H149" s="278"/>
      <c r="I149" s="278"/>
      <c r="J149" s="278" t="s">
        <v>745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749</v>
      </c>
      <c r="D151" s="263"/>
      <c r="E151" s="263"/>
      <c r="F151" s="314" t="s">
        <v>746</v>
      </c>
      <c r="G151" s="263"/>
      <c r="H151" s="313" t="s">
        <v>786</v>
      </c>
      <c r="I151" s="313" t="s">
        <v>748</v>
      </c>
      <c r="J151" s="313">
        <v>120</v>
      </c>
      <c r="K151" s="309"/>
    </row>
    <row r="152" spans="2:11" s="1" customFormat="1" ht="15" customHeight="1">
      <c r="B152" s="286"/>
      <c r="C152" s="313" t="s">
        <v>795</v>
      </c>
      <c r="D152" s="263"/>
      <c r="E152" s="263"/>
      <c r="F152" s="314" t="s">
        <v>746</v>
      </c>
      <c r="G152" s="263"/>
      <c r="H152" s="313" t="s">
        <v>806</v>
      </c>
      <c r="I152" s="313" t="s">
        <v>748</v>
      </c>
      <c r="J152" s="313" t="s">
        <v>797</v>
      </c>
      <c r="K152" s="309"/>
    </row>
    <row r="153" spans="2:11" s="1" customFormat="1" ht="15" customHeight="1">
      <c r="B153" s="286"/>
      <c r="C153" s="313" t="s">
        <v>694</v>
      </c>
      <c r="D153" s="263"/>
      <c r="E153" s="263"/>
      <c r="F153" s="314" t="s">
        <v>746</v>
      </c>
      <c r="G153" s="263"/>
      <c r="H153" s="313" t="s">
        <v>807</v>
      </c>
      <c r="I153" s="313" t="s">
        <v>748</v>
      </c>
      <c r="J153" s="313" t="s">
        <v>797</v>
      </c>
      <c r="K153" s="309"/>
    </row>
    <row r="154" spans="2:11" s="1" customFormat="1" ht="15" customHeight="1">
      <c r="B154" s="286"/>
      <c r="C154" s="313" t="s">
        <v>751</v>
      </c>
      <c r="D154" s="263"/>
      <c r="E154" s="263"/>
      <c r="F154" s="314" t="s">
        <v>752</v>
      </c>
      <c r="G154" s="263"/>
      <c r="H154" s="313" t="s">
        <v>786</v>
      </c>
      <c r="I154" s="313" t="s">
        <v>748</v>
      </c>
      <c r="J154" s="313">
        <v>50</v>
      </c>
      <c r="K154" s="309"/>
    </row>
    <row r="155" spans="2:11" s="1" customFormat="1" ht="15" customHeight="1">
      <c r="B155" s="286"/>
      <c r="C155" s="313" t="s">
        <v>754</v>
      </c>
      <c r="D155" s="263"/>
      <c r="E155" s="263"/>
      <c r="F155" s="314" t="s">
        <v>746</v>
      </c>
      <c r="G155" s="263"/>
      <c r="H155" s="313" t="s">
        <v>786</v>
      </c>
      <c r="I155" s="313" t="s">
        <v>756</v>
      </c>
      <c r="J155" s="313"/>
      <c r="K155" s="309"/>
    </row>
    <row r="156" spans="2:11" s="1" customFormat="1" ht="15" customHeight="1">
      <c r="B156" s="286"/>
      <c r="C156" s="313" t="s">
        <v>765</v>
      </c>
      <c r="D156" s="263"/>
      <c r="E156" s="263"/>
      <c r="F156" s="314" t="s">
        <v>752</v>
      </c>
      <c r="G156" s="263"/>
      <c r="H156" s="313" t="s">
        <v>786</v>
      </c>
      <c r="I156" s="313" t="s">
        <v>748</v>
      </c>
      <c r="J156" s="313">
        <v>50</v>
      </c>
      <c r="K156" s="309"/>
    </row>
    <row r="157" spans="2:11" s="1" customFormat="1" ht="15" customHeight="1">
      <c r="B157" s="286"/>
      <c r="C157" s="313" t="s">
        <v>773</v>
      </c>
      <c r="D157" s="263"/>
      <c r="E157" s="263"/>
      <c r="F157" s="314" t="s">
        <v>752</v>
      </c>
      <c r="G157" s="263"/>
      <c r="H157" s="313" t="s">
        <v>786</v>
      </c>
      <c r="I157" s="313" t="s">
        <v>748</v>
      </c>
      <c r="J157" s="313">
        <v>50</v>
      </c>
      <c r="K157" s="309"/>
    </row>
    <row r="158" spans="2:11" s="1" customFormat="1" ht="15" customHeight="1">
      <c r="B158" s="286"/>
      <c r="C158" s="313" t="s">
        <v>771</v>
      </c>
      <c r="D158" s="263"/>
      <c r="E158" s="263"/>
      <c r="F158" s="314" t="s">
        <v>752</v>
      </c>
      <c r="G158" s="263"/>
      <c r="H158" s="313" t="s">
        <v>786</v>
      </c>
      <c r="I158" s="313" t="s">
        <v>748</v>
      </c>
      <c r="J158" s="313">
        <v>50</v>
      </c>
      <c r="K158" s="309"/>
    </row>
    <row r="159" spans="2:11" s="1" customFormat="1" ht="15" customHeight="1">
      <c r="B159" s="286"/>
      <c r="C159" s="313" t="s">
        <v>93</v>
      </c>
      <c r="D159" s="263"/>
      <c r="E159" s="263"/>
      <c r="F159" s="314" t="s">
        <v>746</v>
      </c>
      <c r="G159" s="263"/>
      <c r="H159" s="313" t="s">
        <v>808</v>
      </c>
      <c r="I159" s="313" t="s">
        <v>748</v>
      </c>
      <c r="J159" s="313" t="s">
        <v>809</v>
      </c>
      <c r="K159" s="309"/>
    </row>
    <row r="160" spans="2:11" s="1" customFormat="1" ht="15" customHeight="1">
      <c r="B160" s="286"/>
      <c r="C160" s="313" t="s">
        <v>810</v>
      </c>
      <c r="D160" s="263"/>
      <c r="E160" s="263"/>
      <c r="F160" s="314" t="s">
        <v>746</v>
      </c>
      <c r="G160" s="263"/>
      <c r="H160" s="313" t="s">
        <v>811</v>
      </c>
      <c r="I160" s="313" t="s">
        <v>781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3" t="s">
        <v>812</v>
      </c>
      <c r="D165" s="383"/>
      <c r="E165" s="383"/>
      <c r="F165" s="383"/>
      <c r="G165" s="383"/>
      <c r="H165" s="383"/>
      <c r="I165" s="383"/>
      <c r="J165" s="383"/>
      <c r="K165" s="256"/>
    </row>
    <row r="166" spans="2:11" s="1" customFormat="1" ht="17.25" customHeight="1">
      <c r="B166" s="255"/>
      <c r="C166" s="276" t="s">
        <v>740</v>
      </c>
      <c r="D166" s="276"/>
      <c r="E166" s="276"/>
      <c r="F166" s="276" t="s">
        <v>741</v>
      </c>
      <c r="G166" s="318"/>
      <c r="H166" s="319" t="s">
        <v>57</v>
      </c>
      <c r="I166" s="319" t="s">
        <v>60</v>
      </c>
      <c r="J166" s="276" t="s">
        <v>742</v>
      </c>
      <c r="K166" s="256"/>
    </row>
    <row r="167" spans="2:11" s="1" customFormat="1" ht="17.25" customHeight="1">
      <c r="B167" s="257"/>
      <c r="C167" s="278" t="s">
        <v>743</v>
      </c>
      <c r="D167" s="278"/>
      <c r="E167" s="278"/>
      <c r="F167" s="279" t="s">
        <v>744</v>
      </c>
      <c r="G167" s="320"/>
      <c r="H167" s="321"/>
      <c r="I167" s="321"/>
      <c r="J167" s="278" t="s">
        <v>745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749</v>
      </c>
      <c r="D169" s="263"/>
      <c r="E169" s="263"/>
      <c r="F169" s="284" t="s">
        <v>746</v>
      </c>
      <c r="G169" s="263"/>
      <c r="H169" s="263" t="s">
        <v>786</v>
      </c>
      <c r="I169" s="263" t="s">
        <v>748</v>
      </c>
      <c r="J169" s="263">
        <v>120</v>
      </c>
      <c r="K169" s="309"/>
    </row>
    <row r="170" spans="2:11" s="1" customFormat="1" ht="15" customHeight="1">
      <c r="B170" s="286"/>
      <c r="C170" s="263" t="s">
        <v>795</v>
      </c>
      <c r="D170" s="263"/>
      <c r="E170" s="263"/>
      <c r="F170" s="284" t="s">
        <v>746</v>
      </c>
      <c r="G170" s="263"/>
      <c r="H170" s="263" t="s">
        <v>796</v>
      </c>
      <c r="I170" s="263" t="s">
        <v>748</v>
      </c>
      <c r="J170" s="263" t="s">
        <v>797</v>
      </c>
      <c r="K170" s="309"/>
    </row>
    <row r="171" spans="2:11" s="1" customFormat="1" ht="15" customHeight="1">
      <c r="B171" s="286"/>
      <c r="C171" s="263" t="s">
        <v>694</v>
      </c>
      <c r="D171" s="263"/>
      <c r="E171" s="263"/>
      <c r="F171" s="284" t="s">
        <v>746</v>
      </c>
      <c r="G171" s="263"/>
      <c r="H171" s="263" t="s">
        <v>813</v>
      </c>
      <c r="I171" s="263" t="s">
        <v>748</v>
      </c>
      <c r="J171" s="263" t="s">
        <v>797</v>
      </c>
      <c r="K171" s="309"/>
    </row>
    <row r="172" spans="2:11" s="1" customFormat="1" ht="15" customHeight="1">
      <c r="B172" s="286"/>
      <c r="C172" s="263" t="s">
        <v>751</v>
      </c>
      <c r="D172" s="263"/>
      <c r="E172" s="263"/>
      <c r="F172" s="284" t="s">
        <v>752</v>
      </c>
      <c r="G172" s="263"/>
      <c r="H172" s="263" t="s">
        <v>813</v>
      </c>
      <c r="I172" s="263" t="s">
        <v>748</v>
      </c>
      <c r="J172" s="263">
        <v>50</v>
      </c>
      <c r="K172" s="309"/>
    </row>
    <row r="173" spans="2:11" s="1" customFormat="1" ht="15" customHeight="1">
      <c r="B173" s="286"/>
      <c r="C173" s="263" t="s">
        <v>754</v>
      </c>
      <c r="D173" s="263"/>
      <c r="E173" s="263"/>
      <c r="F173" s="284" t="s">
        <v>746</v>
      </c>
      <c r="G173" s="263"/>
      <c r="H173" s="263" t="s">
        <v>813</v>
      </c>
      <c r="I173" s="263" t="s">
        <v>756</v>
      </c>
      <c r="J173" s="263"/>
      <c r="K173" s="309"/>
    </row>
    <row r="174" spans="2:11" s="1" customFormat="1" ht="15" customHeight="1">
      <c r="B174" s="286"/>
      <c r="C174" s="263" t="s">
        <v>765</v>
      </c>
      <c r="D174" s="263"/>
      <c r="E174" s="263"/>
      <c r="F174" s="284" t="s">
        <v>752</v>
      </c>
      <c r="G174" s="263"/>
      <c r="H174" s="263" t="s">
        <v>813</v>
      </c>
      <c r="I174" s="263" t="s">
        <v>748</v>
      </c>
      <c r="J174" s="263">
        <v>50</v>
      </c>
      <c r="K174" s="309"/>
    </row>
    <row r="175" spans="2:11" s="1" customFormat="1" ht="15" customHeight="1">
      <c r="B175" s="286"/>
      <c r="C175" s="263" t="s">
        <v>773</v>
      </c>
      <c r="D175" s="263"/>
      <c r="E175" s="263"/>
      <c r="F175" s="284" t="s">
        <v>752</v>
      </c>
      <c r="G175" s="263"/>
      <c r="H175" s="263" t="s">
        <v>813</v>
      </c>
      <c r="I175" s="263" t="s">
        <v>748</v>
      </c>
      <c r="J175" s="263">
        <v>50</v>
      </c>
      <c r="K175" s="309"/>
    </row>
    <row r="176" spans="2:11" s="1" customFormat="1" ht="15" customHeight="1">
      <c r="B176" s="286"/>
      <c r="C176" s="263" t="s">
        <v>771</v>
      </c>
      <c r="D176" s="263"/>
      <c r="E176" s="263"/>
      <c r="F176" s="284" t="s">
        <v>752</v>
      </c>
      <c r="G176" s="263"/>
      <c r="H176" s="263" t="s">
        <v>813</v>
      </c>
      <c r="I176" s="263" t="s">
        <v>748</v>
      </c>
      <c r="J176" s="263">
        <v>50</v>
      </c>
      <c r="K176" s="309"/>
    </row>
    <row r="177" spans="2:11" s="1" customFormat="1" ht="15" customHeight="1">
      <c r="B177" s="286"/>
      <c r="C177" s="263" t="s">
        <v>114</v>
      </c>
      <c r="D177" s="263"/>
      <c r="E177" s="263"/>
      <c r="F177" s="284" t="s">
        <v>746</v>
      </c>
      <c r="G177" s="263"/>
      <c r="H177" s="263" t="s">
        <v>814</v>
      </c>
      <c r="I177" s="263" t="s">
        <v>815</v>
      </c>
      <c r="J177" s="263"/>
      <c r="K177" s="309"/>
    </row>
    <row r="178" spans="2:11" s="1" customFormat="1" ht="15" customHeight="1">
      <c r="B178" s="286"/>
      <c r="C178" s="263" t="s">
        <v>60</v>
      </c>
      <c r="D178" s="263"/>
      <c r="E178" s="263"/>
      <c r="F178" s="284" t="s">
        <v>746</v>
      </c>
      <c r="G178" s="263"/>
      <c r="H178" s="263" t="s">
        <v>816</v>
      </c>
      <c r="I178" s="263" t="s">
        <v>817</v>
      </c>
      <c r="J178" s="263">
        <v>1</v>
      </c>
      <c r="K178" s="309"/>
    </row>
    <row r="179" spans="2:11" s="1" customFormat="1" ht="15" customHeight="1">
      <c r="B179" s="286"/>
      <c r="C179" s="263" t="s">
        <v>56</v>
      </c>
      <c r="D179" s="263"/>
      <c r="E179" s="263"/>
      <c r="F179" s="284" t="s">
        <v>746</v>
      </c>
      <c r="G179" s="263"/>
      <c r="H179" s="263" t="s">
        <v>818</v>
      </c>
      <c r="I179" s="263" t="s">
        <v>748</v>
      </c>
      <c r="J179" s="263">
        <v>20</v>
      </c>
      <c r="K179" s="309"/>
    </row>
    <row r="180" spans="2:11" s="1" customFormat="1" ht="15" customHeight="1">
      <c r="B180" s="286"/>
      <c r="C180" s="263" t="s">
        <v>57</v>
      </c>
      <c r="D180" s="263"/>
      <c r="E180" s="263"/>
      <c r="F180" s="284" t="s">
        <v>746</v>
      </c>
      <c r="G180" s="263"/>
      <c r="H180" s="263" t="s">
        <v>819</v>
      </c>
      <c r="I180" s="263" t="s">
        <v>748</v>
      </c>
      <c r="J180" s="263">
        <v>255</v>
      </c>
      <c r="K180" s="309"/>
    </row>
    <row r="181" spans="2:11" s="1" customFormat="1" ht="15" customHeight="1">
      <c r="B181" s="286"/>
      <c r="C181" s="263" t="s">
        <v>115</v>
      </c>
      <c r="D181" s="263"/>
      <c r="E181" s="263"/>
      <c r="F181" s="284" t="s">
        <v>746</v>
      </c>
      <c r="G181" s="263"/>
      <c r="H181" s="263" t="s">
        <v>710</v>
      </c>
      <c r="I181" s="263" t="s">
        <v>748</v>
      </c>
      <c r="J181" s="263">
        <v>10</v>
      </c>
      <c r="K181" s="309"/>
    </row>
    <row r="182" spans="2:11" s="1" customFormat="1" ht="15" customHeight="1">
      <c r="B182" s="286"/>
      <c r="C182" s="263" t="s">
        <v>116</v>
      </c>
      <c r="D182" s="263"/>
      <c r="E182" s="263"/>
      <c r="F182" s="284" t="s">
        <v>746</v>
      </c>
      <c r="G182" s="263"/>
      <c r="H182" s="263" t="s">
        <v>820</v>
      </c>
      <c r="I182" s="263" t="s">
        <v>781</v>
      </c>
      <c r="J182" s="263"/>
      <c r="K182" s="309"/>
    </row>
    <row r="183" spans="2:11" s="1" customFormat="1" ht="15" customHeight="1">
      <c r="B183" s="286"/>
      <c r="C183" s="263" t="s">
        <v>821</v>
      </c>
      <c r="D183" s="263"/>
      <c r="E183" s="263"/>
      <c r="F183" s="284" t="s">
        <v>746</v>
      </c>
      <c r="G183" s="263"/>
      <c r="H183" s="263" t="s">
        <v>822</v>
      </c>
      <c r="I183" s="263" t="s">
        <v>781</v>
      </c>
      <c r="J183" s="263"/>
      <c r="K183" s="309"/>
    </row>
    <row r="184" spans="2:11" s="1" customFormat="1" ht="15" customHeight="1">
      <c r="B184" s="286"/>
      <c r="C184" s="263" t="s">
        <v>810</v>
      </c>
      <c r="D184" s="263"/>
      <c r="E184" s="263"/>
      <c r="F184" s="284" t="s">
        <v>746</v>
      </c>
      <c r="G184" s="263"/>
      <c r="H184" s="263" t="s">
        <v>823</v>
      </c>
      <c r="I184" s="263" t="s">
        <v>781</v>
      </c>
      <c r="J184" s="263"/>
      <c r="K184" s="309"/>
    </row>
    <row r="185" spans="2:11" s="1" customFormat="1" ht="15" customHeight="1">
      <c r="B185" s="286"/>
      <c r="C185" s="263" t="s">
        <v>118</v>
      </c>
      <c r="D185" s="263"/>
      <c r="E185" s="263"/>
      <c r="F185" s="284" t="s">
        <v>752</v>
      </c>
      <c r="G185" s="263"/>
      <c r="H185" s="263" t="s">
        <v>824</v>
      </c>
      <c r="I185" s="263" t="s">
        <v>748</v>
      </c>
      <c r="J185" s="263">
        <v>50</v>
      </c>
      <c r="K185" s="309"/>
    </row>
    <row r="186" spans="2:11" s="1" customFormat="1" ht="15" customHeight="1">
      <c r="B186" s="286"/>
      <c r="C186" s="263" t="s">
        <v>825</v>
      </c>
      <c r="D186" s="263"/>
      <c r="E186" s="263"/>
      <c r="F186" s="284" t="s">
        <v>752</v>
      </c>
      <c r="G186" s="263"/>
      <c r="H186" s="263" t="s">
        <v>826</v>
      </c>
      <c r="I186" s="263" t="s">
        <v>827</v>
      </c>
      <c r="J186" s="263"/>
      <c r="K186" s="309"/>
    </row>
    <row r="187" spans="2:11" s="1" customFormat="1" ht="15" customHeight="1">
      <c r="B187" s="286"/>
      <c r="C187" s="263" t="s">
        <v>828</v>
      </c>
      <c r="D187" s="263"/>
      <c r="E187" s="263"/>
      <c r="F187" s="284" t="s">
        <v>752</v>
      </c>
      <c r="G187" s="263"/>
      <c r="H187" s="263" t="s">
        <v>829</v>
      </c>
      <c r="I187" s="263" t="s">
        <v>827</v>
      </c>
      <c r="J187" s="263"/>
      <c r="K187" s="309"/>
    </row>
    <row r="188" spans="2:11" s="1" customFormat="1" ht="15" customHeight="1">
      <c r="B188" s="286"/>
      <c r="C188" s="263" t="s">
        <v>830</v>
      </c>
      <c r="D188" s="263"/>
      <c r="E188" s="263"/>
      <c r="F188" s="284" t="s">
        <v>752</v>
      </c>
      <c r="G188" s="263"/>
      <c r="H188" s="263" t="s">
        <v>831</v>
      </c>
      <c r="I188" s="263" t="s">
        <v>827</v>
      </c>
      <c r="J188" s="263"/>
      <c r="K188" s="309"/>
    </row>
    <row r="189" spans="2:11" s="1" customFormat="1" ht="15" customHeight="1">
      <c r="B189" s="286"/>
      <c r="C189" s="322" t="s">
        <v>832</v>
      </c>
      <c r="D189" s="263"/>
      <c r="E189" s="263"/>
      <c r="F189" s="284" t="s">
        <v>752</v>
      </c>
      <c r="G189" s="263"/>
      <c r="H189" s="263" t="s">
        <v>833</v>
      </c>
      <c r="I189" s="263" t="s">
        <v>834</v>
      </c>
      <c r="J189" s="323" t="s">
        <v>835</v>
      </c>
      <c r="K189" s="309"/>
    </row>
    <row r="190" spans="2:11" s="1" customFormat="1" ht="15" customHeight="1">
      <c r="B190" s="286"/>
      <c r="C190" s="322" t="s">
        <v>45</v>
      </c>
      <c r="D190" s="263"/>
      <c r="E190" s="263"/>
      <c r="F190" s="284" t="s">
        <v>746</v>
      </c>
      <c r="G190" s="263"/>
      <c r="H190" s="260" t="s">
        <v>836</v>
      </c>
      <c r="I190" s="263" t="s">
        <v>837</v>
      </c>
      <c r="J190" s="263"/>
      <c r="K190" s="309"/>
    </row>
    <row r="191" spans="2:11" s="1" customFormat="1" ht="15" customHeight="1">
      <c r="B191" s="286"/>
      <c r="C191" s="322" t="s">
        <v>838</v>
      </c>
      <c r="D191" s="263"/>
      <c r="E191" s="263"/>
      <c r="F191" s="284" t="s">
        <v>746</v>
      </c>
      <c r="G191" s="263"/>
      <c r="H191" s="263" t="s">
        <v>839</v>
      </c>
      <c r="I191" s="263" t="s">
        <v>781</v>
      </c>
      <c r="J191" s="263"/>
      <c r="K191" s="309"/>
    </row>
    <row r="192" spans="2:11" s="1" customFormat="1" ht="15" customHeight="1">
      <c r="B192" s="286"/>
      <c r="C192" s="322" t="s">
        <v>840</v>
      </c>
      <c r="D192" s="263"/>
      <c r="E192" s="263"/>
      <c r="F192" s="284" t="s">
        <v>746</v>
      </c>
      <c r="G192" s="263"/>
      <c r="H192" s="263" t="s">
        <v>841</v>
      </c>
      <c r="I192" s="263" t="s">
        <v>781</v>
      </c>
      <c r="J192" s="263"/>
      <c r="K192" s="309"/>
    </row>
    <row r="193" spans="2:11" s="1" customFormat="1" ht="15" customHeight="1">
      <c r="B193" s="286"/>
      <c r="C193" s="322" t="s">
        <v>842</v>
      </c>
      <c r="D193" s="263"/>
      <c r="E193" s="263"/>
      <c r="F193" s="284" t="s">
        <v>752</v>
      </c>
      <c r="G193" s="263"/>
      <c r="H193" s="263" t="s">
        <v>843</v>
      </c>
      <c r="I193" s="263" t="s">
        <v>781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1">
      <c r="B199" s="255"/>
      <c r="C199" s="383" t="s">
        <v>844</v>
      </c>
      <c r="D199" s="383"/>
      <c r="E199" s="383"/>
      <c r="F199" s="383"/>
      <c r="G199" s="383"/>
      <c r="H199" s="383"/>
      <c r="I199" s="383"/>
      <c r="J199" s="383"/>
      <c r="K199" s="256"/>
    </row>
    <row r="200" spans="2:11" s="1" customFormat="1" ht="25.5" customHeight="1">
      <c r="B200" s="255"/>
      <c r="C200" s="325" t="s">
        <v>845</v>
      </c>
      <c r="D200" s="325"/>
      <c r="E200" s="325"/>
      <c r="F200" s="325" t="s">
        <v>846</v>
      </c>
      <c r="G200" s="326"/>
      <c r="H200" s="384" t="s">
        <v>847</v>
      </c>
      <c r="I200" s="384"/>
      <c r="J200" s="384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837</v>
      </c>
      <c r="D202" s="263"/>
      <c r="E202" s="263"/>
      <c r="F202" s="284" t="s">
        <v>46</v>
      </c>
      <c r="G202" s="263"/>
      <c r="H202" s="385" t="s">
        <v>848</v>
      </c>
      <c r="I202" s="385"/>
      <c r="J202" s="385"/>
      <c r="K202" s="309"/>
    </row>
    <row r="203" spans="2:11" s="1" customFormat="1" ht="15" customHeight="1">
      <c r="B203" s="286"/>
      <c r="C203" s="263"/>
      <c r="D203" s="263"/>
      <c r="E203" s="263"/>
      <c r="F203" s="284" t="s">
        <v>47</v>
      </c>
      <c r="G203" s="263"/>
      <c r="H203" s="385" t="s">
        <v>849</v>
      </c>
      <c r="I203" s="385"/>
      <c r="J203" s="385"/>
      <c r="K203" s="309"/>
    </row>
    <row r="204" spans="2:11" s="1" customFormat="1" ht="15" customHeight="1">
      <c r="B204" s="286"/>
      <c r="C204" s="263"/>
      <c r="D204" s="263"/>
      <c r="E204" s="263"/>
      <c r="F204" s="284" t="s">
        <v>50</v>
      </c>
      <c r="G204" s="263"/>
      <c r="H204" s="385" t="s">
        <v>850</v>
      </c>
      <c r="I204" s="385"/>
      <c r="J204" s="385"/>
      <c r="K204" s="309"/>
    </row>
    <row r="205" spans="2:11" s="1" customFormat="1" ht="15" customHeight="1">
      <c r="B205" s="286"/>
      <c r="C205" s="263"/>
      <c r="D205" s="263"/>
      <c r="E205" s="263"/>
      <c r="F205" s="284" t="s">
        <v>48</v>
      </c>
      <c r="G205" s="263"/>
      <c r="H205" s="385" t="s">
        <v>851</v>
      </c>
      <c r="I205" s="385"/>
      <c r="J205" s="385"/>
      <c r="K205" s="309"/>
    </row>
    <row r="206" spans="2:11" s="1" customFormat="1" ht="15" customHeight="1">
      <c r="B206" s="286"/>
      <c r="C206" s="263"/>
      <c r="D206" s="263"/>
      <c r="E206" s="263"/>
      <c r="F206" s="284" t="s">
        <v>49</v>
      </c>
      <c r="G206" s="263"/>
      <c r="H206" s="385" t="s">
        <v>852</v>
      </c>
      <c r="I206" s="385"/>
      <c r="J206" s="385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793</v>
      </c>
      <c r="D208" s="263"/>
      <c r="E208" s="263"/>
      <c r="F208" s="284" t="s">
        <v>82</v>
      </c>
      <c r="G208" s="263"/>
      <c r="H208" s="385" t="s">
        <v>853</v>
      </c>
      <c r="I208" s="385"/>
      <c r="J208" s="385"/>
      <c r="K208" s="309"/>
    </row>
    <row r="209" spans="2:11" s="1" customFormat="1" ht="15" customHeight="1">
      <c r="B209" s="286"/>
      <c r="C209" s="263"/>
      <c r="D209" s="263"/>
      <c r="E209" s="263"/>
      <c r="F209" s="284" t="s">
        <v>688</v>
      </c>
      <c r="G209" s="263"/>
      <c r="H209" s="385" t="s">
        <v>689</v>
      </c>
      <c r="I209" s="385"/>
      <c r="J209" s="385"/>
      <c r="K209" s="309"/>
    </row>
    <row r="210" spans="2:11" s="1" customFormat="1" ht="15" customHeight="1">
      <c r="B210" s="286"/>
      <c r="C210" s="263"/>
      <c r="D210" s="263"/>
      <c r="E210" s="263"/>
      <c r="F210" s="284" t="s">
        <v>686</v>
      </c>
      <c r="G210" s="263"/>
      <c r="H210" s="385" t="s">
        <v>854</v>
      </c>
      <c r="I210" s="385"/>
      <c r="J210" s="385"/>
      <c r="K210" s="309"/>
    </row>
    <row r="211" spans="2:11" s="1" customFormat="1" ht="15" customHeight="1">
      <c r="B211" s="327"/>
      <c r="C211" s="263"/>
      <c r="D211" s="263"/>
      <c r="E211" s="263"/>
      <c r="F211" s="284" t="s">
        <v>690</v>
      </c>
      <c r="G211" s="322"/>
      <c r="H211" s="386" t="s">
        <v>691</v>
      </c>
      <c r="I211" s="386"/>
      <c r="J211" s="386"/>
      <c r="K211" s="328"/>
    </row>
    <row r="212" spans="2:11" s="1" customFormat="1" ht="15" customHeight="1">
      <c r="B212" s="327"/>
      <c r="C212" s="263"/>
      <c r="D212" s="263"/>
      <c r="E212" s="263"/>
      <c r="F212" s="284" t="s">
        <v>692</v>
      </c>
      <c r="G212" s="322"/>
      <c r="H212" s="386" t="s">
        <v>855</v>
      </c>
      <c r="I212" s="386"/>
      <c r="J212" s="386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817</v>
      </c>
      <c r="D214" s="263"/>
      <c r="E214" s="263"/>
      <c r="F214" s="284">
        <v>1</v>
      </c>
      <c r="G214" s="322"/>
      <c r="H214" s="386" t="s">
        <v>856</v>
      </c>
      <c r="I214" s="386"/>
      <c r="J214" s="386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86" t="s">
        <v>857</v>
      </c>
      <c r="I215" s="386"/>
      <c r="J215" s="386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86" t="s">
        <v>858</v>
      </c>
      <c r="I216" s="386"/>
      <c r="J216" s="386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86" t="s">
        <v>859</v>
      </c>
      <c r="I217" s="386"/>
      <c r="J217" s="386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01 - Architektonicko stav...</vt:lpstr>
      <vt:lpstr>List1</vt:lpstr>
      <vt:lpstr>02 - Vedlejší rozpočtové ...</vt:lpstr>
      <vt:lpstr>Pokyny pro vyplnění</vt:lpstr>
      <vt:lpstr>'01 - Architektonicko stav...'!Názvy_tisku</vt:lpstr>
      <vt:lpstr>'02 - Vedlejší rozpočtové ...'!Názvy_tisku</vt:lpstr>
      <vt:lpstr>'Rekapitulace stavby'!Názvy_tisku</vt:lpstr>
      <vt:lpstr>'01 - Architektonicko stav...'!Oblast_tisku</vt:lpstr>
      <vt:lpstr>'02 -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Otrubová Roxana</cp:lastModifiedBy>
  <dcterms:created xsi:type="dcterms:W3CDTF">2022-10-04T08:16:27Z</dcterms:created>
  <dcterms:modified xsi:type="dcterms:W3CDTF">2022-11-29T06:03:02Z</dcterms:modified>
</cp:coreProperties>
</file>