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ZZ\2023\KRN_Otr_2023_04_pripojka NN pro kogenerace\Vyzva+prilohy\"/>
    </mc:Choice>
  </mc:AlternateContent>
  <bookViews>
    <workbookView xWindow="0" yWindow="0" windowWidth="28800" windowHeight="11865" activeTab="4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Pol'!$A$1:$Y$41</definedName>
    <definedName name="_xlnm.Print_Area" localSheetId="4">'01 02 Pol'!$A$1:$Y$34</definedName>
    <definedName name="_xlnm.Print_Area" localSheetId="5">'01 03 Pol'!$A$1:$Y$113</definedName>
    <definedName name="_xlnm.Print_Area" localSheetId="6">'01 04 Pol'!$A$1:$Y$117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fileRecoveryPr repairLoad="1"/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17" i="1" s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2" i="1"/>
  <c r="F42" i="1"/>
  <c r="G41" i="1"/>
  <c r="F41" i="1"/>
  <c r="H41" i="1" s="1"/>
  <c r="I41" i="1" s="1"/>
  <c r="G39" i="1"/>
  <c r="F39" i="1"/>
  <c r="G116" i="15"/>
  <c r="BA109" i="15"/>
  <c r="BA66" i="15"/>
  <c r="BA52" i="15"/>
  <c r="BA47" i="15"/>
  <c r="BA15" i="15"/>
  <c r="BA13" i="15"/>
  <c r="G8" i="15"/>
  <c r="V8" i="15"/>
  <c r="G9" i="15"/>
  <c r="I9" i="15"/>
  <c r="I8" i="15" s="1"/>
  <c r="K9" i="15"/>
  <c r="K8" i="15" s="1"/>
  <c r="M9" i="15"/>
  <c r="M8" i="15" s="1"/>
  <c r="O9" i="15"/>
  <c r="Q9" i="15"/>
  <c r="Q8" i="15" s="1"/>
  <c r="V9" i="15"/>
  <c r="G10" i="15"/>
  <c r="I10" i="15"/>
  <c r="K10" i="15"/>
  <c r="M10" i="15"/>
  <c r="O10" i="15"/>
  <c r="O8" i="15" s="1"/>
  <c r="Q10" i="15"/>
  <c r="V10" i="15"/>
  <c r="G11" i="15"/>
  <c r="I11" i="15"/>
  <c r="V11" i="15"/>
  <c r="G12" i="15"/>
  <c r="M12" i="15" s="1"/>
  <c r="I12" i="15"/>
  <c r="K12" i="15"/>
  <c r="K11" i="15" s="1"/>
  <c r="O12" i="15"/>
  <c r="O11" i="15" s="1"/>
  <c r="Q12" i="15"/>
  <c r="Q11" i="15" s="1"/>
  <c r="V12" i="15"/>
  <c r="G14" i="15"/>
  <c r="M14" i="15" s="1"/>
  <c r="I14" i="15"/>
  <c r="K14" i="15"/>
  <c r="O14" i="15"/>
  <c r="Q14" i="15"/>
  <c r="V14" i="15"/>
  <c r="G17" i="15"/>
  <c r="M17" i="15"/>
  <c r="O17" i="15"/>
  <c r="V17" i="15"/>
  <c r="G18" i="15"/>
  <c r="I18" i="15"/>
  <c r="I17" i="15" s="1"/>
  <c r="K18" i="15"/>
  <c r="K17" i="15" s="1"/>
  <c r="M18" i="15"/>
  <c r="O18" i="15"/>
  <c r="Q18" i="15"/>
  <c r="Q17" i="15" s="1"/>
  <c r="V18" i="15"/>
  <c r="I20" i="15"/>
  <c r="G21" i="15"/>
  <c r="M21" i="15" s="1"/>
  <c r="I21" i="15"/>
  <c r="K21" i="15"/>
  <c r="O21" i="15"/>
  <c r="Q21" i="15"/>
  <c r="Q20" i="15" s="1"/>
  <c r="V21" i="15"/>
  <c r="V20" i="15" s="1"/>
  <c r="G24" i="15"/>
  <c r="M24" i="15" s="1"/>
  <c r="I24" i="15"/>
  <c r="K24" i="15"/>
  <c r="K20" i="15" s="1"/>
  <c r="O24" i="15"/>
  <c r="Q24" i="15"/>
  <c r="V24" i="15"/>
  <c r="G29" i="15"/>
  <c r="I29" i="15"/>
  <c r="K29" i="15"/>
  <c r="M29" i="15"/>
  <c r="O29" i="15"/>
  <c r="O20" i="15" s="1"/>
  <c r="Q29" i="15"/>
  <c r="V29" i="15"/>
  <c r="G31" i="15"/>
  <c r="I31" i="15"/>
  <c r="K31" i="15"/>
  <c r="M31" i="15"/>
  <c r="O31" i="15"/>
  <c r="Q31" i="15"/>
  <c r="V31" i="15"/>
  <c r="K32" i="15"/>
  <c r="Q32" i="15"/>
  <c r="G33" i="15"/>
  <c r="G32" i="15" s="1"/>
  <c r="I33" i="15"/>
  <c r="I32" i="15" s="1"/>
  <c r="K33" i="15"/>
  <c r="O33" i="15"/>
  <c r="O32" i="15" s="1"/>
  <c r="Q33" i="15"/>
  <c r="V33" i="15"/>
  <c r="V32" i="15" s="1"/>
  <c r="G35" i="15"/>
  <c r="G36" i="15"/>
  <c r="M36" i="15" s="1"/>
  <c r="I36" i="15"/>
  <c r="K36" i="15"/>
  <c r="K35" i="15" s="1"/>
  <c r="O36" i="15"/>
  <c r="O35" i="15" s="1"/>
  <c r="Q36" i="15"/>
  <c r="Q35" i="15" s="1"/>
  <c r="V36" i="15"/>
  <c r="G38" i="15"/>
  <c r="I38" i="15"/>
  <c r="I35" i="15" s="1"/>
  <c r="K38" i="15"/>
  <c r="M38" i="15"/>
  <c r="O38" i="15"/>
  <c r="Q38" i="15"/>
  <c r="V38" i="15"/>
  <c r="G44" i="15"/>
  <c r="I44" i="15"/>
  <c r="K44" i="15"/>
  <c r="M44" i="15"/>
  <c r="O44" i="15"/>
  <c r="Q44" i="15"/>
  <c r="V44" i="15"/>
  <c r="G46" i="15"/>
  <c r="I46" i="15"/>
  <c r="K46" i="15"/>
  <c r="M46" i="15"/>
  <c r="O46" i="15"/>
  <c r="Q46" i="15"/>
  <c r="V46" i="15"/>
  <c r="G51" i="15"/>
  <c r="M51" i="15" s="1"/>
  <c r="I51" i="15"/>
  <c r="K51" i="15"/>
  <c r="O51" i="15"/>
  <c r="Q51" i="15"/>
  <c r="V51" i="15"/>
  <c r="G56" i="15"/>
  <c r="M56" i="15" s="1"/>
  <c r="I56" i="15"/>
  <c r="K56" i="15"/>
  <c r="O56" i="15"/>
  <c r="Q56" i="15"/>
  <c r="V56" i="15"/>
  <c r="V35" i="15" s="1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5" i="15"/>
  <c r="I65" i="15"/>
  <c r="K65" i="15"/>
  <c r="M65" i="15"/>
  <c r="O65" i="15"/>
  <c r="Q65" i="15"/>
  <c r="V65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6" i="15"/>
  <c r="I76" i="15"/>
  <c r="K76" i="15"/>
  <c r="M76" i="15"/>
  <c r="O76" i="15"/>
  <c r="Q76" i="15"/>
  <c r="V76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G81" i="15"/>
  <c r="M81" i="15" s="1"/>
  <c r="M80" i="15" s="1"/>
  <c r="I81" i="15"/>
  <c r="K81" i="15"/>
  <c r="K80" i="15" s="1"/>
  <c r="O81" i="15"/>
  <c r="O80" i="15" s="1"/>
  <c r="Q81" i="15"/>
  <c r="Q80" i="15" s="1"/>
  <c r="V81" i="15"/>
  <c r="G83" i="15"/>
  <c r="I83" i="15"/>
  <c r="K83" i="15"/>
  <c r="M83" i="15"/>
  <c r="O83" i="15"/>
  <c r="Q83" i="15"/>
  <c r="V83" i="15"/>
  <c r="G85" i="15"/>
  <c r="I85" i="15"/>
  <c r="K85" i="15"/>
  <c r="M85" i="15"/>
  <c r="O85" i="15"/>
  <c r="Q85" i="15"/>
  <c r="V85" i="15"/>
  <c r="G87" i="15"/>
  <c r="I87" i="15"/>
  <c r="K87" i="15"/>
  <c r="M87" i="15"/>
  <c r="O87" i="15"/>
  <c r="Q87" i="15"/>
  <c r="V87" i="15"/>
  <c r="G89" i="15"/>
  <c r="M89" i="15" s="1"/>
  <c r="I89" i="15"/>
  <c r="I80" i="15" s="1"/>
  <c r="K89" i="15"/>
  <c r="O89" i="15"/>
  <c r="Q89" i="15"/>
  <c r="V89" i="15"/>
  <c r="G91" i="15"/>
  <c r="M91" i="15" s="1"/>
  <c r="I91" i="15"/>
  <c r="K91" i="15"/>
  <c r="O91" i="15"/>
  <c r="Q91" i="15"/>
  <c r="V91" i="15"/>
  <c r="V80" i="15" s="1"/>
  <c r="G93" i="15"/>
  <c r="M93" i="15" s="1"/>
  <c r="I93" i="15"/>
  <c r="K93" i="15"/>
  <c r="O93" i="15"/>
  <c r="Q93" i="15"/>
  <c r="V93" i="15"/>
  <c r="G96" i="15"/>
  <c r="G95" i="15" s="1"/>
  <c r="I96" i="15"/>
  <c r="K96" i="15"/>
  <c r="K95" i="15" s="1"/>
  <c r="M96" i="15"/>
  <c r="M95" i="15" s="1"/>
  <c r="O96" i="15"/>
  <c r="Q96" i="15"/>
  <c r="V96" i="15"/>
  <c r="V95" i="15" s="1"/>
  <c r="G98" i="15"/>
  <c r="I98" i="15"/>
  <c r="K98" i="15"/>
  <c r="M98" i="15"/>
  <c r="O98" i="15"/>
  <c r="Q98" i="15"/>
  <c r="V98" i="15"/>
  <c r="G100" i="15"/>
  <c r="M100" i="15" s="1"/>
  <c r="I100" i="15"/>
  <c r="I95" i="15" s="1"/>
  <c r="K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Q95" i="15" s="1"/>
  <c r="V104" i="15"/>
  <c r="G106" i="15"/>
  <c r="I106" i="15"/>
  <c r="K106" i="15"/>
  <c r="M106" i="15"/>
  <c r="O106" i="15"/>
  <c r="O95" i="15" s="1"/>
  <c r="Q106" i="15"/>
  <c r="V106" i="15"/>
  <c r="G108" i="15"/>
  <c r="I108" i="15"/>
  <c r="I107" i="15" s="1"/>
  <c r="K108" i="15"/>
  <c r="K107" i="15" s="1"/>
  <c r="M108" i="15"/>
  <c r="O108" i="15"/>
  <c r="Q108" i="15"/>
  <c r="Q107" i="15" s="1"/>
  <c r="V108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V107" i="15" s="1"/>
  <c r="G112" i="15"/>
  <c r="M112" i="15" s="1"/>
  <c r="I112" i="15"/>
  <c r="K112" i="15"/>
  <c r="O112" i="15"/>
  <c r="Q112" i="15"/>
  <c r="V112" i="15"/>
  <c r="G113" i="15"/>
  <c r="I113" i="15"/>
  <c r="K113" i="15"/>
  <c r="M113" i="15"/>
  <c r="O113" i="15"/>
  <c r="O107" i="15" s="1"/>
  <c r="Q113" i="15"/>
  <c r="V113" i="15"/>
  <c r="G114" i="15"/>
  <c r="I114" i="15"/>
  <c r="K114" i="15"/>
  <c r="M114" i="15"/>
  <c r="O114" i="15"/>
  <c r="Q114" i="15"/>
  <c r="V114" i="15"/>
  <c r="AE116" i="15"/>
  <c r="G112" i="14"/>
  <c r="BA45" i="14"/>
  <c r="BA39" i="14"/>
  <c r="K8" i="14"/>
  <c r="G9" i="14"/>
  <c r="I9" i="14"/>
  <c r="I8" i="14" s="1"/>
  <c r="K9" i="14"/>
  <c r="M9" i="14"/>
  <c r="O9" i="14"/>
  <c r="Q9" i="14"/>
  <c r="Q8" i="14" s="1"/>
  <c r="V9" i="14"/>
  <c r="G11" i="14"/>
  <c r="M11" i="14" s="1"/>
  <c r="I11" i="14"/>
  <c r="K11" i="14"/>
  <c r="O11" i="14"/>
  <c r="Q11" i="14"/>
  <c r="V11" i="14"/>
  <c r="V8" i="14" s="1"/>
  <c r="G13" i="14"/>
  <c r="I13" i="14"/>
  <c r="K13" i="14"/>
  <c r="M13" i="14"/>
  <c r="O13" i="14"/>
  <c r="Q13" i="14"/>
  <c r="V13" i="14"/>
  <c r="G16" i="14"/>
  <c r="M16" i="14" s="1"/>
  <c r="I16" i="14"/>
  <c r="K16" i="14"/>
  <c r="O16" i="14"/>
  <c r="O8" i="14" s="1"/>
  <c r="Q16" i="14"/>
  <c r="V16" i="14"/>
  <c r="G19" i="14"/>
  <c r="I19" i="14"/>
  <c r="K19" i="14"/>
  <c r="M19" i="14"/>
  <c r="O19" i="14"/>
  <c r="Q19" i="14"/>
  <c r="V19" i="14"/>
  <c r="G21" i="14"/>
  <c r="K21" i="14"/>
  <c r="O21" i="14"/>
  <c r="V21" i="14"/>
  <c r="G22" i="14"/>
  <c r="I22" i="14"/>
  <c r="I21" i="14" s="1"/>
  <c r="K22" i="14"/>
  <c r="M22" i="14"/>
  <c r="M21" i="14" s="1"/>
  <c r="O22" i="14"/>
  <c r="Q22" i="14"/>
  <c r="Q21" i="14" s="1"/>
  <c r="V22" i="14"/>
  <c r="V24" i="14"/>
  <c r="G25" i="14"/>
  <c r="I25" i="14"/>
  <c r="I24" i="14" s="1"/>
  <c r="K25" i="14"/>
  <c r="M25" i="14"/>
  <c r="O25" i="14"/>
  <c r="Q25" i="14"/>
  <c r="Q24" i="14" s="1"/>
  <c r="V25" i="14"/>
  <c r="G28" i="14"/>
  <c r="M28" i="14" s="1"/>
  <c r="I28" i="14"/>
  <c r="K28" i="14"/>
  <c r="O28" i="14"/>
  <c r="O24" i="14" s="1"/>
  <c r="Q28" i="14"/>
  <c r="V28" i="14"/>
  <c r="G31" i="14"/>
  <c r="I31" i="14"/>
  <c r="K31" i="14"/>
  <c r="M31" i="14"/>
  <c r="O31" i="14"/>
  <c r="Q31" i="14"/>
  <c r="V31" i="14"/>
  <c r="G34" i="14"/>
  <c r="M34" i="14" s="1"/>
  <c r="I34" i="14"/>
  <c r="K34" i="14"/>
  <c r="K24" i="14" s="1"/>
  <c r="O34" i="14"/>
  <c r="Q34" i="14"/>
  <c r="V34" i="14"/>
  <c r="G36" i="14"/>
  <c r="I36" i="14"/>
  <c r="K36" i="14"/>
  <c r="M36" i="14"/>
  <c r="O36" i="14"/>
  <c r="Q36" i="14"/>
  <c r="V36" i="14"/>
  <c r="G38" i="14"/>
  <c r="M38" i="14" s="1"/>
  <c r="I38" i="14"/>
  <c r="K38" i="14"/>
  <c r="O38" i="14"/>
  <c r="Q38" i="14"/>
  <c r="V38" i="14"/>
  <c r="G41" i="14"/>
  <c r="I41" i="14"/>
  <c r="K41" i="14"/>
  <c r="M41" i="14"/>
  <c r="O41" i="14"/>
  <c r="Q41" i="14"/>
  <c r="V41" i="14"/>
  <c r="G44" i="14"/>
  <c r="M44" i="14" s="1"/>
  <c r="I44" i="14"/>
  <c r="K44" i="14"/>
  <c r="O44" i="14"/>
  <c r="Q44" i="14"/>
  <c r="V44" i="14"/>
  <c r="Q47" i="14"/>
  <c r="G48" i="14"/>
  <c r="G47" i="14" s="1"/>
  <c r="I48" i="14"/>
  <c r="K48" i="14"/>
  <c r="K47" i="14" s="1"/>
  <c r="O48" i="14"/>
  <c r="O47" i="14" s="1"/>
  <c r="Q48" i="14"/>
  <c r="V48" i="14"/>
  <c r="V47" i="14" s="1"/>
  <c r="G51" i="14"/>
  <c r="I51" i="14"/>
  <c r="I47" i="14" s="1"/>
  <c r="K51" i="14"/>
  <c r="M51" i="14"/>
  <c r="O51" i="14"/>
  <c r="Q51" i="14"/>
  <c r="V51" i="14"/>
  <c r="G53" i="14"/>
  <c r="M53" i="14" s="1"/>
  <c r="I53" i="14"/>
  <c r="K53" i="14"/>
  <c r="O53" i="14"/>
  <c r="Q53" i="14"/>
  <c r="V53" i="14"/>
  <c r="I55" i="14"/>
  <c r="Q55" i="14"/>
  <c r="G56" i="14"/>
  <c r="M56" i="14" s="1"/>
  <c r="M55" i="14" s="1"/>
  <c r="I56" i="14"/>
  <c r="K56" i="14"/>
  <c r="K55" i="14" s="1"/>
  <c r="O56" i="14"/>
  <c r="O55" i="14" s="1"/>
  <c r="Q56" i="14"/>
  <c r="V56" i="14"/>
  <c r="V55" i="14" s="1"/>
  <c r="G59" i="14"/>
  <c r="G58" i="14" s="1"/>
  <c r="I59" i="14"/>
  <c r="K59" i="14"/>
  <c r="K58" i="14" s="1"/>
  <c r="O59" i="14"/>
  <c r="O58" i="14" s="1"/>
  <c r="Q59" i="14"/>
  <c r="V59" i="14"/>
  <c r="V58" i="14" s="1"/>
  <c r="G61" i="14"/>
  <c r="I61" i="14"/>
  <c r="I58" i="14" s="1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Q58" i="14" s="1"/>
  <c r="V65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2" i="14"/>
  <c r="M72" i="14" s="1"/>
  <c r="I72" i="14"/>
  <c r="K72" i="14"/>
  <c r="O72" i="14"/>
  <c r="Q72" i="14"/>
  <c r="V72" i="14"/>
  <c r="G74" i="14"/>
  <c r="I74" i="14"/>
  <c r="K74" i="14"/>
  <c r="M74" i="14"/>
  <c r="O74" i="14"/>
  <c r="Q74" i="14"/>
  <c r="V74" i="14"/>
  <c r="G76" i="14"/>
  <c r="K76" i="14"/>
  <c r="O76" i="14"/>
  <c r="V76" i="14"/>
  <c r="G77" i="14"/>
  <c r="I77" i="14"/>
  <c r="I76" i="14" s="1"/>
  <c r="K77" i="14"/>
  <c r="M77" i="14"/>
  <c r="M76" i="14" s="1"/>
  <c r="O77" i="14"/>
  <c r="Q77" i="14"/>
  <c r="Q76" i="14" s="1"/>
  <c r="V77" i="14"/>
  <c r="O78" i="14"/>
  <c r="G79" i="14"/>
  <c r="I79" i="14"/>
  <c r="I78" i="14" s="1"/>
  <c r="K79" i="14"/>
  <c r="M79" i="14"/>
  <c r="O79" i="14"/>
  <c r="Q79" i="14"/>
  <c r="Q78" i="14" s="1"/>
  <c r="V79" i="14"/>
  <c r="G81" i="14"/>
  <c r="M81" i="14" s="1"/>
  <c r="I81" i="14"/>
  <c r="K81" i="14"/>
  <c r="K78" i="14" s="1"/>
  <c r="O81" i="14"/>
  <c r="Q81" i="14"/>
  <c r="V81" i="14"/>
  <c r="G83" i="14"/>
  <c r="I83" i="14"/>
  <c r="K83" i="14"/>
  <c r="M83" i="14"/>
  <c r="O83" i="14"/>
  <c r="Q83" i="14"/>
  <c r="V83" i="14"/>
  <c r="G85" i="14"/>
  <c r="G78" i="14" s="1"/>
  <c r="I85" i="14"/>
  <c r="K85" i="14"/>
  <c r="O85" i="14"/>
  <c r="Q85" i="14"/>
  <c r="V85" i="14"/>
  <c r="V78" i="14" s="1"/>
  <c r="Q86" i="14"/>
  <c r="G87" i="14"/>
  <c r="M87" i="14" s="1"/>
  <c r="M86" i="14" s="1"/>
  <c r="I87" i="14"/>
  <c r="K87" i="14"/>
  <c r="K86" i="14" s="1"/>
  <c r="O87" i="14"/>
  <c r="O86" i="14" s="1"/>
  <c r="Q87" i="14"/>
  <c r="V87" i="14"/>
  <c r="V86" i="14" s="1"/>
  <c r="G89" i="14"/>
  <c r="I89" i="14"/>
  <c r="K89" i="14"/>
  <c r="M89" i="14"/>
  <c r="O89" i="14"/>
  <c r="Q89" i="14"/>
  <c r="V89" i="14"/>
  <c r="G91" i="14"/>
  <c r="I91" i="14"/>
  <c r="K91" i="14"/>
  <c r="M91" i="14"/>
  <c r="O91" i="14"/>
  <c r="Q91" i="14"/>
  <c r="V91" i="14"/>
  <c r="G95" i="14"/>
  <c r="I95" i="14"/>
  <c r="I86" i="14" s="1"/>
  <c r="K95" i="14"/>
  <c r="M95" i="14"/>
  <c r="O95" i="14"/>
  <c r="Q95" i="14"/>
  <c r="V95" i="14"/>
  <c r="G96" i="14"/>
  <c r="K96" i="14"/>
  <c r="V96" i="14"/>
  <c r="G97" i="14"/>
  <c r="M97" i="14" s="1"/>
  <c r="I97" i="14"/>
  <c r="I96" i="14" s="1"/>
  <c r="K97" i="14"/>
  <c r="O97" i="14"/>
  <c r="Q97" i="14"/>
  <c r="Q96" i="14" s="1"/>
  <c r="V97" i="14"/>
  <c r="G99" i="14"/>
  <c r="M99" i="14" s="1"/>
  <c r="I99" i="14"/>
  <c r="K99" i="14"/>
  <c r="O99" i="14"/>
  <c r="O96" i="14" s="1"/>
  <c r="Q99" i="14"/>
  <c r="V99" i="14"/>
  <c r="G102" i="14"/>
  <c r="I102" i="14"/>
  <c r="K102" i="14"/>
  <c r="M102" i="14"/>
  <c r="O102" i="14"/>
  <c r="Q102" i="14"/>
  <c r="V102" i="14"/>
  <c r="G105" i="14"/>
  <c r="I105" i="14"/>
  <c r="I104" i="14" s="1"/>
  <c r="K105" i="14"/>
  <c r="M105" i="14"/>
  <c r="O105" i="14"/>
  <c r="Q105" i="14"/>
  <c r="Q104" i="14" s="1"/>
  <c r="V105" i="14"/>
  <c r="G106" i="14"/>
  <c r="M106" i="14" s="1"/>
  <c r="I106" i="14"/>
  <c r="K106" i="14"/>
  <c r="O106" i="14"/>
  <c r="Q106" i="14"/>
  <c r="V106" i="14"/>
  <c r="V104" i="14" s="1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O104" i="14" s="1"/>
  <c r="Q108" i="14"/>
  <c r="V108" i="14"/>
  <c r="G109" i="14"/>
  <c r="I109" i="14"/>
  <c r="K109" i="14"/>
  <c r="M109" i="14"/>
  <c r="O109" i="14"/>
  <c r="Q109" i="14"/>
  <c r="V109" i="14"/>
  <c r="G110" i="14"/>
  <c r="M110" i="14" s="1"/>
  <c r="I110" i="14"/>
  <c r="K110" i="14"/>
  <c r="K104" i="14" s="1"/>
  <c r="O110" i="14"/>
  <c r="Q110" i="14"/>
  <c r="V110" i="14"/>
  <c r="AE112" i="14"/>
  <c r="AF112" i="14"/>
  <c r="G33" i="13"/>
  <c r="BA18" i="13"/>
  <c r="BA16" i="13"/>
  <c r="BA15" i="13"/>
  <c r="BA14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13" i="13"/>
  <c r="M13" i="13" s="1"/>
  <c r="I13" i="13"/>
  <c r="K13" i="13"/>
  <c r="O13" i="13"/>
  <c r="Q13" i="13"/>
  <c r="V13" i="13"/>
  <c r="V8" i="13" s="1"/>
  <c r="G20" i="13"/>
  <c r="M20" i="13" s="1"/>
  <c r="I20" i="13"/>
  <c r="K20" i="13"/>
  <c r="O20" i="13"/>
  <c r="Q20" i="13"/>
  <c r="V20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AE33" i="13"/>
  <c r="G40" i="12"/>
  <c r="BA38" i="12"/>
  <c r="BA27" i="12"/>
  <c r="BA13" i="12"/>
  <c r="G8" i="12"/>
  <c r="G9" i="12"/>
  <c r="M9" i="12" s="1"/>
  <c r="I9" i="12"/>
  <c r="K9" i="12"/>
  <c r="K8" i="12" s="1"/>
  <c r="O9" i="12"/>
  <c r="O8" i="12" s="1"/>
  <c r="Q9" i="12"/>
  <c r="Q8" i="12" s="1"/>
  <c r="V9" i="12"/>
  <c r="V8" i="12" s="1"/>
  <c r="G16" i="12"/>
  <c r="M16" i="12" s="1"/>
  <c r="I16" i="12"/>
  <c r="I8" i="12" s="1"/>
  <c r="K16" i="12"/>
  <c r="O16" i="12"/>
  <c r="Q16" i="12"/>
  <c r="V16" i="12"/>
  <c r="G21" i="12"/>
  <c r="M21" i="12" s="1"/>
  <c r="I21" i="12"/>
  <c r="K21" i="12"/>
  <c r="O21" i="12"/>
  <c r="Q21" i="12"/>
  <c r="V21" i="12"/>
  <c r="G25" i="12"/>
  <c r="I25" i="12"/>
  <c r="K25" i="12"/>
  <c r="M25" i="12"/>
  <c r="O25" i="12"/>
  <c r="Q25" i="12"/>
  <c r="V25" i="12"/>
  <c r="G30" i="12"/>
  <c r="I30" i="12"/>
  <c r="K30" i="12"/>
  <c r="M30" i="12"/>
  <c r="O30" i="12"/>
  <c r="Q30" i="12"/>
  <c r="V30" i="12"/>
  <c r="G37" i="12"/>
  <c r="I37" i="12"/>
  <c r="K37" i="12"/>
  <c r="M37" i="12"/>
  <c r="O37" i="12"/>
  <c r="Q37" i="12"/>
  <c r="V37" i="12"/>
  <c r="AE40" i="12"/>
  <c r="I20" i="1"/>
  <c r="I19" i="1"/>
  <c r="F46" i="1"/>
  <c r="G23" i="1" s="1"/>
  <c r="G46" i="1"/>
  <c r="G25" i="1" s="1"/>
  <c r="A25" i="1" s="1"/>
  <c r="H45" i="1"/>
  <c r="I45" i="1" s="1"/>
  <c r="H44" i="1"/>
  <c r="I44" i="1" s="1"/>
  <c r="H40" i="1"/>
  <c r="H39" i="1"/>
  <c r="H46" i="1" s="1"/>
  <c r="J28" i="1"/>
  <c r="J26" i="1"/>
  <c r="G38" i="1"/>
  <c r="F38" i="1"/>
  <c r="J23" i="1"/>
  <c r="J24" i="1"/>
  <c r="J25" i="1"/>
  <c r="J27" i="1"/>
  <c r="E24" i="1"/>
  <c r="E26" i="1"/>
  <c r="I18" i="1" l="1"/>
  <c r="I16" i="1"/>
  <c r="I76" i="1"/>
  <c r="J74" i="1" s="1"/>
  <c r="H43" i="1"/>
  <c r="I43" i="1" s="1"/>
  <c r="H42" i="1"/>
  <c r="I42" i="1" s="1"/>
  <c r="A26" i="1"/>
  <c r="G26" i="1"/>
  <c r="A23" i="1"/>
  <c r="G28" i="1"/>
  <c r="M35" i="15"/>
  <c r="M107" i="15"/>
  <c r="M20" i="15"/>
  <c r="M11" i="15"/>
  <c r="G107" i="15"/>
  <c r="M33" i="15"/>
  <c r="M32" i="15" s="1"/>
  <c r="AF116" i="15"/>
  <c r="G20" i="15"/>
  <c r="M96" i="14"/>
  <c r="M24" i="14"/>
  <c r="M104" i="14"/>
  <c r="M8" i="14"/>
  <c r="G86" i="14"/>
  <c r="M59" i="14"/>
  <c r="M58" i="14" s="1"/>
  <c r="G55" i="14"/>
  <c r="M48" i="14"/>
  <c r="M47" i="14" s="1"/>
  <c r="G24" i="14"/>
  <c r="G104" i="14"/>
  <c r="G8" i="14"/>
  <c r="M85" i="14"/>
  <c r="M78" i="14" s="1"/>
  <c r="AF33" i="13"/>
  <c r="M8" i="12"/>
  <c r="AF40" i="12"/>
  <c r="I39" i="1"/>
  <c r="I46" i="1" s="1"/>
  <c r="J67" i="1" l="1"/>
  <c r="J60" i="1"/>
  <c r="I21" i="1"/>
  <c r="J64" i="1"/>
  <c r="J75" i="1"/>
  <c r="J72" i="1"/>
  <c r="J71" i="1"/>
  <c r="J61" i="1"/>
  <c r="J69" i="1"/>
  <c r="J65" i="1"/>
  <c r="J59" i="1"/>
  <c r="J63" i="1"/>
  <c r="J73" i="1"/>
  <c r="J68" i="1"/>
  <c r="J70" i="1"/>
  <c r="J62" i="1"/>
  <c r="J66" i="1"/>
  <c r="G24" i="1"/>
  <c r="A27" i="1" s="1"/>
  <c r="A24" i="1"/>
  <c r="J42" i="1"/>
  <c r="J44" i="1"/>
  <c r="J39" i="1"/>
  <c r="J46" i="1" s="1"/>
  <c r="J41" i="1"/>
  <c r="J45" i="1"/>
  <c r="J43" i="1"/>
  <c r="J76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<sst xmlns="http://schemas.openxmlformats.org/spreadsheetml/2006/main" count="1526" uniqueCount="479">
  <si>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</si>
  <si>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</si>
  <si>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</si>
  <si>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</si>
  <si>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</si>
  <si>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</si>
  <si>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</si>
  <si>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</si>
  <si>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</si>
  <si>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</si>
  <si>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</si>
  <si>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</si>
  <si>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</si>
  <si>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</si>
  <si>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</si>
  <si>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</si>
  <si>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</si>
  <si>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</si>
  <si>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</si>
  <si>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</si>
  <si>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</si>
  <si>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</si>
  <si>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</si>
  <si>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</si>
  <si>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</si>
  <si>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</si>
  <si>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</si>
  <si>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</si>
  <si>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</si>
  <si>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</si>
  <si>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</si>
  <si>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</si>
  <si>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</si>
  <si>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</si>
  <si>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</si>
  <si>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</si>
  <si>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</si>
  <si>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</si>
  <si>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</si>
  <si>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</si>
  <si>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</si>
  <si>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</si>
  <si>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</si>
  <si>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20230628</t>
  </si>
  <si>
    <t>SZZ KRNOV - PŘÍPOJKA NN PRO KOGENERAČNÍ JEDNOTKY</t>
  </si>
  <si>
    <t>Stavba</t>
  </si>
  <si>
    <t>Stavební objekt</t>
  </si>
  <si>
    <t>01</t>
  </si>
  <si>
    <t>02</t>
  </si>
  <si>
    <t>03</t>
  </si>
  <si>
    <t>Stavební práce</t>
  </si>
  <si>
    <t>04</t>
  </si>
  <si>
    <t>Přípojka NN pro KJ v nemocnici Krnov</t>
  </si>
  <si>
    <t>Celkem za stavbu</t>
  </si>
  <si>
    <t>CZK</t>
  </si>
  <si>
    <t>#POPS</t>
  </si>
  <si>
    <t>Popis stavby: 20230628 - SZZ KRNOV - PŘÍPOJKA NN PRO KOGENERAČNÍ JEDNOTKY</t>
  </si>
  <si>
    <t>#POPO</t>
  </si>
  <si>
    <t>Popis objektu: 01 - SZZ KRNOV - PŘÍPOJKA NN PRO KOGENERAČNÍ JEDNOTKY</t>
  </si>
  <si>
    <t>#POPR</t>
  </si>
  <si>
    <t>Popis rozpočtu: 01 - Vedlejší náklady</t>
  </si>
  <si>
    <t>Popis rozpočtu: 02 - Ostatní náklady</t>
  </si>
  <si>
    <t>Popis rozpočtu: 03 - Stavební práce</t>
  </si>
  <si>
    <t>Popis rozpočtu: 04 - Přípojka NN pro KJ v nemocnici Krnov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</si>
  <si>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</si>
  <si>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</si>
  <si>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</si>
  <si>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</si>
  <si>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</si>
  <si>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</si>
  <si>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</si>
  <si>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</si>
  <si>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</si>
  <si>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</si>
  <si>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</si>
  <si>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</si>
  <si>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</si>
  <si>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</si>
  <si>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</si>
  <si>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</si>
  <si>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</si>
  <si>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</si>
  <si>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991</t>
  </si>
  <si>
    <t>Zemní práce</t>
  </si>
  <si>
    <t>713</t>
  </si>
  <si>
    <t>Izolace tepelné</t>
  </si>
  <si>
    <t>767</t>
  </si>
  <si>
    <t>Konstrukce zámečnické</t>
  </si>
  <si>
    <t>784</t>
  </si>
  <si>
    <t>Malby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</si>
  <si>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</si>
  <si>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</si>
  <si>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</si>
  <si>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</si>
  <si>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</si>
  <si>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</si>
  <si>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</si>
  <si>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</si>
  <si>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</si>
  <si>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</si>
  <si>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</si>
  <si>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</si>
  <si>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</si>
  <si>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</si>
  <si>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</si>
  <si>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</si>
  <si>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</si>
  <si>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</si>
  <si>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</si>
  <si>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</si>
  <si>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</si>
  <si>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</si>
  <si>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</si>
  <si>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</si>
  <si>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</si>
  <si>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</si>
  <si>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</si>
  <si>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</si>
  <si>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</si>
  <si>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</si>
  <si>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</si>
  <si>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</si>
  <si>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</si>
  <si>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</si>
  <si>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</si>
  <si>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</si>
  <si>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</si>
  <si>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</si>
  <si>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</si>
  <si>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</si>
  <si>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</si>
  <si>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</si>
  <si>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</si>
  <si>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</si>
  <si>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</si>
  <si>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</si>
  <si>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</si>
  <si>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</si>
  <si>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</si>
  <si>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</si>
  <si>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značení.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</si>
  <si>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</si>
  <si>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</si>
  <si>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</si>
  <si>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vodou).</t>
  </si>
  <si>
    <t>Oplocení staveniště výšky 1,8 m, brány a označení staveniště (cca 75 m)</t>
  </si>
  <si>
    <t>1</t>
  </si>
  <si>
    <t>VV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</si>
  <si>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</si>
  <si>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</si>
  <si>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</si>
  <si>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</si>
  <si>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</si>
  <si>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</si>
  <si>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</si>
  <si>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</si>
  <si>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991000004RZ1</t>
  </si>
  <si>
    <t>Opatření z hlediska BOZP na staveništi</t>
  </si>
  <si>
    <t>POL1_0</t>
  </si>
  <si>
    <t>- dle požadavků a podmínek plánu BOZP na staveništi</t>
  </si>
  <si>
    <t>- mobilní oplocení venkovního staveniště 100 m výšky 1,8 m - úprava a posun oplocení dle postupu prací</t>
  </si>
  <si>
    <t>- označení staveniště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</si>
  <si>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</si>
  <si>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</si>
  <si>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</si>
  <si>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</si>
  <si>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</si>
  <si>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</si>
  <si>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</si>
  <si>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provozu uživatele v objektu</t>
  </si>
  <si>
    <t>- dle požadavků a podmínek uživatele - zajištění chodu záchranné služby - v interiéru objektu, v exteriéru - příjezd a odjezd</t>
  </si>
  <si>
    <t>SUM</t>
  </si>
  <si>
    <t>- pracovní obuv</t>
  </si>
  <si>
    <t>END</t>
  </si>
  <si>
    <t>999000002RZ1</t>
  </si>
  <si>
    <t>Dokumentace skutečného provedení stavby, dle obchodních podmínek</t>
  </si>
  <si>
    <t>kompl</t>
  </si>
  <si>
    <t>tištěna + digitální podoba ( .dwg, .dxf ) v počtu a formátech dle SoD.</t>
  </si>
  <si>
    <t>Vypracování DOKUMENTACE SKUTEČNÉHO PROVEDENÍ STAVBY</t>
  </si>
  <si>
    <t>999000002RZ2</t>
  </si>
  <si>
    <t>Kompletační činnost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</si>
  <si>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</si>
  <si>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</si>
  <si>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</si>
  <si>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</si>
  <si>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</si>
  <si>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</si>
  <si>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Vypracování zhotovitelské REALIZAČNÍ a VÝROBNÍ, projektové dokumentace dle obchodních podmínek</t>
  </si>
  <si>
    <t>dle požadavků PD a SOD</t>
  </si>
  <si>
    <t>999000002RZ5</t>
  </si>
  <si>
    <t>Koordinace stavebních a technologických dodávek</t>
  </si>
  <si>
    <t>999000002RZ6</t>
  </si>
  <si>
    <t>Náklady na podrobnou fotodokumentaci</t>
  </si>
  <si>
    <t>průběhu stavby a pasport současného stavu</t>
  </si>
  <si>
    <t>999000002RZ7</t>
  </si>
  <si>
    <t>TIČR</t>
  </si>
  <si>
    <t>vydání stanoviska ke stavbě</t>
  </si>
  <si>
    <t>311231129R00</t>
  </si>
  <si>
    <t>Zdivo nosné cihelné z CP 29 P25 na MC 15</t>
  </si>
  <si>
    <t>m3</t>
  </si>
  <si>
    <t>RTS 23/ I</t>
  </si>
  <si>
    <t>lokální opravy : 1,5</t>
  </si>
  <si>
    <t>317234410R00</t>
  </si>
  <si>
    <t>Vyzdívka mezi nosníky cihlami pálenými na MC</t>
  </si>
  <si>
    <t>1,2*0,12*0,25*2</t>
  </si>
  <si>
    <t>317941121RT3</t>
  </si>
  <si>
    <t>Osazení ocelových válcovaných nosníků do č.12, včetně dodávky profilu I č.12</t>
  </si>
  <si>
    <t>t</t>
  </si>
  <si>
    <t>nad SR KJ1,2</t>
  </si>
  <si>
    <t>1,1*0,0111*2*2</t>
  </si>
  <si>
    <t>346244381R00</t>
  </si>
  <si>
    <t>Plentování ocelových nosníků výšky do 20 cm</t>
  </si>
  <si>
    <t>m2</t>
  </si>
  <si>
    <t>plentování z obou popř. z jedné strany</t>
  </si>
  <si>
    <t>0,12*1,1*2</t>
  </si>
  <si>
    <t>349231811R00</t>
  </si>
  <si>
    <t>Přizdívka ostění s ozubem z cihel, kapsy do 15 cm</t>
  </si>
  <si>
    <t>ostění SR KJ1,2 : (0,58*2+0,645*2)*0,25*2</t>
  </si>
  <si>
    <t>411386611RZ1</t>
  </si>
  <si>
    <t>Zabet prostupu instal 0,09m2 stropů</t>
  </si>
  <si>
    <t>kus</t>
  </si>
  <si>
    <t>2</t>
  </si>
  <si>
    <t>610472911RZ1</t>
  </si>
  <si>
    <t>Vyrovnání podkladu stěrkou včetně síťoviny</t>
  </si>
  <si>
    <t>lokální opravy</t>
  </si>
  <si>
    <t>25</t>
  </si>
  <si>
    <t>611323042RZ1</t>
  </si>
  <si>
    <t>Penetrace podkladu</t>
  </si>
  <si>
    <t>pod omítky</t>
  </si>
  <si>
    <t>25*2</t>
  </si>
  <si>
    <t>612403399RT2</t>
  </si>
  <si>
    <t>Hrubá výplň rýh ve stěnách maltou, s použitím suché maltové směsi</t>
  </si>
  <si>
    <t>.</t>
  </si>
  <si>
    <t>20*0,25</t>
  </si>
  <si>
    <t>612421637R00</t>
  </si>
  <si>
    <t>Omítka vnitřní zdiva, MVC, štuková</t>
  </si>
  <si>
    <t>615481111R00</t>
  </si>
  <si>
    <t>Potažení válc.nosníků rabic.pletivem a postřik MC</t>
  </si>
  <si>
    <t>1,2*0,5*2</t>
  </si>
  <si>
    <t>619991004RZ1</t>
  </si>
  <si>
    <t>Zakrytí střešní konstrukce</t>
  </si>
  <si>
    <t>zakrytí střešní konstrukce proti poškození - průběžně při provádění prací - geotextílie + OSB deska - demontáž</t>
  </si>
  <si>
    <t>strojovna výtahu : 2*3,5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</si>
  <si>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</si>
  <si>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</si>
  <si>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</si>
  <si>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100</t>
  </si>
  <si>
    <t>619991115RZ1</t>
  </si>
  <si>
    <t>Prostup střechou</t>
  </si>
  <si>
    <t>KPL</t>
  </si>
  <si>
    <t>Zřízeni prostupu přípojky NN střechou strojovny výtahové šachty, utěsnění a oprava prostupu, úprava podhledu v strojovně včetně dodávky materiálu</t>
  </si>
  <si>
    <t>941955001R00</t>
  </si>
  <si>
    <t>Lešení lehké pomocné, výška podlahy do 1,2 m</t>
  </si>
  <si>
    <t>003, 002 : 10*1,5</t>
  </si>
  <si>
    <t>20*1,5</t>
  </si>
  <si>
    <t>941955003R00</t>
  </si>
  <si>
    <t>Lešení lehké pomocné, výška podlahy do 2,5 m</t>
  </si>
  <si>
    <t>007 : 15*1,5</t>
  </si>
  <si>
    <t>949942101R00</t>
  </si>
  <si>
    <t>Nájem za hydraulickou zvedací plošinu, H do 27 m</t>
  </si>
  <si>
    <t>h</t>
  </si>
  <si>
    <t>8*20</t>
  </si>
  <si>
    <t>952901111R00</t>
  </si>
  <si>
    <t>Vyčištění budov o výšce podlaží do 4 m</t>
  </si>
  <si>
    <t>150</t>
  </si>
  <si>
    <t>971035231R00</t>
  </si>
  <si>
    <t>Vybourání otv. zeď cihel. 0,0225 m2, tl. 15 cm, MC</t>
  </si>
  <si>
    <t>2*2</t>
  </si>
  <si>
    <t>971035241R00</t>
  </si>
  <si>
    <t>Vybourání otv. zeď cihel. 0,0225 m2, tl. 30 cm, MC</t>
  </si>
  <si>
    <t>2*4</t>
  </si>
  <si>
    <t>971052241R00</t>
  </si>
  <si>
    <t>Vybourání otvorů zdi želbet. 0,0225 m2, tl. 30 cm</t>
  </si>
  <si>
    <t>972054141R00</t>
  </si>
  <si>
    <t>Vybourání otv. stropy ŽB pl. 0,0225 m2, tl. 15 cm</t>
  </si>
  <si>
    <t>972085291R00</t>
  </si>
  <si>
    <t>Vybourání otvoru  podhledu rabic. pl. 0,09 m2</t>
  </si>
  <si>
    <t>974031143R00</t>
  </si>
  <si>
    <t>Vysekání rýh ve zdi cihelné 7 x 10 cm</t>
  </si>
  <si>
    <t>m</t>
  </si>
  <si>
    <t>20</t>
  </si>
  <si>
    <t>974031664R00</t>
  </si>
  <si>
    <t>Vysekání rýh zeď cihelná vtah. nosníků 15 x 15 cm</t>
  </si>
  <si>
    <t>1,1*2*2</t>
  </si>
  <si>
    <t>978013121R00</t>
  </si>
  <si>
    <t>Otlučení omítek vnitřních stěn v rozsahu do 10 %</t>
  </si>
  <si>
    <t>999281105R00</t>
  </si>
  <si>
    <t>Přesun hmot pro opravy a údržbu do výšky 6 m</t>
  </si>
  <si>
    <t>713541301R00</t>
  </si>
  <si>
    <t>Tmelení ploch protipožárním tmelem Promat</t>
  </si>
  <si>
    <t>POL1_7</t>
  </si>
  <si>
    <t>1*0,5*8</t>
  </si>
  <si>
    <t>713551153R00</t>
  </si>
  <si>
    <t>Protipožár. kabel. přepážka typ P, EI 60, do 0,2m2</t>
  </si>
  <si>
    <t>2*5</t>
  </si>
  <si>
    <t>713552151RZ1</t>
  </si>
  <si>
    <t>Protipož.trubní ucpávka EI 120, do D 100 mm, strop</t>
  </si>
  <si>
    <t>998713201R00</t>
  </si>
  <si>
    <t>Přesun hmot pro izolace tepelné, výšky do 6 m</t>
  </si>
  <si>
    <t>POL1_1002</t>
  </si>
  <si>
    <t>767360622RZ1</t>
  </si>
  <si>
    <t>Svařovaný spoj, výška svaru 5 mm</t>
  </si>
  <si>
    <t>bm</t>
  </si>
  <si>
    <t>10</t>
  </si>
  <si>
    <t>767991912R00</t>
  </si>
  <si>
    <t>Řezání plamenem (samostatně)</t>
  </si>
  <si>
    <t>767995103R00</t>
  </si>
  <si>
    <t>Výroba a montáž kov. atypických konstr. do 20 kg</t>
  </si>
  <si>
    <t>kg</t>
  </si>
  <si>
    <t>pomocné k-ce pro uchycení žlabu na koridoru</t>
  </si>
  <si>
    <t>žárovězinkovaný materiál - včetně spojovacího materiálu</t>
  </si>
  <si>
    <t>250*2</t>
  </si>
  <si>
    <t>998767201R00</t>
  </si>
  <si>
    <t>Přesun hmot pro zámečnické konstr., výšky do 6 m</t>
  </si>
  <si>
    <t>784111701R00</t>
  </si>
  <si>
    <t>Penetrace podkladu nátěrem sádrokarton, omítka 1x</t>
  </si>
  <si>
    <t>50</t>
  </si>
  <si>
    <t>784115722R00</t>
  </si>
  <si>
    <t>Malba sádrokarton, omítka, bez penetrace, 2x</t>
  </si>
  <si>
    <t>barevný odstín dle výběru objednatele</t>
  </si>
  <si>
    <t>784402801R00</t>
  </si>
  <si>
    <t>Odstranění malby oškrábáním v místnosti H do 3,8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</si>
  <si>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</si>
  <si>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</si>
  <si>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</si>
  <si>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</si>
  <si>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</si>
  <si>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</si>
  <si>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</si>
  <si>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</si>
  <si>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</si>
  <si>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</t>
  </si>
  <si>
    <t>979999999R00</t>
  </si>
  <si>
    <t>Poplatek za skládku 10 % příměsí</t>
  </si>
  <si>
    <t>611125101U00</t>
  </si>
  <si>
    <t>Vyplnění spár MC vnitř  cihla</t>
  </si>
  <si>
    <t>611311123RZ1</t>
  </si>
  <si>
    <t>Váp omítka hladká vni</t>
  </si>
  <si>
    <t>620451121R00</t>
  </si>
  <si>
    <t>Omítky cementové omítka cementová zatřená na zdivu nebo betonu, hladká</t>
  </si>
  <si>
    <t>821-1</t>
  </si>
  <si>
    <t>stěn a podhledů, zatřená dřevěným hladítkem na zdivu nebo betonu, ochranná na svislé a šikmé izolaci s cementovým podkladním postřikem a popř. s vypálením povrchu ocelovým hladítkem,</t>
  </si>
  <si>
    <t>SPI</t>
  </si>
  <si>
    <t>620451231R00</t>
  </si>
  <si>
    <t>Omítky vnější cementové pro plochy zaoblené, hlazené hladítkem dřěvěným</t>
  </si>
  <si>
    <t>801-5</t>
  </si>
  <si>
    <t>betonových konstrukcí čistíren odpadních vod (mimo budovy), nádrží, vodojemů, žlabů nebo kanálů, včetně pomocného pracovního lešení o výšce podlahy do 1900 mm a pro zatížení do 1,5 kPa,</t>
  </si>
  <si>
    <t>vyspravení a oprava omítky kolem venkovních rozvaděčů, včetně nátěru</t>
  </si>
  <si>
    <t>943943221RZ1</t>
  </si>
  <si>
    <t>Montáž lešení prostorové lehké, do 200kg, H 10 m, vč. demontáže a přemístění</t>
  </si>
  <si>
    <t>ks</t>
  </si>
  <si>
    <t>převozní lešení (kostka na kolečkách) pro montáž na koridoru</t>
  </si>
  <si>
    <t>971033381R00</t>
  </si>
  <si>
    <t>Vybourání otvorů ve zdivu cihelném z jakýchkoliv cihel pálených  na jakoukoliv maltu vápenou nebo vápenocementovou, plochy do 0,09 m2, tloušťky do 900 mm</t>
  </si>
  <si>
    <t>801-3</t>
  </si>
  <si>
    <t>základovém nebo nadzákladovém,</t>
  </si>
  <si>
    <t>971033541R00</t>
  </si>
  <si>
    <t>Vybourání otvorů ve zdivu cihelném z jakýchkoliv cihel pálených  na jakoukoliv maltu vápenou nebo vápenocementovou, plochy do 1 m2, tloušťky do 300 mm</t>
  </si>
  <si>
    <t>4x průchod zdí</t>
  </si>
  <si>
    <t>SR KJ1,2 : 2*0,85*0,7*0,3</t>
  </si>
  <si>
    <t>průraz zdí : 4*0,5*0,5*0,5</t>
  </si>
  <si>
    <t>974032157R00</t>
  </si>
  <si>
    <t>Vysekání rýh ve stěnách z dutých cihel v ploše  do hloubky 100 mm, šířky do 300 mm</t>
  </si>
  <si>
    <t>pro zemní kanál</t>
  </si>
  <si>
    <t>595101RZ1</t>
  </si>
  <si>
    <t>Zdící a spárovací malta/pytel 25kg</t>
  </si>
  <si>
    <t>Specifikace</t>
  </si>
  <si>
    <t>POL3_1</t>
  </si>
  <si>
    <t xml:space="preserve">Přesun hmot pro opravy a údržbu objektů pro opravy a údržbu dosavadních objektů včetně vnějších plášťů  výšky do 6 m,  </t>
  </si>
  <si>
    <t>801-4</t>
  </si>
  <si>
    <t>oborů 801, 803, 811 a 812</t>
  </si>
  <si>
    <t>210010108R00</t>
  </si>
  <si>
    <t>Montáž lišty elektroinstalační, z PVC, šířky 210 mm, uložená pevně šroubováním</t>
  </si>
  <si>
    <t>POL1_9</t>
  </si>
  <si>
    <t>Uložení zemního kanálu do zdi</t>
  </si>
  <si>
    <t>210100012R00</t>
  </si>
  <si>
    <t>Ukončení vodičů  v rozvaděči včetně zapojení a vodičové koncovky,  , průřez do 240 mm2</t>
  </si>
  <si>
    <t>v ceně kabelové oka</t>
  </si>
  <si>
    <t>RM4 : 4</t>
  </si>
  <si>
    <t>RM2 : 4</t>
  </si>
  <si>
    <t>SR RJ1 : 4</t>
  </si>
  <si>
    <t>SR RJ2 : 4</t>
  </si>
  <si>
    <t>210120102RT9</t>
  </si>
  <si>
    <t>Montáž patrony pojistkové, nožové včetně dodávky pojistky, PH 2, 400 A</t>
  </si>
  <si>
    <t>Hodnoty dle PD</t>
  </si>
  <si>
    <t>210190004R00</t>
  </si>
  <si>
    <t>Montáž oceloplechové rozvodnice, do hmotnosti 150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</si>
  <si>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</si>
  <si>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Kompletní osazení rozváděčů</t>
  </si>
  <si>
    <t>SR KJ1 : 1</t>
  </si>
  <si>
    <t>SR KJ2 : 1</t>
  </si>
  <si>
    <t>210190005RZ1</t>
  </si>
  <si>
    <t>Montáž oceloplechové rozvodnice, do hmotnosti 200 kg</t>
  </si>
  <si>
    <t>HR kompletní montáž v HR hlavní rozvodně</t>
  </si>
  <si>
    <t>RM4 : 1</t>
  </si>
  <si>
    <t>RM2 : 1</t>
  </si>
  <si>
    <t>210220352RT1</t>
  </si>
  <si>
    <t>Deska zemnicí ZD01 2000 x 250 mm s přísl., včetně dodávky desky ZD 01</t>
  </si>
  <si>
    <t>RTS 15/ I</t>
  </si>
  <si>
    <t>Přizemnění pásku dle potřeby</t>
  </si>
  <si>
    <t>210220001RT1</t>
  </si>
  <si>
    <t>Montáž uzemňovacího vedení na povrchu, včetně svorek upevnění a připojení, z profilů ocelových pozinkovaných  (FeZn), průřezu do 120 mm2, včetně dodávky pásku 30 x 4 mm, bez nátěru</t>
  </si>
  <si>
    <t>u SR KJ1,KJ2 v ceně výkop a zához</t>
  </si>
  <si>
    <t>210220302RT2</t>
  </si>
  <si>
    <t>Montáž svorky hromosvodové včetně dodávky svorky zemnicí páska-drát (SR 3a Fe)</t>
  </si>
  <si>
    <t>210810107R00</t>
  </si>
  <si>
    <t>Montáž kabelu CYKY 1 kV, 3 x 185 mm2, pevně uloženého</t>
  </si>
  <si>
    <t>z HR do SR KJ1 : 210</t>
  </si>
  <si>
    <t>z HR do SR KJ2 : 210</t>
  </si>
  <si>
    <t>rezerva : 40</t>
  </si>
  <si>
    <t>210020134RZ1</t>
  </si>
  <si>
    <t>Dodávka a montáž rošt typový kabelový š -600mm</t>
  </si>
  <si>
    <t>Kompletní montáž kabelového žlabu včetně veškerých montážních prací s tím spojené + osazení v kabelových lávkách pomocí kabelových úchytek</t>
  </si>
  <si>
    <t>koridor : 190</t>
  </si>
  <si>
    <t>kotelna : 40</t>
  </si>
  <si>
    <t>210860002RZ1</t>
  </si>
  <si>
    <t>Jiný</t>
  </si>
  <si>
    <t>Kabelové koncovky, označení, jiný materiál, kabelové oka , stahovací pásky aj. potřebné</t>
  </si>
  <si>
    <t>211900024RZ1</t>
  </si>
  <si>
    <t>Příplatek za manipulaci s kabelem</t>
  </si>
  <si>
    <t>Veškeré manipulace s kabelem, rozvinutí protahování aj. práce navýšení</t>
  </si>
  <si>
    <t>3411166RZ1</t>
  </si>
  <si>
    <t>kabel 1-CYKY; silový; pro pevné uložení ve vnitřních a venk.prostorách v zemi, betonu; Cu jádro, tvar jádra SM-sektor mnohodrátový komprimovaný; počet žil 3; teplota použití -35 až 70 °C; max.provoz.teplota při zkratu 160 °C; min.teplota pokládky -5 °C; průřez vodiče 185+95 mm2; samozhášivý; odolnost vůči UV záření; barva pláště černá</t>
  </si>
  <si>
    <t>SPCM</t>
  </si>
  <si>
    <t>POL3_9</t>
  </si>
  <si>
    <t>345717RZ1</t>
  </si>
  <si>
    <t>Protipožární tmel</t>
  </si>
  <si>
    <t>na plochu 1m2</t>
  </si>
  <si>
    <t>3457217RZ1</t>
  </si>
  <si>
    <t>Kabelový kanál 100x100 s víkem</t>
  </si>
  <si>
    <t>358252RZ1</t>
  </si>
  <si>
    <t>vložka pojistková nožová vel. 3; charakt. gG; jmen.proud 500 A; jmen.napětí 690 V a.c./250 V d.c.</t>
  </si>
  <si>
    <t>RTS 16/ II</t>
  </si>
  <si>
    <t>35825RZ1</t>
  </si>
  <si>
    <t>vložka pojistková nožová vel. 2; charakt. gG; jmen.proud 350 A; jmen.napětí 690 V a.c./250 V d.c.</t>
  </si>
  <si>
    <t>RTS 17/ II</t>
  </si>
  <si>
    <t>220890202R00</t>
  </si>
  <si>
    <t>Revize</t>
  </si>
  <si>
    <t>kompletní VRZ elektro</t>
  </si>
  <si>
    <t>34571818RZ1</t>
  </si>
  <si>
    <t>Materiál trasa B,C</t>
  </si>
  <si>
    <t>sada</t>
  </si>
  <si>
    <t>Cena z propočtu výrobce dle jeho SW</t>
  </si>
  <si>
    <t>34572007RZ1</t>
  </si>
  <si>
    <t>Materiál trasa D</t>
  </si>
  <si>
    <t>3457200RZ1</t>
  </si>
  <si>
    <t>Materiál stupačky v celé trase</t>
  </si>
  <si>
    <t>3457207RZ2</t>
  </si>
  <si>
    <t>Materiál trasa E</t>
  </si>
  <si>
    <t>345720RZ1</t>
  </si>
  <si>
    <t>příchytka kabelu PKC1 1209F</t>
  </si>
  <si>
    <t>sonap příchytky na kabelové lávky</t>
  </si>
  <si>
    <t>3571018RZ1</t>
  </si>
  <si>
    <t>Materiál trasa F,G</t>
  </si>
  <si>
    <t>460010022R00</t>
  </si>
  <si>
    <t>Vytýčení kabelové trasy podél silnice</t>
  </si>
  <si>
    <t>km</t>
  </si>
  <si>
    <t>vytyčení kabelových tras</t>
  </si>
  <si>
    <t>460200164RT2</t>
  </si>
  <si>
    <t>Výkop kabelové rýhy 35/80 cm  hor.4, ruční výkop rýhy</t>
  </si>
  <si>
    <t>veškeré výkopy pro uzemnění</t>
  </si>
  <si>
    <t>460570164R00</t>
  </si>
  <si>
    <t>Zához rýhy 35/80 cm, hornina třídy 4, se zhutněním</t>
  </si>
  <si>
    <t>kompletní zához a zhutnění</t>
  </si>
  <si>
    <t>460680025RT4</t>
  </si>
  <si>
    <t>Průraz zdivem v cihlové zdi tloušťky 100 cm, plochy do 1,00 m2</t>
  </si>
  <si>
    <t>vstupy do objektů</t>
  </si>
  <si>
    <t>460921102RZ8</t>
  </si>
  <si>
    <t>Zaměření a zobrazení kabel. trasy na pevný bod</t>
  </si>
  <si>
    <t>Zaměření skutečného stavu</t>
  </si>
  <si>
    <t>460961602RZ4</t>
  </si>
  <si>
    <t>Zpracování výsledku měření</t>
  </si>
  <si>
    <t xml:space="preserve">Vodorovná doprava suti a vybouraných hmot nakládání suti na dopravní prostředky,  </t>
  </si>
  <si>
    <t>se složením a hrubým urovnáním nebo s přeložením na jiný dopravní prostředek kromě lodi, vč. příplatku za každých dalších i započatých 1000 m přes 1000 m,</t>
  </si>
  <si>
    <t>Odvoz suti a vybouraných hmot na skládku do 1 km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</si>
  <si>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</si>
  <si>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</si>
  <si>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</si>
  <si>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skládku za recyklaci, suti s 10 % příměsi dřeva, plastu apod.,  , skupina 17 01 07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</si>
</sst>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/jCrkv+lriWOSscABt/5jMesdh4p3t7lnSut5DvVfEq/dYOdkvBpDPthpj3tUIoifq6KQbLigklL3Y38BADStQ==" saltValue="hbIpDFM4q6xucZ7cT+Fut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opLeftCell="B22" zoomScaleNormal="100" zoomScaleSheetLayoutView="75" workbookViewId="0">
      <selection activeCell="O25" sqref="O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22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8"/>
      <c r="E11" s="238"/>
      <c r="F11" s="238"/>
      <c r="G11" s="23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SUMIF(F59:F75,A16,I59:I75)+SUMIF(F59:F75,"PSU",I59:I75)</f>
        <v>0</v>
      </c>
      <c r="J16" s="20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SUMIF(F59:F75,A17,I59:I75)</f>
        <v>0</v>
      </c>
      <c r="J17" s="20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SUMIF(F59:F75,A18,I59:I75)</f>
        <v>0</v>
      </c>
      <c r="J18" s="205"/>
    </row>
    <row r="19" spans="1:10" ht="23.25" customHeight="1" x14ac:dyDescent="0.2">
      <c r="A19" s="138" t="s">
        <v>101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SUMIF(F59:F75,A19,I59:I75)</f>
        <v>0</v>
      </c>
      <c r="J19" s="205"/>
    </row>
    <row r="20" spans="1:10" ht="23.25" customHeight="1" x14ac:dyDescent="0.2">
      <c r="A20" s="138" t="s">
        <v>102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SUMIF(F59:F75,A20,I59:I75)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3"/>
      <c r="D39" s="193"/>
      <c r="E39" s="193"/>
      <c r="F39" s="98">
        <f>'01 01 Pol'!AE40+'01 02 Pol'!AE33+'01 03 Pol'!AE112+'01 04 Pol'!AE116</f>
        <v>0</v>
      </c>
      <c r="G39" s="99">
        <f>'01 01 Pol'!AF40+'01 02 Pol'!AF33+'01 03 Pol'!AF112+'01 04 Pol'!AF116</f>
        <v>0</v>
      </c>
      <c r="H39" s="100">
        <f t="shared" ref="H39:H45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197" t="s">
        <v>46</v>
      </c>
      <c r="D40" s="197"/>
      <c r="E40" s="197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197" t="s">
        <v>44</v>
      </c>
      <c r="D41" s="197"/>
      <c r="E41" s="197"/>
      <c r="F41" s="103">
        <f>'01 01 Pol'!AE40+'01 02 Pol'!AE33+'01 03 Pol'!AE112+'01 04 Pol'!AE116</f>
        <v>0</v>
      </c>
      <c r="G41" s="104">
        <f>'01 01 Pol'!AF40+'01 02 Pol'!AF33+'01 03 Pol'!AF112+'01 04 Pol'!AF116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47</v>
      </c>
      <c r="C42" s="193" t="s">
        <v>27</v>
      </c>
      <c r="D42" s="193"/>
      <c r="E42" s="193"/>
      <c r="F42" s="107">
        <f>'01 01 Pol'!AE40</f>
        <v>0</v>
      </c>
      <c r="G42" s="100">
        <f>'01 01 Pol'!AF40</f>
        <v>0</v>
      </c>
      <c r="H42" s="100">
        <f t="shared" si="1"/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48</v>
      </c>
      <c r="C43" s="193" t="s">
        <v>28</v>
      </c>
      <c r="D43" s="193"/>
      <c r="E43" s="193"/>
      <c r="F43" s="107">
        <f>'01 02 Pol'!AE33</f>
        <v>0</v>
      </c>
      <c r="G43" s="100">
        <f>'01 02 Pol'!AF33</f>
        <v>0</v>
      </c>
      <c r="H43" s="100">
        <f t="shared" si="1"/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>
        <v>3</v>
      </c>
      <c r="B44" s="106" t="s">
        <v>49</v>
      </c>
      <c r="C44" s="193" t="s">
        <v>50</v>
      </c>
      <c r="D44" s="193"/>
      <c r="E44" s="193"/>
      <c r="F44" s="107">
        <f>'01 03 Pol'!AE112</f>
        <v>0</v>
      </c>
      <c r="G44" s="100">
        <f>'01 03 Pol'!AF112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">
      <c r="A45" s="87">
        <v>3</v>
      </c>
      <c r="B45" s="106" t="s">
        <v>51</v>
      </c>
      <c r="C45" s="193" t="s">
        <v>52</v>
      </c>
      <c r="D45" s="193"/>
      <c r="E45" s="193"/>
      <c r="F45" s="107">
        <f>'01 04 Pol'!AE116</f>
        <v>0</v>
      </c>
      <c r="G45" s="100">
        <f>'01 04 Pol'!AF116</f>
        <v>0</v>
      </c>
      <c r="H45" s="100">
        <f t="shared" si="1"/>
        <v>0</v>
      </c>
      <c r="I45" s="100">
        <f>F45+G45+H45</f>
        <v>0</v>
      </c>
      <c r="J45" s="101" t="str">
        <f>IF(CenaCelkemVypocet=0,"",I45/CenaCelkemVypocet*100)</f>
        <v/>
      </c>
    </row>
    <row r="46" spans="1:10" ht="25.5" customHeight="1" x14ac:dyDescent="0.2">
      <c r="A46" s="87"/>
      <c r="B46" s="194" t="s">
        <v>53</v>
      </c>
      <c r="C46" s="195"/>
      <c r="D46" s="195"/>
      <c r="E46" s="196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48" spans="1:10" x14ac:dyDescent="0.2">
      <c r="A48" t="s">
        <v>55</v>
      </c>
      <c r="B48" t="s">
        <v>56</v>
      </c>
    </row>
    <row r="49" spans="1:10" x14ac:dyDescent="0.2">
      <c r="A49" t="s">
        <v>57</v>
      </c>
      <c r="B49" t="s">
        <v>58</v>
      </c>
    </row>
    <row r="50" spans="1:10" x14ac:dyDescent="0.2">
      <c r="A50" t="s">
        <v>59</v>
      </c>
      <c r="B50" t="s">
        <v>60</v>
      </c>
    </row>
    <row r="51" spans="1:10" x14ac:dyDescent="0.2">
      <c r="A51" t="s">
        <v>59</v>
      </c>
      <c r="B51" t="s">
        <v>61</v>
      </c>
    </row>
    <row r="52" spans="1:10" x14ac:dyDescent="0.2">
      <c r="A52" t="s">
        <v>59</v>
      </c>
      <c r="B52" t="s">
        <v>62</v>
      </c>
    </row>
    <row r="53" spans="1:10" x14ac:dyDescent="0.2">
      <c r="A53" t="s">
        <v>59</v>
      </c>
      <c r="B53" t="s">
        <v>63</v>
      </c>
    </row>
    <row r="56" spans="1:10" ht="15.75" x14ac:dyDescent="0.25">
      <c r="B56" s="119" t="s">
        <v>64</v>
      </c>
    </row>
    <row r="58" spans="1:10" ht="25.5" customHeight="1" x14ac:dyDescent="0.2">
      <c r="A58" s="121"/>
      <c r="B58" s="124" t="s">
        <v>17</v>
      </c>
      <c r="C58" s="124" t="s">
        <v>5</v>
      </c>
      <c r="D58" s="125"/>
      <c r="E58" s="125"/>
      <c r="F58" s="126" t="s">
        <v>65</v>
      </c>
      <c r="G58" s="126"/>
      <c r="H58" s="126"/>
      <c r="I58" s="126" t="s">
        <v>29</v>
      </c>
      <c r="J58" s="126" t="s">
        <v>0</v>
      </c>
    </row>
    <row r="59" spans="1:10" ht="36.75" customHeight="1" x14ac:dyDescent="0.2">
      <c r="A59" s="122"/>
      <c r="B59" s="127" t="s">
        <v>66</v>
      </c>
      <c r="C59" s="191" t="s">
        <v>67</v>
      </c>
      <c r="D59" s="192"/>
      <c r="E59" s="192"/>
      <c r="F59" s="134" t="s">
        <v>24</v>
      </c>
      <c r="G59" s="135"/>
      <c r="H59" s="135"/>
      <c r="I59" s="135">
        <f>'01 03 Pol'!G8</f>
        <v>0</v>
      </c>
      <c r="J59" s="131" t="str">
        <f>IF(I76=0,"",I59/I76*100)</f>
        <v/>
      </c>
    </row>
    <row r="60" spans="1:10" ht="36.75" customHeight="1" x14ac:dyDescent="0.2">
      <c r="A60" s="122"/>
      <c r="B60" s="127" t="s">
        <v>68</v>
      </c>
      <c r="C60" s="191" t="s">
        <v>69</v>
      </c>
      <c r="D60" s="192"/>
      <c r="E60" s="192"/>
      <c r="F60" s="134" t="s">
        <v>24</v>
      </c>
      <c r="G60" s="135"/>
      <c r="H60" s="135"/>
      <c r="I60" s="135">
        <f>'01 03 Pol'!G21</f>
        <v>0</v>
      </c>
      <c r="J60" s="131" t="str">
        <f>IF(I76=0,"",I60/I76*100)</f>
        <v/>
      </c>
    </row>
    <row r="61" spans="1:10" ht="36.75" customHeight="1" x14ac:dyDescent="0.2">
      <c r="A61" s="122"/>
      <c r="B61" s="127" t="s">
        <v>70</v>
      </c>
      <c r="C61" s="191" t="s">
        <v>71</v>
      </c>
      <c r="D61" s="192"/>
      <c r="E61" s="192"/>
      <c r="F61" s="134" t="s">
        <v>24</v>
      </c>
      <c r="G61" s="135"/>
      <c r="H61" s="135"/>
      <c r="I61" s="135">
        <f>'01 03 Pol'!G24+'01 04 Pol'!G8</f>
        <v>0</v>
      </c>
      <c r="J61" s="131" t="str">
        <f>IF(I76=0,"",I61/I76*100)</f>
        <v/>
      </c>
    </row>
    <row r="62" spans="1:10" ht="36.75" customHeight="1" x14ac:dyDescent="0.2">
      <c r="A62" s="122"/>
      <c r="B62" s="127" t="s">
        <v>72</v>
      </c>
      <c r="C62" s="191" t="s">
        <v>73</v>
      </c>
      <c r="D62" s="192"/>
      <c r="E62" s="192"/>
      <c r="F62" s="134" t="s">
        <v>24</v>
      </c>
      <c r="G62" s="135"/>
      <c r="H62" s="135"/>
      <c r="I62" s="135">
        <f>'01 04 Pol'!G11</f>
        <v>0</v>
      </c>
      <c r="J62" s="131" t="str">
        <f>IF(I76=0,"",I62/I76*100)</f>
        <v/>
      </c>
    </row>
    <row r="63" spans="1:10" ht="36.75" customHeight="1" x14ac:dyDescent="0.2">
      <c r="A63" s="122"/>
      <c r="B63" s="127" t="s">
        <v>74</v>
      </c>
      <c r="C63" s="191" t="s">
        <v>75</v>
      </c>
      <c r="D63" s="192"/>
      <c r="E63" s="192"/>
      <c r="F63" s="134" t="s">
        <v>24</v>
      </c>
      <c r="G63" s="135"/>
      <c r="H63" s="135"/>
      <c r="I63" s="135">
        <f>'01 03 Pol'!G47+'01 04 Pol'!G17</f>
        <v>0</v>
      </c>
      <c r="J63" s="131" t="str">
        <f>IF(I76=0,"",I63/I76*100)</f>
        <v/>
      </c>
    </row>
    <row r="64" spans="1:10" ht="36.75" customHeight="1" x14ac:dyDescent="0.2">
      <c r="A64" s="122"/>
      <c r="B64" s="127" t="s">
        <v>76</v>
      </c>
      <c r="C64" s="191" t="s">
        <v>77</v>
      </c>
      <c r="D64" s="192"/>
      <c r="E64" s="192"/>
      <c r="F64" s="134" t="s">
        <v>24</v>
      </c>
      <c r="G64" s="135"/>
      <c r="H64" s="135"/>
      <c r="I64" s="135">
        <f>'01 03 Pol'!G55</f>
        <v>0</v>
      </c>
      <c r="J64" s="131" t="str">
        <f>IF(I76=0,"",I64/I76*100)</f>
        <v/>
      </c>
    </row>
    <row r="65" spans="1:10" ht="36.75" customHeight="1" x14ac:dyDescent="0.2">
      <c r="A65" s="122"/>
      <c r="B65" s="127" t="s">
        <v>78</v>
      </c>
      <c r="C65" s="191" t="s">
        <v>79</v>
      </c>
      <c r="D65" s="192"/>
      <c r="E65" s="192"/>
      <c r="F65" s="134" t="s">
        <v>24</v>
      </c>
      <c r="G65" s="135"/>
      <c r="H65" s="135"/>
      <c r="I65" s="135">
        <f>'01 03 Pol'!G58+'01 04 Pol'!G20</f>
        <v>0</v>
      </c>
      <c r="J65" s="131" t="str">
        <f>IF(I76=0,"",I65/I76*100)</f>
        <v/>
      </c>
    </row>
    <row r="66" spans="1:10" ht="36.75" customHeight="1" x14ac:dyDescent="0.2">
      <c r="A66" s="122"/>
      <c r="B66" s="127" t="s">
        <v>80</v>
      </c>
      <c r="C66" s="191" t="s">
        <v>81</v>
      </c>
      <c r="D66" s="192"/>
      <c r="E66" s="192"/>
      <c r="F66" s="134" t="s">
        <v>24</v>
      </c>
      <c r="G66" s="135"/>
      <c r="H66" s="135"/>
      <c r="I66" s="135">
        <f>'01 03 Pol'!G76+'01 04 Pol'!G32</f>
        <v>0</v>
      </c>
      <c r="J66" s="131" t="str">
        <f>IF(I76=0,"",I66/I76*100)</f>
        <v/>
      </c>
    </row>
    <row r="67" spans="1:10" ht="36.75" customHeight="1" x14ac:dyDescent="0.2">
      <c r="A67" s="122"/>
      <c r="B67" s="127" t="s">
        <v>82</v>
      </c>
      <c r="C67" s="191" t="s">
        <v>83</v>
      </c>
      <c r="D67" s="192"/>
      <c r="E67" s="192"/>
      <c r="F67" s="134" t="s">
        <v>24</v>
      </c>
      <c r="G67" s="135"/>
      <c r="H67" s="135"/>
      <c r="I67" s="135">
        <f>'01 01 Pol'!G8</f>
        <v>0</v>
      </c>
      <c r="J67" s="131" t="str">
        <f>IF(I76=0,"",I67/I76*100)</f>
        <v/>
      </c>
    </row>
    <row r="68" spans="1:10" ht="36.75" customHeight="1" x14ac:dyDescent="0.2">
      <c r="A68" s="122"/>
      <c r="B68" s="127" t="s">
        <v>84</v>
      </c>
      <c r="C68" s="191" t="s">
        <v>85</v>
      </c>
      <c r="D68" s="192"/>
      <c r="E68" s="192"/>
      <c r="F68" s="134" t="s">
        <v>25</v>
      </c>
      <c r="G68" s="135"/>
      <c r="H68" s="135"/>
      <c r="I68" s="135">
        <f>'01 03 Pol'!G78</f>
        <v>0</v>
      </c>
      <c r="J68" s="131" t="str">
        <f>IF(I76=0,"",I68/I76*100)</f>
        <v/>
      </c>
    </row>
    <row r="69" spans="1:10" ht="36.75" customHeight="1" x14ac:dyDescent="0.2">
      <c r="A69" s="122"/>
      <c r="B69" s="127" t="s">
        <v>86</v>
      </c>
      <c r="C69" s="191" t="s">
        <v>87</v>
      </c>
      <c r="D69" s="192"/>
      <c r="E69" s="192"/>
      <c r="F69" s="134" t="s">
        <v>25</v>
      </c>
      <c r="G69" s="135"/>
      <c r="H69" s="135"/>
      <c r="I69" s="135">
        <f>'01 03 Pol'!G86</f>
        <v>0</v>
      </c>
      <c r="J69" s="131" t="str">
        <f>IF(I76=0,"",I69/I76*100)</f>
        <v/>
      </c>
    </row>
    <row r="70" spans="1:10" ht="36.75" customHeight="1" x14ac:dyDescent="0.2">
      <c r="A70" s="122"/>
      <c r="B70" s="127" t="s">
        <v>88</v>
      </c>
      <c r="C70" s="191" t="s">
        <v>89</v>
      </c>
      <c r="D70" s="192"/>
      <c r="E70" s="192"/>
      <c r="F70" s="134" t="s">
        <v>25</v>
      </c>
      <c r="G70" s="135"/>
      <c r="H70" s="135"/>
      <c r="I70" s="135">
        <f>'01 03 Pol'!G96</f>
        <v>0</v>
      </c>
      <c r="J70" s="131" t="str">
        <f>IF(I76=0,"",I70/I76*100)</f>
        <v/>
      </c>
    </row>
    <row r="71" spans="1:10" ht="36.75" customHeight="1" x14ac:dyDescent="0.2">
      <c r="A71" s="122"/>
      <c r="B71" s="127" t="s">
        <v>90</v>
      </c>
      <c r="C71" s="191" t="s">
        <v>91</v>
      </c>
      <c r="D71" s="192"/>
      <c r="E71" s="192"/>
      <c r="F71" s="134" t="s">
        <v>26</v>
      </c>
      <c r="G71" s="135"/>
      <c r="H71" s="135"/>
      <c r="I71" s="135">
        <f>'01 04 Pol'!G35</f>
        <v>0</v>
      </c>
      <c r="J71" s="131" t="str">
        <f>IF(I76=0,"",I71/I76*100)</f>
        <v/>
      </c>
    </row>
    <row r="72" spans="1:10" ht="36.75" customHeight="1" x14ac:dyDescent="0.2">
      <c r="A72" s="122"/>
      <c r="B72" s="127" t="s">
        <v>92</v>
      </c>
      <c r="C72" s="191" t="s">
        <v>93</v>
      </c>
      <c r="D72" s="192"/>
      <c r="E72" s="192"/>
      <c r="F72" s="134" t="s">
        <v>26</v>
      </c>
      <c r="G72" s="135"/>
      <c r="H72" s="135"/>
      <c r="I72" s="135">
        <f>'01 04 Pol'!G80</f>
        <v>0</v>
      </c>
      <c r="J72" s="131" t="str">
        <f>IF(I76=0,"",I72/I76*100)</f>
        <v/>
      </c>
    </row>
    <row r="73" spans="1:10" ht="36.75" customHeight="1" x14ac:dyDescent="0.2">
      <c r="A73" s="122"/>
      <c r="B73" s="127" t="s">
        <v>94</v>
      </c>
      <c r="C73" s="191" t="s">
        <v>95</v>
      </c>
      <c r="D73" s="192"/>
      <c r="E73" s="192"/>
      <c r="F73" s="134" t="s">
        <v>26</v>
      </c>
      <c r="G73" s="135"/>
      <c r="H73" s="135"/>
      <c r="I73" s="135">
        <f>'01 04 Pol'!G95</f>
        <v>0</v>
      </c>
      <c r="J73" s="131" t="str">
        <f>IF(I76=0,"",I73/I76*100)</f>
        <v/>
      </c>
    </row>
    <row r="74" spans="1:10" ht="36.75" customHeight="1" x14ac:dyDescent="0.2">
      <c r="A74" s="122"/>
      <c r="B74" s="127" t="s">
        <v>96</v>
      </c>
      <c r="C74" s="191" t="s">
        <v>97</v>
      </c>
      <c r="D74" s="192"/>
      <c r="E74" s="192"/>
      <c r="F74" s="134" t="s">
        <v>26</v>
      </c>
      <c r="G74" s="135"/>
      <c r="H74" s="135"/>
      <c r="I74" s="135">
        <f>'01 02 Pol'!G8</f>
        <v>0</v>
      </c>
      <c r="J74" s="131" t="str">
        <f>IF(I76=0,"",I74/I76*100)</f>
        <v/>
      </c>
    </row>
    <row r="75" spans="1:10" ht="36.75" customHeight="1" x14ac:dyDescent="0.2">
      <c r="A75" s="122"/>
      <c r="B75" s="127" t="s">
        <v>98</v>
      </c>
      <c r="C75" s="191" t="s">
        <v>99</v>
      </c>
      <c r="D75" s="192"/>
      <c r="E75" s="192"/>
      <c r="F75" s="134" t="s">
        <v>100</v>
      </c>
      <c r="G75" s="135"/>
      <c r="H75" s="135"/>
      <c r="I75" s="135">
        <f>'01 03 Pol'!G104+'01 04 Pol'!G107</f>
        <v>0</v>
      </c>
      <c r="J75" s="131" t="str">
        <f>IF(I76=0,"",I75/I76*100)</f>
        <v/>
      </c>
    </row>
    <row r="76" spans="1:10" ht="25.5" customHeight="1" x14ac:dyDescent="0.2">
      <c r="A76" s="123"/>
      <c r="B76" s="128" t="s">
        <v>1</v>
      </c>
      <c r="C76" s="129"/>
      <c r="D76" s="130"/>
      <c r="E76" s="130"/>
      <c r="F76" s="136"/>
      <c r="G76" s="137"/>
      <c r="H76" s="137"/>
      <c r="I76" s="137">
        <f>SUM(I59:I75)</f>
        <v>0</v>
      </c>
      <c r="J76" s="132">
        <f>SUM(J59:J75)</f>
        <v>0</v>
      </c>
    </row>
    <row r="77" spans="1:10" x14ac:dyDescent="0.2">
      <c r="F77" s="86"/>
      <c r="G77" s="86"/>
      <c r="H77" s="86"/>
      <c r="I77" s="86"/>
      <c r="J77" s="133"/>
    </row>
    <row r="78" spans="1:10" x14ac:dyDescent="0.2">
      <c r="F78" s="86"/>
      <c r="G78" s="86"/>
      <c r="H78" s="86"/>
      <c r="I78" s="86"/>
      <c r="J78" s="133"/>
    </row>
    <row r="79" spans="1:10" x14ac:dyDescent="0.2">
      <c r="F79" s="86"/>
      <c r="G79" s="86"/>
      <c r="H79" s="86"/>
      <c r="I79" s="86"/>
      <c r="J79" s="133"/>
    </row>
  </sheetData>
  <sheetProtection algorithmName="SHA-512" hashValue="in0g3aLg30npiNevhakRwjwXSPgx03iLcS4l5ltx6GwhVfrSctXcMuBoM9JYyYIgj5aPD8kH7gmcmc7x737aEw==" saltValue="wGS24QeTe/yCagTmj7Kxe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JC2dXUzG1vJY86yOtK9M+aP86l4TItXLAnbrP38tyTLxuJoan5GiW2UpWMirgqTrfuNGwjWq7pyxZoXz8AKWLQ==" saltValue="wd/KrNdr5p7TZBhiqtjlc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103</v>
      </c>
      <c r="B1" s="250"/>
      <c r="C1" s="250"/>
      <c r="D1" s="250"/>
      <c r="E1" s="250"/>
      <c r="F1" s="250"/>
      <c r="G1" s="250"/>
      <c r="AG1" t="s">
        <v>104</v>
      </c>
    </row>
    <row r="2" spans="1:60" ht="24.95" customHeight="1" x14ac:dyDescent="0.2">
      <c r="A2" s="139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105</v>
      </c>
    </row>
    <row r="3" spans="1:60" ht="24.95" customHeight="1" x14ac:dyDescent="0.2">
      <c r="A3" s="139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0" t="s">
        <v>105</v>
      </c>
      <c r="AG3" t="s">
        <v>106</v>
      </c>
    </row>
    <row r="4" spans="1:60" ht="24.95" customHeight="1" x14ac:dyDescent="0.2">
      <c r="A4" s="140" t="s">
        <v>9</v>
      </c>
      <c r="B4" s="141" t="s">
        <v>47</v>
      </c>
      <c r="C4" s="254" t="s">
        <v>27</v>
      </c>
      <c r="D4" s="255"/>
      <c r="E4" s="255"/>
      <c r="F4" s="255"/>
      <c r="G4" s="256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29</v>
      </c>
      <c r="H6" s="146" t="s">
        <v>30</v>
      </c>
      <c r="I6" s="146" t="s">
        <v>114</v>
      </c>
      <c r="J6" s="146" t="s">
        <v>31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  <c r="Y6" s="146" t="s">
        <v>129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130</v>
      </c>
      <c r="B8" s="162" t="s">
        <v>82</v>
      </c>
      <c r="C8" s="176" t="s">
        <v>83</v>
      </c>
      <c r="D8" s="163"/>
      <c r="E8" s="164"/>
      <c r="F8" s="165"/>
      <c r="G8" s="165">
        <f>SUMIF(AG9:AG38,"&lt;&gt;NOR",G9:G38)</f>
        <v>0</v>
      </c>
      <c r="H8" s="165"/>
      <c r="I8" s="165">
        <f>SUM(I9:I38)</f>
        <v>0</v>
      </c>
      <c r="J8" s="165"/>
      <c r="K8" s="165">
        <f>SUM(K9:K38)</f>
        <v>0</v>
      </c>
      <c r="L8" s="165"/>
      <c r="M8" s="165">
        <f>SUM(M9:M38)</f>
        <v>0</v>
      </c>
      <c r="N8" s="164"/>
      <c r="O8" s="164">
        <f>SUM(O9:O38)</f>
        <v>0</v>
      </c>
      <c r="P8" s="164"/>
      <c r="Q8" s="164">
        <f>SUM(Q9:Q38)</f>
        <v>0</v>
      </c>
      <c r="R8" s="165"/>
      <c r="S8" s="165"/>
      <c r="T8" s="166"/>
      <c r="U8" s="160"/>
      <c r="V8" s="160">
        <f>SUM(V9:V38)</f>
        <v>0</v>
      </c>
      <c r="W8" s="160"/>
      <c r="X8" s="160"/>
      <c r="Y8" s="160"/>
      <c r="AG8" t="s">
        <v>131</v>
      </c>
    </row>
    <row r="9" spans="1:60" outlineLevel="1" x14ac:dyDescent="0.2">
      <c r="A9" s="168">
        <v>1</v>
      </c>
      <c r="B9" s="169" t="s">
        <v>132</v>
      </c>
      <c r="C9" s="177" t="s">
        <v>133</v>
      </c>
      <c r="D9" s="170" t="s">
        <v>134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135</v>
      </c>
      <c r="T9" s="174" t="s">
        <v>136</v>
      </c>
      <c r="U9" s="157">
        <v>0</v>
      </c>
      <c r="V9" s="157">
        <f>ROUND(E9*U9,2)</f>
        <v>0</v>
      </c>
      <c r="W9" s="157"/>
      <c r="X9" s="157" t="s">
        <v>137</v>
      </c>
      <c r="Y9" s="157" t="s">
        <v>138</v>
      </c>
      <c r="Z9" s="147"/>
      <c r="AA9" s="147"/>
      <c r="AB9" s="147"/>
      <c r="AC9" s="147"/>
      <c r="AD9" s="147"/>
      <c r="AE9" s="147"/>
      <c r="AF9" s="147"/>
      <c r="AG9" s="147" t="s">
        <v>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8" t="s">
        <v>140</v>
      </c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46" t="s">
        <v>142</v>
      </c>
      <c r="D11" s="247"/>
      <c r="E11" s="247"/>
      <c r="F11" s="247"/>
      <c r="G11" s="24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141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46" t="s">
        <v>143</v>
      </c>
      <c r="D12" s="247"/>
      <c r="E12" s="247"/>
      <c r="F12" s="247"/>
      <c r="G12" s="24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141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46" t="s">
        <v>144</v>
      </c>
      <c r="D13" s="247"/>
      <c r="E13" s="247"/>
      <c r="F13" s="247"/>
      <c r="G13" s="24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141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5" t="str">
        <f>C13</f>
        <v>Opatření k zabránění nadměrného zatěžování staveniště a jeho okolí prachem (např. používání krycích plachet, kropení sutě vodou).</v>
      </c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46" t="s">
        <v>145</v>
      </c>
      <c r="D14" s="247"/>
      <c r="E14" s="247"/>
      <c r="F14" s="247"/>
      <c r="G14" s="24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78" t="s">
        <v>146</v>
      </c>
      <c r="D15" s="158"/>
      <c r="E15" s="159">
        <v>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147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2</v>
      </c>
      <c r="B16" s="169" t="s">
        <v>148</v>
      </c>
      <c r="C16" s="177" t="s">
        <v>149</v>
      </c>
      <c r="D16" s="170" t="s">
        <v>134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135</v>
      </c>
      <c r="T16" s="174" t="s">
        <v>136</v>
      </c>
      <c r="U16" s="157">
        <v>0</v>
      </c>
      <c r="V16" s="157">
        <f>ROUND(E16*U16,2)</f>
        <v>0</v>
      </c>
      <c r="W16" s="157"/>
      <c r="X16" s="157" t="s">
        <v>137</v>
      </c>
      <c r="Y16" s="157" t="s">
        <v>138</v>
      </c>
      <c r="Z16" s="147"/>
      <c r="AA16" s="147"/>
      <c r="AB16" s="147"/>
      <c r="AC16" s="147"/>
      <c r="AD16" s="147"/>
      <c r="AE16" s="147"/>
      <c r="AF16" s="147"/>
      <c r="AG16" s="147" t="s">
        <v>139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48" t="s">
        <v>150</v>
      </c>
      <c r="D17" s="249"/>
      <c r="E17" s="249"/>
      <c r="F17" s="249"/>
      <c r="G17" s="24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141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46" t="s">
        <v>151</v>
      </c>
      <c r="D18" s="247"/>
      <c r="E18" s="247"/>
      <c r="F18" s="247"/>
      <c r="G18" s="24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46" t="s">
        <v>143</v>
      </c>
      <c r="D19" s="247"/>
      <c r="E19" s="247"/>
      <c r="F19" s="247"/>
      <c r="G19" s="24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141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78" t="s">
        <v>146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3</v>
      </c>
      <c r="B21" s="169" t="s">
        <v>152</v>
      </c>
      <c r="C21" s="177" t="s">
        <v>153</v>
      </c>
      <c r="D21" s="170" t="s">
        <v>134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135</v>
      </c>
      <c r="T21" s="174" t="s">
        <v>136</v>
      </c>
      <c r="U21" s="157">
        <v>0</v>
      </c>
      <c r="V21" s="157">
        <f>ROUND(E21*U21,2)</f>
        <v>0</v>
      </c>
      <c r="W21" s="157"/>
      <c r="X21" s="157" t="s">
        <v>137</v>
      </c>
      <c r="Y21" s="157" t="s">
        <v>138</v>
      </c>
      <c r="Z21" s="147"/>
      <c r="AA21" s="147"/>
      <c r="AB21" s="147"/>
      <c r="AC21" s="147"/>
      <c r="AD21" s="147"/>
      <c r="AE21" s="147"/>
      <c r="AF21" s="147"/>
      <c r="AG21" s="147" t="s">
        <v>139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48" t="s">
        <v>154</v>
      </c>
      <c r="D22" s="249"/>
      <c r="E22" s="249"/>
      <c r="F22" s="249"/>
      <c r="G22" s="249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141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46" t="s">
        <v>155</v>
      </c>
      <c r="D23" s="247"/>
      <c r="E23" s="247"/>
      <c r="F23" s="247"/>
      <c r="G23" s="24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141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78" t="s">
        <v>146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4</v>
      </c>
      <c r="B25" s="169" t="s">
        <v>156</v>
      </c>
      <c r="C25" s="177" t="s">
        <v>157</v>
      </c>
      <c r="D25" s="170" t="s">
        <v>134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135</v>
      </c>
      <c r="T25" s="174" t="s">
        <v>136</v>
      </c>
      <c r="U25" s="157">
        <v>0</v>
      </c>
      <c r="V25" s="157">
        <f>ROUND(E25*U25,2)</f>
        <v>0</v>
      </c>
      <c r="W25" s="157"/>
      <c r="X25" s="157" t="s">
        <v>137</v>
      </c>
      <c r="Y25" s="157" t="s">
        <v>138</v>
      </c>
      <c r="Z25" s="147"/>
      <c r="AA25" s="147"/>
      <c r="AB25" s="147"/>
      <c r="AC25" s="147"/>
      <c r="AD25" s="147"/>
      <c r="AE25" s="147"/>
      <c r="AF25" s="147"/>
      <c r="AG25" s="147" t="s">
        <v>158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48" t="s">
        <v>159</v>
      </c>
      <c r="D26" s="249"/>
      <c r="E26" s="249"/>
      <c r="F26" s="249"/>
      <c r="G26" s="24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46" t="s">
        <v>160</v>
      </c>
      <c r="D27" s="247"/>
      <c r="E27" s="247"/>
      <c r="F27" s="247"/>
      <c r="G27" s="24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141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5" t="str">
        <f>C27</f>
        <v>- mobilní oplocení venkovního staveniště 100 m výšky 1,8 m - úprava a posun oplocení dle postupu prací</v>
      </c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46" t="s">
        <v>161</v>
      </c>
      <c r="D28" s="247"/>
      <c r="E28" s="247"/>
      <c r="F28" s="247"/>
      <c r="G28" s="24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141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78" t="s">
        <v>146</v>
      </c>
      <c r="D29" s="158"/>
      <c r="E29" s="159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147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5</v>
      </c>
      <c r="B30" s="169" t="s">
        <v>162</v>
      </c>
      <c r="C30" s="177" t="s">
        <v>163</v>
      </c>
      <c r="D30" s="170" t="s">
        <v>134</v>
      </c>
      <c r="E30" s="171">
        <v>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135</v>
      </c>
      <c r="T30" s="174" t="s">
        <v>136</v>
      </c>
      <c r="U30" s="157">
        <v>0</v>
      </c>
      <c r="V30" s="157">
        <f>ROUND(E30*U30,2)</f>
        <v>0</v>
      </c>
      <c r="W30" s="157"/>
      <c r="X30" s="157" t="s">
        <v>137</v>
      </c>
      <c r="Y30" s="157" t="s">
        <v>138</v>
      </c>
      <c r="Z30" s="147"/>
      <c r="AA30" s="147"/>
      <c r="AB30" s="147"/>
      <c r="AC30" s="147"/>
      <c r="AD30" s="147"/>
      <c r="AE30" s="147"/>
      <c r="AF30" s="147"/>
      <c r="AG30" s="147" t="s">
        <v>158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48" t="s">
        <v>164</v>
      </c>
      <c r="D31" s="249"/>
      <c r="E31" s="249"/>
      <c r="F31" s="249"/>
      <c r="G31" s="249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141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46" t="s">
        <v>172</v>
      </c>
      <c r="D32" s="247"/>
      <c r="E32" s="247"/>
      <c r="F32" s="247"/>
      <c r="G32" s="24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46" t="s">
        <v>165</v>
      </c>
      <c r="D33" s="247"/>
      <c r="E33" s="247"/>
      <c r="F33" s="247"/>
      <c r="G33" s="24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141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46" t="s">
        <v>166</v>
      </c>
      <c r="D34" s="247"/>
      <c r="E34" s="247"/>
      <c r="F34" s="247"/>
      <c r="G34" s="24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141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46" t="s">
        <v>167</v>
      </c>
      <c r="D35" s="247"/>
      <c r="E35" s="247"/>
      <c r="F35" s="247"/>
      <c r="G35" s="24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141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78" t="s">
        <v>146</v>
      </c>
      <c r="D36" s="158"/>
      <c r="E36" s="159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6</v>
      </c>
      <c r="B37" s="169" t="s">
        <v>168</v>
      </c>
      <c r="C37" s="177" t="s">
        <v>169</v>
      </c>
      <c r="D37" s="170" t="s">
        <v>134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135</v>
      </c>
      <c r="T37" s="174" t="s">
        <v>136</v>
      </c>
      <c r="U37" s="157">
        <v>0</v>
      </c>
      <c r="V37" s="157">
        <f>ROUND(E37*U37,2)</f>
        <v>0</v>
      </c>
      <c r="W37" s="157"/>
      <c r="X37" s="157" t="s">
        <v>137</v>
      </c>
      <c r="Y37" s="157" t="s">
        <v>138</v>
      </c>
      <c r="Z37" s="147"/>
      <c r="AA37" s="147"/>
      <c r="AB37" s="147"/>
      <c r="AC37" s="147"/>
      <c r="AD37" s="147"/>
      <c r="AE37" s="147"/>
      <c r="AF37" s="147"/>
      <c r="AG37" s="147" t="s">
        <v>158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48" t="s">
        <v>170</v>
      </c>
      <c r="D38" s="249"/>
      <c r="E38" s="249"/>
      <c r="F38" s="249"/>
      <c r="G38" s="249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141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5" t="str">
        <f>C38</f>
        <v>- dle požadavků a podmínek uživatele - zajištění chodu záchranné služby - v interiéru objektu, v exteriéru - příjezd a odjezd</v>
      </c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3"/>
      <c r="B39" s="4"/>
      <c r="C39" s="179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116</v>
      </c>
    </row>
    <row r="40" spans="1:60" x14ac:dyDescent="0.2">
      <c r="A40" s="150"/>
      <c r="B40" s="151" t="s">
        <v>29</v>
      </c>
      <c r="C40" s="180"/>
      <c r="D40" s="152"/>
      <c r="E40" s="153"/>
      <c r="F40" s="153"/>
      <c r="G40" s="167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171</v>
      </c>
    </row>
    <row r="41" spans="1:60" x14ac:dyDescent="0.2">
      <c r="C41" s="181"/>
      <c r="D41" s="10"/>
      <c r="AG41" t="s">
        <v>173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Rv5nSaIV+qpu1fMBwCLVl+H0B5wKFgzqxJgiustFtIB+5BB5PnDIfKxg7JODTl5SPL/Dq7Ll/6PHFpQg2EsPA==" saltValue="qZltvqUhR4ew5f1vDWaLVw==" spinCount="100000" sheet="1" formatRows="0"/>
  <mergeCells count="23">
    <mergeCell ref="C11:G11"/>
    <mergeCell ref="A1:G1"/>
    <mergeCell ref="C2:G2"/>
    <mergeCell ref="C3:G3"/>
    <mergeCell ref="C4:G4"/>
    <mergeCell ref="C10:G10"/>
    <mergeCell ref="C31:G31"/>
    <mergeCell ref="C12:G12"/>
    <mergeCell ref="C13:G13"/>
    <mergeCell ref="C14:G14"/>
    <mergeCell ref="C17:G17"/>
    <mergeCell ref="C18:G18"/>
    <mergeCell ref="C19:G19"/>
    <mergeCell ref="C22:G22"/>
    <mergeCell ref="C23:G23"/>
    <mergeCell ref="C26:G26"/>
    <mergeCell ref="C27:G27"/>
    <mergeCell ref="C28:G28"/>
    <mergeCell ref="C32:G32"/>
    <mergeCell ref="C33:G33"/>
    <mergeCell ref="C34:G34"/>
    <mergeCell ref="C35:G35"/>
    <mergeCell ref="C38:G3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103</v>
      </c>
      <c r="B1" s="250"/>
      <c r="C1" s="250"/>
      <c r="D1" s="250"/>
      <c r="E1" s="250"/>
      <c r="F1" s="250"/>
      <c r="G1" s="250"/>
      <c r="AG1" t="s">
        <v>104</v>
      </c>
    </row>
    <row r="2" spans="1:60" ht="24.95" customHeight="1" x14ac:dyDescent="0.2">
      <c r="A2" s="139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105</v>
      </c>
    </row>
    <row r="3" spans="1:60" ht="24.95" customHeight="1" x14ac:dyDescent="0.2">
      <c r="A3" s="139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0" t="s">
        <v>105</v>
      </c>
      <c r="AG3" t="s">
        <v>106</v>
      </c>
    </row>
    <row r="4" spans="1:60" ht="24.95" customHeight="1" x14ac:dyDescent="0.2">
      <c r="A4" s="140" t="s">
        <v>9</v>
      </c>
      <c r="B4" s="141" t="s">
        <v>48</v>
      </c>
      <c r="C4" s="254" t="s">
        <v>28</v>
      </c>
      <c r="D4" s="255"/>
      <c r="E4" s="255"/>
      <c r="F4" s="255"/>
      <c r="G4" s="256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29</v>
      </c>
      <c r="H6" s="146" t="s">
        <v>30</v>
      </c>
      <c r="I6" s="146" t="s">
        <v>114</v>
      </c>
      <c r="J6" s="146" t="s">
        <v>31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  <c r="Y6" s="146" t="s">
        <v>129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130</v>
      </c>
      <c r="B8" s="162" t="s">
        <v>96</v>
      </c>
      <c r="C8" s="176" t="s">
        <v>97</v>
      </c>
      <c r="D8" s="163"/>
      <c r="E8" s="164"/>
      <c r="F8" s="165"/>
      <c r="G8" s="165">
        <f>SUMIF(AG9:AG31,"&lt;&gt;NOR",G9:G31)</f>
        <v>0</v>
      </c>
      <c r="H8" s="165"/>
      <c r="I8" s="165">
        <f>SUM(I9:I31)</f>
        <v>0</v>
      </c>
      <c r="J8" s="165"/>
      <c r="K8" s="165">
        <f>SUM(K9:K31)</f>
        <v>0</v>
      </c>
      <c r="L8" s="165"/>
      <c r="M8" s="165">
        <f>SUM(M9:M31)</f>
        <v>0</v>
      </c>
      <c r="N8" s="164"/>
      <c r="O8" s="164">
        <f>SUM(O9:O31)</f>
        <v>0</v>
      </c>
      <c r="P8" s="164"/>
      <c r="Q8" s="164">
        <f>SUM(Q9:Q31)</f>
        <v>0</v>
      </c>
      <c r="R8" s="165"/>
      <c r="S8" s="165"/>
      <c r="T8" s="166"/>
      <c r="U8" s="160"/>
      <c r="V8" s="160">
        <f>SUM(V9:V31)</f>
        <v>0</v>
      </c>
      <c r="W8" s="160"/>
      <c r="X8" s="160"/>
      <c r="Y8" s="160"/>
      <c r="AG8" t="s">
        <v>131</v>
      </c>
    </row>
    <row r="9" spans="1:60" outlineLevel="1" x14ac:dyDescent="0.2">
      <c r="A9" s="168">
        <v>1</v>
      </c>
      <c r="B9" s="169" t="s">
        <v>174</v>
      </c>
      <c r="C9" s="177" t="s">
        <v>175</v>
      </c>
      <c r="D9" s="170" t="s">
        <v>176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135</v>
      </c>
      <c r="T9" s="174" t="s">
        <v>136</v>
      </c>
      <c r="U9" s="157">
        <v>0</v>
      </c>
      <c r="V9" s="157">
        <f>ROUND(E9*U9,2)</f>
        <v>0</v>
      </c>
      <c r="W9" s="157"/>
      <c r="X9" s="157" t="s">
        <v>137</v>
      </c>
      <c r="Y9" s="157" t="s">
        <v>138</v>
      </c>
      <c r="Z9" s="147"/>
      <c r="AA9" s="147"/>
      <c r="AB9" s="147"/>
      <c r="AC9" s="147"/>
      <c r="AD9" s="147"/>
      <c r="AE9" s="147"/>
      <c r="AF9" s="147"/>
      <c r="AG9" s="147" t="s">
        <v>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8" t="s">
        <v>177</v>
      </c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46" t="s">
        <v>178</v>
      </c>
      <c r="D11" s="247"/>
      <c r="E11" s="247"/>
      <c r="F11" s="247"/>
      <c r="G11" s="24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141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78" t="s">
        <v>146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2</v>
      </c>
      <c r="B13" s="169" t="s">
        <v>179</v>
      </c>
      <c r="C13" s="177" t="s">
        <v>180</v>
      </c>
      <c r="D13" s="170" t="s">
        <v>176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135</v>
      </c>
      <c r="T13" s="174" t="s">
        <v>136</v>
      </c>
      <c r="U13" s="157">
        <v>0</v>
      </c>
      <c r="V13" s="157">
        <f>ROUND(E13*U13,2)</f>
        <v>0</v>
      </c>
      <c r="W13" s="157"/>
      <c r="X13" s="157" t="s">
        <v>137</v>
      </c>
      <c r="Y13" s="157" t="s">
        <v>138</v>
      </c>
      <c r="Z13" s="147"/>
      <c r="AA13" s="147"/>
      <c r="AB13" s="147"/>
      <c r="AC13" s="147"/>
      <c r="AD13" s="147"/>
      <c r="AE13" s="147"/>
      <c r="AF13" s="147"/>
      <c r="AG13" s="147" t="s">
        <v>139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48" t="s">
        <v>181</v>
      </c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kompletní dokladová část dle SoD (revize, atesty, certifikáty, prohlášení o shodě) pro předání a převzetí dokončeného díla</v>
      </c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246" t="s">
        <v>182</v>
      </c>
      <c r="D15" s="247"/>
      <c r="E15" s="247"/>
      <c r="F15" s="247"/>
      <c r="G15" s="24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141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5" t="str">
        <f>C15</f>
        <v>náklady zhotovitele, související s prováděním zkoušek a REVIZÍ předepsaných technickými normami a vyjádřeními dotčených orgánů pro řádné provedení a předání díla.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46" t="s">
        <v>183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141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náklady na individuální zkoušky dodaných a smontovaných technologických zařízení včetně komplexního vyzkoušení.</v>
      </c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46" t="s">
        <v>184</v>
      </c>
      <c r="D17" s="247"/>
      <c r="E17" s="247"/>
      <c r="F17" s="247"/>
      <c r="G17" s="24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141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46" t="s">
        <v>185</v>
      </c>
      <c r="D18" s="247"/>
      <c r="E18" s="247"/>
      <c r="F18" s="247"/>
      <c r="G18" s="24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5" t="str">
        <f>C18</f>
        <v>náklady na předání všech návodů k obsluze a údržbě pro technologická zařízení a  náklady na zaškolení obsluhy objednatele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78" t="s">
        <v>146</v>
      </c>
      <c r="D19" s="158"/>
      <c r="E19" s="159">
        <v>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3</v>
      </c>
      <c r="B20" s="169" t="s">
        <v>186</v>
      </c>
      <c r="C20" s="177" t="s">
        <v>187</v>
      </c>
      <c r="D20" s="170" t="s">
        <v>176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135</v>
      </c>
      <c r="T20" s="174" t="s">
        <v>136</v>
      </c>
      <c r="U20" s="157">
        <v>0</v>
      </c>
      <c r="V20" s="157">
        <f>ROUND(E20*U20,2)</f>
        <v>0</v>
      </c>
      <c r="W20" s="157"/>
      <c r="X20" s="157" t="s">
        <v>137</v>
      </c>
      <c r="Y20" s="157" t="s">
        <v>138</v>
      </c>
      <c r="Z20" s="147"/>
      <c r="AA20" s="147"/>
      <c r="AB20" s="147"/>
      <c r="AC20" s="147"/>
      <c r="AD20" s="147"/>
      <c r="AE20" s="147"/>
      <c r="AF20" s="147"/>
      <c r="AG20" s="147" t="s">
        <v>139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48" t="s">
        <v>188</v>
      </c>
      <c r="D21" s="249"/>
      <c r="E21" s="249"/>
      <c r="F21" s="249"/>
      <c r="G21" s="249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141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78" t="s">
        <v>146</v>
      </c>
      <c r="D22" s="158"/>
      <c r="E22" s="159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4</v>
      </c>
      <c r="B23" s="169" t="s">
        <v>189</v>
      </c>
      <c r="C23" s="177" t="s">
        <v>190</v>
      </c>
      <c r="D23" s="170" t="s">
        <v>176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135</v>
      </c>
      <c r="T23" s="174" t="s">
        <v>136</v>
      </c>
      <c r="U23" s="157">
        <v>0</v>
      </c>
      <c r="V23" s="157">
        <f>ROUND(E23*U23,2)</f>
        <v>0</v>
      </c>
      <c r="W23" s="157"/>
      <c r="X23" s="157" t="s">
        <v>137</v>
      </c>
      <c r="Y23" s="157" t="s">
        <v>138</v>
      </c>
      <c r="Z23" s="147"/>
      <c r="AA23" s="147"/>
      <c r="AB23" s="147"/>
      <c r="AC23" s="147"/>
      <c r="AD23" s="147"/>
      <c r="AE23" s="147"/>
      <c r="AF23" s="147"/>
      <c r="AG23" s="147" t="s">
        <v>139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48" t="s">
        <v>188</v>
      </c>
      <c r="D24" s="249"/>
      <c r="E24" s="249"/>
      <c r="F24" s="249"/>
      <c r="G24" s="24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78" t="s">
        <v>146</v>
      </c>
      <c r="D25" s="158"/>
      <c r="E25" s="159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147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5</v>
      </c>
      <c r="B26" s="169" t="s">
        <v>191</v>
      </c>
      <c r="C26" s="177" t="s">
        <v>192</v>
      </c>
      <c r="D26" s="170" t="s">
        <v>176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135</v>
      </c>
      <c r="T26" s="174" t="s">
        <v>136</v>
      </c>
      <c r="U26" s="157">
        <v>0</v>
      </c>
      <c r="V26" s="157">
        <f>ROUND(E26*U26,2)</f>
        <v>0</v>
      </c>
      <c r="W26" s="157"/>
      <c r="X26" s="157" t="s">
        <v>137</v>
      </c>
      <c r="Y26" s="157" t="s">
        <v>138</v>
      </c>
      <c r="Z26" s="147"/>
      <c r="AA26" s="147"/>
      <c r="AB26" s="147"/>
      <c r="AC26" s="147"/>
      <c r="AD26" s="147"/>
      <c r="AE26" s="147"/>
      <c r="AF26" s="147"/>
      <c r="AG26" s="147" t="s">
        <v>139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48" t="s">
        <v>193</v>
      </c>
      <c r="D27" s="249"/>
      <c r="E27" s="249"/>
      <c r="F27" s="249"/>
      <c r="G27" s="249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141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78" t="s">
        <v>146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147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6</v>
      </c>
      <c r="B29" s="169" t="s">
        <v>194</v>
      </c>
      <c r="C29" s="177" t="s">
        <v>195</v>
      </c>
      <c r="D29" s="170" t="s">
        <v>176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135</v>
      </c>
      <c r="T29" s="174" t="s">
        <v>136</v>
      </c>
      <c r="U29" s="157">
        <v>0</v>
      </c>
      <c r="V29" s="157">
        <f>ROUND(E29*U29,2)</f>
        <v>0</v>
      </c>
      <c r="W29" s="157"/>
      <c r="X29" s="157" t="s">
        <v>137</v>
      </c>
      <c r="Y29" s="157" t="s">
        <v>138</v>
      </c>
      <c r="Z29" s="147"/>
      <c r="AA29" s="147"/>
      <c r="AB29" s="147"/>
      <c r="AC29" s="147"/>
      <c r="AD29" s="147"/>
      <c r="AE29" s="147"/>
      <c r="AF29" s="147"/>
      <c r="AG29" s="147" t="s">
        <v>139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48" t="s">
        <v>196</v>
      </c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141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78" t="s">
        <v>146</v>
      </c>
      <c r="D31" s="158"/>
      <c r="E31" s="159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147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3"/>
      <c r="B32" s="4"/>
      <c r="C32" s="17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116</v>
      </c>
    </row>
    <row r="33" spans="1:33" x14ac:dyDescent="0.2">
      <c r="A33" s="150"/>
      <c r="B33" s="151" t="s">
        <v>29</v>
      </c>
      <c r="C33" s="180"/>
      <c r="D33" s="152"/>
      <c r="E33" s="153"/>
      <c r="F33" s="153"/>
      <c r="G33" s="167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171</v>
      </c>
    </row>
    <row r="34" spans="1:33" x14ac:dyDescent="0.2">
      <c r="C34" s="181"/>
      <c r="D34" s="10"/>
      <c r="AG34" t="s">
        <v>173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2/BKiwe+a/uUUP0Yoq5pcvGzJHNi8WqWSyQvw/2+UodWbm2r9HClF/9mzQl2OXHWESz0QsIkoIS3YeGfawF9g==" saltValue="BMnAtpA/Ot1LssH/MrQ3Sw==" spinCount="100000" sheet="1" formatRows="0"/>
  <mergeCells count="15">
    <mergeCell ref="C11:G11"/>
    <mergeCell ref="A1:G1"/>
    <mergeCell ref="C2:G2"/>
    <mergeCell ref="C3:G3"/>
    <mergeCell ref="C4:G4"/>
    <mergeCell ref="C10:G10"/>
    <mergeCell ref="C24:G24"/>
    <mergeCell ref="C27:G27"/>
    <mergeCell ref="C30:G30"/>
    <mergeCell ref="C14:G14"/>
    <mergeCell ref="C15:G15"/>
    <mergeCell ref="C16:G16"/>
    <mergeCell ref="C17:G17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103</v>
      </c>
      <c r="B1" s="250"/>
      <c r="C1" s="250"/>
      <c r="D1" s="250"/>
      <c r="E1" s="250"/>
      <c r="F1" s="250"/>
      <c r="G1" s="250"/>
      <c r="AG1" t="s">
        <v>104</v>
      </c>
    </row>
    <row r="2" spans="1:60" ht="24.95" customHeight="1" x14ac:dyDescent="0.2">
      <c r="A2" s="139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105</v>
      </c>
    </row>
    <row r="3" spans="1:60" ht="24.95" customHeight="1" x14ac:dyDescent="0.2">
      <c r="A3" s="139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0" t="s">
        <v>105</v>
      </c>
      <c r="AG3" t="s">
        <v>106</v>
      </c>
    </row>
    <row r="4" spans="1:60" ht="24.95" customHeight="1" x14ac:dyDescent="0.2">
      <c r="A4" s="140" t="s">
        <v>9</v>
      </c>
      <c r="B4" s="141" t="s">
        <v>49</v>
      </c>
      <c r="C4" s="254" t="s">
        <v>50</v>
      </c>
      <c r="D4" s="255"/>
      <c r="E4" s="255"/>
      <c r="F4" s="255"/>
      <c r="G4" s="256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29</v>
      </c>
      <c r="H6" s="146" t="s">
        <v>30</v>
      </c>
      <c r="I6" s="146" t="s">
        <v>114</v>
      </c>
      <c r="J6" s="146" t="s">
        <v>31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  <c r="Y6" s="146" t="s">
        <v>129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130</v>
      </c>
      <c r="B8" s="162" t="s">
        <v>66</v>
      </c>
      <c r="C8" s="176" t="s">
        <v>67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4"/>
      <c r="O8" s="164">
        <f>SUM(O9:O20)</f>
        <v>3.6799999999999993</v>
      </c>
      <c r="P8" s="164"/>
      <c r="Q8" s="164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Y8" s="160"/>
      <c r="AG8" t="s">
        <v>131</v>
      </c>
    </row>
    <row r="9" spans="1:60" outlineLevel="1" x14ac:dyDescent="0.2">
      <c r="A9" s="168">
        <v>1</v>
      </c>
      <c r="B9" s="169" t="s">
        <v>197</v>
      </c>
      <c r="C9" s="177" t="s">
        <v>198</v>
      </c>
      <c r="D9" s="170" t="s">
        <v>199</v>
      </c>
      <c r="E9" s="171">
        <v>1.5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2.0727000000000002</v>
      </c>
      <c r="O9" s="171">
        <f>ROUND(E9*N9,2)</f>
        <v>3.11</v>
      </c>
      <c r="P9" s="171">
        <v>0</v>
      </c>
      <c r="Q9" s="171">
        <f>ROUND(E9*P9,2)</f>
        <v>0</v>
      </c>
      <c r="R9" s="173"/>
      <c r="S9" s="173" t="s">
        <v>200</v>
      </c>
      <c r="T9" s="174" t="s">
        <v>200</v>
      </c>
      <c r="U9" s="157">
        <v>0</v>
      </c>
      <c r="V9" s="157">
        <f>ROUND(E9*U9,2)</f>
        <v>0</v>
      </c>
      <c r="W9" s="157"/>
      <c r="X9" s="157" t="s">
        <v>137</v>
      </c>
      <c r="Y9" s="157" t="s">
        <v>138</v>
      </c>
      <c r="Z9" s="147"/>
      <c r="AA9" s="147"/>
      <c r="AB9" s="147"/>
      <c r="AC9" s="147"/>
      <c r="AD9" s="147"/>
      <c r="AE9" s="147"/>
      <c r="AF9" s="147"/>
      <c r="AG9" s="147" t="s">
        <v>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78" t="s">
        <v>201</v>
      </c>
      <c r="D10" s="158"/>
      <c r="E10" s="159">
        <v>1.5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202</v>
      </c>
      <c r="C11" s="177" t="s">
        <v>203</v>
      </c>
      <c r="D11" s="170" t="s">
        <v>199</v>
      </c>
      <c r="E11" s="171">
        <v>7.1999999999999995E-2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1.8196000000000001</v>
      </c>
      <c r="O11" s="171">
        <f>ROUND(E11*N11,2)</f>
        <v>0.13</v>
      </c>
      <c r="P11" s="171">
        <v>0</v>
      </c>
      <c r="Q11" s="171">
        <f>ROUND(E11*P11,2)</f>
        <v>0</v>
      </c>
      <c r="R11" s="173"/>
      <c r="S11" s="173" t="s">
        <v>200</v>
      </c>
      <c r="T11" s="174" t="s">
        <v>200</v>
      </c>
      <c r="U11" s="157">
        <v>0</v>
      </c>
      <c r="V11" s="157">
        <f>ROUND(E11*U11,2)</f>
        <v>0</v>
      </c>
      <c r="W11" s="157"/>
      <c r="X11" s="157" t="s">
        <v>137</v>
      </c>
      <c r="Y11" s="157" t="s">
        <v>138</v>
      </c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78" t="s">
        <v>204</v>
      </c>
      <c r="D12" s="158"/>
      <c r="E12" s="159">
        <v>7.0000000000000007E-2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205</v>
      </c>
      <c r="C13" s="177" t="s">
        <v>206</v>
      </c>
      <c r="D13" s="170" t="s">
        <v>207</v>
      </c>
      <c r="E13" s="171">
        <v>4.8800000000000003E-2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1.09954</v>
      </c>
      <c r="O13" s="171">
        <f>ROUND(E13*N13,2)</f>
        <v>0.05</v>
      </c>
      <c r="P13" s="171">
        <v>0</v>
      </c>
      <c r="Q13" s="171">
        <f>ROUND(E13*P13,2)</f>
        <v>0</v>
      </c>
      <c r="R13" s="173"/>
      <c r="S13" s="173" t="s">
        <v>200</v>
      </c>
      <c r="T13" s="174" t="s">
        <v>200</v>
      </c>
      <c r="U13" s="157">
        <v>0</v>
      </c>
      <c r="V13" s="157">
        <f>ROUND(E13*U13,2)</f>
        <v>0</v>
      </c>
      <c r="W13" s="157"/>
      <c r="X13" s="157" t="s">
        <v>137</v>
      </c>
      <c r="Y13" s="157" t="s">
        <v>138</v>
      </c>
      <c r="Z13" s="147"/>
      <c r="AA13" s="147"/>
      <c r="AB13" s="147"/>
      <c r="AC13" s="147"/>
      <c r="AD13" s="147"/>
      <c r="AE13" s="147"/>
      <c r="AF13" s="147"/>
      <c r="AG13" s="147" t="s">
        <v>139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48" t="s">
        <v>208</v>
      </c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78" t="s">
        <v>209</v>
      </c>
      <c r="D15" s="158"/>
      <c r="E15" s="159">
        <v>0.05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147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4</v>
      </c>
      <c r="B16" s="169" t="s">
        <v>210</v>
      </c>
      <c r="C16" s="177" t="s">
        <v>211</v>
      </c>
      <c r="D16" s="170" t="s">
        <v>212</v>
      </c>
      <c r="E16" s="171">
        <v>0.26400000000000001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0.18323999999999999</v>
      </c>
      <c r="O16" s="171">
        <f>ROUND(E16*N16,2)</f>
        <v>0.05</v>
      </c>
      <c r="P16" s="171">
        <v>0</v>
      </c>
      <c r="Q16" s="171">
        <f>ROUND(E16*P16,2)</f>
        <v>0</v>
      </c>
      <c r="R16" s="173"/>
      <c r="S16" s="173" t="s">
        <v>200</v>
      </c>
      <c r="T16" s="174" t="s">
        <v>200</v>
      </c>
      <c r="U16" s="157">
        <v>0</v>
      </c>
      <c r="V16" s="157">
        <f>ROUND(E16*U16,2)</f>
        <v>0</v>
      </c>
      <c r="W16" s="157"/>
      <c r="X16" s="157" t="s">
        <v>137</v>
      </c>
      <c r="Y16" s="157" t="s">
        <v>138</v>
      </c>
      <c r="Z16" s="147"/>
      <c r="AA16" s="147"/>
      <c r="AB16" s="147"/>
      <c r="AC16" s="147"/>
      <c r="AD16" s="147"/>
      <c r="AE16" s="147"/>
      <c r="AF16" s="147"/>
      <c r="AG16" s="147" t="s">
        <v>139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48" t="s">
        <v>213</v>
      </c>
      <c r="D17" s="249"/>
      <c r="E17" s="249"/>
      <c r="F17" s="249"/>
      <c r="G17" s="24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141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78" t="s">
        <v>214</v>
      </c>
      <c r="D18" s="158"/>
      <c r="E18" s="159">
        <v>0.26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5</v>
      </c>
      <c r="B19" s="169" t="s">
        <v>215</v>
      </c>
      <c r="C19" s="177" t="s">
        <v>216</v>
      </c>
      <c r="D19" s="170" t="s">
        <v>212</v>
      </c>
      <c r="E19" s="171">
        <v>1.2250000000000001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0.28155999999999998</v>
      </c>
      <c r="O19" s="171">
        <f>ROUND(E19*N19,2)</f>
        <v>0.34</v>
      </c>
      <c r="P19" s="171">
        <v>0</v>
      </c>
      <c r="Q19" s="171">
        <f>ROUND(E19*P19,2)</f>
        <v>0</v>
      </c>
      <c r="R19" s="173"/>
      <c r="S19" s="173" t="s">
        <v>200</v>
      </c>
      <c r="T19" s="174" t="s">
        <v>200</v>
      </c>
      <c r="U19" s="157">
        <v>0</v>
      </c>
      <c r="V19" s="157">
        <f>ROUND(E19*U19,2)</f>
        <v>0</v>
      </c>
      <c r="W19" s="157"/>
      <c r="X19" s="157" t="s">
        <v>137</v>
      </c>
      <c r="Y19" s="157" t="s">
        <v>138</v>
      </c>
      <c r="Z19" s="147"/>
      <c r="AA19" s="147"/>
      <c r="AB19" s="147"/>
      <c r="AC19" s="147"/>
      <c r="AD19" s="147"/>
      <c r="AE19" s="147"/>
      <c r="AF19" s="147"/>
      <c r="AG19" s="147" t="s">
        <v>139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78" t="s">
        <v>217</v>
      </c>
      <c r="D20" s="158"/>
      <c r="E20" s="159">
        <v>1.23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1" t="s">
        <v>130</v>
      </c>
      <c r="B21" s="162" t="s">
        <v>68</v>
      </c>
      <c r="C21" s="176" t="s">
        <v>69</v>
      </c>
      <c r="D21" s="163"/>
      <c r="E21" s="164"/>
      <c r="F21" s="165"/>
      <c r="G21" s="165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4"/>
      <c r="O21" s="164">
        <f>SUM(O22:O23)</f>
        <v>0.04</v>
      </c>
      <c r="P21" s="164"/>
      <c r="Q21" s="164">
        <f>SUM(Q22:Q23)</f>
        <v>0</v>
      </c>
      <c r="R21" s="165"/>
      <c r="S21" s="165"/>
      <c r="T21" s="166"/>
      <c r="U21" s="160"/>
      <c r="V21" s="160">
        <f>SUM(V22:V23)</f>
        <v>0</v>
      </c>
      <c r="W21" s="160"/>
      <c r="X21" s="160"/>
      <c r="Y21" s="160"/>
      <c r="AG21" t="s">
        <v>131</v>
      </c>
    </row>
    <row r="22" spans="1:60" outlineLevel="1" x14ac:dyDescent="0.2">
      <c r="A22" s="168">
        <v>6</v>
      </c>
      <c r="B22" s="169" t="s">
        <v>218</v>
      </c>
      <c r="C22" s="177" t="s">
        <v>219</v>
      </c>
      <c r="D22" s="170" t="s">
        <v>220</v>
      </c>
      <c r="E22" s="171">
        <v>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1.9699999999999999E-2</v>
      </c>
      <c r="O22" s="171">
        <f>ROUND(E22*N22,2)</f>
        <v>0.04</v>
      </c>
      <c r="P22" s="171">
        <v>0</v>
      </c>
      <c r="Q22" s="171">
        <f>ROUND(E22*P22,2)</f>
        <v>0</v>
      </c>
      <c r="R22" s="173"/>
      <c r="S22" s="173" t="s">
        <v>135</v>
      </c>
      <c r="T22" s="174" t="s">
        <v>136</v>
      </c>
      <c r="U22" s="157">
        <v>0</v>
      </c>
      <c r="V22" s="157">
        <f>ROUND(E22*U22,2)</f>
        <v>0</v>
      </c>
      <c r="W22" s="157"/>
      <c r="X22" s="157" t="s">
        <v>137</v>
      </c>
      <c r="Y22" s="157" t="s">
        <v>138</v>
      </c>
      <c r="Z22" s="147"/>
      <c r="AA22" s="147"/>
      <c r="AB22" s="147"/>
      <c r="AC22" s="147"/>
      <c r="AD22" s="147"/>
      <c r="AE22" s="147"/>
      <c r="AF22" s="147"/>
      <c r="AG22" s="147" t="s">
        <v>158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78" t="s">
        <v>221</v>
      </c>
      <c r="D23" s="158"/>
      <c r="E23" s="159">
        <v>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1" t="s">
        <v>130</v>
      </c>
      <c r="B24" s="162" t="s">
        <v>70</v>
      </c>
      <c r="C24" s="176" t="s">
        <v>71</v>
      </c>
      <c r="D24" s="163"/>
      <c r="E24" s="164"/>
      <c r="F24" s="165"/>
      <c r="G24" s="165">
        <f>SUMIF(AG25:AG46,"&lt;&gt;NOR",G25:G46)</f>
        <v>0</v>
      </c>
      <c r="H24" s="165"/>
      <c r="I24" s="165">
        <f>SUM(I25:I46)</f>
        <v>0</v>
      </c>
      <c r="J24" s="165"/>
      <c r="K24" s="165">
        <f>SUM(K25:K46)</f>
        <v>0</v>
      </c>
      <c r="L24" s="165"/>
      <c r="M24" s="165">
        <f>SUM(M25:M46)</f>
        <v>0</v>
      </c>
      <c r="N24" s="164"/>
      <c r="O24" s="164">
        <f>SUM(O25:O46)</f>
        <v>1.6300000000000001</v>
      </c>
      <c r="P24" s="164"/>
      <c r="Q24" s="164">
        <f>SUM(Q25:Q46)</f>
        <v>0.02</v>
      </c>
      <c r="R24" s="165"/>
      <c r="S24" s="165"/>
      <c r="T24" s="166"/>
      <c r="U24" s="160"/>
      <c r="V24" s="160">
        <f>SUM(V25:V46)</f>
        <v>0</v>
      </c>
      <c r="W24" s="160"/>
      <c r="X24" s="160"/>
      <c r="Y24" s="160"/>
      <c r="AG24" t="s">
        <v>131</v>
      </c>
    </row>
    <row r="25" spans="1:60" outlineLevel="1" x14ac:dyDescent="0.2">
      <c r="A25" s="168">
        <v>7</v>
      </c>
      <c r="B25" s="169" t="s">
        <v>222</v>
      </c>
      <c r="C25" s="177" t="s">
        <v>223</v>
      </c>
      <c r="D25" s="170" t="s">
        <v>212</v>
      </c>
      <c r="E25" s="171">
        <v>25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135</v>
      </c>
      <c r="T25" s="174" t="s">
        <v>136</v>
      </c>
      <c r="U25" s="157">
        <v>0</v>
      </c>
      <c r="V25" s="157">
        <f>ROUND(E25*U25,2)</f>
        <v>0</v>
      </c>
      <c r="W25" s="157"/>
      <c r="X25" s="157" t="s">
        <v>137</v>
      </c>
      <c r="Y25" s="157" t="s">
        <v>138</v>
      </c>
      <c r="Z25" s="147"/>
      <c r="AA25" s="147"/>
      <c r="AB25" s="147"/>
      <c r="AC25" s="147"/>
      <c r="AD25" s="147"/>
      <c r="AE25" s="147"/>
      <c r="AF25" s="147"/>
      <c r="AG25" s="147" t="s">
        <v>158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48" t="s">
        <v>224</v>
      </c>
      <c r="D26" s="249"/>
      <c r="E26" s="249"/>
      <c r="F26" s="249"/>
      <c r="G26" s="24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78" t="s">
        <v>225</v>
      </c>
      <c r="D27" s="158"/>
      <c r="E27" s="159">
        <v>25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147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8</v>
      </c>
      <c r="B28" s="169" t="s">
        <v>226</v>
      </c>
      <c r="C28" s="177" t="s">
        <v>227</v>
      </c>
      <c r="D28" s="170" t="s">
        <v>212</v>
      </c>
      <c r="E28" s="171">
        <v>50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3.5E-4</v>
      </c>
      <c r="O28" s="171">
        <f>ROUND(E28*N28,2)</f>
        <v>0.02</v>
      </c>
      <c r="P28" s="171">
        <v>0</v>
      </c>
      <c r="Q28" s="171">
        <f>ROUND(E28*P28,2)</f>
        <v>0</v>
      </c>
      <c r="R28" s="173"/>
      <c r="S28" s="173" t="s">
        <v>135</v>
      </c>
      <c r="T28" s="174" t="s">
        <v>136</v>
      </c>
      <c r="U28" s="157">
        <v>0</v>
      </c>
      <c r="V28" s="157">
        <f>ROUND(E28*U28,2)</f>
        <v>0</v>
      </c>
      <c r="W28" s="157"/>
      <c r="X28" s="157" t="s">
        <v>137</v>
      </c>
      <c r="Y28" s="157" t="s">
        <v>138</v>
      </c>
      <c r="Z28" s="147"/>
      <c r="AA28" s="147"/>
      <c r="AB28" s="147"/>
      <c r="AC28" s="147"/>
      <c r="AD28" s="147"/>
      <c r="AE28" s="147"/>
      <c r="AF28" s="147"/>
      <c r="AG28" s="147" t="s">
        <v>158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48" t="s">
        <v>228</v>
      </c>
      <c r="D29" s="249"/>
      <c r="E29" s="249"/>
      <c r="F29" s="249"/>
      <c r="G29" s="249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78" t="s">
        <v>229</v>
      </c>
      <c r="D30" s="158"/>
      <c r="E30" s="159">
        <v>50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147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9</v>
      </c>
      <c r="B31" s="169" t="s">
        <v>230</v>
      </c>
      <c r="C31" s="177" t="s">
        <v>231</v>
      </c>
      <c r="D31" s="170" t="s">
        <v>212</v>
      </c>
      <c r="E31" s="171">
        <v>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6.8000000000000005E-2</v>
      </c>
      <c r="O31" s="171">
        <f>ROUND(E31*N31,2)</f>
        <v>0.34</v>
      </c>
      <c r="P31" s="171">
        <v>0</v>
      </c>
      <c r="Q31" s="171">
        <f>ROUND(E31*P31,2)</f>
        <v>0</v>
      </c>
      <c r="R31" s="173"/>
      <c r="S31" s="173" t="s">
        <v>200</v>
      </c>
      <c r="T31" s="174" t="s">
        <v>200</v>
      </c>
      <c r="U31" s="157">
        <v>0</v>
      </c>
      <c r="V31" s="157">
        <f>ROUND(E31*U31,2)</f>
        <v>0</v>
      </c>
      <c r="W31" s="157"/>
      <c r="X31" s="157" t="s">
        <v>137</v>
      </c>
      <c r="Y31" s="157" t="s">
        <v>138</v>
      </c>
      <c r="Z31" s="147"/>
      <c r="AA31" s="147"/>
      <c r="AB31" s="147"/>
      <c r="AC31" s="147"/>
      <c r="AD31" s="147"/>
      <c r="AE31" s="147"/>
      <c r="AF31" s="147"/>
      <c r="AG31" s="147" t="s">
        <v>139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48" t="s">
        <v>232</v>
      </c>
      <c r="D32" s="249"/>
      <c r="E32" s="249"/>
      <c r="F32" s="249"/>
      <c r="G32" s="249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78" t="s">
        <v>233</v>
      </c>
      <c r="D33" s="158"/>
      <c r="E33" s="159">
        <v>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147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10</v>
      </c>
      <c r="B34" s="169" t="s">
        <v>234</v>
      </c>
      <c r="C34" s="177" t="s">
        <v>235</v>
      </c>
      <c r="D34" s="170" t="s">
        <v>212</v>
      </c>
      <c r="E34" s="171">
        <v>25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4.7660000000000001E-2</v>
      </c>
      <c r="O34" s="171">
        <f>ROUND(E34*N34,2)</f>
        <v>1.19</v>
      </c>
      <c r="P34" s="171">
        <v>0</v>
      </c>
      <c r="Q34" s="171">
        <f>ROUND(E34*P34,2)</f>
        <v>0</v>
      </c>
      <c r="R34" s="173"/>
      <c r="S34" s="173" t="s">
        <v>200</v>
      </c>
      <c r="T34" s="174" t="s">
        <v>200</v>
      </c>
      <c r="U34" s="157">
        <v>0</v>
      </c>
      <c r="V34" s="157">
        <f>ROUND(E34*U34,2)</f>
        <v>0</v>
      </c>
      <c r="W34" s="157"/>
      <c r="X34" s="157" t="s">
        <v>137</v>
      </c>
      <c r="Y34" s="157" t="s">
        <v>138</v>
      </c>
      <c r="Z34" s="147"/>
      <c r="AA34" s="147"/>
      <c r="AB34" s="147"/>
      <c r="AC34" s="147"/>
      <c r="AD34" s="147"/>
      <c r="AE34" s="147"/>
      <c r="AF34" s="147"/>
      <c r="AG34" s="147" t="s">
        <v>139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78" t="s">
        <v>225</v>
      </c>
      <c r="D35" s="158"/>
      <c r="E35" s="159">
        <v>25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147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11</v>
      </c>
      <c r="B36" s="169" t="s">
        <v>236</v>
      </c>
      <c r="C36" s="177" t="s">
        <v>237</v>
      </c>
      <c r="D36" s="170" t="s">
        <v>212</v>
      </c>
      <c r="E36" s="171">
        <v>1.2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4.777E-2</v>
      </c>
      <c r="O36" s="171">
        <f>ROUND(E36*N36,2)</f>
        <v>0.06</v>
      </c>
      <c r="P36" s="171">
        <v>0</v>
      </c>
      <c r="Q36" s="171">
        <f>ROUND(E36*P36,2)</f>
        <v>0</v>
      </c>
      <c r="R36" s="173"/>
      <c r="S36" s="173" t="s">
        <v>200</v>
      </c>
      <c r="T36" s="174" t="s">
        <v>200</v>
      </c>
      <c r="U36" s="157">
        <v>0</v>
      </c>
      <c r="V36" s="157">
        <f>ROUND(E36*U36,2)</f>
        <v>0</v>
      </c>
      <c r="W36" s="157"/>
      <c r="X36" s="157" t="s">
        <v>137</v>
      </c>
      <c r="Y36" s="157" t="s">
        <v>138</v>
      </c>
      <c r="Z36" s="147"/>
      <c r="AA36" s="147"/>
      <c r="AB36" s="147"/>
      <c r="AC36" s="147"/>
      <c r="AD36" s="147"/>
      <c r="AE36" s="147"/>
      <c r="AF36" s="147"/>
      <c r="AG36" s="147" t="s">
        <v>139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78" t="s">
        <v>238</v>
      </c>
      <c r="D37" s="158"/>
      <c r="E37" s="159">
        <v>1.2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147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12</v>
      </c>
      <c r="B38" s="169" t="s">
        <v>239</v>
      </c>
      <c r="C38" s="177" t="s">
        <v>240</v>
      </c>
      <c r="D38" s="170" t="s">
        <v>212</v>
      </c>
      <c r="E38" s="171">
        <v>7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1.25E-3</v>
      </c>
      <c r="O38" s="171">
        <f>ROUND(E38*N38,2)</f>
        <v>0.01</v>
      </c>
      <c r="P38" s="171">
        <v>1.25E-3</v>
      </c>
      <c r="Q38" s="171">
        <f>ROUND(E38*P38,2)</f>
        <v>0.01</v>
      </c>
      <c r="R38" s="173"/>
      <c r="S38" s="173" t="s">
        <v>135</v>
      </c>
      <c r="T38" s="174" t="s">
        <v>136</v>
      </c>
      <c r="U38" s="157">
        <v>0</v>
      </c>
      <c r="V38" s="157">
        <f>ROUND(E38*U38,2)</f>
        <v>0</v>
      </c>
      <c r="W38" s="157"/>
      <c r="X38" s="157" t="s">
        <v>137</v>
      </c>
      <c r="Y38" s="157" t="s">
        <v>138</v>
      </c>
      <c r="Z38" s="147"/>
      <c r="AA38" s="147"/>
      <c r="AB38" s="147"/>
      <c r="AC38" s="147"/>
      <c r="AD38" s="147"/>
      <c r="AE38" s="147"/>
      <c r="AF38" s="147"/>
      <c r="AG38" s="147" t="s">
        <v>158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48" t="s">
        <v>241</v>
      </c>
      <c r="D39" s="249"/>
      <c r="E39" s="249"/>
      <c r="F39" s="249"/>
      <c r="G39" s="24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5" t="str">
        <f>C39</f>
        <v>zakrytí střešní konstrukce proti poškození - průběžně při provádění prací - geotextílie + OSB deska - demontáž</v>
      </c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78" t="s">
        <v>242</v>
      </c>
      <c r="D40" s="158"/>
      <c r="E40" s="159">
        <v>7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147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13</v>
      </c>
      <c r="B41" s="169" t="s">
        <v>243</v>
      </c>
      <c r="C41" s="177" t="s">
        <v>244</v>
      </c>
      <c r="D41" s="170" t="s">
        <v>212</v>
      </c>
      <c r="E41" s="171">
        <v>100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1.2E-4</v>
      </c>
      <c r="O41" s="171">
        <f>ROUND(E41*N41,2)</f>
        <v>0.01</v>
      </c>
      <c r="P41" s="171">
        <v>1.2E-4</v>
      </c>
      <c r="Q41" s="171">
        <f>ROUND(E41*P41,2)</f>
        <v>0.01</v>
      </c>
      <c r="R41" s="173"/>
      <c r="S41" s="173" t="s">
        <v>135</v>
      </c>
      <c r="T41" s="174" t="s">
        <v>136</v>
      </c>
      <c r="U41" s="157">
        <v>0</v>
      </c>
      <c r="V41" s="157">
        <f>ROUND(E41*U41,2)</f>
        <v>0</v>
      </c>
      <c r="W41" s="157"/>
      <c r="X41" s="157" t="s">
        <v>137</v>
      </c>
      <c r="Y41" s="157" t="s">
        <v>138</v>
      </c>
      <c r="Z41" s="147"/>
      <c r="AA41" s="147"/>
      <c r="AB41" s="147"/>
      <c r="AC41" s="147"/>
      <c r="AD41" s="147"/>
      <c r="AE41" s="147"/>
      <c r="AF41" s="147"/>
      <c r="AG41" s="147" t="s">
        <v>158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48" t="s">
        <v>245</v>
      </c>
      <c r="D42" s="249"/>
      <c r="E42" s="249"/>
      <c r="F42" s="249"/>
      <c r="G42" s="249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141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78" t="s">
        <v>246</v>
      </c>
      <c r="D43" s="158"/>
      <c r="E43" s="159">
        <v>100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147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14</v>
      </c>
      <c r="B44" s="169" t="s">
        <v>247</v>
      </c>
      <c r="C44" s="177" t="s">
        <v>248</v>
      </c>
      <c r="D44" s="170" t="s">
        <v>249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2.1199999999999999E-3</v>
      </c>
      <c r="O44" s="171">
        <f>ROUND(E44*N44,2)</f>
        <v>0</v>
      </c>
      <c r="P44" s="171">
        <v>2.1199999999999999E-3</v>
      </c>
      <c r="Q44" s="171">
        <f>ROUND(E44*P44,2)</f>
        <v>0</v>
      </c>
      <c r="R44" s="173"/>
      <c r="S44" s="173" t="s">
        <v>135</v>
      </c>
      <c r="T44" s="174" t="s">
        <v>136</v>
      </c>
      <c r="U44" s="157">
        <v>0</v>
      </c>
      <c r="V44" s="157">
        <f>ROUND(E44*U44,2)</f>
        <v>0</v>
      </c>
      <c r="W44" s="157"/>
      <c r="X44" s="157" t="s">
        <v>137</v>
      </c>
      <c r="Y44" s="157" t="s">
        <v>138</v>
      </c>
      <c r="Z44" s="147"/>
      <c r="AA44" s="147"/>
      <c r="AB44" s="147"/>
      <c r="AC44" s="147"/>
      <c r="AD44" s="147"/>
      <c r="AE44" s="147"/>
      <c r="AF44" s="147"/>
      <c r="AG44" s="147" t="s">
        <v>158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2" x14ac:dyDescent="0.2">
      <c r="A45" s="154"/>
      <c r="B45" s="155"/>
      <c r="C45" s="248" t="s">
        <v>250</v>
      </c>
      <c r="D45" s="249"/>
      <c r="E45" s="249"/>
      <c r="F45" s="249"/>
      <c r="G45" s="249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Zřízeni prostupu přípojky NN střechou strojovny výtahové šachty, utěsnění a oprava prostupu, úprava podhledu v strojovně včetně dodávky materiálu</v>
      </c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78" t="s">
        <v>146</v>
      </c>
      <c r="D46" s="158"/>
      <c r="E46" s="159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147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130</v>
      </c>
      <c r="B47" s="162" t="s">
        <v>74</v>
      </c>
      <c r="C47" s="176" t="s">
        <v>75</v>
      </c>
      <c r="D47" s="163"/>
      <c r="E47" s="164"/>
      <c r="F47" s="165"/>
      <c r="G47" s="165">
        <f>SUMIF(AG48:AG54,"&lt;&gt;NOR",G48:G54)</f>
        <v>0</v>
      </c>
      <c r="H47" s="165"/>
      <c r="I47" s="165">
        <f>SUM(I48:I54)</f>
        <v>0</v>
      </c>
      <c r="J47" s="165"/>
      <c r="K47" s="165">
        <f>SUM(K48:K54)</f>
        <v>0</v>
      </c>
      <c r="L47" s="165"/>
      <c r="M47" s="165">
        <f>SUM(M48:M54)</f>
        <v>0</v>
      </c>
      <c r="N47" s="164"/>
      <c r="O47" s="164">
        <f>SUM(O48:O54)</f>
        <v>0.18</v>
      </c>
      <c r="P47" s="164"/>
      <c r="Q47" s="164">
        <f>SUM(Q48:Q54)</f>
        <v>0</v>
      </c>
      <c r="R47" s="165"/>
      <c r="S47" s="165"/>
      <c r="T47" s="166"/>
      <c r="U47" s="160"/>
      <c r="V47" s="160">
        <f>SUM(V48:V54)</f>
        <v>0</v>
      </c>
      <c r="W47" s="160"/>
      <c r="X47" s="160"/>
      <c r="Y47" s="160"/>
      <c r="AG47" t="s">
        <v>131</v>
      </c>
    </row>
    <row r="48" spans="1:60" outlineLevel="1" x14ac:dyDescent="0.2">
      <c r="A48" s="168">
        <v>15</v>
      </c>
      <c r="B48" s="169" t="s">
        <v>251</v>
      </c>
      <c r="C48" s="177" t="s">
        <v>252</v>
      </c>
      <c r="D48" s="170" t="s">
        <v>212</v>
      </c>
      <c r="E48" s="171">
        <v>45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1.2099999999999999E-3</v>
      </c>
      <c r="O48" s="171">
        <f>ROUND(E48*N48,2)</f>
        <v>0.05</v>
      </c>
      <c r="P48" s="171">
        <v>0</v>
      </c>
      <c r="Q48" s="171">
        <f>ROUND(E48*P48,2)</f>
        <v>0</v>
      </c>
      <c r="R48" s="173"/>
      <c r="S48" s="173" t="s">
        <v>200</v>
      </c>
      <c r="T48" s="174" t="s">
        <v>200</v>
      </c>
      <c r="U48" s="157">
        <v>0</v>
      </c>
      <c r="V48" s="157">
        <f>ROUND(E48*U48,2)</f>
        <v>0</v>
      </c>
      <c r="W48" s="157"/>
      <c r="X48" s="157" t="s">
        <v>137</v>
      </c>
      <c r="Y48" s="157" t="s">
        <v>138</v>
      </c>
      <c r="Z48" s="147"/>
      <c r="AA48" s="147"/>
      <c r="AB48" s="147"/>
      <c r="AC48" s="147"/>
      <c r="AD48" s="147"/>
      <c r="AE48" s="147"/>
      <c r="AF48" s="147"/>
      <c r="AG48" s="147" t="s">
        <v>139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78" t="s">
        <v>253</v>
      </c>
      <c r="D49" s="158"/>
      <c r="E49" s="159">
        <v>15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147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78" t="s">
        <v>254</v>
      </c>
      <c r="D50" s="158"/>
      <c r="E50" s="159">
        <v>30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147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16</v>
      </c>
      <c r="B51" s="169" t="s">
        <v>255</v>
      </c>
      <c r="C51" s="177" t="s">
        <v>256</v>
      </c>
      <c r="D51" s="170" t="s">
        <v>212</v>
      </c>
      <c r="E51" s="171">
        <v>22.5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5.9199999999999999E-3</v>
      </c>
      <c r="O51" s="171">
        <f>ROUND(E51*N51,2)</f>
        <v>0.13</v>
      </c>
      <c r="P51" s="171">
        <v>0</v>
      </c>
      <c r="Q51" s="171">
        <f>ROUND(E51*P51,2)</f>
        <v>0</v>
      </c>
      <c r="R51" s="173"/>
      <c r="S51" s="173" t="s">
        <v>200</v>
      </c>
      <c r="T51" s="174" t="s">
        <v>200</v>
      </c>
      <c r="U51" s="157">
        <v>0</v>
      </c>
      <c r="V51" s="157">
        <f>ROUND(E51*U51,2)</f>
        <v>0</v>
      </c>
      <c r="W51" s="157"/>
      <c r="X51" s="157" t="s">
        <v>137</v>
      </c>
      <c r="Y51" s="157" t="s">
        <v>138</v>
      </c>
      <c r="Z51" s="147"/>
      <c r="AA51" s="147"/>
      <c r="AB51" s="147"/>
      <c r="AC51" s="147"/>
      <c r="AD51" s="147"/>
      <c r="AE51" s="147"/>
      <c r="AF51" s="147"/>
      <c r="AG51" s="147" t="s">
        <v>139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78" t="s">
        <v>257</v>
      </c>
      <c r="D52" s="158"/>
      <c r="E52" s="159">
        <v>22.5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147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8">
        <v>17</v>
      </c>
      <c r="B53" s="169" t="s">
        <v>258</v>
      </c>
      <c r="C53" s="177" t="s">
        <v>259</v>
      </c>
      <c r="D53" s="170" t="s">
        <v>260</v>
      </c>
      <c r="E53" s="171">
        <v>160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3"/>
      <c r="S53" s="173" t="s">
        <v>200</v>
      </c>
      <c r="T53" s="174" t="s">
        <v>200</v>
      </c>
      <c r="U53" s="157">
        <v>0</v>
      </c>
      <c r="V53" s="157">
        <f>ROUND(E53*U53,2)</f>
        <v>0</v>
      </c>
      <c r="W53" s="157"/>
      <c r="X53" s="157" t="s">
        <v>137</v>
      </c>
      <c r="Y53" s="157" t="s">
        <v>138</v>
      </c>
      <c r="Z53" s="147"/>
      <c r="AA53" s="147"/>
      <c r="AB53" s="147"/>
      <c r="AC53" s="147"/>
      <c r="AD53" s="147"/>
      <c r="AE53" s="147"/>
      <c r="AF53" s="147"/>
      <c r="AG53" s="147" t="s">
        <v>139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78" t="s">
        <v>261</v>
      </c>
      <c r="D54" s="158"/>
      <c r="E54" s="159">
        <v>160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147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1" t="s">
        <v>130</v>
      </c>
      <c r="B55" s="162" t="s">
        <v>76</v>
      </c>
      <c r="C55" s="176" t="s">
        <v>77</v>
      </c>
      <c r="D55" s="163"/>
      <c r="E55" s="164"/>
      <c r="F55" s="165"/>
      <c r="G55" s="165">
        <f>SUMIF(AG56:AG57,"&lt;&gt;NOR",G56:G57)</f>
        <v>0</v>
      </c>
      <c r="H55" s="165"/>
      <c r="I55" s="165">
        <f>SUM(I56:I57)</f>
        <v>0</v>
      </c>
      <c r="J55" s="165"/>
      <c r="K55" s="165">
        <f>SUM(K56:K57)</f>
        <v>0</v>
      </c>
      <c r="L55" s="165"/>
      <c r="M55" s="165">
        <f>SUM(M56:M57)</f>
        <v>0</v>
      </c>
      <c r="N55" s="164"/>
      <c r="O55" s="164">
        <f>SUM(O56:O57)</f>
        <v>0.01</v>
      </c>
      <c r="P55" s="164"/>
      <c r="Q55" s="164">
        <f>SUM(Q56:Q57)</f>
        <v>0</v>
      </c>
      <c r="R55" s="165"/>
      <c r="S55" s="165"/>
      <c r="T55" s="166"/>
      <c r="U55" s="160"/>
      <c r="V55" s="160">
        <f>SUM(V56:V57)</f>
        <v>0</v>
      </c>
      <c r="W55" s="160"/>
      <c r="X55" s="160"/>
      <c r="Y55" s="160"/>
      <c r="AG55" t="s">
        <v>131</v>
      </c>
    </row>
    <row r="56" spans="1:60" outlineLevel="1" x14ac:dyDescent="0.2">
      <c r="A56" s="168">
        <v>18</v>
      </c>
      <c r="B56" s="169" t="s">
        <v>262</v>
      </c>
      <c r="C56" s="177" t="s">
        <v>263</v>
      </c>
      <c r="D56" s="170" t="s">
        <v>212</v>
      </c>
      <c r="E56" s="171">
        <v>150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4.0000000000000003E-5</v>
      </c>
      <c r="O56" s="171">
        <f>ROUND(E56*N56,2)</f>
        <v>0.01</v>
      </c>
      <c r="P56" s="171">
        <v>0</v>
      </c>
      <c r="Q56" s="171">
        <f>ROUND(E56*P56,2)</f>
        <v>0</v>
      </c>
      <c r="R56" s="173"/>
      <c r="S56" s="173" t="s">
        <v>200</v>
      </c>
      <c r="T56" s="174" t="s">
        <v>200</v>
      </c>
      <c r="U56" s="157">
        <v>0</v>
      </c>
      <c r="V56" s="157">
        <f>ROUND(E56*U56,2)</f>
        <v>0</v>
      </c>
      <c r="W56" s="157"/>
      <c r="X56" s="157" t="s">
        <v>137</v>
      </c>
      <c r="Y56" s="157" t="s">
        <v>138</v>
      </c>
      <c r="Z56" s="147"/>
      <c r="AA56" s="147"/>
      <c r="AB56" s="147"/>
      <c r="AC56" s="147"/>
      <c r="AD56" s="147"/>
      <c r="AE56" s="147"/>
      <c r="AF56" s="147"/>
      <c r="AG56" s="147" t="s">
        <v>139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78" t="s">
        <v>264</v>
      </c>
      <c r="D57" s="158"/>
      <c r="E57" s="159">
        <v>150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147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1" t="s">
        <v>130</v>
      </c>
      <c r="B58" s="162" t="s">
        <v>78</v>
      </c>
      <c r="C58" s="176" t="s">
        <v>79</v>
      </c>
      <c r="D58" s="163"/>
      <c r="E58" s="164"/>
      <c r="F58" s="165"/>
      <c r="G58" s="165">
        <f>SUMIF(AG59:AG75,"&lt;&gt;NOR",G59:G75)</f>
        <v>0</v>
      </c>
      <c r="H58" s="165"/>
      <c r="I58" s="165">
        <f>SUM(I59:I75)</f>
        <v>0</v>
      </c>
      <c r="J58" s="165"/>
      <c r="K58" s="165">
        <f>SUM(K59:K75)</f>
        <v>0</v>
      </c>
      <c r="L58" s="165"/>
      <c r="M58" s="165">
        <f>SUM(M59:M75)</f>
        <v>0</v>
      </c>
      <c r="N58" s="164"/>
      <c r="O58" s="164">
        <f>SUM(O59:O75)</f>
        <v>0.01</v>
      </c>
      <c r="P58" s="164"/>
      <c r="Q58" s="164">
        <f>SUM(Q59:Q75)</f>
        <v>0.77999999999999992</v>
      </c>
      <c r="R58" s="165"/>
      <c r="S58" s="165"/>
      <c r="T58" s="166"/>
      <c r="U58" s="160"/>
      <c r="V58" s="160">
        <f>SUM(V59:V75)</f>
        <v>0</v>
      </c>
      <c r="W58" s="160"/>
      <c r="X58" s="160"/>
      <c r="Y58" s="160"/>
      <c r="AG58" t="s">
        <v>131</v>
      </c>
    </row>
    <row r="59" spans="1:60" outlineLevel="1" x14ac:dyDescent="0.2">
      <c r="A59" s="168">
        <v>19</v>
      </c>
      <c r="B59" s="169" t="s">
        <v>265</v>
      </c>
      <c r="C59" s="177" t="s">
        <v>266</v>
      </c>
      <c r="D59" s="170" t="s">
        <v>220</v>
      </c>
      <c r="E59" s="171">
        <v>4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4.0000000000000001E-3</v>
      </c>
      <c r="Q59" s="171">
        <f>ROUND(E59*P59,2)</f>
        <v>0.02</v>
      </c>
      <c r="R59" s="173"/>
      <c r="S59" s="173" t="s">
        <v>200</v>
      </c>
      <c r="T59" s="174" t="s">
        <v>200</v>
      </c>
      <c r="U59" s="157">
        <v>0</v>
      </c>
      <c r="V59" s="157">
        <f>ROUND(E59*U59,2)</f>
        <v>0</v>
      </c>
      <c r="W59" s="157"/>
      <c r="X59" s="157" t="s">
        <v>137</v>
      </c>
      <c r="Y59" s="157" t="s">
        <v>138</v>
      </c>
      <c r="Z59" s="147"/>
      <c r="AA59" s="147"/>
      <c r="AB59" s="147"/>
      <c r="AC59" s="147"/>
      <c r="AD59" s="147"/>
      <c r="AE59" s="147"/>
      <c r="AF59" s="147"/>
      <c r="AG59" s="147" t="s">
        <v>139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78" t="s">
        <v>267</v>
      </c>
      <c r="D60" s="158"/>
      <c r="E60" s="159">
        <v>4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147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20</v>
      </c>
      <c r="B61" s="169" t="s">
        <v>268</v>
      </c>
      <c r="C61" s="177" t="s">
        <v>269</v>
      </c>
      <c r="D61" s="170" t="s">
        <v>220</v>
      </c>
      <c r="E61" s="171">
        <v>8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</v>
      </c>
      <c r="O61" s="171">
        <f>ROUND(E61*N61,2)</f>
        <v>0</v>
      </c>
      <c r="P61" s="171">
        <v>8.0000000000000002E-3</v>
      </c>
      <c r="Q61" s="171">
        <f>ROUND(E61*P61,2)</f>
        <v>0.06</v>
      </c>
      <c r="R61" s="173"/>
      <c r="S61" s="173" t="s">
        <v>200</v>
      </c>
      <c r="T61" s="174" t="s">
        <v>200</v>
      </c>
      <c r="U61" s="157">
        <v>0</v>
      </c>
      <c r="V61" s="157">
        <f>ROUND(E61*U61,2)</f>
        <v>0</v>
      </c>
      <c r="W61" s="157"/>
      <c r="X61" s="157" t="s">
        <v>137</v>
      </c>
      <c r="Y61" s="157" t="s">
        <v>138</v>
      </c>
      <c r="Z61" s="147"/>
      <c r="AA61" s="147"/>
      <c r="AB61" s="147"/>
      <c r="AC61" s="147"/>
      <c r="AD61" s="147"/>
      <c r="AE61" s="147"/>
      <c r="AF61" s="147"/>
      <c r="AG61" s="147" t="s">
        <v>139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78" t="s">
        <v>270</v>
      </c>
      <c r="D62" s="158"/>
      <c r="E62" s="159">
        <v>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147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8">
        <v>21</v>
      </c>
      <c r="B63" s="169" t="s">
        <v>271</v>
      </c>
      <c r="C63" s="177" t="s">
        <v>272</v>
      </c>
      <c r="D63" s="170" t="s">
        <v>220</v>
      </c>
      <c r="E63" s="171">
        <v>8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1.7000000000000001E-2</v>
      </c>
      <c r="Q63" s="171">
        <f>ROUND(E63*P63,2)</f>
        <v>0.14000000000000001</v>
      </c>
      <c r="R63" s="173"/>
      <c r="S63" s="173" t="s">
        <v>200</v>
      </c>
      <c r="T63" s="174" t="s">
        <v>200</v>
      </c>
      <c r="U63" s="157">
        <v>0</v>
      </c>
      <c r="V63" s="157">
        <f>ROUND(E63*U63,2)</f>
        <v>0</v>
      </c>
      <c r="W63" s="157"/>
      <c r="X63" s="157" t="s">
        <v>137</v>
      </c>
      <c r="Y63" s="157" t="s">
        <v>138</v>
      </c>
      <c r="Z63" s="147"/>
      <c r="AA63" s="147"/>
      <c r="AB63" s="147"/>
      <c r="AC63" s="147"/>
      <c r="AD63" s="147"/>
      <c r="AE63" s="147"/>
      <c r="AF63" s="147"/>
      <c r="AG63" s="147" t="s">
        <v>139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78" t="s">
        <v>270</v>
      </c>
      <c r="D64" s="158"/>
      <c r="E64" s="159">
        <v>8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147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8">
        <v>22</v>
      </c>
      <c r="B65" s="169" t="s">
        <v>273</v>
      </c>
      <c r="C65" s="177" t="s">
        <v>274</v>
      </c>
      <c r="D65" s="170" t="s">
        <v>220</v>
      </c>
      <c r="E65" s="171">
        <v>2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8.0000000000000002E-3</v>
      </c>
      <c r="Q65" s="171">
        <f>ROUND(E65*P65,2)</f>
        <v>0.02</v>
      </c>
      <c r="R65" s="173"/>
      <c r="S65" s="173" t="s">
        <v>200</v>
      </c>
      <c r="T65" s="174" t="s">
        <v>200</v>
      </c>
      <c r="U65" s="157">
        <v>0</v>
      </c>
      <c r="V65" s="157">
        <f>ROUND(E65*U65,2)</f>
        <v>0</v>
      </c>
      <c r="W65" s="157"/>
      <c r="X65" s="157" t="s">
        <v>137</v>
      </c>
      <c r="Y65" s="157" t="s">
        <v>138</v>
      </c>
      <c r="Z65" s="147"/>
      <c r="AA65" s="147"/>
      <c r="AB65" s="147"/>
      <c r="AC65" s="147"/>
      <c r="AD65" s="147"/>
      <c r="AE65" s="147"/>
      <c r="AF65" s="147"/>
      <c r="AG65" s="147" t="s">
        <v>139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78" t="s">
        <v>221</v>
      </c>
      <c r="D66" s="158"/>
      <c r="E66" s="159">
        <v>2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147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8">
        <v>23</v>
      </c>
      <c r="B67" s="169" t="s">
        <v>275</v>
      </c>
      <c r="C67" s="177" t="s">
        <v>276</v>
      </c>
      <c r="D67" s="170" t="s">
        <v>220</v>
      </c>
      <c r="E67" s="171">
        <v>1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1.33E-3</v>
      </c>
      <c r="O67" s="171">
        <f>ROUND(E67*N67,2)</f>
        <v>0</v>
      </c>
      <c r="P67" s="171">
        <v>4.0000000000000001E-3</v>
      </c>
      <c r="Q67" s="171">
        <f>ROUND(E67*P67,2)</f>
        <v>0</v>
      </c>
      <c r="R67" s="173"/>
      <c r="S67" s="173" t="s">
        <v>200</v>
      </c>
      <c r="T67" s="174" t="s">
        <v>200</v>
      </c>
      <c r="U67" s="157">
        <v>0</v>
      </c>
      <c r="V67" s="157">
        <f>ROUND(E67*U67,2)</f>
        <v>0</v>
      </c>
      <c r="W67" s="157"/>
      <c r="X67" s="157" t="s">
        <v>137</v>
      </c>
      <c r="Y67" s="157" t="s">
        <v>138</v>
      </c>
      <c r="Z67" s="147"/>
      <c r="AA67" s="147"/>
      <c r="AB67" s="147"/>
      <c r="AC67" s="147"/>
      <c r="AD67" s="147"/>
      <c r="AE67" s="147"/>
      <c r="AF67" s="147"/>
      <c r="AG67" s="147" t="s">
        <v>139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78" t="s">
        <v>146</v>
      </c>
      <c r="D68" s="158"/>
      <c r="E68" s="159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147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8">
        <v>24</v>
      </c>
      <c r="B69" s="169" t="s">
        <v>277</v>
      </c>
      <c r="C69" s="177" t="s">
        <v>278</v>
      </c>
      <c r="D69" s="170" t="s">
        <v>279</v>
      </c>
      <c r="E69" s="171">
        <v>20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1">
        <v>4.8999999999999998E-4</v>
      </c>
      <c r="O69" s="171">
        <f>ROUND(E69*N69,2)</f>
        <v>0.01</v>
      </c>
      <c r="P69" s="171">
        <v>1.2999999999999999E-2</v>
      </c>
      <c r="Q69" s="171">
        <f>ROUND(E69*P69,2)</f>
        <v>0.26</v>
      </c>
      <c r="R69" s="173"/>
      <c r="S69" s="173" t="s">
        <v>200</v>
      </c>
      <c r="T69" s="174" t="s">
        <v>200</v>
      </c>
      <c r="U69" s="157">
        <v>0</v>
      </c>
      <c r="V69" s="157">
        <f>ROUND(E69*U69,2)</f>
        <v>0</v>
      </c>
      <c r="W69" s="157"/>
      <c r="X69" s="157" t="s">
        <v>137</v>
      </c>
      <c r="Y69" s="157" t="s">
        <v>138</v>
      </c>
      <c r="Z69" s="147"/>
      <c r="AA69" s="147"/>
      <c r="AB69" s="147"/>
      <c r="AC69" s="147"/>
      <c r="AD69" s="147"/>
      <c r="AE69" s="147"/>
      <c r="AF69" s="147"/>
      <c r="AG69" s="147" t="s">
        <v>139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48" t="s">
        <v>232</v>
      </c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141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78" t="s">
        <v>280</v>
      </c>
      <c r="D71" s="158"/>
      <c r="E71" s="159">
        <v>20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147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8">
        <v>25</v>
      </c>
      <c r="B72" s="169" t="s">
        <v>281</v>
      </c>
      <c r="C72" s="177" t="s">
        <v>282</v>
      </c>
      <c r="D72" s="170" t="s">
        <v>279</v>
      </c>
      <c r="E72" s="171">
        <v>4.4000000000000004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0</v>
      </c>
      <c r="O72" s="171">
        <f>ROUND(E72*N72,2)</f>
        <v>0</v>
      </c>
      <c r="P72" s="171">
        <v>4.2000000000000003E-2</v>
      </c>
      <c r="Q72" s="171">
        <f>ROUND(E72*P72,2)</f>
        <v>0.18</v>
      </c>
      <c r="R72" s="173"/>
      <c r="S72" s="173" t="s">
        <v>200</v>
      </c>
      <c r="T72" s="174" t="s">
        <v>200</v>
      </c>
      <c r="U72" s="157">
        <v>0</v>
      </c>
      <c r="V72" s="157">
        <f>ROUND(E72*U72,2)</f>
        <v>0</v>
      </c>
      <c r="W72" s="157"/>
      <c r="X72" s="157" t="s">
        <v>137</v>
      </c>
      <c r="Y72" s="157" t="s">
        <v>138</v>
      </c>
      <c r="Z72" s="147"/>
      <c r="AA72" s="147"/>
      <c r="AB72" s="147"/>
      <c r="AC72" s="147"/>
      <c r="AD72" s="147"/>
      <c r="AE72" s="147"/>
      <c r="AF72" s="147"/>
      <c r="AG72" s="147" t="s">
        <v>139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78" t="s">
        <v>283</v>
      </c>
      <c r="D73" s="158"/>
      <c r="E73" s="159">
        <v>4.4000000000000004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147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8">
        <v>26</v>
      </c>
      <c r="B74" s="169" t="s">
        <v>284</v>
      </c>
      <c r="C74" s="177" t="s">
        <v>285</v>
      </c>
      <c r="D74" s="170" t="s">
        <v>212</v>
      </c>
      <c r="E74" s="171">
        <v>25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4.0000000000000001E-3</v>
      </c>
      <c r="Q74" s="171">
        <f>ROUND(E74*P74,2)</f>
        <v>0.1</v>
      </c>
      <c r="R74" s="173"/>
      <c r="S74" s="173" t="s">
        <v>200</v>
      </c>
      <c r="T74" s="174" t="s">
        <v>200</v>
      </c>
      <c r="U74" s="157">
        <v>0</v>
      </c>
      <c r="V74" s="157">
        <f>ROUND(E74*U74,2)</f>
        <v>0</v>
      </c>
      <c r="W74" s="157"/>
      <c r="X74" s="157" t="s">
        <v>137</v>
      </c>
      <c r="Y74" s="157" t="s">
        <v>138</v>
      </c>
      <c r="Z74" s="147"/>
      <c r="AA74" s="147"/>
      <c r="AB74" s="147"/>
      <c r="AC74" s="147"/>
      <c r="AD74" s="147"/>
      <c r="AE74" s="147"/>
      <c r="AF74" s="147"/>
      <c r="AG74" s="147" t="s">
        <v>139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78" t="s">
        <v>225</v>
      </c>
      <c r="D75" s="158"/>
      <c r="E75" s="159">
        <v>25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147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1" t="s">
        <v>130</v>
      </c>
      <c r="B76" s="162" t="s">
        <v>80</v>
      </c>
      <c r="C76" s="176" t="s">
        <v>81</v>
      </c>
      <c r="D76" s="163"/>
      <c r="E76" s="164"/>
      <c r="F76" s="165"/>
      <c r="G76" s="165">
        <f>SUMIF(AG77:AG77,"&lt;&gt;NOR",G77:G77)</f>
        <v>0</v>
      </c>
      <c r="H76" s="165"/>
      <c r="I76" s="165">
        <f>SUM(I77:I77)</f>
        <v>0</v>
      </c>
      <c r="J76" s="165"/>
      <c r="K76" s="165">
        <f>SUM(K77:K77)</f>
        <v>0</v>
      </c>
      <c r="L76" s="165"/>
      <c r="M76" s="165">
        <f>SUM(M77:M77)</f>
        <v>0</v>
      </c>
      <c r="N76" s="164"/>
      <c r="O76" s="164">
        <f>SUM(O77:O77)</f>
        <v>0</v>
      </c>
      <c r="P76" s="164"/>
      <c r="Q76" s="164">
        <f>SUM(Q77:Q77)</f>
        <v>0</v>
      </c>
      <c r="R76" s="165"/>
      <c r="S76" s="165"/>
      <c r="T76" s="166"/>
      <c r="U76" s="160"/>
      <c r="V76" s="160">
        <f>SUM(V77:V77)</f>
        <v>0</v>
      </c>
      <c r="W76" s="160"/>
      <c r="X76" s="160"/>
      <c r="Y76" s="160"/>
      <c r="AG76" t="s">
        <v>131</v>
      </c>
    </row>
    <row r="77" spans="1:60" outlineLevel="1" x14ac:dyDescent="0.2">
      <c r="A77" s="182">
        <v>27</v>
      </c>
      <c r="B77" s="183" t="s">
        <v>286</v>
      </c>
      <c r="C77" s="189" t="s">
        <v>287</v>
      </c>
      <c r="D77" s="184" t="s">
        <v>207</v>
      </c>
      <c r="E77" s="185">
        <v>5.5603800000000003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21</v>
      </c>
      <c r="M77" s="187">
        <f>G77*(1+L77/100)</f>
        <v>0</v>
      </c>
      <c r="N77" s="185">
        <v>0</v>
      </c>
      <c r="O77" s="185">
        <f>ROUND(E77*N77,2)</f>
        <v>0</v>
      </c>
      <c r="P77" s="185">
        <v>0</v>
      </c>
      <c r="Q77" s="185">
        <f>ROUND(E77*P77,2)</f>
        <v>0</v>
      </c>
      <c r="R77" s="187"/>
      <c r="S77" s="187" t="s">
        <v>200</v>
      </c>
      <c r="T77" s="188" t="s">
        <v>200</v>
      </c>
      <c r="U77" s="157">
        <v>0</v>
      </c>
      <c r="V77" s="157">
        <f>ROUND(E77*U77,2)</f>
        <v>0</v>
      </c>
      <c r="W77" s="157"/>
      <c r="X77" s="157" t="s">
        <v>137</v>
      </c>
      <c r="Y77" s="157" t="s">
        <v>138</v>
      </c>
      <c r="Z77" s="147"/>
      <c r="AA77" s="147"/>
      <c r="AB77" s="147"/>
      <c r="AC77" s="147"/>
      <c r="AD77" s="147"/>
      <c r="AE77" s="147"/>
      <c r="AF77" s="147"/>
      <c r="AG77" s="147" t="s">
        <v>139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1" t="s">
        <v>130</v>
      </c>
      <c r="B78" s="162" t="s">
        <v>84</v>
      </c>
      <c r="C78" s="176" t="s">
        <v>85</v>
      </c>
      <c r="D78" s="163"/>
      <c r="E78" s="164"/>
      <c r="F78" s="165"/>
      <c r="G78" s="165">
        <f>SUMIF(AG79:AG85,"&lt;&gt;NOR",G79:G85)</f>
        <v>0</v>
      </c>
      <c r="H78" s="165"/>
      <c r="I78" s="165">
        <f>SUM(I79:I85)</f>
        <v>0</v>
      </c>
      <c r="J78" s="165"/>
      <c r="K78" s="165">
        <f>SUM(K79:K85)</f>
        <v>0</v>
      </c>
      <c r="L78" s="165"/>
      <c r="M78" s="165">
        <f>SUM(M79:M85)</f>
        <v>0</v>
      </c>
      <c r="N78" s="164"/>
      <c r="O78" s="164">
        <f>SUM(O79:O85)</f>
        <v>0.03</v>
      </c>
      <c r="P78" s="164"/>
      <c r="Q78" s="164">
        <f>SUM(Q79:Q85)</f>
        <v>0</v>
      </c>
      <c r="R78" s="165"/>
      <c r="S78" s="165"/>
      <c r="T78" s="166"/>
      <c r="U78" s="160"/>
      <c r="V78" s="160">
        <f>SUM(V79:V85)</f>
        <v>0</v>
      </c>
      <c r="W78" s="160"/>
      <c r="X78" s="160"/>
      <c r="Y78" s="160"/>
      <c r="AG78" t="s">
        <v>131</v>
      </c>
    </row>
    <row r="79" spans="1:60" outlineLevel="1" x14ac:dyDescent="0.2">
      <c r="A79" s="168">
        <v>28</v>
      </c>
      <c r="B79" s="169" t="s">
        <v>288</v>
      </c>
      <c r="C79" s="177" t="s">
        <v>289</v>
      </c>
      <c r="D79" s="170" t="s">
        <v>212</v>
      </c>
      <c r="E79" s="171">
        <v>4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8.4999999999999995E-4</v>
      </c>
      <c r="O79" s="171">
        <f>ROUND(E79*N79,2)</f>
        <v>0</v>
      </c>
      <c r="P79" s="171">
        <v>0</v>
      </c>
      <c r="Q79" s="171">
        <f>ROUND(E79*P79,2)</f>
        <v>0</v>
      </c>
      <c r="R79" s="173"/>
      <c r="S79" s="173" t="s">
        <v>200</v>
      </c>
      <c r="T79" s="174" t="s">
        <v>200</v>
      </c>
      <c r="U79" s="157">
        <v>0</v>
      </c>
      <c r="V79" s="157">
        <f>ROUND(E79*U79,2)</f>
        <v>0</v>
      </c>
      <c r="W79" s="157"/>
      <c r="X79" s="157" t="s">
        <v>137</v>
      </c>
      <c r="Y79" s="157" t="s">
        <v>138</v>
      </c>
      <c r="Z79" s="147"/>
      <c r="AA79" s="147"/>
      <c r="AB79" s="147"/>
      <c r="AC79" s="147"/>
      <c r="AD79" s="147"/>
      <c r="AE79" s="147"/>
      <c r="AF79" s="147"/>
      <c r="AG79" s="147" t="s">
        <v>290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78" t="s">
        <v>291</v>
      </c>
      <c r="D80" s="158"/>
      <c r="E80" s="159">
        <v>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147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29</v>
      </c>
      <c r="B81" s="169" t="s">
        <v>292</v>
      </c>
      <c r="C81" s="177" t="s">
        <v>293</v>
      </c>
      <c r="D81" s="170" t="s">
        <v>220</v>
      </c>
      <c r="E81" s="171">
        <v>10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3.0599999999999998E-3</v>
      </c>
      <c r="O81" s="171">
        <f>ROUND(E81*N81,2)</f>
        <v>0.03</v>
      </c>
      <c r="P81" s="171">
        <v>0</v>
      </c>
      <c r="Q81" s="171">
        <f>ROUND(E81*P81,2)</f>
        <v>0</v>
      </c>
      <c r="R81" s="173"/>
      <c r="S81" s="173" t="s">
        <v>200</v>
      </c>
      <c r="T81" s="174" t="s">
        <v>200</v>
      </c>
      <c r="U81" s="157">
        <v>0</v>
      </c>
      <c r="V81" s="157">
        <f>ROUND(E81*U81,2)</f>
        <v>0</v>
      </c>
      <c r="W81" s="157"/>
      <c r="X81" s="157" t="s">
        <v>137</v>
      </c>
      <c r="Y81" s="157" t="s">
        <v>138</v>
      </c>
      <c r="Z81" s="147"/>
      <c r="AA81" s="147"/>
      <c r="AB81" s="147"/>
      <c r="AC81" s="147"/>
      <c r="AD81" s="147"/>
      <c r="AE81" s="147"/>
      <c r="AF81" s="147"/>
      <c r="AG81" s="147" t="s">
        <v>290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78" t="s">
        <v>294</v>
      </c>
      <c r="D82" s="158"/>
      <c r="E82" s="159">
        <v>10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147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30</v>
      </c>
      <c r="B83" s="169" t="s">
        <v>295</v>
      </c>
      <c r="C83" s="177" t="s">
        <v>296</v>
      </c>
      <c r="D83" s="170" t="s">
        <v>220</v>
      </c>
      <c r="E83" s="171">
        <v>2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1">
        <v>2.4599999999999999E-3</v>
      </c>
      <c r="O83" s="171">
        <f>ROUND(E83*N83,2)</f>
        <v>0</v>
      </c>
      <c r="P83" s="171">
        <v>0</v>
      </c>
      <c r="Q83" s="171">
        <f>ROUND(E83*P83,2)</f>
        <v>0</v>
      </c>
      <c r="R83" s="173"/>
      <c r="S83" s="173" t="s">
        <v>135</v>
      </c>
      <c r="T83" s="174" t="s">
        <v>136</v>
      </c>
      <c r="U83" s="157">
        <v>0</v>
      </c>
      <c r="V83" s="157">
        <f>ROUND(E83*U83,2)</f>
        <v>0</v>
      </c>
      <c r="W83" s="157"/>
      <c r="X83" s="157" t="s">
        <v>137</v>
      </c>
      <c r="Y83" s="157" t="s">
        <v>138</v>
      </c>
      <c r="Z83" s="147"/>
      <c r="AA83" s="147"/>
      <c r="AB83" s="147"/>
      <c r="AC83" s="147"/>
      <c r="AD83" s="147"/>
      <c r="AE83" s="147"/>
      <c r="AF83" s="147"/>
      <c r="AG83" s="147" t="s">
        <v>158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78" t="s">
        <v>221</v>
      </c>
      <c r="D84" s="158"/>
      <c r="E84" s="159">
        <v>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147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2">
        <v>31</v>
      </c>
      <c r="B85" s="183" t="s">
        <v>297</v>
      </c>
      <c r="C85" s="189" t="s">
        <v>298</v>
      </c>
      <c r="D85" s="184" t="s">
        <v>0</v>
      </c>
      <c r="E85" s="185">
        <v>164.82</v>
      </c>
      <c r="F85" s="186"/>
      <c r="G85" s="187">
        <f>ROUND(E85*F85,2)</f>
        <v>0</v>
      </c>
      <c r="H85" s="186"/>
      <c r="I85" s="187">
        <f>ROUND(E85*H85,2)</f>
        <v>0</v>
      </c>
      <c r="J85" s="186"/>
      <c r="K85" s="187">
        <f>ROUND(E85*J85,2)</f>
        <v>0</v>
      </c>
      <c r="L85" s="187">
        <v>21</v>
      </c>
      <c r="M85" s="187">
        <f>G85*(1+L85/100)</f>
        <v>0</v>
      </c>
      <c r="N85" s="185">
        <v>0</v>
      </c>
      <c r="O85" s="185">
        <f>ROUND(E85*N85,2)</f>
        <v>0</v>
      </c>
      <c r="P85" s="185">
        <v>0</v>
      </c>
      <c r="Q85" s="185">
        <f>ROUND(E85*P85,2)</f>
        <v>0</v>
      </c>
      <c r="R85" s="187"/>
      <c r="S85" s="187" t="s">
        <v>200</v>
      </c>
      <c r="T85" s="188" t="s">
        <v>200</v>
      </c>
      <c r="U85" s="157">
        <v>0</v>
      </c>
      <c r="V85" s="157">
        <f>ROUND(E85*U85,2)</f>
        <v>0</v>
      </c>
      <c r="W85" s="157"/>
      <c r="X85" s="157" t="s">
        <v>137</v>
      </c>
      <c r="Y85" s="157" t="s">
        <v>138</v>
      </c>
      <c r="Z85" s="147"/>
      <c r="AA85" s="147"/>
      <c r="AB85" s="147"/>
      <c r="AC85" s="147"/>
      <c r="AD85" s="147"/>
      <c r="AE85" s="147"/>
      <c r="AF85" s="147"/>
      <c r="AG85" s="147" t="s">
        <v>299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1" t="s">
        <v>130</v>
      </c>
      <c r="B86" s="162" t="s">
        <v>86</v>
      </c>
      <c r="C86" s="176" t="s">
        <v>87</v>
      </c>
      <c r="D86" s="163"/>
      <c r="E86" s="164"/>
      <c r="F86" s="165"/>
      <c r="G86" s="165">
        <f>SUMIF(AG87:AG95,"&lt;&gt;NOR",G87:G95)</f>
        <v>0</v>
      </c>
      <c r="H86" s="165"/>
      <c r="I86" s="165">
        <f>SUM(I87:I95)</f>
        <v>0</v>
      </c>
      <c r="J86" s="165"/>
      <c r="K86" s="165">
        <f>SUM(K87:K95)</f>
        <v>0</v>
      </c>
      <c r="L86" s="165"/>
      <c r="M86" s="165">
        <f>SUM(M87:M95)</f>
        <v>0</v>
      </c>
      <c r="N86" s="164"/>
      <c r="O86" s="164">
        <f>SUM(O87:O95)</f>
        <v>0.04</v>
      </c>
      <c r="P86" s="164"/>
      <c r="Q86" s="164">
        <f>SUM(Q87:Q95)</f>
        <v>0</v>
      </c>
      <c r="R86" s="165"/>
      <c r="S86" s="165"/>
      <c r="T86" s="166"/>
      <c r="U86" s="160"/>
      <c r="V86" s="160">
        <f>SUM(V87:V95)</f>
        <v>0</v>
      </c>
      <c r="W86" s="160"/>
      <c r="X86" s="160"/>
      <c r="Y86" s="160"/>
      <c r="AG86" t="s">
        <v>131</v>
      </c>
    </row>
    <row r="87" spans="1:60" outlineLevel="1" x14ac:dyDescent="0.2">
      <c r="A87" s="168">
        <v>32</v>
      </c>
      <c r="B87" s="169" t="s">
        <v>300</v>
      </c>
      <c r="C87" s="177" t="s">
        <v>301</v>
      </c>
      <c r="D87" s="170" t="s">
        <v>302</v>
      </c>
      <c r="E87" s="171">
        <v>10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1">
        <v>5.0000000000000001E-4</v>
      </c>
      <c r="O87" s="171">
        <f>ROUND(E87*N87,2)</f>
        <v>0.01</v>
      </c>
      <c r="P87" s="171">
        <v>0</v>
      </c>
      <c r="Q87" s="171">
        <f>ROUND(E87*P87,2)</f>
        <v>0</v>
      </c>
      <c r="R87" s="173"/>
      <c r="S87" s="173" t="s">
        <v>135</v>
      </c>
      <c r="T87" s="174" t="s">
        <v>136</v>
      </c>
      <c r="U87" s="157">
        <v>0</v>
      </c>
      <c r="V87" s="157">
        <f>ROUND(E87*U87,2)</f>
        <v>0</v>
      </c>
      <c r="W87" s="157"/>
      <c r="X87" s="157" t="s">
        <v>137</v>
      </c>
      <c r="Y87" s="157" t="s">
        <v>138</v>
      </c>
      <c r="Z87" s="147"/>
      <c r="AA87" s="147"/>
      <c r="AB87" s="147"/>
      <c r="AC87" s="147"/>
      <c r="AD87" s="147"/>
      <c r="AE87" s="147"/>
      <c r="AF87" s="147"/>
      <c r="AG87" s="147" t="s">
        <v>139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78" t="s">
        <v>303</v>
      </c>
      <c r="D88" s="158"/>
      <c r="E88" s="159">
        <v>10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147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8">
        <v>33</v>
      </c>
      <c r="B89" s="169" t="s">
        <v>304</v>
      </c>
      <c r="C89" s="177" t="s">
        <v>305</v>
      </c>
      <c r="D89" s="170" t="s">
        <v>279</v>
      </c>
      <c r="E89" s="171">
        <v>10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3"/>
      <c r="S89" s="173" t="s">
        <v>200</v>
      </c>
      <c r="T89" s="174" t="s">
        <v>200</v>
      </c>
      <c r="U89" s="157">
        <v>0</v>
      </c>
      <c r="V89" s="157">
        <f>ROUND(E89*U89,2)</f>
        <v>0</v>
      </c>
      <c r="W89" s="157"/>
      <c r="X89" s="157" t="s">
        <v>137</v>
      </c>
      <c r="Y89" s="157" t="s">
        <v>138</v>
      </c>
      <c r="Z89" s="147"/>
      <c r="AA89" s="147"/>
      <c r="AB89" s="147"/>
      <c r="AC89" s="147"/>
      <c r="AD89" s="147"/>
      <c r="AE89" s="147"/>
      <c r="AF89" s="147"/>
      <c r="AG89" s="147" t="s">
        <v>290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78" t="s">
        <v>303</v>
      </c>
      <c r="D90" s="158"/>
      <c r="E90" s="159">
        <v>10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147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8">
        <v>34</v>
      </c>
      <c r="B91" s="169" t="s">
        <v>306</v>
      </c>
      <c r="C91" s="177" t="s">
        <v>307</v>
      </c>
      <c r="D91" s="170" t="s">
        <v>308</v>
      </c>
      <c r="E91" s="171">
        <v>500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6.0000000000000002E-5</v>
      </c>
      <c r="O91" s="171">
        <f>ROUND(E91*N91,2)</f>
        <v>0.03</v>
      </c>
      <c r="P91" s="171">
        <v>0</v>
      </c>
      <c r="Q91" s="171">
        <f>ROUND(E91*P91,2)</f>
        <v>0</v>
      </c>
      <c r="R91" s="173"/>
      <c r="S91" s="173" t="s">
        <v>200</v>
      </c>
      <c r="T91" s="174" t="s">
        <v>200</v>
      </c>
      <c r="U91" s="157">
        <v>0</v>
      </c>
      <c r="V91" s="157">
        <f>ROUND(E91*U91,2)</f>
        <v>0</v>
      </c>
      <c r="W91" s="157"/>
      <c r="X91" s="157" t="s">
        <v>137</v>
      </c>
      <c r="Y91" s="157" t="s">
        <v>138</v>
      </c>
      <c r="Z91" s="147"/>
      <c r="AA91" s="147"/>
      <c r="AB91" s="147"/>
      <c r="AC91" s="147"/>
      <c r="AD91" s="147"/>
      <c r="AE91" s="147"/>
      <c r="AF91" s="147"/>
      <c r="AG91" s="147" t="s">
        <v>290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48" t="s">
        <v>309</v>
      </c>
      <c r="D92" s="249"/>
      <c r="E92" s="249"/>
      <c r="F92" s="249"/>
      <c r="G92" s="249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141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246" t="s">
        <v>310</v>
      </c>
      <c r="D93" s="247"/>
      <c r="E93" s="247"/>
      <c r="F93" s="247"/>
      <c r="G93" s="24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141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78" t="s">
        <v>311</v>
      </c>
      <c r="D94" s="158"/>
      <c r="E94" s="159">
        <v>500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147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2">
        <v>35</v>
      </c>
      <c r="B95" s="183" t="s">
        <v>312</v>
      </c>
      <c r="C95" s="189" t="s">
        <v>313</v>
      </c>
      <c r="D95" s="184" t="s">
        <v>0</v>
      </c>
      <c r="E95" s="185">
        <v>559.79</v>
      </c>
      <c r="F95" s="186"/>
      <c r="G95" s="187">
        <f>ROUND(E95*F95,2)</f>
        <v>0</v>
      </c>
      <c r="H95" s="186"/>
      <c r="I95" s="187">
        <f>ROUND(E95*H95,2)</f>
        <v>0</v>
      </c>
      <c r="J95" s="186"/>
      <c r="K95" s="187">
        <f>ROUND(E95*J95,2)</f>
        <v>0</v>
      </c>
      <c r="L95" s="187">
        <v>21</v>
      </c>
      <c r="M95" s="187">
        <f>G95*(1+L95/100)</f>
        <v>0</v>
      </c>
      <c r="N95" s="185">
        <v>0</v>
      </c>
      <c r="O95" s="185">
        <f>ROUND(E95*N95,2)</f>
        <v>0</v>
      </c>
      <c r="P95" s="185">
        <v>0</v>
      </c>
      <c r="Q95" s="185">
        <f>ROUND(E95*P95,2)</f>
        <v>0</v>
      </c>
      <c r="R95" s="187"/>
      <c r="S95" s="187" t="s">
        <v>200</v>
      </c>
      <c r="T95" s="188" t="s">
        <v>200</v>
      </c>
      <c r="U95" s="157">
        <v>0</v>
      </c>
      <c r="V95" s="157">
        <f>ROUND(E95*U95,2)</f>
        <v>0</v>
      </c>
      <c r="W95" s="157"/>
      <c r="X95" s="157" t="s">
        <v>137</v>
      </c>
      <c r="Y95" s="157" t="s">
        <v>138</v>
      </c>
      <c r="Z95" s="147"/>
      <c r="AA95" s="147"/>
      <c r="AB95" s="147"/>
      <c r="AC95" s="147"/>
      <c r="AD95" s="147"/>
      <c r="AE95" s="147"/>
      <c r="AF95" s="147"/>
      <c r="AG95" s="147" t="s">
        <v>299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1" t="s">
        <v>130</v>
      </c>
      <c r="B96" s="162" t="s">
        <v>88</v>
      </c>
      <c r="C96" s="176" t="s">
        <v>89</v>
      </c>
      <c r="D96" s="163"/>
      <c r="E96" s="164"/>
      <c r="F96" s="165"/>
      <c r="G96" s="165">
        <f>SUMIF(AG97:AG103,"&lt;&gt;NOR",G97:G103)</f>
        <v>0</v>
      </c>
      <c r="H96" s="165"/>
      <c r="I96" s="165">
        <f>SUM(I97:I103)</f>
        <v>0</v>
      </c>
      <c r="J96" s="165"/>
      <c r="K96" s="165">
        <f>SUM(K97:K103)</f>
        <v>0</v>
      </c>
      <c r="L96" s="165"/>
      <c r="M96" s="165">
        <f>SUM(M97:M103)</f>
        <v>0</v>
      </c>
      <c r="N96" s="164"/>
      <c r="O96" s="164">
        <f>SUM(O97:O103)</f>
        <v>0.02</v>
      </c>
      <c r="P96" s="164"/>
      <c r="Q96" s="164">
        <f>SUM(Q97:Q103)</f>
        <v>0</v>
      </c>
      <c r="R96" s="165"/>
      <c r="S96" s="165"/>
      <c r="T96" s="166"/>
      <c r="U96" s="160"/>
      <c r="V96" s="160">
        <f>SUM(V97:V103)</f>
        <v>0</v>
      </c>
      <c r="W96" s="160"/>
      <c r="X96" s="160"/>
      <c r="Y96" s="160"/>
      <c r="AG96" t="s">
        <v>131</v>
      </c>
    </row>
    <row r="97" spans="1:60" outlineLevel="1" x14ac:dyDescent="0.2">
      <c r="A97" s="168">
        <v>36</v>
      </c>
      <c r="B97" s="169" t="s">
        <v>314</v>
      </c>
      <c r="C97" s="177" t="s">
        <v>315</v>
      </c>
      <c r="D97" s="170" t="s">
        <v>212</v>
      </c>
      <c r="E97" s="171">
        <v>50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5.0000000000000002E-5</v>
      </c>
      <c r="O97" s="171">
        <f>ROUND(E97*N97,2)</f>
        <v>0</v>
      </c>
      <c r="P97" s="171">
        <v>0</v>
      </c>
      <c r="Q97" s="171">
        <f>ROUND(E97*P97,2)</f>
        <v>0</v>
      </c>
      <c r="R97" s="173"/>
      <c r="S97" s="173" t="s">
        <v>200</v>
      </c>
      <c r="T97" s="174" t="s">
        <v>200</v>
      </c>
      <c r="U97" s="157">
        <v>0</v>
      </c>
      <c r="V97" s="157">
        <f>ROUND(E97*U97,2)</f>
        <v>0</v>
      </c>
      <c r="W97" s="157"/>
      <c r="X97" s="157" t="s">
        <v>137</v>
      </c>
      <c r="Y97" s="157" t="s">
        <v>138</v>
      </c>
      <c r="Z97" s="147"/>
      <c r="AA97" s="147"/>
      <c r="AB97" s="147"/>
      <c r="AC97" s="147"/>
      <c r="AD97" s="147"/>
      <c r="AE97" s="147"/>
      <c r="AF97" s="147"/>
      <c r="AG97" s="147" t="s">
        <v>290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78" t="s">
        <v>316</v>
      </c>
      <c r="D98" s="158"/>
      <c r="E98" s="159">
        <v>50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147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8">
        <v>37</v>
      </c>
      <c r="B99" s="169" t="s">
        <v>317</v>
      </c>
      <c r="C99" s="177" t="s">
        <v>318</v>
      </c>
      <c r="D99" s="170" t="s">
        <v>212</v>
      </c>
      <c r="E99" s="171">
        <v>50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3.2000000000000003E-4</v>
      </c>
      <c r="O99" s="171">
        <f>ROUND(E99*N99,2)</f>
        <v>0.02</v>
      </c>
      <c r="P99" s="171">
        <v>0</v>
      </c>
      <c r="Q99" s="171">
        <f>ROUND(E99*P99,2)</f>
        <v>0</v>
      </c>
      <c r="R99" s="173"/>
      <c r="S99" s="173" t="s">
        <v>200</v>
      </c>
      <c r="T99" s="174" t="s">
        <v>200</v>
      </c>
      <c r="U99" s="157">
        <v>0</v>
      </c>
      <c r="V99" s="157">
        <f>ROUND(E99*U99,2)</f>
        <v>0</v>
      </c>
      <c r="W99" s="157"/>
      <c r="X99" s="157" t="s">
        <v>137</v>
      </c>
      <c r="Y99" s="157" t="s">
        <v>138</v>
      </c>
      <c r="Z99" s="147"/>
      <c r="AA99" s="147"/>
      <c r="AB99" s="147"/>
      <c r="AC99" s="147"/>
      <c r="AD99" s="147"/>
      <c r="AE99" s="147"/>
      <c r="AF99" s="147"/>
      <c r="AG99" s="147" t="s">
        <v>290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48" t="s">
        <v>319</v>
      </c>
      <c r="D100" s="249"/>
      <c r="E100" s="249"/>
      <c r="F100" s="249"/>
      <c r="G100" s="249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141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78" t="s">
        <v>316</v>
      </c>
      <c r="D101" s="158"/>
      <c r="E101" s="159">
        <v>50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147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38</v>
      </c>
      <c r="B102" s="169" t="s">
        <v>320</v>
      </c>
      <c r="C102" s="177" t="s">
        <v>321</v>
      </c>
      <c r="D102" s="170" t="s">
        <v>212</v>
      </c>
      <c r="E102" s="171">
        <v>50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3"/>
      <c r="S102" s="173" t="s">
        <v>200</v>
      </c>
      <c r="T102" s="174" t="s">
        <v>200</v>
      </c>
      <c r="U102" s="157">
        <v>0</v>
      </c>
      <c r="V102" s="157">
        <f>ROUND(E102*U102,2)</f>
        <v>0</v>
      </c>
      <c r="W102" s="157"/>
      <c r="X102" s="157" t="s">
        <v>137</v>
      </c>
      <c r="Y102" s="157" t="s">
        <v>138</v>
      </c>
      <c r="Z102" s="147"/>
      <c r="AA102" s="147"/>
      <c r="AB102" s="147"/>
      <c r="AC102" s="147"/>
      <c r="AD102" s="147"/>
      <c r="AE102" s="147"/>
      <c r="AF102" s="147"/>
      <c r="AG102" s="147" t="s">
        <v>290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78" t="s">
        <v>316</v>
      </c>
      <c r="D103" s="158"/>
      <c r="E103" s="159">
        <v>50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147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1" t="s">
        <v>130</v>
      </c>
      <c r="B104" s="162" t="s">
        <v>98</v>
      </c>
      <c r="C104" s="176" t="s">
        <v>99</v>
      </c>
      <c r="D104" s="163"/>
      <c r="E104" s="164"/>
      <c r="F104" s="165"/>
      <c r="G104" s="165">
        <f>SUMIF(AG105:AG110,"&lt;&gt;NOR",G105:G110)</f>
        <v>0</v>
      </c>
      <c r="H104" s="165"/>
      <c r="I104" s="165">
        <f>SUM(I105:I110)</f>
        <v>0</v>
      </c>
      <c r="J104" s="165"/>
      <c r="K104" s="165">
        <f>SUM(K105:K110)</f>
        <v>0</v>
      </c>
      <c r="L104" s="165"/>
      <c r="M104" s="165">
        <f>SUM(M105:M110)</f>
        <v>0</v>
      </c>
      <c r="N104" s="164"/>
      <c r="O104" s="164">
        <f>SUM(O105:O110)</f>
        <v>0</v>
      </c>
      <c r="P104" s="164"/>
      <c r="Q104" s="164">
        <f>SUM(Q105:Q110)</f>
        <v>0</v>
      </c>
      <c r="R104" s="165"/>
      <c r="S104" s="165"/>
      <c r="T104" s="166"/>
      <c r="U104" s="160"/>
      <c r="V104" s="160">
        <f>SUM(V105:V110)</f>
        <v>0</v>
      </c>
      <c r="W104" s="160"/>
      <c r="X104" s="160"/>
      <c r="Y104" s="160"/>
      <c r="AG104" t="s">
        <v>131</v>
      </c>
    </row>
    <row r="105" spans="1:60" outlineLevel="1" x14ac:dyDescent="0.2">
      <c r="A105" s="182">
        <v>39</v>
      </c>
      <c r="B105" s="183" t="s">
        <v>322</v>
      </c>
      <c r="C105" s="189" t="s">
        <v>323</v>
      </c>
      <c r="D105" s="184" t="s">
        <v>207</v>
      </c>
      <c r="E105" s="185">
        <v>0.80367</v>
      </c>
      <c r="F105" s="186"/>
      <c r="G105" s="187">
        <f t="shared" ref="G105:G110" si="0">ROUND(E105*F105,2)</f>
        <v>0</v>
      </c>
      <c r="H105" s="186"/>
      <c r="I105" s="187">
        <f t="shared" ref="I105:I110" si="1">ROUND(E105*H105,2)</f>
        <v>0</v>
      </c>
      <c r="J105" s="186"/>
      <c r="K105" s="187">
        <f t="shared" ref="K105:K110" si="2">ROUND(E105*J105,2)</f>
        <v>0</v>
      </c>
      <c r="L105" s="187">
        <v>21</v>
      </c>
      <c r="M105" s="187">
        <f t="shared" ref="M105:M110" si="3">G105*(1+L105/100)</f>
        <v>0</v>
      </c>
      <c r="N105" s="185">
        <v>0</v>
      </c>
      <c r="O105" s="185">
        <f t="shared" ref="O105:O110" si="4">ROUND(E105*N105,2)</f>
        <v>0</v>
      </c>
      <c r="P105" s="185">
        <v>0</v>
      </c>
      <c r="Q105" s="185">
        <f t="shared" ref="Q105:Q110" si="5">ROUND(E105*P105,2)</f>
        <v>0</v>
      </c>
      <c r="R105" s="187"/>
      <c r="S105" s="187" t="s">
        <v>200</v>
      </c>
      <c r="T105" s="188" t="s">
        <v>200</v>
      </c>
      <c r="U105" s="157">
        <v>0</v>
      </c>
      <c r="V105" s="157">
        <f t="shared" ref="V105:V110" si="6">ROUND(E105*U105,2)</f>
        <v>0</v>
      </c>
      <c r="W105" s="157"/>
      <c r="X105" s="157" t="s">
        <v>137</v>
      </c>
      <c r="Y105" s="157" t="s">
        <v>138</v>
      </c>
      <c r="Z105" s="147"/>
      <c r="AA105" s="147"/>
      <c r="AB105" s="147"/>
      <c r="AC105" s="147"/>
      <c r="AD105" s="147"/>
      <c r="AE105" s="147"/>
      <c r="AF105" s="147"/>
      <c r="AG105" s="147" t="s">
        <v>158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2">
        <v>40</v>
      </c>
      <c r="B106" s="183" t="s">
        <v>324</v>
      </c>
      <c r="C106" s="189" t="s">
        <v>325</v>
      </c>
      <c r="D106" s="184" t="s">
        <v>207</v>
      </c>
      <c r="E106" s="185">
        <v>12.05505</v>
      </c>
      <c r="F106" s="186"/>
      <c r="G106" s="187">
        <f t="shared" si="0"/>
        <v>0</v>
      </c>
      <c r="H106" s="186"/>
      <c r="I106" s="187">
        <f t="shared" si="1"/>
        <v>0</v>
      </c>
      <c r="J106" s="186"/>
      <c r="K106" s="187">
        <f t="shared" si="2"/>
        <v>0</v>
      </c>
      <c r="L106" s="187">
        <v>21</v>
      </c>
      <c r="M106" s="187">
        <f t="shared" si="3"/>
        <v>0</v>
      </c>
      <c r="N106" s="185">
        <v>0</v>
      </c>
      <c r="O106" s="185">
        <f t="shared" si="4"/>
        <v>0</v>
      </c>
      <c r="P106" s="185">
        <v>0</v>
      </c>
      <c r="Q106" s="185">
        <f t="shared" si="5"/>
        <v>0</v>
      </c>
      <c r="R106" s="187"/>
      <c r="S106" s="187" t="s">
        <v>200</v>
      </c>
      <c r="T106" s="188" t="s">
        <v>200</v>
      </c>
      <c r="U106" s="157">
        <v>0</v>
      </c>
      <c r="V106" s="157">
        <f t="shared" si="6"/>
        <v>0</v>
      </c>
      <c r="W106" s="157"/>
      <c r="X106" s="157" t="s">
        <v>137</v>
      </c>
      <c r="Y106" s="157" t="s">
        <v>138</v>
      </c>
      <c r="Z106" s="147"/>
      <c r="AA106" s="147"/>
      <c r="AB106" s="147"/>
      <c r="AC106" s="147"/>
      <c r="AD106" s="147"/>
      <c r="AE106" s="147"/>
      <c r="AF106" s="147"/>
      <c r="AG106" s="147" t="s">
        <v>158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2">
        <v>41</v>
      </c>
      <c r="B107" s="183" t="s">
        <v>326</v>
      </c>
      <c r="C107" s="189" t="s">
        <v>327</v>
      </c>
      <c r="D107" s="184" t="s">
        <v>207</v>
      </c>
      <c r="E107" s="185">
        <v>0.80367</v>
      </c>
      <c r="F107" s="186"/>
      <c r="G107" s="187">
        <f t="shared" si="0"/>
        <v>0</v>
      </c>
      <c r="H107" s="186"/>
      <c r="I107" s="187">
        <f t="shared" si="1"/>
        <v>0</v>
      </c>
      <c r="J107" s="186"/>
      <c r="K107" s="187">
        <f t="shared" si="2"/>
        <v>0</v>
      </c>
      <c r="L107" s="187">
        <v>21</v>
      </c>
      <c r="M107" s="187">
        <f t="shared" si="3"/>
        <v>0</v>
      </c>
      <c r="N107" s="185">
        <v>0</v>
      </c>
      <c r="O107" s="185">
        <f t="shared" si="4"/>
        <v>0</v>
      </c>
      <c r="P107" s="185">
        <v>0</v>
      </c>
      <c r="Q107" s="185">
        <f t="shared" si="5"/>
        <v>0</v>
      </c>
      <c r="R107" s="187"/>
      <c r="S107" s="187" t="s">
        <v>200</v>
      </c>
      <c r="T107" s="188" t="s">
        <v>200</v>
      </c>
      <c r="U107" s="157">
        <v>0</v>
      </c>
      <c r="V107" s="157">
        <f t="shared" si="6"/>
        <v>0</v>
      </c>
      <c r="W107" s="157"/>
      <c r="X107" s="157" t="s">
        <v>137</v>
      </c>
      <c r="Y107" s="157" t="s">
        <v>138</v>
      </c>
      <c r="Z107" s="147"/>
      <c r="AA107" s="147"/>
      <c r="AB107" s="147"/>
      <c r="AC107" s="147"/>
      <c r="AD107" s="147"/>
      <c r="AE107" s="147"/>
      <c r="AF107" s="147"/>
      <c r="AG107" s="147" t="s">
        <v>158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2">
        <v>42</v>
      </c>
      <c r="B108" s="183" t="s">
        <v>328</v>
      </c>
      <c r="C108" s="189" t="s">
        <v>329</v>
      </c>
      <c r="D108" s="184" t="s">
        <v>207</v>
      </c>
      <c r="E108" s="185">
        <v>1.60734</v>
      </c>
      <c r="F108" s="186"/>
      <c r="G108" s="187">
        <f t="shared" si="0"/>
        <v>0</v>
      </c>
      <c r="H108" s="186"/>
      <c r="I108" s="187">
        <f t="shared" si="1"/>
        <v>0</v>
      </c>
      <c r="J108" s="186"/>
      <c r="K108" s="187">
        <f t="shared" si="2"/>
        <v>0</v>
      </c>
      <c r="L108" s="187">
        <v>21</v>
      </c>
      <c r="M108" s="187">
        <f t="shared" si="3"/>
        <v>0</v>
      </c>
      <c r="N108" s="185">
        <v>0</v>
      </c>
      <c r="O108" s="185">
        <f t="shared" si="4"/>
        <v>0</v>
      </c>
      <c r="P108" s="185">
        <v>0</v>
      </c>
      <c r="Q108" s="185">
        <f t="shared" si="5"/>
        <v>0</v>
      </c>
      <c r="R108" s="187"/>
      <c r="S108" s="187" t="s">
        <v>200</v>
      </c>
      <c r="T108" s="188" t="s">
        <v>200</v>
      </c>
      <c r="U108" s="157">
        <v>0</v>
      </c>
      <c r="V108" s="157">
        <f t="shared" si="6"/>
        <v>0</v>
      </c>
      <c r="W108" s="157"/>
      <c r="X108" s="157" t="s">
        <v>137</v>
      </c>
      <c r="Y108" s="157" t="s">
        <v>138</v>
      </c>
      <c r="Z108" s="147"/>
      <c r="AA108" s="147"/>
      <c r="AB108" s="147"/>
      <c r="AC108" s="147"/>
      <c r="AD108" s="147"/>
      <c r="AE108" s="147"/>
      <c r="AF108" s="147"/>
      <c r="AG108" s="147" t="s">
        <v>158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2">
        <v>43</v>
      </c>
      <c r="B109" s="183" t="s">
        <v>330</v>
      </c>
      <c r="C109" s="189" t="s">
        <v>331</v>
      </c>
      <c r="D109" s="184" t="s">
        <v>207</v>
      </c>
      <c r="E109" s="185">
        <v>0.80367</v>
      </c>
      <c r="F109" s="186"/>
      <c r="G109" s="187">
        <f t="shared" si="0"/>
        <v>0</v>
      </c>
      <c r="H109" s="186"/>
      <c r="I109" s="187">
        <f t="shared" si="1"/>
        <v>0</v>
      </c>
      <c r="J109" s="186"/>
      <c r="K109" s="187">
        <f t="shared" si="2"/>
        <v>0</v>
      </c>
      <c r="L109" s="187">
        <v>21</v>
      </c>
      <c r="M109" s="187">
        <f t="shared" si="3"/>
        <v>0</v>
      </c>
      <c r="N109" s="185">
        <v>0</v>
      </c>
      <c r="O109" s="185">
        <f t="shared" si="4"/>
        <v>0</v>
      </c>
      <c r="P109" s="185">
        <v>0</v>
      </c>
      <c r="Q109" s="185">
        <f t="shared" si="5"/>
        <v>0</v>
      </c>
      <c r="R109" s="187"/>
      <c r="S109" s="187" t="s">
        <v>200</v>
      </c>
      <c r="T109" s="188" t="s">
        <v>200</v>
      </c>
      <c r="U109" s="157">
        <v>0</v>
      </c>
      <c r="V109" s="157">
        <f t="shared" si="6"/>
        <v>0</v>
      </c>
      <c r="W109" s="157"/>
      <c r="X109" s="157" t="s">
        <v>137</v>
      </c>
      <c r="Y109" s="157" t="s">
        <v>138</v>
      </c>
      <c r="Z109" s="147"/>
      <c r="AA109" s="147"/>
      <c r="AB109" s="147"/>
      <c r="AC109" s="147"/>
      <c r="AD109" s="147"/>
      <c r="AE109" s="147"/>
      <c r="AF109" s="147"/>
      <c r="AG109" s="147" t="s">
        <v>158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8">
        <v>44</v>
      </c>
      <c r="B110" s="169" t="s">
        <v>332</v>
      </c>
      <c r="C110" s="177" t="s">
        <v>333</v>
      </c>
      <c r="D110" s="170" t="s">
        <v>207</v>
      </c>
      <c r="E110" s="171">
        <v>0.80367</v>
      </c>
      <c r="F110" s="172"/>
      <c r="G110" s="173">
        <f t="shared" si="0"/>
        <v>0</v>
      </c>
      <c r="H110" s="172"/>
      <c r="I110" s="173">
        <f t="shared" si="1"/>
        <v>0</v>
      </c>
      <c r="J110" s="172"/>
      <c r="K110" s="173">
        <f t="shared" si="2"/>
        <v>0</v>
      </c>
      <c r="L110" s="173">
        <v>21</v>
      </c>
      <c r="M110" s="173">
        <f t="shared" si="3"/>
        <v>0</v>
      </c>
      <c r="N110" s="171">
        <v>0</v>
      </c>
      <c r="O110" s="171">
        <f t="shared" si="4"/>
        <v>0</v>
      </c>
      <c r="P110" s="171">
        <v>0</v>
      </c>
      <c r="Q110" s="171">
        <f t="shared" si="5"/>
        <v>0</v>
      </c>
      <c r="R110" s="173"/>
      <c r="S110" s="173" t="s">
        <v>200</v>
      </c>
      <c r="T110" s="174" t="s">
        <v>200</v>
      </c>
      <c r="U110" s="157">
        <v>0</v>
      </c>
      <c r="V110" s="157">
        <f t="shared" si="6"/>
        <v>0</v>
      </c>
      <c r="W110" s="157"/>
      <c r="X110" s="157" t="s">
        <v>137</v>
      </c>
      <c r="Y110" s="157" t="s">
        <v>138</v>
      </c>
      <c r="Z110" s="147"/>
      <c r="AA110" s="147"/>
      <c r="AB110" s="147"/>
      <c r="AC110" s="147"/>
      <c r="AD110" s="147"/>
      <c r="AE110" s="147"/>
      <c r="AF110" s="147"/>
      <c r="AG110" s="147" t="s">
        <v>158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3"/>
      <c r="B111" s="4"/>
      <c r="C111" s="179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116</v>
      </c>
    </row>
    <row r="112" spans="1:60" x14ac:dyDescent="0.2">
      <c r="A112" s="150"/>
      <c r="B112" s="151" t="s">
        <v>29</v>
      </c>
      <c r="C112" s="180"/>
      <c r="D112" s="152"/>
      <c r="E112" s="153"/>
      <c r="F112" s="153"/>
      <c r="G112" s="167">
        <f>G8+G21+G24+G47+G55+G58+G76+G78+G86+G96+G104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171</v>
      </c>
    </row>
    <row r="113" spans="3:33" x14ac:dyDescent="0.2">
      <c r="C113" s="181"/>
      <c r="D113" s="10"/>
      <c r="AG113" t="s">
        <v>173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3dj0lmfEBskk4Lhgz7mh47xk6VNDCfP8zeTSPlJExaMvnFfYBYqPiMWEtGTEPUIL2SfyFnvptjRd6O4h4VCFg==" saltValue="KTYcdtc8/HhJ1hKIC9XN+g==" spinCount="100000" sheet="1" formatRows="0"/>
  <mergeCells count="16">
    <mergeCell ref="C17:G17"/>
    <mergeCell ref="A1:G1"/>
    <mergeCell ref="C2:G2"/>
    <mergeCell ref="C3:G3"/>
    <mergeCell ref="C4:G4"/>
    <mergeCell ref="C14:G14"/>
    <mergeCell ref="C70:G70"/>
    <mergeCell ref="C92:G92"/>
    <mergeCell ref="C93:G93"/>
    <mergeCell ref="C100:G100"/>
    <mergeCell ref="C26:G26"/>
    <mergeCell ref="C29:G29"/>
    <mergeCell ref="C32:G32"/>
    <mergeCell ref="C39:G39"/>
    <mergeCell ref="C42:G42"/>
    <mergeCell ref="C45:G4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103</v>
      </c>
      <c r="B1" s="250"/>
      <c r="C1" s="250"/>
      <c r="D1" s="250"/>
      <c r="E1" s="250"/>
      <c r="F1" s="250"/>
      <c r="G1" s="250"/>
      <c r="AG1" t="s">
        <v>104</v>
      </c>
    </row>
    <row r="2" spans="1:60" ht="24.95" customHeight="1" x14ac:dyDescent="0.2">
      <c r="A2" s="139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105</v>
      </c>
    </row>
    <row r="3" spans="1:60" ht="24.95" customHeight="1" x14ac:dyDescent="0.2">
      <c r="A3" s="139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0" t="s">
        <v>105</v>
      </c>
      <c r="AG3" t="s">
        <v>106</v>
      </c>
    </row>
    <row r="4" spans="1:60" ht="24.95" customHeight="1" x14ac:dyDescent="0.2">
      <c r="A4" s="140" t="s">
        <v>9</v>
      </c>
      <c r="B4" s="141" t="s">
        <v>51</v>
      </c>
      <c r="C4" s="254" t="s">
        <v>52</v>
      </c>
      <c r="D4" s="255"/>
      <c r="E4" s="255"/>
      <c r="F4" s="255"/>
      <c r="G4" s="256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29</v>
      </c>
      <c r="H6" s="146" t="s">
        <v>30</v>
      </c>
      <c r="I6" s="146" t="s">
        <v>114</v>
      </c>
      <c r="J6" s="146" t="s">
        <v>31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  <c r="Y6" s="146" t="s">
        <v>129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130</v>
      </c>
      <c r="B8" s="162" t="s">
        <v>70</v>
      </c>
      <c r="C8" s="176" t="s">
        <v>71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0.13</v>
      </c>
      <c r="P8" s="164"/>
      <c r="Q8" s="164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Y8" s="160"/>
      <c r="AG8" t="s">
        <v>131</v>
      </c>
    </row>
    <row r="9" spans="1:60" outlineLevel="1" x14ac:dyDescent="0.2">
      <c r="A9" s="182">
        <v>1</v>
      </c>
      <c r="B9" s="183" t="s">
        <v>334</v>
      </c>
      <c r="C9" s="189" t="s">
        <v>335</v>
      </c>
      <c r="D9" s="184" t="s">
        <v>212</v>
      </c>
      <c r="E9" s="185">
        <v>6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5">
        <v>7.0400000000000003E-3</v>
      </c>
      <c r="O9" s="185">
        <f>ROUND(E9*N9,2)</f>
        <v>0.04</v>
      </c>
      <c r="P9" s="185">
        <v>0</v>
      </c>
      <c r="Q9" s="185">
        <f>ROUND(E9*P9,2)</f>
        <v>0</v>
      </c>
      <c r="R9" s="187"/>
      <c r="S9" s="187" t="s">
        <v>135</v>
      </c>
      <c r="T9" s="188" t="s">
        <v>136</v>
      </c>
      <c r="U9" s="157">
        <v>0</v>
      </c>
      <c r="V9" s="157">
        <f>ROUND(E9*U9,2)</f>
        <v>0</v>
      </c>
      <c r="W9" s="157"/>
      <c r="X9" s="157" t="s">
        <v>137</v>
      </c>
      <c r="Y9" s="157" t="s">
        <v>138</v>
      </c>
      <c r="Z9" s="147"/>
      <c r="AA9" s="147"/>
      <c r="AB9" s="147"/>
      <c r="AC9" s="147"/>
      <c r="AD9" s="147"/>
      <c r="AE9" s="147"/>
      <c r="AF9" s="147"/>
      <c r="AG9" s="147" t="s">
        <v>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2">
        <v>2</v>
      </c>
      <c r="B10" s="183" t="s">
        <v>336</v>
      </c>
      <c r="C10" s="189" t="s">
        <v>337</v>
      </c>
      <c r="D10" s="184" t="s">
        <v>212</v>
      </c>
      <c r="E10" s="185">
        <v>6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5">
        <v>1.47E-2</v>
      </c>
      <c r="O10" s="185">
        <f>ROUND(E10*N10,2)</f>
        <v>0.09</v>
      </c>
      <c r="P10" s="185">
        <v>0</v>
      </c>
      <c r="Q10" s="185">
        <f>ROUND(E10*P10,2)</f>
        <v>0</v>
      </c>
      <c r="R10" s="187"/>
      <c r="S10" s="187" t="s">
        <v>135</v>
      </c>
      <c r="T10" s="188" t="s">
        <v>136</v>
      </c>
      <c r="U10" s="157">
        <v>0</v>
      </c>
      <c r="V10" s="157">
        <f>ROUND(E10*U10,2)</f>
        <v>0</v>
      </c>
      <c r="W10" s="157"/>
      <c r="X10" s="157" t="s">
        <v>137</v>
      </c>
      <c r="Y10" s="157" t="s">
        <v>138</v>
      </c>
      <c r="Z10" s="147"/>
      <c r="AA10" s="147"/>
      <c r="AB10" s="147"/>
      <c r="AC10" s="147"/>
      <c r="AD10" s="147"/>
      <c r="AE10" s="147"/>
      <c r="AF10" s="147"/>
      <c r="AG10" s="147" t="s">
        <v>139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130</v>
      </c>
      <c r="B11" s="162" t="s">
        <v>72</v>
      </c>
      <c r="C11" s="176" t="s">
        <v>73</v>
      </c>
      <c r="D11" s="163"/>
      <c r="E11" s="164"/>
      <c r="F11" s="165"/>
      <c r="G11" s="165">
        <f>SUMIF(AG12:AG16,"&lt;&gt;NOR",G12:G16)</f>
        <v>0</v>
      </c>
      <c r="H11" s="165"/>
      <c r="I11" s="165">
        <f>SUM(I12:I16)</f>
        <v>0</v>
      </c>
      <c r="J11" s="165"/>
      <c r="K11" s="165">
        <f>SUM(K12:K16)</f>
        <v>0</v>
      </c>
      <c r="L11" s="165"/>
      <c r="M11" s="165">
        <f>SUM(M12:M16)</f>
        <v>0</v>
      </c>
      <c r="N11" s="164"/>
      <c r="O11" s="164">
        <f>SUM(O12:O16)</f>
        <v>0.65</v>
      </c>
      <c r="P11" s="164"/>
      <c r="Q11" s="164">
        <f>SUM(Q12:Q16)</f>
        <v>0</v>
      </c>
      <c r="R11" s="165"/>
      <c r="S11" s="165"/>
      <c r="T11" s="166"/>
      <c r="U11" s="160"/>
      <c r="V11" s="160">
        <f>SUM(V12:V16)</f>
        <v>0</v>
      </c>
      <c r="W11" s="160"/>
      <c r="X11" s="160"/>
      <c r="Y11" s="160"/>
      <c r="AG11" t="s">
        <v>131</v>
      </c>
    </row>
    <row r="12" spans="1:60" outlineLevel="1" x14ac:dyDescent="0.2">
      <c r="A12" s="168">
        <v>3</v>
      </c>
      <c r="B12" s="169" t="s">
        <v>338</v>
      </c>
      <c r="C12" s="177" t="s">
        <v>339</v>
      </c>
      <c r="D12" s="170" t="s">
        <v>212</v>
      </c>
      <c r="E12" s="171">
        <v>6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5.5129999999999998E-2</v>
      </c>
      <c r="O12" s="171">
        <f>ROUND(E12*N12,2)</f>
        <v>0.33</v>
      </c>
      <c r="P12" s="171">
        <v>0</v>
      </c>
      <c r="Q12" s="171">
        <f>ROUND(E12*P12,2)</f>
        <v>0</v>
      </c>
      <c r="R12" s="173" t="s">
        <v>340</v>
      </c>
      <c r="S12" s="173" t="s">
        <v>200</v>
      </c>
      <c r="T12" s="174" t="s">
        <v>200</v>
      </c>
      <c r="U12" s="157">
        <v>0</v>
      </c>
      <c r="V12" s="157">
        <f>ROUND(E12*U12,2)</f>
        <v>0</v>
      </c>
      <c r="W12" s="157"/>
      <c r="X12" s="157" t="s">
        <v>137</v>
      </c>
      <c r="Y12" s="157" t="s">
        <v>138</v>
      </c>
      <c r="Z12" s="147"/>
      <c r="AA12" s="147"/>
      <c r="AB12" s="147"/>
      <c r="AC12" s="147"/>
      <c r="AD12" s="147"/>
      <c r="AE12" s="147"/>
      <c r="AF12" s="147"/>
      <c r="AG12" s="147" t="s">
        <v>139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57" t="s">
        <v>341</v>
      </c>
      <c r="D13" s="258"/>
      <c r="E13" s="258"/>
      <c r="F13" s="258"/>
      <c r="G13" s="258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342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5" t="str">
        <f>C13</f>
        <v>stěn a podhledů, zatřená dřevěným hladítkem na zdivu nebo betonu, ochranná na svislé a šikmé izolaci s cementovým podkladním postřikem a popř. s vypálením povrchu ocelovým hladítkem,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4</v>
      </c>
      <c r="B14" s="169" t="s">
        <v>343</v>
      </c>
      <c r="C14" s="177" t="s">
        <v>344</v>
      </c>
      <c r="D14" s="170" t="s">
        <v>212</v>
      </c>
      <c r="E14" s="171">
        <v>6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5.2679999999999998E-2</v>
      </c>
      <c r="O14" s="171">
        <f>ROUND(E14*N14,2)</f>
        <v>0.32</v>
      </c>
      <c r="P14" s="171">
        <v>0</v>
      </c>
      <c r="Q14" s="171">
        <f>ROUND(E14*P14,2)</f>
        <v>0</v>
      </c>
      <c r="R14" s="173" t="s">
        <v>345</v>
      </c>
      <c r="S14" s="173" t="s">
        <v>200</v>
      </c>
      <c r="T14" s="174" t="s">
        <v>200</v>
      </c>
      <c r="U14" s="157">
        <v>0</v>
      </c>
      <c r="V14" s="157">
        <f>ROUND(E14*U14,2)</f>
        <v>0</v>
      </c>
      <c r="W14" s="157"/>
      <c r="X14" s="157" t="s">
        <v>137</v>
      </c>
      <c r="Y14" s="157" t="s">
        <v>138</v>
      </c>
      <c r="Z14" s="147"/>
      <c r="AA14" s="147"/>
      <c r="AB14" s="147"/>
      <c r="AC14" s="147"/>
      <c r="AD14" s="147"/>
      <c r="AE14" s="147"/>
      <c r="AF14" s="147"/>
      <c r="AG14" s="147" t="s">
        <v>158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57" t="s">
        <v>346</v>
      </c>
      <c r="D15" s="258"/>
      <c r="E15" s="258"/>
      <c r="F15" s="258"/>
      <c r="G15" s="258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342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5" t="str">
        <f>C15</f>
        <v>betonových konstrukcí čistíren odpadních vod (mimo budovy), nádrží, vodojemů, žlabů nebo kanálů, včetně pomocného pracovního lešení o výšce podlahy do 1900 mm a pro zatížení do 1,5 kPa,</v>
      </c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46" t="s">
        <v>347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141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1" t="s">
        <v>130</v>
      </c>
      <c r="B17" s="162" t="s">
        <v>74</v>
      </c>
      <c r="C17" s="176" t="s">
        <v>75</v>
      </c>
      <c r="D17" s="163"/>
      <c r="E17" s="164"/>
      <c r="F17" s="165"/>
      <c r="G17" s="165">
        <f>SUMIF(AG18:AG19,"&lt;&gt;NOR",G18:G19)</f>
        <v>0</v>
      </c>
      <c r="H17" s="165"/>
      <c r="I17" s="165">
        <f>SUM(I18:I19)</f>
        <v>0</v>
      </c>
      <c r="J17" s="165"/>
      <c r="K17" s="165">
        <f>SUM(K18:K19)</f>
        <v>0</v>
      </c>
      <c r="L17" s="165"/>
      <c r="M17" s="165">
        <f>SUM(M18:M19)</f>
        <v>0</v>
      </c>
      <c r="N17" s="164"/>
      <c r="O17" s="164">
        <f>SUM(O18:O19)</f>
        <v>0.37</v>
      </c>
      <c r="P17" s="164"/>
      <c r="Q17" s="164">
        <f>SUM(Q18:Q19)</f>
        <v>0</v>
      </c>
      <c r="R17" s="165"/>
      <c r="S17" s="165"/>
      <c r="T17" s="166"/>
      <c r="U17" s="160"/>
      <c r="V17" s="160">
        <f>SUM(V18:V19)</f>
        <v>0</v>
      </c>
      <c r="W17" s="160"/>
      <c r="X17" s="160"/>
      <c r="Y17" s="160"/>
      <c r="AG17" t="s">
        <v>131</v>
      </c>
    </row>
    <row r="18" spans="1:60" outlineLevel="1" x14ac:dyDescent="0.2">
      <c r="A18" s="168">
        <v>5</v>
      </c>
      <c r="B18" s="169" t="s">
        <v>348</v>
      </c>
      <c r="C18" s="177" t="s">
        <v>349</v>
      </c>
      <c r="D18" s="170" t="s">
        <v>350</v>
      </c>
      <c r="E18" s="171">
        <v>50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7.3499999999999998E-3</v>
      </c>
      <c r="O18" s="171">
        <f>ROUND(E18*N18,2)</f>
        <v>0.37</v>
      </c>
      <c r="P18" s="171">
        <v>0</v>
      </c>
      <c r="Q18" s="171">
        <f>ROUND(E18*P18,2)</f>
        <v>0</v>
      </c>
      <c r="R18" s="173"/>
      <c r="S18" s="173" t="s">
        <v>135</v>
      </c>
      <c r="T18" s="174" t="s">
        <v>136</v>
      </c>
      <c r="U18" s="157">
        <v>0</v>
      </c>
      <c r="V18" s="157">
        <f>ROUND(E18*U18,2)</f>
        <v>0</v>
      </c>
      <c r="W18" s="157"/>
      <c r="X18" s="157" t="s">
        <v>137</v>
      </c>
      <c r="Y18" s="157" t="s">
        <v>138</v>
      </c>
      <c r="Z18" s="147"/>
      <c r="AA18" s="147"/>
      <c r="AB18" s="147"/>
      <c r="AC18" s="147"/>
      <c r="AD18" s="147"/>
      <c r="AE18" s="147"/>
      <c r="AF18" s="147"/>
      <c r="AG18" s="147" t="s">
        <v>139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48" t="s">
        <v>351</v>
      </c>
      <c r="D19" s="249"/>
      <c r="E19" s="249"/>
      <c r="F19" s="249"/>
      <c r="G19" s="24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141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1" t="s">
        <v>130</v>
      </c>
      <c r="B20" s="162" t="s">
        <v>78</v>
      </c>
      <c r="C20" s="176" t="s">
        <v>79</v>
      </c>
      <c r="D20" s="163"/>
      <c r="E20" s="164"/>
      <c r="F20" s="165"/>
      <c r="G20" s="165">
        <f>SUMIF(AG21:AG31,"&lt;&gt;NOR",G21:G31)</f>
        <v>0</v>
      </c>
      <c r="H20" s="165"/>
      <c r="I20" s="165">
        <f>SUM(I21:I31)</f>
        <v>0</v>
      </c>
      <c r="J20" s="165"/>
      <c r="K20" s="165">
        <f>SUM(K21:K31)</f>
        <v>0</v>
      </c>
      <c r="L20" s="165"/>
      <c r="M20" s="165">
        <f>SUM(M21:M31)</f>
        <v>0</v>
      </c>
      <c r="N20" s="164"/>
      <c r="O20" s="164">
        <f>SUM(O21:O31)</f>
        <v>0.88</v>
      </c>
      <c r="P20" s="164"/>
      <c r="Q20" s="164">
        <f>SUM(Q21:Q31)</f>
        <v>2.0499999999999998</v>
      </c>
      <c r="R20" s="165"/>
      <c r="S20" s="165"/>
      <c r="T20" s="166"/>
      <c r="U20" s="160"/>
      <c r="V20" s="160">
        <f>SUM(V21:V31)</f>
        <v>0</v>
      </c>
      <c r="W20" s="160"/>
      <c r="X20" s="160"/>
      <c r="Y20" s="160"/>
      <c r="AG20" t="s">
        <v>131</v>
      </c>
    </row>
    <row r="21" spans="1:60" ht="22.5" outlineLevel="1" x14ac:dyDescent="0.2">
      <c r="A21" s="168">
        <v>6</v>
      </c>
      <c r="B21" s="169" t="s">
        <v>352</v>
      </c>
      <c r="C21" s="177" t="s">
        <v>353</v>
      </c>
      <c r="D21" s="170" t="s">
        <v>220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1.33E-3</v>
      </c>
      <c r="O21" s="171">
        <f>ROUND(E21*N21,2)</f>
        <v>0</v>
      </c>
      <c r="P21" s="171">
        <v>0.14899999999999999</v>
      </c>
      <c r="Q21" s="171">
        <f>ROUND(E21*P21,2)</f>
        <v>0.15</v>
      </c>
      <c r="R21" s="173" t="s">
        <v>354</v>
      </c>
      <c r="S21" s="173" t="s">
        <v>200</v>
      </c>
      <c r="T21" s="174" t="s">
        <v>200</v>
      </c>
      <c r="U21" s="157">
        <v>0</v>
      </c>
      <c r="V21" s="157">
        <f>ROUND(E21*U21,2)</f>
        <v>0</v>
      </c>
      <c r="W21" s="157"/>
      <c r="X21" s="157" t="s">
        <v>137</v>
      </c>
      <c r="Y21" s="157" t="s">
        <v>138</v>
      </c>
      <c r="Z21" s="147"/>
      <c r="AA21" s="147"/>
      <c r="AB21" s="147"/>
      <c r="AC21" s="147"/>
      <c r="AD21" s="147"/>
      <c r="AE21" s="147"/>
      <c r="AF21" s="147"/>
      <c r="AG21" s="147" t="s">
        <v>139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7" t="s">
        <v>355</v>
      </c>
      <c r="D22" s="258"/>
      <c r="E22" s="258"/>
      <c r="F22" s="258"/>
      <c r="G22" s="25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78" t="s">
        <v>146</v>
      </c>
      <c r="D23" s="158"/>
      <c r="E23" s="159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8">
        <v>7</v>
      </c>
      <c r="B24" s="169" t="s">
        <v>356</v>
      </c>
      <c r="C24" s="177" t="s">
        <v>357</v>
      </c>
      <c r="D24" s="170" t="s">
        <v>199</v>
      </c>
      <c r="E24" s="171">
        <v>0.85699999999999998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1.82E-3</v>
      </c>
      <c r="O24" s="171">
        <f>ROUND(E24*N24,2)</f>
        <v>0</v>
      </c>
      <c r="P24" s="171">
        <v>1.8</v>
      </c>
      <c r="Q24" s="171">
        <f>ROUND(E24*P24,2)</f>
        <v>1.54</v>
      </c>
      <c r="R24" s="173" t="s">
        <v>354</v>
      </c>
      <c r="S24" s="173" t="s">
        <v>200</v>
      </c>
      <c r="T24" s="174" t="s">
        <v>200</v>
      </c>
      <c r="U24" s="157">
        <v>0</v>
      </c>
      <c r="V24" s="157">
        <f>ROUND(E24*U24,2)</f>
        <v>0</v>
      </c>
      <c r="W24" s="157"/>
      <c r="X24" s="157" t="s">
        <v>137</v>
      </c>
      <c r="Y24" s="157" t="s">
        <v>138</v>
      </c>
      <c r="Z24" s="147"/>
      <c r="AA24" s="147"/>
      <c r="AB24" s="147"/>
      <c r="AC24" s="147"/>
      <c r="AD24" s="147"/>
      <c r="AE24" s="147"/>
      <c r="AF24" s="147"/>
      <c r="AG24" s="147" t="s">
        <v>139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7" t="s">
        <v>355</v>
      </c>
      <c r="D25" s="258"/>
      <c r="E25" s="258"/>
      <c r="F25" s="258"/>
      <c r="G25" s="258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342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46" t="s">
        <v>358</v>
      </c>
      <c r="D26" s="247"/>
      <c r="E26" s="247"/>
      <c r="F26" s="247"/>
      <c r="G26" s="24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78" t="s">
        <v>359</v>
      </c>
      <c r="D27" s="158"/>
      <c r="E27" s="159">
        <v>0.36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147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78" t="s">
        <v>360</v>
      </c>
      <c r="D28" s="158"/>
      <c r="E28" s="159">
        <v>0.5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147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8</v>
      </c>
      <c r="B29" s="169" t="s">
        <v>361</v>
      </c>
      <c r="C29" s="177" t="s">
        <v>362</v>
      </c>
      <c r="D29" s="170" t="s">
        <v>279</v>
      </c>
      <c r="E29" s="171">
        <v>8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4.8999999999999998E-4</v>
      </c>
      <c r="O29" s="171">
        <f>ROUND(E29*N29,2)</f>
        <v>0</v>
      </c>
      <c r="P29" s="171">
        <v>4.4999999999999998E-2</v>
      </c>
      <c r="Q29" s="171">
        <f>ROUND(E29*P29,2)</f>
        <v>0.36</v>
      </c>
      <c r="R29" s="173" t="s">
        <v>354</v>
      </c>
      <c r="S29" s="173" t="s">
        <v>200</v>
      </c>
      <c r="T29" s="174" t="s">
        <v>200</v>
      </c>
      <c r="U29" s="157">
        <v>0</v>
      </c>
      <c r="V29" s="157">
        <f>ROUND(E29*U29,2)</f>
        <v>0</v>
      </c>
      <c r="W29" s="157"/>
      <c r="X29" s="157" t="s">
        <v>137</v>
      </c>
      <c r="Y29" s="157" t="s">
        <v>138</v>
      </c>
      <c r="Z29" s="147"/>
      <c r="AA29" s="147"/>
      <c r="AB29" s="147"/>
      <c r="AC29" s="147"/>
      <c r="AD29" s="147"/>
      <c r="AE29" s="147"/>
      <c r="AF29" s="147"/>
      <c r="AG29" s="147" t="s">
        <v>139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48" t="s">
        <v>363</v>
      </c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141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2">
        <v>9</v>
      </c>
      <c r="B31" s="183" t="s">
        <v>364</v>
      </c>
      <c r="C31" s="189" t="s">
        <v>365</v>
      </c>
      <c r="D31" s="184" t="s">
        <v>350</v>
      </c>
      <c r="E31" s="185">
        <v>10</v>
      </c>
      <c r="F31" s="186"/>
      <c r="G31" s="187">
        <f>ROUND(E31*F31,2)</f>
        <v>0</v>
      </c>
      <c r="H31" s="186"/>
      <c r="I31" s="187">
        <f>ROUND(E31*H31,2)</f>
        <v>0</v>
      </c>
      <c r="J31" s="186"/>
      <c r="K31" s="187">
        <f>ROUND(E31*J31,2)</f>
        <v>0</v>
      </c>
      <c r="L31" s="187">
        <v>21</v>
      </c>
      <c r="M31" s="187">
        <f>G31*(1+L31/100)</f>
        <v>0</v>
      </c>
      <c r="N31" s="185">
        <v>8.7499999999999994E-2</v>
      </c>
      <c r="O31" s="185">
        <f>ROUND(E31*N31,2)</f>
        <v>0.88</v>
      </c>
      <c r="P31" s="185">
        <v>0</v>
      </c>
      <c r="Q31" s="185">
        <f>ROUND(E31*P31,2)</f>
        <v>0</v>
      </c>
      <c r="R31" s="187"/>
      <c r="S31" s="187" t="s">
        <v>135</v>
      </c>
      <c r="T31" s="188" t="s">
        <v>136</v>
      </c>
      <c r="U31" s="157">
        <v>0</v>
      </c>
      <c r="V31" s="157">
        <f>ROUND(E31*U31,2)</f>
        <v>0</v>
      </c>
      <c r="W31" s="157"/>
      <c r="X31" s="157" t="s">
        <v>366</v>
      </c>
      <c r="Y31" s="157" t="s">
        <v>138</v>
      </c>
      <c r="Z31" s="147"/>
      <c r="AA31" s="147"/>
      <c r="AB31" s="147"/>
      <c r="AC31" s="147"/>
      <c r="AD31" s="147"/>
      <c r="AE31" s="147"/>
      <c r="AF31" s="147"/>
      <c r="AG31" s="147" t="s">
        <v>367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1" t="s">
        <v>130</v>
      </c>
      <c r="B32" s="162" t="s">
        <v>80</v>
      </c>
      <c r="C32" s="176" t="s">
        <v>81</v>
      </c>
      <c r="D32" s="163"/>
      <c r="E32" s="164"/>
      <c r="F32" s="165"/>
      <c r="G32" s="165">
        <f>SUMIF(AG33:AG34,"&lt;&gt;NOR",G33:G34)</f>
        <v>0</v>
      </c>
      <c r="H32" s="165"/>
      <c r="I32" s="165">
        <f>SUM(I33:I34)</f>
        <v>0</v>
      </c>
      <c r="J32" s="165"/>
      <c r="K32" s="165">
        <f>SUM(K33:K34)</f>
        <v>0</v>
      </c>
      <c r="L32" s="165"/>
      <c r="M32" s="165">
        <f>SUM(M33:M34)</f>
        <v>0</v>
      </c>
      <c r="N32" s="164"/>
      <c r="O32" s="164">
        <f>SUM(O33:O34)</f>
        <v>0</v>
      </c>
      <c r="P32" s="164"/>
      <c r="Q32" s="164">
        <f>SUM(Q33:Q34)</f>
        <v>0</v>
      </c>
      <c r="R32" s="165"/>
      <c r="S32" s="165"/>
      <c r="T32" s="166"/>
      <c r="U32" s="160"/>
      <c r="V32" s="160">
        <f>SUM(V33:V34)</f>
        <v>0</v>
      </c>
      <c r="W32" s="160"/>
      <c r="X32" s="160"/>
      <c r="Y32" s="160"/>
      <c r="AG32" t="s">
        <v>131</v>
      </c>
    </row>
    <row r="33" spans="1:60" ht="22.5" outlineLevel="1" x14ac:dyDescent="0.2">
      <c r="A33" s="168">
        <v>10</v>
      </c>
      <c r="B33" s="169" t="s">
        <v>286</v>
      </c>
      <c r="C33" s="177" t="s">
        <v>368</v>
      </c>
      <c r="D33" s="170" t="s">
        <v>207</v>
      </c>
      <c r="E33" s="171">
        <v>2.0266099999999998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3" t="s">
        <v>369</v>
      </c>
      <c r="S33" s="173" t="s">
        <v>200</v>
      </c>
      <c r="T33" s="174" t="s">
        <v>200</v>
      </c>
      <c r="U33" s="157">
        <v>0</v>
      </c>
      <c r="V33" s="157">
        <f>ROUND(E33*U33,2)</f>
        <v>0</v>
      </c>
      <c r="W33" s="157"/>
      <c r="X33" s="157" t="s">
        <v>137</v>
      </c>
      <c r="Y33" s="157" t="s">
        <v>138</v>
      </c>
      <c r="Z33" s="147"/>
      <c r="AA33" s="147"/>
      <c r="AB33" s="147"/>
      <c r="AC33" s="147"/>
      <c r="AD33" s="147"/>
      <c r="AE33" s="147"/>
      <c r="AF33" s="147"/>
      <c r="AG33" s="147" t="s">
        <v>139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7" t="s">
        <v>370</v>
      </c>
      <c r="D34" s="258"/>
      <c r="E34" s="258"/>
      <c r="F34" s="258"/>
      <c r="G34" s="25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342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1" t="s">
        <v>130</v>
      </c>
      <c r="B35" s="162" t="s">
        <v>90</v>
      </c>
      <c r="C35" s="176" t="s">
        <v>91</v>
      </c>
      <c r="D35" s="163"/>
      <c r="E35" s="164"/>
      <c r="F35" s="165"/>
      <c r="G35" s="165">
        <f>SUMIF(AG36:AG79,"&lt;&gt;NOR",G36:G79)</f>
        <v>0</v>
      </c>
      <c r="H35" s="165"/>
      <c r="I35" s="165">
        <f>SUM(I36:I79)</f>
        <v>0</v>
      </c>
      <c r="J35" s="165"/>
      <c r="K35" s="165">
        <f>SUM(K36:K79)</f>
        <v>0</v>
      </c>
      <c r="L35" s="165"/>
      <c r="M35" s="165">
        <f>SUM(M36:M79)</f>
        <v>0</v>
      </c>
      <c r="N35" s="164"/>
      <c r="O35" s="164">
        <f>SUM(O36:O79)</f>
        <v>3.3699999999999997</v>
      </c>
      <c r="P35" s="164"/>
      <c r="Q35" s="164">
        <f>SUM(Q36:Q79)</f>
        <v>0</v>
      </c>
      <c r="R35" s="165"/>
      <c r="S35" s="165"/>
      <c r="T35" s="166"/>
      <c r="U35" s="160"/>
      <c r="V35" s="160">
        <f>SUM(V36:V79)</f>
        <v>0</v>
      </c>
      <c r="W35" s="160"/>
      <c r="X35" s="160"/>
      <c r="Y35" s="160"/>
      <c r="AG35" t="s">
        <v>131</v>
      </c>
    </row>
    <row r="36" spans="1:60" outlineLevel="1" x14ac:dyDescent="0.2">
      <c r="A36" s="168">
        <v>11</v>
      </c>
      <c r="B36" s="169" t="s">
        <v>371</v>
      </c>
      <c r="C36" s="177" t="s">
        <v>372</v>
      </c>
      <c r="D36" s="170" t="s">
        <v>279</v>
      </c>
      <c r="E36" s="171">
        <v>8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 t="s">
        <v>90</v>
      </c>
      <c r="S36" s="173" t="s">
        <v>200</v>
      </c>
      <c r="T36" s="174" t="s">
        <v>200</v>
      </c>
      <c r="U36" s="157">
        <v>0</v>
      </c>
      <c r="V36" s="157">
        <f>ROUND(E36*U36,2)</f>
        <v>0</v>
      </c>
      <c r="W36" s="157"/>
      <c r="X36" s="157" t="s">
        <v>137</v>
      </c>
      <c r="Y36" s="157" t="s">
        <v>138</v>
      </c>
      <c r="Z36" s="147"/>
      <c r="AA36" s="147"/>
      <c r="AB36" s="147"/>
      <c r="AC36" s="147"/>
      <c r="AD36" s="147"/>
      <c r="AE36" s="147"/>
      <c r="AF36" s="147"/>
      <c r="AG36" s="147" t="s">
        <v>373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48" t="s">
        <v>374</v>
      </c>
      <c r="D37" s="249"/>
      <c r="E37" s="249"/>
      <c r="F37" s="249"/>
      <c r="G37" s="249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141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8">
        <v>12</v>
      </c>
      <c r="B38" s="169" t="s">
        <v>375</v>
      </c>
      <c r="C38" s="177" t="s">
        <v>376</v>
      </c>
      <c r="D38" s="170" t="s">
        <v>220</v>
      </c>
      <c r="E38" s="171">
        <v>16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 t="s">
        <v>90</v>
      </c>
      <c r="S38" s="173" t="s">
        <v>200</v>
      </c>
      <c r="T38" s="174" t="s">
        <v>200</v>
      </c>
      <c r="U38" s="157">
        <v>0</v>
      </c>
      <c r="V38" s="157">
        <f>ROUND(E38*U38,2)</f>
        <v>0</v>
      </c>
      <c r="W38" s="157"/>
      <c r="X38" s="157" t="s">
        <v>137</v>
      </c>
      <c r="Y38" s="157" t="s">
        <v>138</v>
      </c>
      <c r="Z38" s="147"/>
      <c r="AA38" s="147"/>
      <c r="AB38" s="147"/>
      <c r="AC38" s="147"/>
      <c r="AD38" s="147"/>
      <c r="AE38" s="147"/>
      <c r="AF38" s="147"/>
      <c r="AG38" s="147" t="s">
        <v>373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48" t="s">
        <v>377</v>
      </c>
      <c r="D39" s="249"/>
      <c r="E39" s="249"/>
      <c r="F39" s="249"/>
      <c r="G39" s="24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78" t="s">
        <v>378</v>
      </c>
      <c r="D40" s="158"/>
      <c r="E40" s="159">
        <v>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147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78" t="s">
        <v>379</v>
      </c>
      <c r="D41" s="158"/>
      <c r="E41" s="159">
        <v>4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147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78" t="s">
        <v>380</v>
      </c>
      <c r="D42" s="158"/>
      <c r="E42" s="159">
        <v>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147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78" t="s">
        <v>381</v>
      </c>
      <c r="D43" s="158"/>
      <c r="E43" s="159">
        <v>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147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13</v>
      </c>
      <c r="B44" s="169" t="s">
        <v>382</v>
      </c>
      <c r="C44" s="177" t="s">
        <v>383</v>
      </c>
      <c r="D44" s="170" t="s">
        <v>220</v>
      </c>
      <c r="E44" s="171">
        <v>9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1E-3</v>
      </c>
      <c r="O44" s="171">
        <f>ROUND(E44*N44,2)</f>
        <v>0.01</v>
      </c>
      <c r="P44" s="171">
        <v>0</v>
      </c>
      <c r="Q44" s="171">
        <f>ROUND(E44*P44,2)</f>
        <v>0</v>
      </c>
      <c r="R44" s="173" t="s">
        <v>90</v>
      </c>
      <c r="S44" s="173" t="s">
        <v>200</v>
      </c>
      <c r="T44" s="174" t="s">
        <v>200</v>
      </c>
      <c r="U44" s="157">
        <v>0</v>
      </c>
      <c r="V44" s="157">
        <f>ROUND(E44*U44,2)</f>
        <v>0</v>
      </c>
      <c r="W44" s="157"/>
      <c r="X44" s="157" t="s">
        <v>137</v>
      </c>
      <c r="Y44" s="157" t="s">
        <v>138</v>
      </c>
      <c r="Z44" s="147"/>
      <c r="AA44" s="147"/>
      <c r="AB44" s="147"/>
      <c r="AC44" s="147"/>
      <c r="AD44" s="147"/>
      <c r="AE44" s="147"/>
      <c r="AF44" s="147"/>
      <c r="AG44" s="147" t="s">
        <v>373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48" t="s">
        <v>384</v>
      </c>
      <c r="D45" s="249"/>
      <c r="E45" s="249"/>
      <c r="F45" s="249"/>
      <c r="G45" s="249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14</v>
      </c>
      <c r="B46" s="169" t="s">
        <v>385</v>
      </c>
      <c r="C46" s="177" t="s">
        <v>386</v>
      </c>
      <c r="D46" s="170" t="s">
        <v>220</v>
      </c>
      <c r="E46" s="171">
        <v>2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3" t="s">
        <v>90</v>
      </c>
      <c r="S46" s="173" t="s">
        <v>200</v>
      </c>
      <c r="T46" s="174" t="s">
        <v>136</v>
      </c>
      <c r="U46" s="157">
        <v>0</v>
      </c>
      <c r="V46" s="157">
        <f>ROUND(E46*U46,2)</f>
        <v>0</v>
      </c>
      <c r="W46" s="157"/>
      <c r="X46" s="157" t="s">
        <v>137</v>
      </c>
      <c r="Y46" s="157" t="s">
        <v>138</v>
      </c>
      <c r="Z46" s="147"/>
      <c r="AA46" s="147"/>
      <c r="AB46" s="147"/>
      <c r="AC46" s="147"/>
      <c r="AD46" s="147"/>
      <c r="AE46" s="147"/>
      <c r="AF46" s="147"/>
      <c r="AG46" s="147" t="s">
        <v>373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2" x14ac:dyDescent="0.2">
      <c r="A47" s="154"/>
      <c r="B47" s="155"/>
      <c r="C47" s="257" t="s">
        <v>387</v>
      </c>
      <c r="D47" s="258"/>
      <c r="E47" s="258"/>
      <c r="F47" s="258"/>
      <c r="G47" s="258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342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75" t="str">
        <f>C47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46" t="s">
        <v>388</v>
      </c>
      <c r="D48" s="247"/>
      <c r="E48" s="247"/>
      <c r="F48" s="247"/>
      <c r="G48" s="24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141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78" t="s">
        <v>389</v>
      </c>
      <c r="D49" s="158"/>
      <c r="E49" s="159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147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78" t="s">
        <v>390</v>
      </c>
      <c r="D50" s="158"/>
      <c r="E50" s="159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147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15</v>
      </c>
      <c r="B51" s="169" t="s">
        <v>391</v>
      </c>
      <c r="C51" s="177" t="s">
        <v>392</v>
      </c>
      <c r="D51" s="170" t="s">
        <v>220</v>
      </c>
      <c r="E51" s="171">
        <v>2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 t="s">
        <v>90</v>
      </c>
      <c r="S51" s="173" t="s">
        <v>200</v>
      </c>
      <c r="T51" s="174" t="s">
        <v>136</v>
      </c>
      <c r="U51" s="157">
        <v>0</v>
      </c>
      <c r="V51" s="157">
        <f>ROUND(E51*U51,2)</f>
        <v>0</v>
      </c>
      <c r="W51" s="157"/>
      <c r="X51" s="157" t="s">
        <v>137</v>
      </c>
      <c r="Y51" s="157" t="s">
        <v>138</v>
      </c>
      <c r="Z51" s="147"/>
      <c r="AA51" s="147"/>
      <c r="AB51" s="147"/>
      <c r="AC51" s="147"/>
      <c r="AD51" s="147"/>
      <c r="AE51" s="147"/>
      <c r="AF51" s="147"/>
      <c r="AG51" s="147" t="s">
        <v>373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2" x14ac:dyDescent="0.2">
      <c r="A52" s="154"/>
      <c r="B52" s="155"/>
      <c r="C52" s="257" t="s">
        <v>387</v>
      </c>
      <c r="D52" s="258"/>
      <c r="E52" s="258"/>
      <c r="F52" s="258"/>
      <c r="G52" s="258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342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5" t="str">
        <f>C52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46" t="s">
        <v>393</v>
      </c>
      <c r="D53" s="247"/>
      <c r="E53" s="247"/>
      <c r="F53" s="247"/>
      <c r="G53" s="24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141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78" t="s">
        <v>394</v>
      </c>
      <c r="D54" s="158"/>
      <c r="E54" s="159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147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78" t="s">
        <v>395</v>
      </c>
      <c r="D55" s="158"/>
      <c r="E55" s="159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147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16</v>
      </c>
      <c r="B56" s="169" t="s">
        <v>396</v>
      </c>
      <c r="C56" s="177" t="s">
        <v>397</v>
      </c>
      <c r="D56" s="170" t="s">
        <v>220</v>
      </c>
      <c r="E56" s="171">
        <v>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1.4500000000000001E-2</v>
      </c>
      <c r="O56" s="171">
        <f>ROUND(E56*N56,2)</f>
        <v>0.01</v>
      </c>
      <c r="P56" s="171">
        <v>0</v>
      </c>
      <c r="Q56" s="171">
        <f>ROUND(E56*P56,2)</f>
        <v>0</v>
      </c>
      <c r="R56" s="173"/>
      <c r="S56" s="173" t="s">
        <v>398</v>
      </c>
      <c r="T56" s="174" t="s">
        <v>398</v>
      </c>
      <c r="U56" s="157">
        <v>0</v>
      </c>
      <c r="V56" s="157">
        <f>ROUND(E56*U56,2)</f>
        <v>0</v>
      </c>
      <c r="W56" s="157"/>
      <c r="X56" s="157" t="s">
        <v>137</v>
      </c>
      <c r="Y56" s="157" t="s">
        <v>138</v>
      </c>
      <c r="Z56" s="147"/>
      <c r="AA56" s="147"/>
      <c r="AB56" s="147"/>
      <c r="AC56" s="147"/>
      <c r="AD56" s="147"/>
      <c r="AE56" s="147"/>
      <c r="AF56" s="147"/>
      <c r="AG56" s="147" t="s">
        <v>373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48" t="s">
        <v>399</v>
      </c>
      <c r="D57" s="249"/>
      <c r="E57" s="249"/>
      <c r="F57" s="249"/>
      <c r="G57" s="249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141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1" x14ac:dyDescent="0.2">
      <c r="A58" s="168">
        <v>17</v>
      </c>
      <c r="B58" s="169" t="s">
        <v>400</v>
      </c>
      <c r="C58" s="177" t="s">
        <v>401</v>
      </c>
      <c r="D58" s="170" t="s">
        <v>279</v>
      </c>
      <c r="E58" s="171">
        <v>15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9.8999999999999999E-4</v>
      </c>
      <c r="O58" s="171">
        <f>ROUND(E58*N58,2)</f>
        <v>0.01</v>
      </c>
      <c r="P58" s="171">
        <v>0</v>
      </c>
      <c r="Q58" s="171">
        <f>ROUND(E58*P58,2)</f>
        <v>0</v>
      </c>
      <c r="R58" s="173" t="s">
        <v>90</v>
      </c>
      <c r="S58" s="173" t="s">
        <v>200</v>
      </c>
      <c r="T58" s="174" t="s">
        <v>200</v>
      </c>
      <c r="U58" s="157">
        <v>0</v>
      </c>
      <c r="V58" s="157">
        <f>ROUND(E58*U58,2)</f>
        <v>0</v>
      </c>
      <c r="W58" s="157"/>
      <c r="X58" s="157" t="s">
        <v>137</v>
      </c>
      <c r="Y58" s="157" t="s">
        <v>138</v>
      </c>
      <c r="Z58" s="147"/>
      <c r="AA58" s="147"/>
      <c r="AB58" s="147"/>
      <c r="AC58" s="147"/>
      <c r="AD58" s="147"/>
      <c r="AE58" s="147"/>
      <c r="AF58" s="147"/>
      <c r="AG58" s="147" t="s">
        <v>373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48" t="s">
        <v>402</v>
      </c>
      <c r="D59" s="249"/>
      <c r="E59" s="249"/>
      <c r="F59" s="249"/>
      <c r="G59" s="24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141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2">
        <v>18</v>
      </c>
      <c r="B60" s="183" t="s">
        <v>403</v>
      </c>
      <c r="C60" s="189" t="s">
        <v>404</v>
      </c>
      <c r="D60" s="184" t="s">
        <v>220</v>
      </c>
      <c r="E60" s="185">
        <v>4</v>
      </c>
      <c r="F60" s="186"/>
      <c r="G60" s="187">
        <f>ROUND(E60*F60,2)</f>
        <v>0</v>
      </c>
      <c r="H60" s="186"/>
      <c r="I60" s="187">
        <f>ROUND(E60*H60,2)</f>
        <v>0</v>
      </c>
      <c r="J60" s="186"/>
      <c r="K60" s="187">
        <f>ROUND(E60*J60,2)</f>
        <v>0</v>
      </c>
      <c r="L60" s="187">
        <v>21</v>
      </c>
      <c r="M60" s="187">
        <f>G60*(1+L60/100)</f>
        <v>0</v>
      </c>
      <c r="N60" s="185">
        <v>2.9999999999999997E-4</v>
      </c>
      <c r="O60" s="185">
        <f>ROUND(E60*N60,2)</f>
        <v>0</v>
      </c>
      <c r="P60" s="185">
        <v>0</v>
      </c>
      <c r="Q60" s="185">
        <f>ROUND(E60*P60,2)</f>
        <v>0</v>
      </c>
      <c r="R60" s="187" t="s">
        <v>90</v>
      </c>
      <c r="S60" s="187" t="s">
        <v>200</v>
      </c>
      <c r="T60" s="188" t="s">
        <v>200</v>
      </c>
      <c r="U60" s="157">
        <v>0</v>
      </c>
      <c r="V60" s="157">
        <f>ROUND(E60*U60,2)</f>
        <v>0</v>
      </c>
      <c r="W60" s="157"/>
      <c r="X60" s="157" t="s">
        <v>137</v>
      </c>
      <c r="Y60" s="157" t="s">
        <v>138</v>
      </c>
      <c r="Z60" s="147"/>
      <c r="AA60" s="147"/>
      <c r="AB60" s="147"/>
      <c r="AC60" s="147"/>
      <c r="AD60" s="147"/>
      <c r="AE60" s="147"/>
      <c r="AF60" s="147"/>
      <c r="AG60" s="147" t="s">
        <v>373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19</v>
      </c>
      <c r="B61" s="169" t="s">
        <v>405</v>
      </c>
      <c r="C61" s="177" t="s">
        <v>406</v>
      </c>
      <c r="D61" s="170" t="s">
        <v>279</v>
      </c>
      <c r="E61" s="171">
        <v>460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3" t="s">
        <v>90</v>
      </c>
      <c r="S61" s="173" t="s">
        <v>200</v>
      </c>
      <c r="T61" s="174" t="s">
        <v>200</v>
      </c>
      <c r="U61" s="157">
        <v>0</v>
      </c>
      <c r="V61" s="157">
        <f>ROUND(E61*U61,2)</f>
        <v>0</v>
      </c>
      <c r="W61" s="157"/>
      <c r="X61" s="157" t="s">
        <v>137</v>
      </c>
      <c r="Y61" s="157" t="s">
        <v>138</v>
      </c>
      <c r="Z61" s="147"/>
      <c r="AA61" s="147"/>
      <c r="AB61" s="147"/>
      <c r="AC61" s="147"/>
      <c r="AD61" s="147"/>
      <c r="AE61" s="147"/>
      <c r="AF61" s="147"/>
      <c r="AG61" s="147" t="s">
        <v>373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78" t="s">
        <v>407</v>
      </c>
      <c r="D62" s="158"/>
      <c r="E62" s="159">
        <v>210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147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78" t="s">
        <v>408</v>
      </c>
      <c r="D63" s="158"/>
      <c r="E63" s="159">
        <v>210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147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78" t="s">
        <v>409</v>
      </c>
      <c r="D64" s="158"/>
      <c r="E64" s="159">
        <v>40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147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8">
        <v>20</v>
      </c>
      <c r="B65" s="169" t="s">
        <v>410</v>
      </c>
      <c r="C65" s="177" t="s">
        <v>411</v>
      </c>
      <c r="D65" s="170" t="s">
        <v>279</v>
      </c>
      <c r="E65" s="171">
        <v>230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/>
      <c r="S65" s="173" t="s">
        <v>135</v>
      </c>
      <c r="T65" s="174" t="s">
        <v>136</v>
      </c>
      <c r="U65" s="157">
        <v>0</v>
      </c>
      <c r="V65" s="157">
        <f>ROUND(E65*U65,2)</f>
        <v>0</v>
      </c>
      <c r="W65" s="157"/>
      <c r="X65" s="157" t="s">
        <v>137</v>
      </c>
      <c r="Y65" s="157" t="s">
        <v>138</v>
      </c>
      <c r="Z65" s="147"/>
      <c r="AA65" s="147"/>
      <c r="AB65" s="147"/>
      <c r="AC65" s="147"/>
      <c r="AD65" s="147"/>
      <c r="AE65" s="147"/>
      <c r="AF65" s="147"/>
      <c r="AG65" s="147" t="s">
        <v>373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2" x14ac:dyDescent="0.2">
      <c r="A66" s="154"/>
      <c r="B66" s="155"/>
      <c r="C66" s="248" t="s">
        <v>412</v>
      </c>
      <c r="D66" s="249"/>
      <c r="E66" s="249"/>
      <c r="F66" s="249"/>
      <c r="G66" s="24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141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5" t="str">
        <f>C66</f>
        <v>Kompletní montáž kabelového žlabu včetně veškerých montážních prací s tím spojené + osazení v kabelových lávkách pomocí kabelových úchytek</v>
      </c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78" t="s">
        <v>413</v>
      </c>
      <c r="D67" s="158"/>
      <c r="E67" s="159">
        <v>190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147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78" t="s">
        <v>414</v>
      </c>
      <c r="D68" s="158"/>
      <c r="E68" s="159">
        <v>40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147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8">
        <v>21</v>
      </c>
      <c r="B69" s="169" t="s">
        <v>415</v>
      </c>
      <c r="C69" s="177" t="s">
        <v>416</v>
      </c>
      <c r="D69" s="170" t="s">
        <v>350</v>
      </c>
      <c r="E69" s="171">
        <v>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3"/>
      <c r="S69" s="173" t="s">
        <v>135</v>
      </c>
      <c r="T69" s="174" t="s">
        <v>136</v>
      </c>
      <c r="U69" s="157">
        <v>0</v>
      </c>
      <c r="V69" s="157">
        <f>ROUND(E69*U69,2)</f>
        <v>0</v>
      </c>
      <c r="W69" s="157"/>
      <c r="X69" s="157" t="s">
        <v>137</v>
      </c>
      <c r="Y69" s="157" t="s">
        <v>138</v>
      </c>
      <c r="Z69" s="147"/>
      <c r="AA69" s="147"/>
      <c r="AB69" s="147"/>
      <c r="AC69" s="147"/>
      <c r="AD69" s="147"/>
      <c r="AE69" s="147"/>
      <c r="AF69" s="147"/>
      <c r="AG69" s="147" t="s">
        <v>373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48" t="s">
        <v>417</v>
      </c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141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8">
        <v>22</v>
      </c>
      <c r="B71" s="169" t="s">
        <v>418</v>
      </c>
      <c r="C71" s="177" t="s">
        <v>419</v>
      </c>
      <c r="D71" s="170" t="s">
        <v>279</v>
      </c>
      <c r="E71" s="171">
        <v>460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/>
      <c r="S71" s="173" t="s">
        <v>135</v>
      </c>
      <c r="T71" s="174" t="s">
        <v>136</v>
      </c>
      <c r="U71" s="157">
        <v>0</v>
      </c>
      <c r="V71" s="157">
        <f>ROUND(E71*U71,2)</f>
        <v>0</v>
      </c>
      <c r="W71" s="157"/>
      <c r="X71" s="157" t="s">
        <v>137</v>
      </c>
      <c r="Y71" s="157" t="s">
        <v>138</v>
      </c>
      <c r="Z71" s="147"/>
      <c r="AA71" s="147"/>
      <c r="AB71" s="147"/>
      <c r="AC71" s="147"/>
      <c r="AD71" s="147"/>
      <c r="AE71" s="147"/>
      <c r="AF71" s="147"/>
      <c r="AG71" s="147" t="s">
        <v>373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48" t="s">
        <v>420</v>
      </c>
      <c r="D72" s="249"/>
      <c r="E72" s="249"/>
      <c r="F72" s="249"/>
      <c r="G72" s="249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141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45" outlineLevel="1" x14ac:dyDescent="0.2">
      <c r="A73" s="182">
        <v>23</v>
      </c>
      <c r="B73" s="183" t="s">
        <v>421</v>
      </c>
      <c r="C73" s="189" t="s">
        <v>422</v>
      </c>
      <c r="D73" s="184" t="s">
        <v>279</v>
      </c>
      <c r="E73" s="185">
        <v>460</v>
      </c>
      <c r="F73" s="186"/>
      <c r="G73" s="187">
        <f>ROUND(E73*F73,2)</f>
        <v>0</v>
      </c>
      <c r="H73" s="186"/>
      <c r="I73" s="187">
        <f>ROUND(E73*H73,2)</f>
        <v>0</v>
      </c>
      <c r="J73" s="186"/>
      <c r="K73" s="187">
        <f>ROUND(E73*J73,2)</f>
        <v>0</v>
      </c>
      <c r="L73" s="187">
        <v>21</v>
      </c>
      <c r="M73" s="187">
        <f>G73*(1+L73/100)</f>
        <v>0</v>
      </c>
      <c r="N73" s="185">
        <v>7.2500000000000004E-3</v>
      </c>
      <c r="O73" s="185">
        <f>ROUND(E73*N73,2)</f>
        <v>3.34</v>
      </c>
      <c r="P73" s="185">
        <v>0</v>
      </c>
      <c r="Q73" s="185">
        <f>ROUND(E73*P73,2)</f>
        <v>0</v>
      </c>
      <c r="R73" s="187" t="s">
        <v>423</v>
      </c>
      <c r="S73" s="187" t="s">
        <v>200</v>
      </c>
      <c r="T73" s="188" t="s">
        <v>136</v>
      </c>
      <c r="U73" s="157">
        <v>0</v>
      </c>
      <c r="V73" s="157">
        <f>ROUND(E73*U73,2)</f>
        <v>0</v>
      </c>
      <c r="W73" s="157"/>
      <c r="X73" s="157" t="s">
        <v>366</v>
      </c>
      <c r="Y73" s="157" t="s">
        <v>138</v>
      </c>
      <c r="Z73" s="147"/>
      <c r="AA73" s="147"/>
      <c r="AB73" s="147"/>
      <c r="AC73" s="147"/>
      <c r="AD73" s="147"/>
      <c r="AE73" s="147"/>
      <c r="AF73" s="147"/>
      <c r="AG73" s="147" t="s">
        <v>424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8">
        <v>24</v>
      </c>
      <c r="B74" s="169" t="s">
        <v>425</v>
      </c>
      <c r="C74" s="177" t="s">
        <v>426</v>
      </c>
      <c r="D74" s="170" t="s">
        <v>220</v>
      </c>
      <c r="E74" s="171">
        <v>5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3"/>
      <c r="S74" s="173" t="s">
        <v>135</v>
      </c>
      <c r="T74" s="174" t="s">
        <v>136</v>
      </c>
      <c r="U74" s="157">
        <v>0</v>
      </c>
      <c r="V74" s="157">
        <f>ROUND(E74*U74,2)</f>
        <v>0</v>
      </c>
      <c r="W74" s="157"/>
      <c r="X74" s="157" t="s">
        <v>366</v>
      </c>
      <c r="Y74" s="157" t="s">
        <v>138</v>
      </c>
      <c r="Z74" s="147"/>
      <c r="AA74" s="147"/>
      <c r="AB74" s="147"/>
      <c r="AC74" s="147"/>
      <c r="AD74" s="147"/>
      <c r="AE74" s="147"/>
      <c r="AF74" s="147"/>
      <c r="AG74" s="147" t="s">
        <v>424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48" t="s">
        <v>427</v>
      </c>
      <c r="D75" s="249"/>
      <c r="E75" s="249"/>
      <c r="F75" s="249"/>
      <c r="G75" s="249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141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8">
        <v>25</v>
      </c>
      <c r="B76" s="169" t="s">
        <v>428</v>
      </c>
      <c r="C76" s="177" t="s">
        <v>429</v>
      </c>
      <c r="D76" s="170" t="s">
        <v>279</v>
      </c>
      <c r="E76" s="171">
        <v>8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6.9999999999999994E-5</v>
      </c>
      <c r="O76" s="171">
        <f>ROUND(E76*N76,2)</f>
        <v>0</v>
      </c>
      <c r="P76" s="171">
        <v>0</v>
      </c>
      <c r="Q76" s="171">
        <f>ROUND(E76*P76,2)</f>
        <v>0</v>
      </c>
      <c r="R76" s="173"/>
      <c r="S76" s="173" t="s">
        <v>135</v>
      </c>
      <c r="T76" s="174" t="s">
        <v>136</v>
      </c>
      <c r="U76" s="157">
        <v>0</v>
      </c>
      <c r="V76" s="157">
        <f>ROUND(E76*U76,2)</f>
        <v>0</v>
      </c>
      <c r="W76" s="157"/>
      <c r="X76" s="157" t="s">
        <v>366</v>
      </c>
      <c r="Y76" s="157" t="s">
        <v>138</v>
      </c>
      <c r="Z76" s="147"/>
      <c r="AA76" s="147"/>
      <c r="AB76" s="147"/>
      <c r="AC76" s="147"/>
      <c r="AD76" s="147"/>
      <c r="AE76" s="147"/>
      <c r="AF76" s="147"/>
      <c r="AG76" s="147" t="s">
        <v>424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48" t="s">
        <v>374</v>
      </c>
      <c r="D77" s="249"/>
      <c r="E77" s="249"/>
      <c r="F77" s="249"/>
      <c r="G77" s="249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141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82">
        <v>26</v>
      </c>
      <c r="B78" s="183" t="s">
        <v>430</v>
      </c>
      <c r="C78" s="189" t="s">
        <v>431</v>
      </c>
      <c r="D78" s="184" t="s">
        <v>220</v>
      </c>
      <c r="E78" s="185">
        <v>3</v>
      </c>
      <c r="F78" s="186"/>
      <c r="G78" s="187">
        <f>ROUND(E78*F78,2)</f>
        <v>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21</v>
      </c>
      <c r="M78" s="187">
        <f>G78*(1+L78/100)</f>
        <v>0</v>
      </c>
      <c r="N78" s="185">
        <v>1.1000000000000001E-3</v>
      </c>
      <c r="O78" s="185">
        <f>ROUND(E78*N78,2)</f>
        <v>0</v>
      </c>
      <c r="P78" s="185">
        <v>0</v>
      </c>
      <c r="Q78" s="185">
        <f>ROUND(E78*P78,2)</f>
        <v>0</v>
      </c>
      <c r="R78" s="187" t="s">
        <v>423</v>
      </c>
      <c r="S78" s="187" t="s">
        <v>432</v>
      </c>
      <c r="T78" s="188" t="s">
        <v>136</v>
      </c>
      <c r="U78" s="157">
        <v>0</v>
      </c>
      <c r="V78" s="157">
        <f>ROUND(E78*U78,2)</f>
        <v>0</v>
      </c>
      <c r="W78" s="157"/>
      <c r="X78" s="157" t="s">
        <v>366</v>
      </c>
      <c r="Y78" s="157" t="s">
        <v>138</v>
      </c>
      <c r="Z78" s="147"/>
      <c r="AA78" s="147"/>
      <c r="AB78" s="147"/>
      <c r="AC78" s="147"/>
      <c r="AD78" s="147"/>
      <c r="AE78" s="147"/>
      <c r="AF78" s="147"/>
      <c r="AG78" s="147" t="s">
        <v>424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2">
        <v>27</v>
      </c>
      <c r="B79" s="183" t="s">
        <v>433</v>
      </c>
      <c r="C79" s="189" t="s">
        <v>434</v>
      </c>
      <c r="D79" s="184" t="s">
        <v>220</v>
      </c>
      <c r="E79" s="185">
        <v>6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21</v>
      </c>
      <c r="M79" s="187">
        <f>G79*(1+L79/100)</f>
        <v>0</v>
      </c>
      <c r="N79" s="185">
        <v>6.0999999999999997E-4</v>
      </c>
      <c r="O79" s="185">
        <f>ROUND(E79*N79,2)</f>
        <v>0</v>
      </c>
      <c r="P79" s="185">
        <v>0</v>
      </c>
      <c r="Q79" s="185">
        <f>ROUND(E79*P79,2)</f>
        <v>0</v>
      </c>
      <c r="R79" s="187" t="s">
        <v>423</v>
      </c>
      <c r="S79" s="187" t="s">
        <v>435</v>
      </c>
      <c r="T79" s="188" t="s">
        <v>136</v>
      </c>
      <c r="U79" s="157">
        <v>0</v>
      </c>
      <c r="V79" s="157">
        <f>ROUND(E79*U79,2)</f>
        <v>0</v>
      </c>
      <c r="W79" s="157"/>
      <c r="X79" s="157" t="s">
        <v>366</v>
      </c>
      <c r="Y79" s="157" t="s">
        <v>138</v>
      </c>
      <c r="Z79" s="147"/>
      <c r="AA79" s="147"/>
      <c r="AB79" s="147"/>
      <c r="AC79" s="147"/>
      <c r="AD79" s="147"/>
      <c r="AE79" s="147"/>
      <c r="AF79" s="147"/>
      <c r="AG79" s="147" t="s">
        <v>424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1" t="s">
        <v>130</v>
      </c>
      <c r="B80" s="162" t="s">
        <v>92</v>
      </c>
      <c r="C80" s="176" t="s">
        <v>93</v>
      </c>
      <c r="D80" s="163"/>
      <c r="E80" s="164"/>
      <c r="F80" s="165"/>
      <c r="G80" s="165">
        <f>SUMIF(AG81:AG94,"&lt;&gt;NOR",G81:G94)</f>
        <v>0</v>
      </c>
      <c r="H80" s="165"/>
      <c r="I80" s="165">
        <f>SUM(I81:I94)</f>
        <v>0</v>
      </c>
      <c r="J80" s="165"/>
      <c r="K80" s="165">
        <f>SUM(K81:K94)</f>
        <v>0</v>
      </c>
      <c r="L80" s="165"/>
      <c r="M80" s="165">
        <f>SUM(M81:M94)</f>
        <v>0</v>
      </c>
      <c r="N80" s="164"/>
      <c r="O80" s="164">
        <f>SUM(O81:O94)</f>
        <v>0.08</v>
      </c>
      <c r="P80" s="164"/>
      <c r="Q80" s="164">
        <f>SUM(Q81:Q94)</f>
        <v>0</v>
      </c>
      <c r="R80" s="165"/>
      <c r="S80" s="165"/>
      <c r="T80" s="166"/>
      <c r="U80" s="160"/>
      <c r="V80" s="160">
        <f>SUM(V81:V94)</f>
        <v>0</v>
      </c>
      <c r="W80" s="160"/>
      <c r="X80" s="160"/>
      <c r="Y80" s="160"/>
      <c r="AG80" t="s">
        <v>131</v>
      </c>
    </row>
    <row r="81" spans="1:60" outlineLevel="1" x14ac:dyDescent="0.2">
      <c r="A81" s="168">
        <v>28</v>
      </c>
      <c r="B81" s="169" t="s">
        <v>436</v>
      </c>
      <c r="C81" s="177" t="s">
        <v>437</v>
      </c>
      <c r="D81" s="170" t="s">
        <v>260</v>
      </c>
      <c r="E81" s="171">
        <v>30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173" t="s">
        <v>200</v>
      </c>
      <c r="T81" s="174" t="s">
        <v>200</v>
      </c>
      <c r="U81" s="157">
        <v>0</v>
      </c>
      <c r="V81" s="157">
        <f>ROUND(E81*U81,2)</f>
        <v>0</v>
      </c>
      <c r="W81" s="157"/>
      <c r="X81" s="157" t="s">
        <v>137</v>
      </c>
      <c r="Y81" s="157" t="s">
        <v>138</v>
      </c>
      <c r="Z81" s="147"/>
      <c r="AA81" s="147"/>
      <c r="AB81" s="147"/>
      <c r="AC81" s="147"/>
      <c r="AD81" s="147"/>
      <c r="AE81" s="147"/>
      <c r="AF81" s="147"/>
      <c r="AG81" s="147" t="s">
        <v>373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48" t="s">
        <v>438</v>
      </c>
      <c r="D82" s="249"/>
      <c r="E82" s="249"/>
      <c r="F82" s="249"/>
      <c r="G82" s="249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141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29</v>
      </c>
      <c r="B83" s="169" t="s">
        <v>439</v>
      </c>
      <c r="C83" s="177" t="s">
        <v>440</v>
      </c>
      <c r="D83" s="170" t="s">
        <v>441</v>
      </c>
      <c r="E83" s="171">
        <v>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1">
        <v>8.4999999999999995E-4</v>
      </c>
      <c r="O83" s="171">
        <f>ROUND(E83*N83,2)</f>
        <v>0</v>
      </c>
      <c r="P83" s="171">
        <v>0</v>
      </c>
      <c r="Q83" s="171">
        <f>ROUND(E83*P83,2)</f>
        <v>0</v>
      </c>
      <c r="R83" s="173"/>
      <c r="S83" s="173" t="s">
        <v>135</v>
      </c>
      <c r="T83" s="174" t="s">
        <v>136</v>
      </c>
      <c r="U83" s="157">
        <v>0</v>
      </c>
      <c r="V83" s="157">
        <f>ROUND(E83*U83,2)</f>
        <v>0</v>
      </c>
      <c r="W83" s="157"/>
      <c r="X83" s="157" t="s">
        <v>366</v>
      </c>
      <c r="Y83" s="157" t="s">
        <v>138</v>
      </c>
      <c r="Z83" s="147"/>
      <c r="AA83" s="147"/>
      <c r="AB83" s="147"/>
      <c r="AC83" s="147"/>
      <c r="AD83" s="147"/>
      <c r="AE83" s="147"/>
      <c r="AF83" s="147"/>
      <c r="AG83" s="147" t="s">
        <v>424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48" t="s">
        <v>442</v>
      </c>
      <c r="D84" s="249"/>
      <c r="E84" s="249"/>
      <c r="F84" s="249"/>
      <c r="G84" s="249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141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30</v>
      </c>
      <c r="B85" s="169" t="s">
        <v>443</v>
      </c>
      <c r="C85" s="177" t="s">
        <v>444</v>
      </c>
      <c r="D85" s="170" t="s">
        <v>441</v>
      </c>
      <c r="E85" s="171">
        <v>1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3"/>
      <c r="S85" s="173" t="s">
        <v>135</v>
      </c>
      <c r="T85" s="174" t="s">
        <v>136</v>
      </c>
      <c r="U85" s="157">
        <v>0</v>
      </c>
      <c r="V85" s="157">
        <f>ROUND(E85*U85,2)</f>
        <v>0</v>
      </c>
      <c r="W85" s="157"/>
      <c r="X85" s="157" t="s">
        <v>366</v>
      </c>
      <c r="Y85" s="157" t="s">
        <v>138</v>
      </c>
      <c r="Z85" s="147"/>
      <c r="AA85" s="147"/>
      <c r="AB85" s="147"/>
      <c r="AC85" s="147"/>
      <c r="AD85" s="147"/>
      <c r="AE85" s="147"/>
      <c r="AF85" s="147"/>
      <c r="AG85" s="147" t="s">
        <v>424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48" t="s">
        <v>442</v>
      </c>
      <c r="D86" s="249"/>
      <c r="E86" s="249"/>
      <c r="F86" s="249"/>
      <c r="G86" s="249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141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31</v>
      </c>
      <c r="B87" s="169" t="s">
        <v>445</v>
      </c>
      <c r="C87" s="177" t="s">
        <v>446</v>
      </c>
      <c r="D87" s="170" t="s">
        <v>441</v>
      </c>
      <c r="E87" s="171">
        <v>1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3"/>
      <c r="S87" s="173" t="s">
        <v>135</v>
      </c>
      <c r="T87" s="174" t="s">
        <v>136</v>
      </c>
      <c r="U87" s="157">
        <v>0</v>
      </c>
      <c r="V87" s="157">
        <f>ROUND(E87*U87,2)</f>
        <v>0</v>
      </c>
      <c r="W87" s="157"/>
      <c r="X87" s="157" t="s">
        <v>366</v>
      </c>
      <c r="Y87" s="157" t="s">
        <v>138</v>
      </c>
      <c r="Z87" s="147"/>
      <c r="AA87" s="147"/>
      <c r="AB87" s="147"/>
      <c r="AC87" s="147"/>
      <c r="AD87" s="147"/>
      <c r="AE87" s="147"/>
      <c r="AF87" s="147"/>
      <c r="AG87" s="147" t="s">
        <v>424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48" t="s">
        <v>442</v>
      </c>
      <c r="D88" s="249"/>
      <c r="E88" s="249"/>
      <c r="F88" s="249"/>
      <c r="G88" s="249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141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8">
        <v>32</v>
      </c>
      <c r="B89" s="169" t="s">
        <v>447</v>
      </c>
      <c r="C89" s="177" t="s">
        <v>448</v>
      </c>
      <c r="D89" s="170" t="s">
        <v>441</v>
      </c>
      <c r="E89" s="171">
        <v>1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3"/>
      <c r="S89" s="173" t="s">
        <v>135</v>
      </c>
      <c r="T89" s="174" t="s">
        <v>136</v>
      </c>
      <c r="U89" s="157">
        <v>0</v>
      </c>
      <c r="V89" s="157">
        <f>ROUND(E89*U89,2)</f>
        <v>0</v>
      </c>
      <c r="W89" s="157"/>
      <c r="X89" s="157" t="s">
        <v>366</v>
      </c>
      <c r="Y89" s="157" t="s">
        <v>138</v>
      </c>
      <c r="Z89" s="147"/>
      <c r="AA89" s="147"/>
      <c r="AB89" s="147"/>
      <c r="AC89" s="147"/>
      <c r="AD89" s="147"/>
      <c r="AE89" s="147"/>
      <c r="AF89" s="147"/>
      <c r="AG89" s="147" t="s">
        <v>424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48" t="s">
        <v>442</v>
      </c>
      <c r="D90" s="249"/>
      <c r="E90" s="249"/>
      <c r="F90" s="249"/>
      <c r="G90" s="249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141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8">
        <v>33</v>
      </c>
      <c r="B91" s="169" t="s">
        <v>449</v>
      </c>
      <c r="C91" s="177" t="s">
        <v>450</v>
      </c>
      <c r="D91" s="170" t="s">
        <v>220</v>
      </c>
      <c r="E91" s="171">
        <v>90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3"/>
      <c r="S91" s="173" t="s">
        <v>135</v>
      </c>
      <c r="T91" s="174" t="s">
        <v>136</v>
      </c>
      <c r="U91" s="157">
        <v>0</v>
      </c>
      <c r="V91" s="157">
        <f>ROUND(E91*U91,2)</f>
        <v>0</v>
      </c>
      <c r="W91" s="157"/>
      <c r="X91" s="157" t="s">
        <v>366</v>
      </c>
      <c r="Y91" s="157" t="s">
        <v>138</v>
      </c>
      <c r="Z91" s="147"/>
      <c r="AA91" s="147"/>
      <c r="AB91" s="147"/>
      <c r="AC91" s="147"/>
      <c r="AD91" s="147"/>
      <c r="AE91" s="147"/>
      <c r="AF91" s="147"/>
      <c r="AG91" s="147" t="s">
        <v>424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48" t="s">
        <v>451</v>
      </c>
      <c r="D92" s="249"/>
      <c r="E92" s="249"/>
      <c r="F92" s="249"/>
      <c r="G92" s="249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141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8">
        <v>34</v>
      </c>
      <c r="B93" s="169" t="s">
        <v>452</v>
      </c>
      <c r="C93" s="177" t="s">
        <v>453</v>
      </c>
      <c r="D93" s="170" t="s">
        <v>441</v>
      </c>
      <c r="E93" s="171">
        <v>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1">
        <v>0.08</v>
      </c>
      <c r="O93" s="171">
        <f>ROUND(E93*N93,2)</f>
        <v>0.08</v>
      </c>
      <c r="P93" s="171">
        <v>0</v>
      </c>
      <c r="Q93" s="171">
        <f>ROUND(E93*P93,2)</f>
        <v>0</v>
      </c>
      <c r="R93" s="173"/>
      <c r="S93" s="173" t="s">
        <v>135</v>
      </c>
      <c r="T93" s="174" t="s">
        <v>136</v>
      </c>
      <c r="U93" s="157">
        <v>0</v>
      </c>
      <c r="V93" s="157">
        <f>ROUND(E93*U93,2)</f>
        <v>0</v>
      </c>
      <c r="W93" s="157"/>
      <c r="X93" s="157" t="s">
        <v>366</v>
      </c>
      <c r="Y93" s="157" t="s">
        <v>138</v>
      </c>
      <c r="Z93" s="147"/>
      <c r="AA93" s="147"/>
      <c r="AB93" s="147"/>
      <c r="AC93" s="147"/>
      <c r="AD93" s="147"/>
      <c r="AE93" s="147"/>
      <c r="AF93" s="147"/>
      <c r="AG93" s="147" t="s">
        <v>424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48" t="s">
        <v>442</v>
      </c>
      <c r="D94" s="249"/>
      <c r="E94" s="249"/>
      <c r="F94" s="249"/>
      <c r="G94" s="249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141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1" t="s">
        <v>130</v>
      </c>
      <c r="B95" s="162" t="s">
        <v>94</v>
      </c>
      <c r="C95" s="176" t="s">
        <v>95</v>
      </c>
      <c r="D95" s="163"/>
      <c r="E95" s="164"/>
      <c r="F95" s="165"/>
      <c r="G95" s="165">
        <f>SUMIF(AG96:AG106,"&lt;&gt;NOR",G96:G106)</f>
        <v>0</v>
      </c>
      <c r="H95" s="165"/>
      <c r="I95" s="165">
        <f>SUM(I96:I106)</f>
        <v>0</v>
      </c>
      <c r="J95" s="165"/>
      <c r="K95" s="165">
        <f>SUM(K96:K106)</f>
        <v>0</v>
      </c>
      <c r="L95" s="165"/>
      <c r="M95" s="165">
        <f>SUM(M96:M106)</f>
        <v>0</v>
      </c>
      <c r="N95" s="164"/>
      <c r="O95" s="164">
        <f>SUM(O96:O106)</f>
        <v>0.05</v>
      </c>
      <c r="P95" s="164"/>
      <c r="Q95" s="164">
        <f>SUM(Q96:Q106)</f>
        <v>0</v>
      </c>
      <c r="R95" s="165"/>
      <c r="S95" s="165"/>
      <c r="T95" s="166"/>
      <c r="U95" s="160"/>
      <c r="V95" s="160">
        <f>SUM(V96:V106)</f>
        <v>0</v>
      </c>
      <c r="W95" s="160"/>
      <c r="X95" s="160"/>
      <c r="Y95" s="160"/>
      <c r="AG95" t="s">
        <v>131</v>
      </c>
    </row>
    <row r="96" spans="1:60" outlineLevel="1" x14ac:dyDescent="0.2">
      <c r="A96" s="168">
        <v>35</v>
      </c>
      <c r="B96" s="169" t="s">
        <v>454</v>
      </c>
      <c r="C96" s="177" t="s">
        <v>455</v>
      </c>
      <c r="D96" s="170" t="s">
        <v>456</v>
      </c>
      <c r="E96" s="171">
        <v>1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1">
        <v>1.124E-2</v>
      </c>
      <c r="O96" s="171">
        <f>ROUND(E96*N96,2)</f>
        <v>0.01</v>
      </c>
      <c r="P96" s="171">
        <v>0</v>
      </c>
      <c r="Q96" s="171">
        <f>ROUND(E96*P96,2)</f>
        <v>0</v>
      </c>
      <c r="R96" s="173"/>
      <c r="S96" s="173" t="s">
        <v>200</v>
      </c>
      <c r="T96" s="174" t="s">
        <v>200</v>
      </c>
      <c r="U96" s="157">
        <v>0</v>
      </c>
      <c r="V96" s="157">
        <f>ROUND(E96*U96,2)</f>
        <v>0</v>
      </c>
      <c r="W96" s="157"/>
      <c r="X96" s="157" t="s">
        <v>137</v>
      </c>
      <c r="Y96" s="157" t="s">
        <v>138</v>
      </c>
      <c r="Z96" s="147"/>
      <c r="AA96" s="147"/>
      <c r="AB96" s="147"/>
      <c r="AC96" s="147"/>
      <c r="AD96" s="147"/>
      <c r="AE96" s="147"/>
      <c r="AF96" s="147"/>
      <c r="AG96" s="147" t="s">
        <v>373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48" t="s">
        <v>457</v>
      </c>
      <c r="D97" s="249"/>
      <c r="E97" s="249"/>
      <c r="F97" s="249"/>
      <c r="G97" s="249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141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8">
        <v>36</v>
      </c>
      <c r="B98" s="169" t="s">
        <v>458</v>
      </c>
      <c r="C98" s="177" t="s">
        <v>459</v>
      </c>
      <c r="D98" s="170" t="s">
        <v>279</v>
      </c>
      <c r="E98" s="171">
        <v>15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3"/>
      <c r="S98" s="173" t="s">
        <v>200</v>
      </c>
      <c r="T98" s="174" t="s">
        <v>200</v>
      </c>
      <c r="U98" s="157">
        <v>0</v>
      </c>
      <c r="V98" s="157">
        <f>ROUND(E98*U98,2)</f>
        <v>0</v>
      </c>
      <c r="W98" s="157"/>
      <c r="X98" s="157" t="s">
        <v>137</v>
      </c>
      <c r="Y98" s="157" t="s">
        <v>138</v>
      </c>
      <c r="Z98" s="147"/>
      <c r="AA98" s="147"/>
      <c r="AB98" s="147"/>
      <c r="AC98" s="147"/>
      <c r="AD98" s="147"/>
      <c r="AE98" s="147"/>
      <c r="AF98" s="147"/>
      <c r="AG98" s="147" t="s">
        <v>373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48" t="s">
        <v>460</v>
      </c>
      <c r="D99" s="249"/>
      <c r="E99" s="249"/>
      <c r="F99" s="249"/>
      <c r="G99" s="249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141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8">
        <v>37</v>
      </c>
      <c r="B100" s="169" t="s">
        <v>461</v>
      </c>
      <c r="C100" s="177" t="s">
        <v>462</v>
      </c>
      <c r="D100" s="170" t="s">
        <v>279</v>
      </c>
      <c r="E100" s="171">
        <v>15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3"/>
      <c r="S100" s="173" t="s">
        <v>200</v>
      </c>
      <c r="T100" s="174" t="s">
        <v>200</v>
      </c>
      <c r="U100" s="157">
        <v>0</v>
      </c>
      <c r="V100" s="157">
        <f>ROUND(E100*U100,2)</f>
        <v>0</v>
      </c>
      <c r="W100" s="157"/>
      <c r="X100" s="157" t="s">
        <v>137</v>
      </c>
      <c r="Y100" s="157" t="s">
        <v>138</v>
      </c>
      <c r="Z100" s="147"/>
      <c r="AA100" s="147"/>
      <c r="AB100" s="147"/>
      <c r="AC100" s="147"/>
      <c r="AD100" s="147"/>
      <c r="AE100" s="147"/>
      <c r="AF100" s="147"/>
      <c r="AG100" s="147" t="s">
        <v>373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48" t="s">
        <v>463</v>
      </c>
      <c r="D101" s="249"/>
      <c r="E101" s="249"/>
      <c r="F101" s="249"/>
      <c r="G101" s="249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141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38</v>
      </c>
      <c r="B102" s="169" t="s">
        <v>464</v>
      </c>
      <c r="C102" s="177" t="s">
        <v>465</v>
      </c>
      <c r="D102" s="170" t="s">
        <v>220</v>
      </c>
      <c r="E102" s="171">
        <v>3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1.2489999999999999E-2</v>
      </c>
      <c r="O102" s="171">
        <f>ROUND(E102*N102,2)</f>
        <v>0.04</v>
      </c>
      <c r="P102" s="171">
        <v>0</v>
      </c>
      <c r="Q102" s="171">
        <f>ROUND(E102*P102,2)</f>
        <v>0</v>
      </c>
      <c r="R102" s="173"/>
      <c r="S102" s="173" t="s">
        <v>200</v>
      </c>
      <c r="T102" s="174" t="s">
        <v>200</v>
      </c>
      <c r="U102" s="157">
        <v>0</v>
      </c>
      <c r="V102" s="157">
        <f>ROUND(E102*U102,2)</f>
        <v>0</v>
      </c>
      <c r="W102" s="157"/>
      <c r="X102" s="157" t="s">
        <v>137</v>
      </c>
      <c r="Y102" s="157" t="s">
        <v>138</v>
      </c>
      <c r="Z102" s="147"/>
      <c r="AA102" s="147"/>
      <c r="AB102" s="147"/>
      <c r="AC102" s="147"/>
      <c r="AD102" s="147"/>
      <c r="AE102" s="147"/>
      <c r="AF102" s="147"/>
      <c r="AG102" s="147" t="s">
        <v>373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48" t="s">
        <v>466</v>
      </c>
      <c r="D103" s="249"/>
      <c r="E103" s="249"/>
      <c r="F103" s="249"/>
      <c r="G103" s="249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141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8">
        <v>39</v>
      </c>
      <c r="B104" s="169" t="s">
        <v>467</v>
      </c>
      <c r="C104" s="177" t="s">
        <v>468</v>
      </c>
      <c r="D104" s="170" t="s">
        <v>220</v>
      </c>
      <c r="E104" s="171">
        <v>20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3"/>
      <c r="S104" s="173" t="s">
        <v>200</v>
      </c>
      <c r="T104" s="174" t="s">
        <v>136</v>
      </c>
      <c r="U104" s="157">
        <v>0</v>
      </c>
      <c r="V104" s="157">
        <f>ROUND(E104*U104,2)</f>
        <v>0</v>
      </c>
      <c r="W104" s="157"/>
      <c r="X104" s="157" t="s">
        <v>137</v>
      </c>
      <c r="Y104" s="157" t="s">
        <v>138</v>
      </c>
      <c r="Z104" s="147"/>
      <c r="AA104" s="147"/>
      <c r="AB104" s="147"/>
      <c r="AC104" s="147"/>
      <c r="AD104" s="147"/>
      <c r="AE104" s="147"/>
      <c r="AF104" s="147"/>
      <c r="AG104" s="147" t="s">
        <v>373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48" t="s">
        <v>469</v>
      </c>
      <c r="D105" s="249"/>
      <c r="E105" s="249"/>
      <c r="F105" s="249"/>
      <c r="G105" s="249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141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2">
        <v>40</v>
      </c>
      <c r="B106" s="183" t="s">
        <v>470</v>
      </c>
      <c r="C106" s="189" t="s">
        <v>471</v>
      </c>
      <c r="D106" s="184" t="s">
        <v>220</v>
      </c>
      <c r="E106" s="185">
        <v>20</v>
      </c>
      <c r="F106" s="186"/>
      <c r="G106" s="187">
        <f>ROUND(E106*F106,2)</f>
        <v>0</v>
      </c>
      <c r="H106" s="186"/>
      <c r="I106" s="187">
        <f>ROUND(E106*H106,2)</f>
        <v>0</v>
      </c>
      <c r="J106" s="186"/>
      <c r="K106" s="187">
        <f>ROUND(E106*J106,2)</f>
        <v>0</v>
      </c>
      <c r="L106" s="187">
        <v>21</v>
      </c>
      <c r="M106" s="187">
        <f>G106*(1+L106/100)</f>
        <v>0</v>
      </c>
      <c r="N106" s="185">
        <v>0</v>
      </c>
      <c r="O106" s="185">
        <f>ROUND(E106*N106,2)</f>
        <v>0</v>
      </c>
      <c r="P106" s="185">
        <v>0</v>
      </c>
      <c r="Q106" s="185">
        <f>ROUND(E106*P106,2)</f>
        <v>0</v>
      </c>
      <c r="R106" s="187"/>
      <c r="S106" s="187" t="s">
        <v>200</v>
      </c>
      <c r="T106" s="188" t="s">
        <v>136</v>
      </c>
      <c r="U106" s="157">
        <v>0</v>
      </c>
      <c r="V106" s="157">
        <f>ROUND(E106*U106,2)</f>
        <v>0</v>
      </c>
      <c r="W106" s="157"/>
      <c r="X106" s="157" t="s">
        <v>137</v>
      </c>
      <c r="Y106" s="157" t="s">
        <v>138</v>
      </c>
      <c r="Z106" s="147"/>
      <c r="AA106" s="147"/>
      <c r="AB106" s="147"/>
      <c r="AC106" s="147"/>
      <c r="AD106" s="147"/>
      <c r="AE106" s="147"/>
      <c r="AF106" s="147"/>
      <c r="AG106" s="147" t="s">
        <v>373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1" t="s">
        <v>130</v>
      </c>
      <c r="B107" s="162" t="s">
        <v>98</v>
      </c>
      <c r="C107" s="176" t="s">
        <v>99</v>
      </c>
      <c r="D107" s="163"/>
      <c r="E107" s="164"/>
      <c r="F107" s="165"/>
      <c r="G107" s="165">
        <f>SUMIF(AG108:AG114,"&lt;&gt;NOR",G108:G114)</f>
        <v>0</v>
      </c>
      <c r="H107" s="165"/>
      <c r="I107" s="165">
        <f>SUM(I108:I114)</f>
        <v>0</v>
      </c>
      <c r="J107" s="165"/>
      <c r="K107" s="165">
        <f>SUM(K108:K114)</f>
        <v>0</v>
      </c>
      <c r="L107" s="165"/>
      <c r="M107" s="165">
        <f>SUM(M108:M114)</f>
        <v>0</v>
      </c>
      <c r="N107" s="164"/>
      <c r="O107" s="164">
        <f>SUM(O108:O114)</f>
        <v>0</v>
      </c>
      <c r="P107" s="164"/>
      <c r="Q107" s="164">
        <f>SUM(Q108:Q114)</f>
        <v>0</v>
      </c>
      <c r="R107" s="165"/>
      <c r="S107" s="165"/>
      <c r="T107" s="166"/>
      <c r="U107" s="160"/>
      <c r="V107" s="160">
        <f>SUM(V108:V114)</f>
        <v>0</v>
      </c>
      <c r="W107" s="160"/>
      <c r="X107" s="160"/>
      <c r="Y107" s="160"/>
      <c r="AG107" t="s">
        <v>131</v>
      </c>
    </row>
    <row r="108" spans="1:60" outlineLevel="1" x14ac:dyDescent="0.2">
      <c r="A108" s="168">
        <v>41</v>
      </c>
      <c r="B108" s="169" t="s">
        <v>330</v>
      </c>
      <c r="C108" s="177" t="s">
        <v>472</v>
      </c>
      <c r="D108" s="170" t="s">
        <v>207</v>
      </c>
      <c r="E108" s="171">
        <v>2.0516000000000001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3" t="s">
        <v>340</v>
      </c>
      <c r="S108" s="173" t="s">
        <v>200</v>
      </c>
      <c r="T108" s="174" t="s">
        <v>200</v>
      </c>
      <c r="U108" s="157">
        <v>0</v>
      </c>
      <c r="V108" s="157">
        <f>ROUND(E108*U108,2)</f>
        <v>0</v>
      </c>
      <c r="W108" s="157"/>
      <c r="X108" s="157" t="s">
        <v>137</v>
      </c>
      <c r="Y108" s="157" t="s">
        <v>138</v>
      </c>
      <c r="Z108" s="147"/>
      <c r="AA108" s="147"/>
      <c r="AB108" s="147"/>
      <c r="AC108" s="147"/>
      <c r="AD108" s="147"/>
      <c r="AE108" s="147"/>
      <c r="AF108" s="147"/>
      <c r="AG108" s="147" t="s">
        <v>158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2" x14ac:dyDescent="0.2">
      <c r="A109" s="154"/>
      <c r="B109" s="155"/>
      <c r="C109" s="257" t="s">
        <v>473</v>
      </c>
      <c r="D109" s="258"/>
      <c r="E109" s="258"/>
      <c r="F109" s="258"/>
      <c r="G109" s="25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342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5" t="str">
        <f>C109</f>
        <v>se složením a hrubým urovnáním nebo s přeložením na jiný dopravní prostředek kromě lodi, vč. příplatku za každých dalších i započatých 1000 m přes 1000 m,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2">
        <v>42</v>
      </c>
      <c r="B110" s="183" t="s">
        <v>322</v>
      </c>
      <c r="C110" s="189" t="s">
        <v>474</v>
      </c>
      <c r="D110" s="184" t="s">
        <v>207</v>
      </c>
      <c r="E110" s="185">
        <v>2.0516000000000001</v>
      </c>
      <c r="F110" s="186"/>
      <c r="G110" s="187">
        <f>ROUND(E110*F110,2)</f>
        <v>0</v>
      </c>
      <c r="H110" s="186"/>
      <c r="I110" s="187">
        <f>ROUND(E110*H110,2)</f>
        <v>0</v>
      </c>
      <c r="J110" s="186"/>
      <c r="K110" s="187">
        <f>ROUND(E110*J110,2)</f>
        <v>0</v>
      </c>
      <c r="L110" s="187">
        <v>21</v>
      </c>
      <c r="M110" s="187">
        <f>G110*(1+L110/100)</f>
        <v>0</v>
      </c>
      <c r="N110" s="185">
        <v>0</v>
      </c>
      <c r="O110" s="185">
        <f>ROUND(E110*N110,2)</f>
        <v>0</v>
      </c>
      <c r="P110" s="185">
        <v>0</v>
      </c>
      <c r="Q110" s="185">
        <f>ROUND(E110*P110,2)</f>
        <v>0</v>
      </c>
      <c r="R110" s="187" t="s">
        <v>354</v>
      </c>
      <c r="S110" s="187" t="s">
        <v>200</v>
      </c>
      <c r="T110" s="188" t="s">
        <v>200</v>
      </c>
      <c r="U110" s="157">
        <v>0</v>
      </c>
      <c r="V110" s="157">
        <f>ROUND(E110*U110,2)</f>
        <v>0</v>
      </c>
      <c r="W110" s="157"/>
      <c r="X110" s="157" t="s">
        <v>137</v>
      </c>
      <c r="Y110" s="157" t="s">
        <v>138</v>
      </c>
      <c r="Z110" s="147"/>
      <c r="AA110" s="147"/>
      <c r="AB110" s="147"/>
      <c r="AC110" s="147"/>
      <c r="AD110" s="147"/>
      <c r="AE110" s="147"/>
      <c r="AF110" s="147"/>
      <c r="AG110" s="147" t="s">
        <v>158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2">
        <v>43</v>
      </c>
      <c r="B111" s="183" t="s">
        <v>324</v>
      </c>
      <c r="C111" s="189" t="s">
        <v>475</v>
      </c>
      <c r="D111" s="184" t="s">
        <v>207</v>
      </c>
      <c r="E111" s="185">
        <v>30.774000000000001</v>
      </c>
      <c r="F111" s="186"/>
      <c r="G111" s="187">
        <f>ROUND(E111*F111,2)</f>
        <v>0</v>
      </c>
      <c r="H111" s="186"/>
      <c r="I111" s="187">
        <f>ROUND(E111*H111,2)</f>
        <v>0</v>
      </c>
      <c r="J111" s="186"/>
      <c r="K111" s="187">
        <f>ROUND(E111*J111,2)</f>
        <v>0</v>
      </c>
      <c r="L111" s="187">
        <v>21</v>
      </c>
      <c r="M111" s="187">
        <f>G111*(1+L111/100)</f>
        <v>0</v>
      </c>
      <c r="N111" s="185">
        <v>0</v>
      </c>
      <c r="O111" s="185">
        <f>ROUND(E111*N111,2)</f>
        <v>0</v>
      </c>
      <c r="P111" s="185">
        <v>0</v>
      </c>
      <c r="Q111" s="185">
        <f>ROUND(E111*P111,2)</f>
        <v>0</v>
      </c>
      <c r="R111" s="187" t="s">
        <v>354</v>
      </c>
      <c r="S111" s="187" t="s">
        <v>200</v>
      </c>
      <c r="T111" s="188" t="s">
        <v>200</v>
      </c>
      <c r="U111" s="157">
        <v>0</v>
      </c>
      <c r="V111" s="157">
        <f>ROUND(E111*U111,2)</f>
        <v>0</v>
      </c>
      <c r="W111" s="157"/>
      <c r="X111" s="157" t="s">
        <v>137</v>
      </c>
      <c r="Y111" s="157" t="s">
        <v>138</v>
      </c>
      <c r="Z111" s="147"/>
      <c r="AA111" s="147"/>
      <c r="AB111" s="147"/>
      <c r="AC111" s="147"/>
      <c r="AD111" s="147"/>
      <c r="AE111" s="147"/>
      <c r="AF111" s="147"/>
      <c r="AG111" s="147" t="s">
        <v>158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2">
        <v>44</v>
      </c>
      <c r="B112" s="183" t="s">
        <v>326</v>
      </c>
      <c r="C112" s="189" t="s">
        <v>476</v>
      </c>
      <c r="D112" s="184" t="s">
        <v>207</v>
      </c>
      <c r="E112" s="185">
        <v>2.0516000000000001</v>
      </c>
      <c r="F112" s="186"/>
      <c r="G112" s="187">
        <f>ROUND(E112*F112,2)</f>
        <v>0</v>
      </c>
      <c r="H112" s="186"/>
      <c r="I112" s="187">
        <f>ROUND(E112*H112,2)</f>
        <v>0</v>
      </c>
      <c r="J112" s="186"/>
      <c r="K112" s="187">
        <f>ROUND(E112*J112,2)</f>
        <v>0</v>
      </c>
      <c r="L112" s="187">
        <v>21</v>
      </c>
      <c r="M112" s="187">
        <f>G112*(1+L112/100)</f>
        <v>0</v>
      </c>
      <c r="N112" s="185">
        <v>0</v>
      </c>
      <c r="O112" s="185">
        <f>ROUND(E112*N112,2)</f>
        <v>0</v>
      </c>
      <c r="P112" s="185">
        <v>0</v>
      </c>
      <c r="Q112" s="185">
        <f>ROUND(E112*P112,2)</f>
        <v>0</v>
      </c>
      <c r="R112" s="187" t="s">
        <v>354</v>
      </c>
      <c r="S112" s="187" t="s">
        <v>200</v>
      </c>
      <c r="T112" s="188" t="s">
        <v>200</v>
      </c>
      <c r="U112" s="157">
        <v>0</v>
      </c>
      <c r="V112" s="157">
        <f>ROUND(E112*U112,2)</f>
        <v>0</v>
      </c>
      <c r="W112" s="157"/>
      <c r="X112" s="157" t="s">
        <v>137</v>
      </c>
      <c r="Y112" s="157" t="s">
        <v>138</v>
      </c>
      <c r="Z112" s="147"/>
      <c r="AA112" s="147"/>
      <c r="AB112" s="147"/>
      <c r="AC112" s="147"/>
      <c r="AD112" s="147"/>
      <c r="AE112" s="147"/>
      <c r="AF112" s="147"/>
      <c r="AG112" s="147" t="s">
        <v>158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82">
        <v>45</v>
      </c>
      <c r="B113" s="183" t="s">
        <v>328</v>
      </c>
      <c r="C113" s="189" t="s">
        <v>477</v>
      </c>
      <c r="D113" s="184" t="s">
        <v>207</v>
      </c>
      <c r="E113" s="185">
        <v>4.1032000000000002</v>
      </c>
      <c r="F113" s="186"/>
      <c r="G113" s="187">
        <f>ROUND(E113*F113,2)</f>
        <v>0</v>
      </c>
      <c r="H113" s="186"/>
      <c r="I113" s="187">
        <f>ROUND(E113*H113,2)</f>
        <v>0</v>
      </c>
      <c r="J113" s="186"/>
      <c r="K113" s="187">
        <f>ROUND(E113*J113,2)</f>
        <v>0</v>
      </c>
      <c r="L113" s="187">
        <v>21</v>
      </c>
      <c r="M113" s="187">
        <f>G113*(1+L113/100)</f>
        <v>0</v>
      </c>
      <c r="N113" s="185">
        <v>0</v>
      </c>
      <c r="O113" s="185">
        <f>ROUND(E113*N113,2)</f>
        <v>0</v>
      </c>
      <c r="P113" s="185">
        <v>0</v>
      </c>
      <c r="Q113" s="185">
        <f>ROUND(E113*P113,2)</f>
        <v>0</v>
      </c>
      <c r="R113" s="187" t="s">
        <v>354</v>
      </c>
      <c r="S113" s="187" t="s">
        <v>200</v>
      </c>
      <c r="T113" s="188" t="s">
        <v>200</v>
      </c>
      <c r="U113" s="157">
        <v>0</v>
      </c>
      <c r="V113" s="157">
        <f>ROUND(E113*U113,2)</f>
        <v>0</v>
      </c>
      <c r="W113" s="157"/>
      <c r="X113" s="157" t="s">
        <v>137</v>
      </c>
      <c r="Y113" s="157" t="s">
        <v>138</v>
      </c>
      <c r="Z113" s="147"/>
      <c r="AA113" s="147"/>
      <c r="AB113" s="147"/>
      <c r="AC113" s="147"/>
      <c r="AD113" s="147"/>
      <c r="AE113" s="147"/>
      <c r="AF113" s="147"/>
      <c r="AG113" s="147" t="s">
        <v>158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8">
        <v>46</v>
      </c>
      <c r="B114" s="169" t="s">
        <v>332</v>
      </c>
      <c r="C114" s="177" t="s">
        <v>478</v>
      </c>
      <c r="D114" s="170" t="s">
        <v>207</v>
      </c>
      <c r="E114" s="171">
        <v>2.0516000000000001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1">
        <v>0</v>
      </c>
      <c r="O114" s="171">
        <f>ROUND(E114*N114,2)</f>
        <v>0</v>
      </c>
      <c r="P114" s="171">
        <v>0</v>
      </c>
      <c r="Q114" s="171">
        <f>ROUND(E114*P114,2)</f>
        <v>0</v>
      </c>
      <c r="R114" s="173" t="s">
        <v>354</v>
      </c>
      <c r="S114" s="173" t="s">
        <v>200</v>
      </c>
      <c r="T114" s="174" t="s">
        <v>200</v>
      </c>
      <c r="U114" s="157">
        <v>0</v>
      </c>
      <c r="V114" s="157">
        <f>ROUND(E114*U114,2)</f>
        <v>0</v>
      </c>
      <c r="W114" s="157"/>
      <c r="X114" s="157" t="s">
        <v>137</v>
      </c>
      <c r="Y114" s="157" t="s">
        <v>138</v>
      </c>
      <c r="Z114" s="147"/>
      <c r="AA114" s="147"/>
      <c r="AB114" s="147"/>
      <c r="AC114" s="147"/>
      <c r="AD114" s="147"/>
      <c r="AE114" s="147"/>
      <c r="AF114" s="147"/>
      <c r="AG114" s="147" t="s">
        <v>158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3"/>
      <c r="B115" s="4"/>
      <c r="C115" s="17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116</v>
      </c>
    </row>
    <row r="116" spans="1:60" x14ac:dyDescent="0.2">
      <c r="A116" s="150"/>
      <c r="B116" s="151" t="s">
        <v>29</v>
      </c>
      <c r="C116" s="180"/>
      <c r="D116" s="152"/>
      <c r="E116" s="153"/>
      <c r="F116" s="153"/>
      <c r="G116" s="167">
        <f>G8+G11+G17+G20+G32+G35+G80+G95+G107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171</v>
      </c>
    </row>
    <row r="117" spans="1:60" x14ac:dyDescent="0.2">
      <c r="C117" s="181"/>
      <c r="D117" s="10"/>
      <c r="AG117" t="s">
        <v>173</v>
      </c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DLrRyERq7kABELl8NHzvlSvI3q9M6XATok8xNKu+ZBWwBoI49g0fV+zrKHTUfDMC8ZX4jCkdT+XvSCqdDsEOw==" saltValue="qFjGLskIuIMCBS7W9Km1wQ==" spinCount="100000" sheet="1" formatRows="0"/>
  <mergeCells count="40">
    <mergeCell ref="C15:G15"/>
    <mergeCell ref="A1:G1"/>
    <mergeCell ref="C2:G2"/>
    <mergeCell ref="C3:G3"/>
    <mergeCell ref="C4:G4"/>
    <mergeCell ref="C13:G13"/>
    <mergeCell ref="C48:G48"/>
    <mergeCell ref="C16:G16"/>
    <mergeCell ref="C19:G19"/>
    <mergeCell ref="C22:G22"/>
    <mergeCell ref="C25:G25"/>
    <mergeCell ref="C26:G26"/>
    <mergeCell ref="C30:G30"/>
    <mergeCell ref="C34:G34"/>
    <mergeCell ref="C37:G37"/>
    <mergeCell ref="C39:G39"/>
    <mergeCell ref="C45:G45"/>
    <mergeCell ref="C47:G47"/>
    <mergeCell ref="C86:G86"/>
    <mergeCell ref="C52:G52"/>
    <mergeCell ref="C53:G53"/>
    <mergeCell ref="C57:G57"/>
    <mergeCell ref="C59:G59"/>
    <mergeCell ref="C66:G66"/>
    <mergeCell ref="C70:G70"/>
    <mergeCell ref="C72:G72"/>
    <mergeCell ref="C75:G75"/>
    <mergeCell ref="C77:G77"/>
    <mergeCell ref="C82:G82"/>
    <mergeCell ref="C84:G84"/>
    <mergeCell ref="C101:G101"/>
    <mergeCell ref="C103:G103"/>
    <mergeCell ref="C105:G105"/>
    <mergeCell ref="C109:G109"/>
    <mergeCell ref="C88:G88"/>
    <mergeCell ref="C90:G90"/>
    <mergeCell ref="C92:G92"/>
    <mergeCell ref="C94:G94"/>
    <mergeCell ref="C97:G97"/>
    <mergeCell ref="C99:G9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Otrubová Roxana</cp:lastModifiedBy>
  <cp:lastPrinted>2019-03-19T12:27:02Z</cp:lastPrinted>
  <dcterms:created xsi:type="dcterms:W3CDTF">2009-04-08T07:15:50Z</dcterms:created>
  <dcterms:modified xsi:type="dcterms:W3CDTF">2023-07-12T06:29:08Z</dcterms:modified>
</cp:coreProperties>
</file>