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B II\VEŘEJNÉ ZAKÁZKY\REGULACE CHLADU\Příloha č. 6 - Projektová dokumentace a výkaz výměr\"/>
    </mc:Choice>
  </mc:AlternateContent>
  <xr:revisionPtr revIDLastSave="0" documentId="13_ncr:1_{2CEA7EA9-B76D-46CE-82F6-BE02E812BB89}" xr6:coauthVersionLast="47" xr6:coauthVersionMax="47" xr10:uidLastSave="{00000000-0000-0000-0000-000000000000}"/>
  <bookViews>
    <workbookView xWindow="-120" yWindow="-120" windowWidth="29040" windowHeight="15840" activeTab="3" xr2:uid="{7986FEC1-73FE-4357-9C56-3BFF1E6752C7}"/>
  </bookViews>
  <sheets>
    <sheet name="REKAPITULACE OBJEKTŮ STAVBY" sheetId="1" r:id="rId1"/>
    <sheet name="KRYCÍ LIST" sheetId="2" r:id="rId2"/>
    <sheet name="REKAPITULACE" sheetId="3" r:id="rId3"/>
    <sheet name="ROZPOČE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2" l="1"/>
  <c r="M8" i="2"/>
  <c r="M116" i="4"/>
  <c r="M117" i="4" s="1"/>
  <c r="K116" i="4"/>
  <c r="K117" i="4" s="1"/>
  <c r="I116" i="4"/>
  <c r="I117" i="4" s="1"/>
  <c r="D24" i="3" s="1"/>
  <c r="G116" i="4"/>
  <c r="G117" i="4" s="1"/>
  <c r="C23" i="3" s="1"/>
  <c r="M107" i="4"/>
  <c r="K107" i="4"/>
  <c r="I107" i="4"/>
  <c r="G107" i="4"/>
  <c r="M106" i="4"/>
  <c r="K106" i="4"/>
  <c r="I106" i="4"/>
  <c r="G106" i="4"/>
  <c r="M105" i="4"/>
  <c r="K105" i="4"/>
  <c r="I105" i="4"/>
  <c r="G105" i="4"/>
  <c r="M104" i="4"/>
  <c r="K104" i="4"/>
  <c r="I104" i="4"/>
  <c r="G104" i="4"/>
  <c r="M103" i="4"/>
  <c r="K103" i="4"/>
  <c r="I103" i="4"/>
  <c r="G103" i="4"/>
  <c r="M102" i="4"/>
  <c r="K102" i="4"/>
  <c r="I102" i="4"/>
  <c r="G102" i="4"/>
  <c r="M101" i="4"/>
  <c r="K101" i="4"/>
  <c r="I101" i="4"/>
  <c r="G101" i="4"/>
  <c r="M100" i="4"/>
  <c r="K100" i="4"/>
  <c r="I100" i="4"/>
  <c r="G100" i="4"/>
  <c r="M99" i="4"/>
  <c r="K99" i="4"/>
  <c r="I99" i="4"/>
  <c r="G99" i="4"/>
  <c r="M98" i="4"/>
  <c r="K98" i="4"/>
  <c r="I98" i="4"/>
  <c r="G98" i="4"/>
  <c r="M97" i="4"/>
  <c r="K97" i="4"/>
  <c r="I97" i="4"/>
  <c r="G97" i="4"/>
  <c r="M96" i="4"/>
  <c r="K96" i="4"/>
  <c r="I96" i="4"/>
  <c r="G96" i="4"/>
  <c r="M95" i="4"/>
  <c r="K95" i="4"/>
  <c r="I95" i="4"/>
  <c r="G95" i="4"/>
  <c r="M94" i="4"/>
  <c r="K94" i="4"/>
  <c r="I94" i="4"/>
  <c r="G94" i="4"/>
  <c r="M93" i="4"/>
  <c r="K93" i="4"/>
  <c r="I93" i="4"/>
  <c r="G93" i="4"/>
  <c r="M92" i="4"/>
  <c r="K92" i="4"/>
  <c r="I92" i="4"/>
  <c r="G92" i="4"/>
  <c r="M91" i="4"/>
  <c r="K91" i="4"/>
  <c r="I91" i="4"/>
  <c r="G91" i="4"/>
  <c r="M90" i="4"/>
  <c r="K90" i="4"/>
  <c r="I90" i="4"/>
  <c r="G90" i="4"/>
  <c r="M89" i="4"/>
  <c r="K89" i="4"/>
  <c r="I89" i="4"/>
  <c r="G89" i="4"/>
  <c r="M88" i="4"/>
  <c r="K88" i="4"/>
  <c r="I88" i="4"/>
  <c r="G88" i="4"/>
  <c r="M87" i="4"/>
  <c r="M108" i="4" s="1"/>
  <c r="K87" i="4"/>
  <c r="K108" i="4" s="1"/>
  <c r="I87" i="4"/>
  <c r="I108" i="4" s="1"/>
  <c r="G87" i="4"/>
  <c r="M86" i="4"/>
  <c r="K86" i="4"/>
  <c r="I86" i="4"/>
  <c r="G86" i="4"/>
  <c r="M83" i="4"/>
  <c r="K83" i="4"/>
  <c r="I83" i="4"/>
  <c r="G83" i="4"/>
  <c r="M82" i="4"/>
  <c r="K82" i="4"/>
  <c r="I82" i="4"/>
  <c r="G82" i="4"/>
  <c r="M81" i="4"/>
  <c r="K81" i="4"/>
  <c r="I81" i="4"/>
  <c r="G81" i="4"/>
  <c r="M80" i="4"/>
  <c r="K80" i="4"/>
  <c r="I80" i="4"/>
  <c r="G80" i="4"/>
  <c r="M79" i="4"/>
  <c r="K79" i="4"/>
  <c r="I79" i="4"/>
  <c r="G79" i="4"/>
  <c r="M78" i="4"/>
  <c r="K78" i="4"/>
  <c r="I78" i="4"/>
  <c r="G78" i="4"/>
  <c r="M77" i="4"/>
  <c r="K77" i="4"/>
  <c r="I77" i="4"/>
  <c r="G77" i="4"/>
  <c r="M76" i="4"/>
  <c r="K76" i="4"/>
  <c r="I76" i="4"/>
  <c r="G76" i="4"/>
  <c r="M75" i="4"/>
  <c r="K75" i="4"/>
  <c r="I75" i="4"/>
  <c r="G75" i="4"/>
  <c r="M74" i="4"/>
  <c r="K74" i="4"/>
  <c r="I74" i="4"/>
  <c r="G74" i="4"/>
  <c r="M73" i="4"/>
  <c r="K73" i="4"/>
  <c r="I73" i="4"/>
  <c r="G73" i="4"/>
  <c r="M72" i="4"/>
  <c r="K72" i="4"/>
  <c r="I72" i="4"/>
  <c r="G72" i="4"/>
  <c r="M71" i="4"/>
  <c r="K71" i="4"/>
  <c r="I71" i="4"/>
  <c r="G71" i="4"/>
  <c r="M70" i="4"/>
  <c r="K70" i="4"/>
  <c r="I70" i="4"/>
  <c r="G70" i="4"/>
  <c r="M69" i="4"/>
  <c r="K69" i="4"/>
  <c r="I69" i="4"/>
  <c r="G69" i="4"/>
  <c r="M68" i="4"/>
  <c r="K68" i="4"/>
  <c r="I68" i="4"/>
  <c r="G68" i="4"/>
  <c r="M67" i="4"/>
  <c r="K67" i="4"/>
  <c r="I67" i="4"/>
  <c r="G67" i="4"/>
  <c r="M66" i="4"/>
  <c r="K66" i="4"/>
  <c r="I66" i="4"/>
  <c r="G66" i="4"/>
  <c r="M65" i="4"/>
  <c r="K65" i="4"/>
  <c r="I65" i="4"/>
  <c r="G65" i="4"/>
  <c r="M64" i="4"/>
  <c r="M84" i="4" s="1"/>
  <c r="K64" i="4"/>
  <c r="K84" i="4" s="1"/>
  <c r="I64" i="4"/>
  <c r="G64" i="4"/>
  <c r="G84" i="4" s="1"/>
  <c r="M61" i="4"/>
  <c r="K61" i="4"/>
  <c r="I61" i="4"/>
  <c r="G61" i="4"/>
  <c r="M60" i="4"/>
  <c r="K60" i="4"/>
  <c r="I60" i="4"/>
  <c r="G60" i="4"/>
  <c r="M59" i="4"/>
  <c r="K59" i="4"/>
  <c r="I59" i="4"/>
  <c r="G59" i="4"/>
  <c r="M58" i="4"/>
  <c r="K58" i="4"/>
  <c r="I58" i="4"/>
  <c r="G58" i="4"/>
  <c r="M57" i="4"/>
  <c r="K57" i="4"/>
  <c r="I57" i="4"/>
  <c r="G57" i="4"/>
  <c r="M56" i="4"/>
  <c r="K56" i="4"/>
  <c r="I56" i="4"/>
  <c r="G56" i="4"/>
  <c r="M55" i="4"/>
  <c r="K55" i="4"/>
  <c r="I55" i="4"/>
  <c r="G55" i="4"/>
  <c r="M54" i="4"/>
  <c r="K54" i="4"/>
  <c r="I54" i="4"/>
  <c r="G54" i="4"/>
  <c r="M53" i="4"/>
  <c r="M62" i="4" s="1"/>
  <c r="K53" i="4"/>
  <c r="I53" i="4"/>
  <c r="G53" i="4"/>
  <c r="M52" i="4"/>
  <c r="K52" i="4"/>
  <c r="K62" i="4" s="1"/>
  <c r="I52" i="4"/>
  <c r="G52" i="4"/>
  <c r="M43" i="4"/>
  <c r="M44" i="4" s="1"/>
  <c r="K43" i="4"/>
  <c r="K44" i="4" s="1"/>
  <c r="I43" i="4"/>
  <c r="G43" i="4"/>
  <c r="M42" i="4"/>
  <c r="K42" i="4"/>
  <c r="I42" i="4"/>
  <c r="G42" i="4"/>
  <c r="M41" i="4"/>
  <c r="K41" i="4"/>
  <c r="I41" i="4"/>
  <c r="G41" i="4"/>
  <c r="K39" i="4"/>
  <c r="M38" i="4"/>
  <c r="K38" i="4"/>
  <c r="I38" i="4"/>
  <c r="I39" i="4" s="1"/>
  <c r="D14" i="3" s="1"/>
  <c r="G38" i="4"/>
  <c r="M37" i="4"/>
  <c r="M39" i="4" s="1"/>
  <c r="K37" i="4"/>
  <c r="I37" i="4"/>
  <c r="G37" i="4"/>
  <c r="M34" i="4"/>
  <c r="K34" i="4"/>
  <c r="I34" i="4"/>
  <c r="G34" i="4"/>
  <c r="M33" i="4"/>
  <c r="K33" i="4"/>
  <c r="I33" i="4"/>
  <c r="G33" i="4"/>
  <c r="M32" i="4"/>
  <c r="K32" i="4"/>
  <c r="I32" i="4"/>
  <c r="G32" i="4"/>
  <c r="M31" i="4"/>
  <c r="K31" i="4"/>
  <c r="I31" i="4"/>
  <c r="G31" i="4"/>
  <c r="M30" i="4"/>
  <c r="K30" i="4"/>
  <c r="I30" i="4"/>
  <c r="G30" i="4"/>
  <c r="M29" i="4"/>
  <c r="K29" i="4"/>
  <c r="I29" i="4"/>
  <c r="G29" i="4"/>
  <c r="M28" i="4"/>
  <c r="K28" i="4"/>
  <c r="I28" i="4"/>
  <c r="G28" i="4"/>
  <c r="M27" i="4"/>
  <c r="K27" i="4"/>
  <c r="I27" i="4"/>
  <c r="G27" i="4"/>
  <c r="M26" i="4"/>
  <c r="M35" i="4" s="1"/>
  <c r="K26" i="4"/>
  <c r="K35" i="4" s="1"/>
  <c r="I26" i="4"/>
  <c r="G26" i="4"/>
  <c r="M25" i="4"/>
  <c r="K25" i="4"/>
  <c r="I25" i="4"/>
  <c r="G25" i="4"/>
  <c r="M16" i="4"/>
  <c r="K16" i="4"/>
  <c r="I16" i="4"/>
  <c r="G16" i="4"/>
  <c r="M15" i="4"/>
  <c r="K15" i="4"/>
  <c r="I15" i="4"/>
  <c r="G15" i="4"/>
  <c r="A15" i="4"/>
  <c r="A16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7" i="4" s="1"/>
  <c r="A38" i="4" s="1"/>
  <c r="A41" i="4" s="1"/>
  <c r="A42" i="4" s="1"/>
  <c r="A43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16" i="4" s="1"/>
  <c r="M14" i="4"/>
  <c r="K14" i="4"/>
  <c r="I14" i="4"/>
  <c r="G14" i="4"/>
  <c r="A14" i="4"/>
  <c r="M13" i="4"/>
  <c r="K13" i="4"/>
  <c r="I13" i="4"/>
  <c r="G13" i="4"/>
  <c r="A13" i="4"/>
  <c r="M12" i="4"/>
  <c r="M17" i="4" s="1"/>
  <c r="K12" i="4"/>
  <c r="K17" i="4" s="1"/>
  <c r="I12" i="4"/>
  <c r="G12" i="4"/>
  <c r="G17" i="4" s="1"/>
  <c r="C9" i="3" s="1"/>
  <c r="I84" i="4" l="1"/>
  <c r="G108" i="4"/>
  <c r="G62" i="4"/>
  <c r="I62" i="4"/>
  <c r="D20" i="3" s="1"/>
  <c r="I44" i="4"/>
  <c r="D15" i="3" s="1"/>
  <c r="E15" i="3" s="1"/>
  <c r="G35" i="4"/>
  <c r="C13" i="3" s="1"/>
  <c r="C16" i="3" s="1"/>
  <c r="G44" i="4"/>
  <c r="C15" i="3" s="1"/>
  <c r="G39" i="4"/>
  <c r="C14" i="3" s="1"/>
  <c r="I17" i="4"/>
  <c r="D9" i="3" s="1"/>
  <c r="D10" i="3" s="1"/>
  <c r="I35" i="4"/>
  <c r="D13" i="3" s="1"/>
  <c r="E13" i="3" s="1"/>
  <c r="E14" i="3"/>
  <c r="E9" i="3"/>
  <c r="E10" i="3" s="1"/>
  <c r="C10" i="3"/>
  <c r="E23" i="3"/>
  <c r="E24" i="3" s="1"/>
  <c r="E19" i="2" s="1"/>
  <c r="C24" i="3"/>
  <c r="C19" i="3" l="1"/>
  <c r="C20" i="3" s="1"/>
  <c r="C26" i="3" s="1"/>
  <c r="E14" i="2" s="1"/>
  <c r="E16" i="3"/>
  <c r="E17" i="2" s="1"/>
  <c r="D16" i="3"/>
  <c r="D26" i="3" s="1"/>
  <c r="E15" i="2" s="1"/>
  <c r="E16" i="2"/>
  <c r="E19" i="3" l="1"/>
  <c r="E20" i="3" s="1"/>
  <c r="E18" i="2" s="1"/>
  <c r="E20" i="2" s="1"/>
  <c r="M18" i="2" s="1"/>
  <c r="E26" i="3" l="1"/>
  <c r="M19" i="2"/>
  <c r="M21" i="2"/>
  <c r="M22" i="2"/>
  <c r="M16" i="2"/>
  <c r="M20" i="2"/>
  <c r="M23" i="2"/>
  <c r="M26" i="2"/>
  <c r="M28" i="2"/>
  <c r="E27" i="2" s="1"/>
  <c r="M25" i="2"/>
  <c r="E24" i="2"/>
  <c r="M14" i="2"/>
  <c r="L119" i="4"/>
  <c r="M15" i="2"/>
  <c r="M17" i="2"/>
  <c r="E25" i="2" l="1"/>
  <c r="E26" i="2"/>
  <c r="E28" i="2" l="1"/>
  <c r="H35" i="2" s="1"/>
  <c r="H36" i="2" s="1"/>
  <c r="H39" i="2" s="1"/>
  <c r="E11" i="1" s="1"/>
  <c r="E12" i="1" s="1"/>
  <c r="D11" i="1" l="1"/>
  <c r="D12" i="1" s="1"/>
</calcChain>
</file>

<file path=xl/sharedStrings.xml><?xml version="1.0" encoding="utf-8"?>
<sst xmlns="http://schemas.openxmlformats.org/spreadsheetml/2006/main" count="548" uniqueCount="315">
  <si>
    <t>Stavba :  - Hydraulické zaregulování chladné vody pro klimatizační jednotky</t>
  </si>
  <si>
    <t>Cenová úroveň : 2023/I</t>
  </si>
  <si>
    <t>Objekt : SO-01 - D.1.4 Rozvody chladu</t>
  </si>
  <si>
    <t xml:space="preserve">Datum zpracování : </t>
  </si>
  <si>
    <t>POLOŽKOVÝ ROZPOČET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</si>
  <si>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</si>
  <si>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</si>
  <si>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</si>
  <si>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</si>
  <si>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</si>
  <si>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</si>
  <si>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</si>
  <si>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</si>
  <si>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</si>
  <si>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</si>
  <si>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</si>
  <si>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</si>
  <si>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</si>
  <si>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</si>
  <si>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</si>
  <si>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</si>
  <si>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</si>
  <si>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</si>
  <si>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</si>
  <si>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</si>
  <si>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</si>
  <si>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</si>
  <si>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Materiál</t>
  </si>
  <si>
    <t>10.</t>
  </si>
  <si>
    <t>11.</t>
  </si>
  <si>
    <t>Bourání</t>
  </si>
  <si>
    <t>12.</t>
  </si>
  <si>
    <t>13.</t>
  </si>
  <si>
    <t>HSV:</t>
  </si>
  <si>
    <t>oddíl 9</t>
  </si>
  <si>
    <t>Ostatní konstrukce a práce:</t>
  </si>
  <si>
    <t>C-900923601-1</t>
  </si>
  <si>
    <t>HZS Funkční zkouška</t>
  </si>
  <si>
    <t>HOD</t>
  </si>
  <si>
    <t>C-900923601-2</t>
  </si>
  <si>
    <t>HZS Demontáže stáv. zařízení vč. odvozu a likvidace</t>
  </si>
  <si>
    <t>C-900923601-3</t>
  </si>
  <si>
    <t>HZS Vypouštění a napouštění systému vč. odvzdušnění</t>
  </si>
  <si>
    <t>C-900923601-4</t>
  </si>
  <si>
    <t>HZS Hydronické zaregulování chlad. soustavy</t>
  </si>
  <si>
    <t>C-900923601-5</t>
  </si>
  <si>
    <t>HZS Výchozí revize elektro a tlak. nádob</t>
  </si>
  <si>
    <t>OSTATNÍ KONSTRUKCE A PRÁCE CELKEM</t>
  </si>
  <si>
    <t>PSV:</t>
  </si>
  <si>
    <t>oddíl 713</t>
  </si>
  <si>
    <t>Izolace tepelné:</t>
  </si>
  <si>
    <t>C-713463411-0</t>
  </si>
  <si>
    <t>IZOL TEP POTRUBI NAVLEKOVYMI POUZDRY</t>
  </si>
  <si>
    <t>M</t>
  </si>
  <si>
    <t>H-71345-0-1</t>
  </si>
  <si>
    <t>Izolace z kaučuk. trubic 22/13</t>
  </si>
  <si>
    <t>H-71345-0-2</t>
  </si>
  <si>
    <t>Izolace z kaučuk. trubic 28/13</t>
  </si>
  <si>
    <t>H-71345-0-3</t>
  </si>
  <si>
    <t>Izolace z kaučuk. trubic 42/19</t>
  </si>
  <si>
    <t>H-71345-0-4</t>
  </si>
  <si>
    <t>Izolace z kaučuk. trubic 60/19</t>
  </si>
  <si>
    <t>H-71345-0-5</t>
  </si>
  <si>
    <t>Izolace z kaučuk. trubic 160/25</t>
  </si>
  <si>
    <t>C-713492521-0</t>
  </si>
  <si>
    <t>IZOL POTR PAROT FOLIE</t>
  </si>
  <si>
    <t>M2</t>
  </si>
  <si>
    <t>H-71345-0-6</t>
  </si>
  <si>
    <t>Kaučukový samolepicí pás tl. 6 mm</t>
  </si>
  <si>
    <t>H-71345-0-7</t>
  </si>
  <si>
    <t>Kaučukový samolepicí pás tl. 25 mm</t>
  </si>
  <si>
    <t>H-71345-0-8</t>
  </si>
  <si>
    <t>Kaučukový samolepicí pás tl. 32 mm</t>
  </si>
  <si>
    <t>IZOLACE TEPELNÉ CELKEM</t>
  </si>
  <si>
    <t>oddíl 763</t>
  </si>
  <si>
    <t>Dřevostavby a konstrukce sádrokartonové:</t>
  </si>
  <si>
    <t>C-763130822-0</t>
  </si>
  <si>
    <t>DMTZ PODHLEDU Z LEP DESEK TL DO 12MM</t>
  </si>
  <si>
    <t>C-763130822-1</t>
  </si>
  <si>
    <t>Zpětná montáž podhledu z desek</t>
  </si>
  <si>
    <t>DŘEVOSTAVBY A KONSTR. SÁDROKARTONOVÉ CELKEM</t>
  </si>
  <si>
    <t>oddíl 783</t>
  </si>
  <si>
    <t>Nátěry:</t>
  </si>
  <si>
    <t>C-783222100-0</t>
  </si>
  <si>
    <t>NATER KDK SYNTETICKY 2x (potrubí DN 200)</t>
  </si>
  <si>
    <t>C-783424740-0</t>
  </si>
  <si>
    <t>NATER POTR SYNTET 50 ZAKLADNI</t>
  </si>
  <si>
    <t>C-783426760-0</t>
  </si>
  <si>
    <t>NATER POTR SYNTET 150 ZAKLADNI</t>
  </si>
  <si>
    <t>NÁTĚRY CELKEM</t>
  </si>
  <si>
    <t>INSTALACE:</t>
  </si>
  <si>
    <t>oddíl 732</t>
  </si>
  <si>
    <t>Strojovny ÚT:</t>
  </si>
  <si>
    <t>C-732111335-0</t>
  </si>
  <si>
    <t>TRUBK HRDLA ROZDEL BEZ PRIRUB DN 150</t>
  </si>
  <si>
    <t>KS</t>
  </si>
  <si>
    <t>C-732111339-0</t>
  </si>
  <si>
    <t>TRUBK HRDLA ROZDEL BEZ PRIRUB DN 200</t>
  </si>
  <si>
    <t>H-73211-1</t>
  </si>
  <si>
    <t>Automat s podtlakovým odplyněním do 220 m3, prac. přetl. 0,5-4,5 bar, P 1,1 kW vč. mtž a zprovoznění</t>
  </si>
  <si>
    <t>SOUB</t>
  </si>
  <si>
    <t>H-73211-2</t>
  </si>
  <si>
    <t>Tlaková exp. nádoba s membránou, PN 0,6 MPa, 50 l vč. mtž</t>
  </si>
  <si>
    <t>KUS</t>
  </si>
  <si>
    <t>H-73211-3</t>
  </si>
  <si>
    <t>Akumul. nádoba atyp, D 1,2 m, 3000 l, PN 0,6 MPa vč. mtž</t>
  </si>
  <si>
    <t>H-73211-4</t>
  </si>
  <si>
    <t>Hrdlo DN 150</t>
  </si>
  <si>
    <t>H-73211-5</t>
  </si>
  <si>
    <t>Hrdlo DN 200</t>
  </si>
  <si>
    <t>H-73211-6</t>
  </si>
  <si>
    <t>Návarek M 20x1,5</t>
  </si>
  <si>
    <t>H-73211-7</t>
  </si>
  <si>
    <t>Průlez D450</t>
  </si>
  <si>
    <t>C-998732101-0</t>
  </si>
  <si>
    <t>STROJOVNY UT PRESUN HMOT VYSKA -6M</t>
  </si>
  <si>
    <t>T</t>
  </si>
  <si>
    <t>STROJOVNY ÚT CELKEM</t>
  </si>
  <si>
    <t>oddíl 733</t>
  </si>
  <si>
    <t>Rozvody ÚT:</t>
  </si>
  <si>
    <t>C-733111114-0</t>
  </si>
  <si>
    <t>POTR OCEL ZAV BEZESV NORM KOTEL DN 20</t>
  </si>
  <si>
    <t>C-733111116-0</t>
  </si>
  <si>
    <t>POTR OCEL ZAV BEZESV NORM KOTEL DN 32</t>
  </si>
  <si>
    <t>C-733111117-0</t>
  </si>
  <si>
    <t>POTR OCEL ZAV BEZESV NORM KOTEL DN 40</t>
  </si>
  <si>
    <t>C-733113116-0</t>
  </si>
  <si>
    <t>PRIPL POTR ZAV ZA ZHOT PRIPOJKY DN 32</t>
  </si>
  <si>
    <t>C-733113117-0</t>
  </si>
  <si>
    <t>PRIPL POTR ZAV ZA ZHOT PRIPOJKY DN 40</t>
  </si>
  <si>
    <t>C-733121218-0</t>
  </si>
  <si>
    <t>POTR OCEL HLAD V KOTELNE D 57/2,9</t>
  </si>
  <si>
    <t>C-733121235-0</t>
  </si>
  <si>
    <t>POTR OCEL HLAD V KOTELNE D 159/4,5</t>
  </si>
  <si>
    <t>C-733121239-0</t>
  </si>
  <si>
    <t>POTR OCEL HLAD V KOTELNE D 219/6,3</t>
  </si>
  <si>
    <t>C-733123118-0</t>
  </si>
  <si>
    <t>PRIPL POTR HLAD ZH PRIPOJ D 57/2,9</t>
  </si>
  <si>
    <t>C-733141113-0</t>
  </si>
  <si>
    <t>SBERAC VZDUCHU JT 25 STOJ DN 65 0,63L</t>
  </si>
  <si>
    <t>C-733190107-0</t>
  </si>
  <si>
    <t>TLAKOVA ZKOUSKA POTR ZAVIT DN 40</t>
  </si>
  <si>
    <t>C-733190219-0</t>
  </si>
  <si>
    <t>TLAKOVA ZKOUSKA POTR HLAD D 60,3/3,9</t>
  </si>
  <si>
    <t>C-733190235-0</t>
  </si>
  <si>
    <t>TLAKOVA ZKOUSKA POTR HLAD D 159/4,6</t>
  </si>
  <si>
    <t>C-733190239-0</t>
  </si>
  <si>
    <t>TLAKOVA ZKOUSKA POTR HLAD D 219/6,3</t>
  </si>
  <si>
    <t>C-733222104-0</t>
  </si>
  <si>
    <t>POTR MED POLOT,PAJENI MEK D 22/1MM</t>
  </si>
  <si>
    <t>C-733223105-0</t>
  </si>
  <si>
    <t>POTR MED TVRDE,PAJENI MEK D 28/1,5MM</t>
  </si>
  <si>
    <t>C-733224204-0</t>
  </si>
  <si>
    <t>PRIPL KOTELNA POTRUBI MED D 22/1MM</t>
  </si>
  <si>
    <t>C-733224205-0</t>
  </si>
  <si>
    <t>PRIPL KOTELNA POTRUBI MED D 28/1,5MM</t>
  </si>
  <si>
    <t>C-733291101-0</t>
  </si>
  <si>
    <t>TLAK ZKOUSKA POTRUBI MED D 35/1,5MM</t>
  </si>
  <si>
    <t>C-998733103-0</t>
  </si>
  <si>
    <t>POTRUBI UT PRESUN HMOT VYSKA -24M</t>
  </si>
  <si>
    <t>ROZVODY ÚT CELKEM</t>
  </si>
  <si>
    <t>oddíl 734</t>
  </si>
  <si>
    <t>Armatury ÚT:</t>
  </si>
  <si>
    <t>C-734209103-0</t>
  </si>
  <si>
    <t>MTZ ARMATUR S 1 ZAVITEM DN 15</t>
  </si>
  <si>
    <t>H-734209103-1</t>
  </si>
  <si>
    <t>Vypouštěcí kulový kohout DN 15</t>
  </si>
  <si>
    <t>C-734209114-0</t>
  </si>
  <si>
    <t>MTZ ARMATUR SE 2 ZAVITY DN 20</t>
  </si>
  <si>
    <t>H-734209103-2</t>
  </si>
  <si>
    <t>Automat. regul. a vyvaž. ventil s lineární char., 210-1150 l/h, DN 20</t>
  </si>
  <si>
    <t>H-734209103-3</t>
  </si>
  <si>
    <t>Automat. regul. a vyvaž. ventil s EQM char., 200-975 l/h, DN 20</t>
  </si>
  <si>
    <t>H-734209103-4</t>
  </si>
  <si>
    <t>Servisní armatura expanzní nádoby, DN 20</t>
  </si>
  <si>
    <t>H-734209103-5</t>
  </si>
  <si>
    <t>Uzavírací kulový kohout DN 20</t>
  </si>
  <si>
    <t>C-734209115-0</t>
  </si>
  <si>
    <t>MTZ ARMATUR SE 2 ZAVITY DN 25</t>
  </si>
  <si>
    <t>H-734209103-6</t>
  </si>
  <si>
    <t>Automat. regul. a vyvaž. ventil s EQM char., 340-1750 l/h, DN 25</t>
  </si>
  <si>
    <t>H-734209103-7</t>
  </si>
  <si>
    <t>Uzavírací kulový kohout DN 25</t>
  </si>
  <si>
    <t>C-734209116-0</t>
  </si>
  <si>
    <t>MTZ ARMATUR SE 2 ZAVITY DN 32</t>
  </si>
  <si>
    <t>H-734209103-8</t>
  </si>
  <si>
    <t>Automat. regul. a vyvaž. ventil s EQM char., 720-3600 l/h, DN 32</t>
  </si>
  <si>
    <t>C-734209117-0</t>
  </si>
  <si>
    <t>MTZ ARMATUR SE 2 ZAVITY DN 40</t>
  </si>
  <si>
    <t>H-734209103-9</t>
  </si>
  <si>
    <t>Automat. regul. a vyvaž. ventil s EQM char., 1000-6500 l/h, DN 40</t>
  </si>
  <si>
    <t>C-734209118-0</t>
  </si>
  <si>
    <t>MTZ ARMATUR SE 2 ZAVITY DN 50</t>
  </si>
  <si>
    <t>H-734209103-10</t>
  </si>
  <si>
    <t>Automat. regul. a vyvaž. ventil s EQM char., 2150-11200 l/h, DN 50</t>
  </si>
  <si>
    <t>H-734209103-11</t>
  </si>
  <si>
    <t>Vyvažovací ventil bez vyp., 0-4,0 ot., Kvs 32,3, DN 50</t>
  </si>
  <si>
    <t>H-734209103-12</t>
  </si>
  <si>
    <t>Regulátor difer. tlaku, Kvm 24,4, DN 50</t>
  </si>
  <si>
    <t>C-734291971-0</t>
  </si>
  <si>
    <t>MTZ HLAVICE OVLAD TERMOSTATICKE</t>
  </si>
  <si>
    <t>H-734209103-13</t>
  </si>
  <si>
    <t>El. pohon 24 V, 0-10 V, zdvih 6,5 mm, 160 N</t>
  </si>
  <si>
    <t>H-734209103-14</t>
  </si>
  <si>
    <t>El. pohon 24 V, 0-10 V, zdvih 15 mm, 500 N</t>
  </si>
  <si>
    <t>H-734209103-15</t>
  </si>
  <si>
    <t>Termopohon, zdvih 4 mm</t>
  </si>
  <si>
    <t>ARMATURY ÚT CELKEM</t>
  </si>
  <si>
    <t>MONTÁŽNÍ PRÁCE:</t>
  </si>
  <si>
    <t>oddíl M21</t>
  </si>
  <si>
    <t>Montáže silnoproud:</t>
  </si>
  <si>
    <t>M-21-0</t>
  </si>
  <si>
    <t>Odpojení a nové napojení pohonů regul. ventilů na stáv. kabely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</si>
  <si>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</si>
  <si>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</si>
  <si>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</si>
  <si>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</si>
  <si>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</si>
  <si>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</si>
  <si>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</si>
  <si>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</si>
  <si>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Ostatní konstrukce a práce</t>
  </si>
  <si>
    <t>HSV CELKEM</t>
  </si>
  <si>
    <t>Izolace tepelné</t>
  </si>
  <si>
    <t>Dřevostavby a konstrukce sádrokartonové</t>
  </si>
  <si>
    <t>Nátěry</t>
  </si>
  <si>
    <t>PSV CELKEM</t>
  </si>
  <si>
    <t>Ústřední vytápění</t>
  </si>
  <si>
    <t>INSTALACE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</si>
  <si>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</si>
  <si>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</si>
  <si>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</si>
  <si>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</si>
  <si>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</si>
  <si>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</si>
  <si>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</si>
  <si>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</si>
  <si>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</si>
  <si>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>D.1.4 Rozvody chladu</t>
  </si>
  <si>
    <t/>
  </si>
  <si>
    <t>2023/I</t>
  </si>
  <si>
    <t>Kód stavby:</t>
  </si>
  <si>
    <t>Název stavby:</t>
  </si>
  <si>
    <t>SKP:</t>
  </si>
  <si>
    <t>Účelová M.J:</t>
  </si>
  <si>
    <t>Hydraulické zaregulování chladné vody pro klimatizační jednotky</t>
  </si>
  <si>
    <t>Projektant:</t>
  </si>
  <si>
    <t>Objednatel:</t>
  </si>
  <si>
    <t>Počet listů:</t>
  </si>
  <si>
    <t>Zpracovatel:</t>
  </si>
  <si>
    <t>R. Šelong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</si>
  <si>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</si>
  <si>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</si>
  <si>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</si>
  <si>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</si>
  <si>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</si>
  <si>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</si>
  <si>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</si>
  <si>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</si>
  <si>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</si>
  <si>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</si>
  <si>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</si>
  <si>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</si>
  <si>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</si>
  <si>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</si>
  <si>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</si>
  <si>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</si>
  <si>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</si>
  <si>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</si>
  <si>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</si>
  <si>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</si>
  <si>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</si>
  <si>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</si>
  <si>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</si>
  <si>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</si>
  <si>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</si>
  <si>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</si>
  <si>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</si>
  <si>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</si>
  <si>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</si>
  <si>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</si>
  <si>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</si>
  <si>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</si>
  <si>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</si>
  <si>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</si>
  <si>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</si>
  <si>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</si>
  <si>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</si>
  <si>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</si>
  <si>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</si>
  <si>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</si>
  <si>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</si>
  <si>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R. Šelongová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</si>
  <si>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</si>
  <si>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</si>
  <si>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</si>
  <si>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</si>
  <si>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</si>
  <si>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</si>
  <si>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</si>
  <si>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</si>
  <si>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</si>
  <si>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REKAPITULACE OBJEKTŮ STAVBY</t>
  </si>
  <si>
    <t xml:space="preserve">Kód stavby : </t>
  </si>
  <si>
    <t xml:space="preserve">Název stavby : </t>
  </si>
  <si>
    <t xml:space="preserve">Datum: </t>
  </si>
  <si>
    <t>Místo stavby:</t>
  </si>
  <si>
    <t>Nemocnice Havířov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</si>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</sst>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0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2" borderId="31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/>
    </xf>
    <xf numFmtId="0" fontId="1" fillId="2" borderId="38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40" xfId="0" applyFont="1" applyBorder="1"/>
    <xf numFmtId="0" fontId="5" fillId="0" borderId="41" xfId="0" applyFont="1" applyBorder="1"/>
    <xf numFmtId="0" fontId="5" fillId="0" borderId="43" xfId="0" applyFont="1" applyBorder="1"/>
    <xf numFmtId="0" fontId="5" fillId="0" borderId="44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5" xfId="0" applyFont="1" applyBorder="1"/>
    <xf numFmtId="0" fontId="5" fillId="0" borderId="32" xfId="0" applyFont="1" applyBorder="1"/>
    <xf numFmtId="0" fontId="5" fillId="0" borderId="46" xfId="0" applyFont="1" applyBorder="1"/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7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1" fillId="0" borderId="47" xfId="0" applyNumberFormat="1" applyFont="1" applyBorder="1" applyAlignment="1">
      <alignment vertical="center"/>
    </xf>
    <xf numFmtId="165" fontId="1" fillId="0" borderId="49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1" xfId="0" applyFont="1" applyFill="1" applyBorder="1"/>
    <xf numFmtId="0" fontId="5" fillId="2" borderId="52" xfId="0" applyFont="1" applyFill="1" applyBorder="1"/>
    <xf numFmtId="164" fontId="5" fillId="2" borderId="48" xfId="0" applyNumberFormat="1" applyFont="1" applyFill="1" applyBorder="1" applyAlignment="1">
      <alignment vertical="center"/>
    </xf>
    <xf numFmtId="165" fontId="5" fillId="2" borderId="48" xfId="0" applyNumberFormat="1" applyFont="1" applyFill="1" applyBorder="1" applyAlignment="1">
      <alignment vertical="center"/>
    </xf>
    <xf numFmtId="165" fontId="5" fillId="2" borderId="49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3" xfId="0" applyFont="1" applyFill="1" applyBorder="1" applyAlignment="1">
      <alignment horizontal="right" vertical="center"/>
    </xf>
    <xf numFmtId="0" fontId="5" fillId="2" borderId="53" xfId="0" applyFont="1" applyFill="1" applyBorder="1" applyAlignment="1">
      <alignment horizontal="left" vertical="center"/>
    </xf>
    <xf numFmtId="0" fontId="5" fillId="2" borderId="53" xfId="0" applyFont="1" applyFill="1" applyBorder="1"/>
    <xf numFmtId="0" fontId="5" fillId="2" borderId="54" xfId="0" applyFont="1" applyFill="1" applyBorder="1"/>
    <xf numFmtId="164" fontId="5" fillId="2" borderId="55" xfId="0" applyNumberFormat="1" applyFont="1" applyFill="1" applyBorder="1" applyAlignment="1">
      <alignment vertical="center"/>
    </xf>
    <xf numFmtId="0" fontId="5" fillId="2" borderId="56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5" xfId="0" applyNumberFormat="1" applyFont="1" applyFill="1" applyBorder="1" applyAlignment="1">
      <alignment vertical="center"/>
    </xf>
    <xf numFmtId="165" fontId="5" fillId="2" borderId="57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0" fontId="5" fillId="2" borderId="59" xfId="0" applyFont="1" applyFill="1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1" xfId="0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34" xfId="0" applyFont="1" applyBorder="1"/>
    <xf numFmtId="0" fontId="4" fillId="0" borderId="33" xfId="0" applyFont="1" applyBorder="1"/>
    <xf numFmtId="0" fontId="5" fillId="0" borderId="3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7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71" xfId="0" applyNumberFormat="1" applyFont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3" xfId="0" applyNumberFormat="1" applyFont="1" applyFill="1" applyBorder="1" applyAlignment="1">
      <alignment vertical="center"/>
    </xf>
    <xf numFmtId="0" fontId="0" fillId="0" borderId="74" xfId="0" applyBorder="1" applyAlignment="1">
      <alignment horizontal="left" vertical="center"/>
    </xf>
    <xf numFmtId="49" fontId="0" fillId="0" borderId="71" xfId="0" applyNumberFormat="1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36" xfId="0" applyBorder="1" applyAlignment="1">
      <alignment vertical="center"/>
    </xf>
    <xf numFmtId="3" fontId="0" fillId="0" borderId="36" xfId="0" applyNumberFormat="1" applyBorder="1" applyAlignment="1">
      <alignment vertical="center"/>
    </xf>
    <xf numFmtId="0" fontId="0" fillId="0" borderId="67" xfId="0" applyBorder="1" applyAlignment="1">
      <alignment vertical="center"/>
    </xf>
    <xf numFmtId="4" fontId="0" fillId="0" borderId="78" xfId="0" applyNumberFormat="1" applyBorder="1" applyAlignment="1">
      <alignment horizontal="right" vertical="center"/>
    </xf>
    <xf numFmtId="0" fontId="0" fillId="0" borderId="67" xfId="0" applyBorder="1" applyAlignment="1">
      <alignment horizontal="center" vertical="center"/>
    </xf>
    <xf numFmtId="4" fontId="0" fillId="0" borderId="28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66" xfId="0" applyBorder="1" applyAlignment="1">
      <alignment vertical="center"/>
    </xf>
    <xf numFmtId="3" fontId="0" fillId="0" borderId="81" xfId="0" applyNumberFormat="1" applyBorder="1" applyAlignment="1">
      <alignment horizontal="right" vertical="center"/>
    </xf>
    <xf numFmtId="3" fontId="0" fillId="0" borderId="82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83" xfId="0" applyBorder="1" applyAlignment="1">
      <alignment vertical="center"/>
    </xf>
    <xf numFmtId="0" fontId="0" fillId="0" borderId="90" xfId="0" applyBorder="1" applyAlignment="1">
      <alignment vertical="center"/>
    </xf>
    <xf numFmtId="0" fontId="9" fillId="0" borderId="0" xfId="0" applyFont="1"/>
    <xf numFmtId="0" fontId="9" fillId="2" borderId="91" xfId="0" applyFont="1" applyFill="1" applyBorder="1" applyAlignment="1">
      <alignment horizontal="left" vertical="center"/>
    </xf>
    <xf numFmtId="0" fontId="0" fillId="0" borderId="39" xfId="0" applyBorder="1" applyAlignment="1">
      <alignment vertical="center"/>
    </xf>
    <xf numFmtId="0" fontId="0" fillId="0" borderId="9" xfId="0" applyBorder="1" applyAlignment="1">
      <alignment vertical="center"/>
    </xf>
    <xf numFmtId="49" fontId="0" fillId="2" borderId="50" xfId="0" applyNumberForma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vertical="center" wrapText="1"/>
    </xf>
    <xf numFmtId="0" fontId="0" fillId="0" borderId="58" xfId="0" applyBorder="1" applyAlignment="1">
      <alignment horizontal="center" vertical="center"/>
    </xf>
    <xf numFmtId="3" fontId="0" fillId="0" borderId="30" xfId="0" applyNumberFormat="1" applyBorder="1" applyAlignment="1">
      <alignment horizontal="right" vertical="center"/>
    </xf>
    <xf numFmtId="3" fontId="0" fillId="0" borderId="36" xfId="0" applyNumberFormat="1" applyBorder="1" applyAlignment="1">
      <alignment horizontal="right" vertical="center"/>
    </xf>
    <xf numFmtId="3" fontId="9" fillId="2" borderId="60" xfId="0" applyNumberFormat="1" applyFont="1" applyFill="1" applyBorder="1" applyAlignment="1">
      <alignment horizontal="right" vertical="center"/>
    </xf>
    <xf numFmtId="3" fontId="9" fillId="2" borderId="62" xfId="0" applyNumberFormat="1" applyFont="1" applyFill="1" applyBorder="1" applyAlignment="1">
      <alignment horizontal="right" vertical="center"/>
    </xf>
    <xf numFmtId="49" fontId="0" fillId="0" borderId="28" xfId="0" applyNumberFormat="1" applyBorder="1" applyAlignment="1">
      <alignment vertical="center"/>
    </xf>
    <xf numFmtId="0" fontId="0" fillId="0" borderId="1" xfId="0" applyBorder="1"/>
    <xf numFmtId="0" fontId="0" fillId="0" borderId="36" xfId="0" applyBorder="1"/>
    <xf numFmtId="0" fontId="8" fillId="0" borderId="5" xfId="0" applyFont="1" applyBorder="1" applyAlignment="1">
      <alignment horizontal="center" vertical="center"/>
    </xf>
    <xf numFmtId="0" fontId="0" fillId="0" borderId="2" xfId="0" applyBorder="1"/>
    <xf numFmtId="0" fontId="0" fillId="0" borderId="9" xfId="0" applyBorder="1"/>
    <xf numFmtId="0" fontId="9" fillId="2" borderId="20" xfId="0" applyFont="1" applyFill="1" applyBorder="1" applyAlignment="1">
      <alignment horizontal="left" vertical="center"/>
    </xf>
    <xf numFmtId="0" fontId="0" fillId="0" borderId="61" xfId="0" applyBorder="1"/>
    <xf numFmtId="0" fontId="0" fillId="0" borderId="72" xfId="0" applyBorder="1"/>
    <xf numFmtId="0" fontId="7" fillId="0" borderId="14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 applyAlignment="1">
      <alignment vertical="center"/>
    </xf>
    <xf numFmtId="0" fontId="0" fillId="0" borderId="7" xfId="0" applyBorder="1"/>
    <xf numFmtId="49" fontId="0" fillId="2" borderId="4" xfId="0" applyNumberForma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23" xfId="0" applyBorder="1" applyAlignment="1">
      <alignment horizontal="left" vertical="center"/>
    </xf>
    <xf numFmtId="0" fontId="0" fillId="0" borderId="58" xfId="0" applyBorder="1"/>
    <xf numFmtId="0" fontId="0" fillId="0" borderId="28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12" xfId="0" applyBorder="1"/>
    <xf numFmtId="0" fontId="0" fillId="0" borderId="75" xfId="0" applyBorder="1"/>
    <xf numFmtId="49" fontId="0" fillId="0" borderId="53" xfId="0" applyNumberFormat="1" applyBorder="1" applyAlignment="1">
      <alignment horizontal="center" vertical="center"/>
    </xf>
    <xf numFmtId="49" fontId="0" fillId="2" borderId="53" xfId="0" applyNumberForma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5" xfId="0" applyBorder="1" applyAlignment="1">
      <alignment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77" xfId="0" applyBorder="1"/>
    <xf numFmtId="0" fontId="0" fillId="0" borderId="78" xfId="0" applyBorder="1" applyAlignment="1">
      <alignment horizontal="left" vertical="center"/>
    </xf>
    <xf numFmtId="0" fontId="0" fillId="0" borderId="67" xfId="0" applyBorder="1"/>
    <xf numFmtId="49" fontId="0" fillId="0" borderId="67" xfId="0" applyNumberFormat="1" applyBorder="1" applyAlignment="1">
      <alignment horizontal="right" vertical="center"/>
    </xf>
    <xf numFmtId="0" fontId="0" fillId="0" borderId="68" xfId="0" applyBorder="1"/>
    <xf numFmtId="49" fontId="0" fillId="0" borderId="1" xfId="0" applyNumberFormat="1" applyBorder="1" applyAlignment="1">
      <alignment horizontal="left" vertical="center"/>
    </xf>
    <xf numFmtId="49" fontId="0" fillId="0" borderId="18" xfId="0" applyNumberFormat="1" applyBorder="1" applyAlignment="1">
      <alignment horizontal="left" vertical="center"/>
    </xf>
    <xf numFmtId="0" fontId="0" fillId="0" borderId="15" xfId="0" applyBorder="1"/>
    <xf numFmtId="0" fontId="0" fillId="0" borderId="66" xfId="0" applyBorder="1" applyAlignment="1">
      <alignment horizontal="left" vertical="center"/>
    </xf>
    <xf numFmtId="49" fontId="0" fillId="0" borderId="67" xfId="0" applyNumberFormat="1" applyBorder="1" applyAlignment="1">
      <alignment horizontal="left" vertical="center"/>
    </xf>
    <xf numFmtId="0" fontId="0" fillId="0" borderId="76" xfId="0" applyBorder="1"/>
    <xf numFmtId="0" fontId="0" fillId="0" borderId="78" xfId="0" applyBorder="1" applyAlignment="1">
      <alignment vertical="center"/>
    </xf>
    <xf numFmtId="3" fontId="0" fillId="0" borderId="78" xfId="0" applyNumberFormat="1" applyBorder="1" applyAlignment="1">
      <alignment horizontal="right" vertical="center"/>
    </xf>
    <xf numFmtId="0" fontId="8" fillId="0" borderId="20" xfId="0" applyFont="1" applyBorder="1" applyAlignment="1">
      <alignment horizontal="center" vertical="center"/>
    </xf>
    <xf numFmtId="0" fontId="0" fillId="0" borderId="62" xfId="0" applyBorder="1"/>
    <xf numFmtId="0" fontId="3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35" xfId="0" applyBorder="1"/>
    <xf numFmtId="0" fontId="0" fillId="0" borderId="24" xfId="0" applyBorder="1" applyAlignment="1">
      <alignment vertical="center"/>
    </xf>
    <xf numFmtId="0" fontId="0" fillId="0" borderId="79" xfId="0" applyBorder="1"/>
    <xf numFmtId="0" fontId="0" fillId="0" borderId="66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83" xfId="0" applyBorder="1"/>
    <xf numFmtId="0" fontId="3" fillId="0" borderId="85" xfId="0" applyFont="1" applyBorder="1" applyAlignment="1">
      <alignment horizontal="center" vertical="center"/>
    </xf>
    <xf numFmtId="0" fontId="0" fillId="0" borderId="86" xfId="0" applyBorder="1"/>
    <xf numFmtId="0" fontId="0" fillId="0" borderId="89" xfId="0" applyBorder="1"/>
    <xf numFmtId="0" fontId="3" fillId="0" borderId="87" xfId="0" applyFont="1" applyBorder="1" applyAlignment="1">
      <alignment horizontal="center" vertical="center"/>
    </xf>
    <xf numFmtId="0" fontId="0" fillId="0" borderId="88" xfId="0" applyBorder="1"/>
    <xf numFmtId="49" fontId="0" fillId="0" borderId="23" xfId="0" applyNumberFormat="1" applyBorder="1" applyAlignment="1">
      <alignment vertical="center"/>
    </xf>
    <xf numFmtId="0" fontId="0" fillId="0" borderId="80" xfId="0" applyBorder="1"/>
    <xf numFmtId="3" fontId="0" fillId="0" borderId="28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5" xfId="0" applyBorder="1" applyAlignment="1">
      <alignment vertical="center"/>
    </xf>
    <xf numFmtId="164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right" vertical="center"/>
    </xf>
    <xf numFmtId="164" fontId="0" fillId="0" borderId="78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/>
    <xf numFmtId="0" fontId="0" fillId="0" borderId="84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4" xfId="0" applyBorder="1" applyAlignment="1">
      <alignment vertical="center"/>
    </xf>
    <xf numFmtId="49" fontId="9" fillId="2" borderId="16" xfId="0" applyNumberFormat="1" applyFont="1" applyFill="1" applyBorder="1" applyAlignment="1">
      <alignment horizontal="left" vertical="center"/>
    </xf>
    <xf numFmtId="0" fontId="9" fillId="0" borderId="69" xfId="0" applyFont="1" applyBorder="1"/>
    <xf numFmtId="3" fontId="9" fillId="2" borderId="69" xfId="0" applyNumberFormat="1" applyFont="1" applyFill="1" applyBorder="1" applyAlignment="1">
      <alignment horizontal="right" vertical="center"/>
    </xf>
    <xf numFmtId="0" fontId="0" fillId="0" borderId="69" xfId="0" applyBorder="1"/>
    <xf numFmtId="0" fontId="0" fillId="0" borderId="67" xfId="0" applyBorder="1" applyAlignment="1">
      <alignment horizontal="right" vertical="center"/>
    </xf>
    <xf numFmtId="0" fontId="1" fillId="0" borderId="39" xfId="0" applyFont="1" applyBorder="1" applyAlignment="1">
      <alignment horizontal="center" vertical="center"/>
    </xf>
    <xf numFmtId="0" fontId="0" fillId="0" borderId="64" xfId="0" applyBorder="1"/>
    <xf numFmtId="0" fontId="1" fillId="0" borderId="42" xfId="0" applyFont="1" applyBorder="1" applyAlignment="1">
      <alignment horizontal="center" vertical="center"/>
    </xf>
    <xf numFmtId="0" fontId="0" fillId="0" borderId="63" xfId="0" applyBorder="1"/>
    <xf numFmtId="0" fontId="1" fillId="0" borderId="3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/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06FC8-3CC4-4A13-BAB3-C802AF627210}">
  <dimension ref="A1:E12"/>
  <sheetViews>
    <sheetView workbookViewId="0">
      <selection activeCell="E12" sqref="E12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28515625" customWidth="1"/>
    <col min="5" max="5" width="13.42578125" customWidth="1"/>
  </cols>
  <sheetData>
    <row r="1" spans="1:5" ht="28.5" customHeight="1" thickBot="1" x14ac:dyDescent="0.25">
      <c r="A1" s="137" t="s">
        <v>302</v>
      </c>
      <c r="B1" s="138"/>
      <c r="C1" s="138"/>
      <c r="D1" s="138"/>
      <c r="E1" s="138"/>
    </row>
    <row r="2" spans="1:5" ht="12.95" customHeight="1" x14ac:dyDescent="0.2">
      <c r="A2" s="112" t="s">
        <v>303</v>
      </c>
      <c r="B2" s="139" t="s">
        <v>304</v>
      </c>
      <c r="C2" s="132"/>
      <c r="D2" s="140"/>
      <c r="E2" s="113" t="s">
        <v>305</v>
      </c>
    </row>
    <row r="3" spans="1:5" ht="25.5" customHeight="1" x14ac:dyDescent="0.2">
      <c r="A3" s="114" t="s">
        <v>239</v>
      </c>
      <c r="B3" s="141" t="s">
        <v>245</v>
      </c>
      <c r="C3" s="142"/>
      <c r="D3" s="143"/>
      <c r="E3" s="115" t="s">
        <v>239</v>
      </c>
    </row>
    <row r="4" spans="1:5" ht="12.95" customHeight="1" x14ac:dyDescent="0.2">
      <c r="A4" s="102" t="s">
        <v>306</v>
      </c>
      <c r="B4" s="128" t="s">
        <v>307</v>
      </c>
      <c r="C4" s="129"/>
      <c r="D4" s="129"/>
      <c r="E4" s="130"/>
    </row>
    <row r="5" spans="1:5" ht="12.95" customHeight="1" x14ac:dyDescent="0.2">
      <c r="A5" s="102" t="s">
        <v>246</v>
      </c>
      <c r="B5" s="128" t="s">
        <v>250</v>
      </c>
      <c r="C5" s="129"/>
      <c r="D5" s="129"/>
      <c r="E5" s="130"/>
    </row>
    <row r="6" spans="1:5" ht="12.95" customHeight="1" x14ac:dyDescent="0.2">
      <c r="A6" s="102" t="s">
        <v>247</v>
      </c>
      <c r="B6" s="128" t="s">
        <v>239</v>
      </c>
      <c r="C6" s="129"/>
      <c r="D6" s="129"/>
      <c r="E6" s="130"/>
    </row>
    <row r="7" spans="1:5" ht="12.95" customHeight="1" x14ac:dyDescent="0.2">
      <c r="A7" s="102" t="s">
        <v>249</v>
      </c>
      <c r="B7" s="128" t="s">
        <v>239</v>
      </c>
      <c r="C7" s="129"/>
      <c r="D7" s="129"/>
      <c r="E7" s="130"/>
    </row>
    <row r="8" spans="1:5" ht="12.95" customHeight="1" thickBot="1" x14ac:dyDescent="0.25">
      <c r="A8" s="102" t="s">
        <v>254</v>
      </c>
      <c r="B8" s="128" t="s">
        <v>239</v>
      </c>
      <c r="C8" s="129"/>
      <c r="D8" s="129"/>
      <c r="E8" s="130"/>
    </row>
    <row r="9" spans="1:5" ht="28.5" customHeight="1" thickBot="1" x14ac:dyDescent="0.25">
      <c r="A9" s="131" t="s">
        <v>308</v>
      </c>
      <c r="B9" s="132"/>
      <c r="C9" s="132"/>
      <c r="D9" s="132"/>
      <c r="E9" s="133"/>
    </row>
    <row r="10" spans="1:5" ht="28.5" customHeight="1" x14ac:dyDescent="0.2">
      <c r="A10" s="116" t="s">
        <v>309</v>
      </c>
      <c r="B10" s="117" t="s">
        <v>310</v>
      </c>
      <c r="C10" s="118" t="s">
        <v>311</v>
      </c>
      <c r="D10" s="119" t="s">
        <v>312</v>
      </c>
      <c r="E10" s="120" t="s">
        <v>313</v>
      </c>
    </row>
    <row r="11" spans="1:5" ht="13.5" thickBot="1" x14ac:dyDescent="0.25">
      <c r="A11" s="121" t="s">
        <v>237</v>
      </c>
      <c r="B11" s="122" t="s">
        <v>238</v>
      </c>
      <c r="C11" s="123"/>
      <c r="D11" s="124">
        <f>'KRYCÍ LIST'!E28</f>
        <v>0</v>
      </c>
      <c r="E11" s="125">
        <f>'KRYCÍ LIST'!H39</f>
        <v>0</v>
      </c>
    </row>
    <row r="12" spans="1:5" ht="19.5" customHeight="1" thickBot="1" x14ac:dyDescent="0.25">
      <c r="A12" s="134" t="s">
        <v>314</v>
      </c>
      <c r="B12" s="135"/>
      <c r="C12" s="136"/>
      <c r="D12" s="126">
        <f>SUM(D11:D11)</f>
        <v>0</v>
      </c>
      <c r="E12" s="127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49019-EC9B-4D81-B3D0-53BD8221CB21}">
  <dimension ref="A1:M41"/>
  <sheetViews>
    <sheetView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154" t="s">
        <v>232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9.9499999999999993" customHeight="1" thickBo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3" ht="12.95" customHeight="1" x14ac:dyDescent="0.2">
      <c r="A3" s="156" t="s">
        <v>233</v>
      </c>
      <c r="B3" s="132"/>
      <c r="C3" s="132"/>
      <c r="D3" s="140"/>
      <c r="E3" s="157" t="s">
        <v>234</v>
      </c>
      <c r="F3" s="132"/>
      <c r="G3" s="132"/>
      <c r="H3" s="132"/>
      <c r="I3" s="132"/>
      <c r="J3" s="140"/>
      <c r="K3" s="157" t="s">
        <v>235</v>
      </c>
      <c r="L3" s="140"/>
      <c r="M3" s="92" t="s">
        <v>236</v>
      </c>
    </row>
    <row r="4" spans="1:13" ht="12.95" customHeight="1" x14ac:dyDescent="0.2">
      <c r="A4" s="147" t="s">
        <v>237</v>
      </c>
      <c r="B4" s="148"/>
      <c r="C4" s="148"/>
      <c r="D4" s="149"/>
      <c r="E4" s="151" t="s">
        <v>238</v>
      </c>
      <c r="F4" s="152"/>
      <c r="G4" s="152"/>
      <c r="H4" s="152"/>
      <c r="I4" s="152"/>
      <c r="J4" s="153"/>
      <c r="K4" s="150" t="s">
        <v>239</v>
      </c>
      <c r="L4" s="149"/>
      <c r="M4" s="93" t="s">
        <v>240</v>
      </c>
    </row>
    <row r="5" spans="1:13" ht="12.95" customHeight="1" x14ac:dyDescent="0.2">
      <c r="A5" s="144" t="s">
        <v>241</v>
      </c>
      <c r="B5" s="129"/>
      <c r="C5" s="129"/>
      <c r="D5" s="145"/>
      <c r="E5" s="146" t="s">
        <v>242</v>
      </c>
      <c r="F5" s="129"/>
      <c r="G5" s="129"/>
      <c r="H5" s="129"/>
      <c r="I5" s="129"/>
      <c r="J5" s="145"/>
      <c r="K5" s="146" t="s">
        <v>243</v>
      </c>
      <c r="L5" s="145"/>
      <c r="M5" s="94" t="s">
        <v>244</v>
      </c>
    </row>
    <row r="6" spans="1:13" ht="25.5" customHeight="1" x14ac:dyDescent="0.2">
      <c r="A6" s="147" t="s">
        <v>239</v>
      </c>
      <c r="B6" s="148"/>
      <c r="C6" s="148"/>
      <c r="D6" s="149"/>
      <c r="E6" s="151" t="s">
        <v>245</v>
      </c>
      <c r="F6" s="152"/>
      <c r="G6" s="152"/>
      <c r="H6" s="152"/>
      <c r="I6" s="152"/>
      <c r="J6" s="153"/>
      <c r="K6" s="150" t="s">
        <v>239</v>
      </c>
      <c r="L6" s="149"/>
      <c r="M6" s="93" t="s">
        <v>239</v>
      </c>
    </row>
    <row r="7" spans="1:13" ht="12.95" customHeight="1" x14ac:dyDescent="0.2">
      <c r="A7" s="167" t="s">
        <v>246</v>
      </c>
      <c r="B7" s="161"/>
      <c r="C7" s="161"/>
      <c r="D7" s="168" t="s">
        <v>250</v>
      </c>
      <c r="E7" s="161"/>
      <c r="F7" s="161"/>
      <c r="G7" s="169"/>
      <c r="H7" s="160" t="s">
        <v>251</v>
      </c>
      <c r="I7" s="161"/>
      <c r="J7" s="161"/>
      <c r="K7" s="161"/>
      <c r="L7" s="161"/>
      <c r="M7" s="95"/>
    </row>
    <row r="8" spans="1:13" ht="12.95" customHeight="1" x14ac:dyDescent="0.2">
      <c r="A8" s="167" t="s">
        <v>247</v>
      </c>
      <c r="B8" s="161"/>
      <c r="C8" s="161"/>
      <c r="D8" s="168" t="s">
        <v>239</v>
      </c>
      <c r="E8" s="161"/>
      <c r="F8" s="161"/>
      <c r="G8" s="169"/>
      <c r="H8" s="160" t="s">
        <v>252</v>
      </c>
      <c r="I8" s="161"/>
      <c r="J8" s="161"/>
      <c r="K8" s="161"/>
      <c r="L8" s="161"/>
      <c r="M8" s="96" t="str">
        <f>IF(M7=0,"",E28/M7)</f>
        <v/>
      </c>
    </row>
    <row r="9" spans="1:13" ht="12.95" customHeight="1" x14ac:dyDescent="0.2">
      <c r="A9" s="167" t="s">
        <v>248</v>
      </c>
      <c r="B9" s="161"/>
      <c r="C9" s="161"/>
      <c r="D9" s="168" t="s">
        <v>239</v>
      </c>
      <c r="E9" s="161"/>
      <c r="F9" s="161"/>
      <c r="G9" s="169"/>
      <c r="H9" s="160" t="s">
        <v>253</v>
      </c>
      <c r="I9" s="161"/>
      <c r="J9" s="161"/>
      <c r="K9" s="162" t="s">
        <v>239</v>
      </c>
      <c r="L9" s="161"/>
      <c r="M9" s="163"/>
    </row>
    <row r="10" spans="1:13" ht="12.95" customHeight="1" x14ac:dyDescent="0.2">
      <c r="A10" s="144" t="s">
        <v>249</v>
      </c>
      <c r="B10" s="129"/>
      <c r="C10" s="129"/>
      <c r="D10" s="164" t="s">
        <v>239</v>
      </c>
      <c r="E10" s="129"/>
      <c r="F10" s="129"/>
      <c r="G10" s="145"/>
      <c r="H10" s="146" t="s">
        <v>254</v>
      </c>
      <c r="I10" s="129"/>
      <c r="J10" s="164" t="s">
        <v>239</v>
      </c>
      <c r="K10" s="129"/>
      <c r="L10" s="129"/>
      <c r="M10" s="130"/>
    </row>
    <row r="11" spans="1:13" ht="12.95" customHeight="1" thickBot="1" x14ac:dyDescent="0.25">
      <c r="A11" s="158" t="s">
        <v>239</v>
      </c>
      <c r="B11" s="138"/>
      <c r="C11" s="138"/>
      <c r="D11" s="138"/>
      <c r="E11" s="138"/>
      <c r="F11" s="138"/>
      <c r="G11" s="159"/>
      <c r="H11" s="165" t="s">
        <v>239</v>
      </c>
      <c r="I11" s="138"/>
      <c r="J11" s="138"/>
      <c r="K11" s="138"/>
      <c r="L11" s="138"/>
      <c r="M11" s="166"/>
    </row>
    <row r="12" spans="1:13" ht="28.5" customHeight="1" thickBot="1" x14ac:dyDescent="0.25">
      <c r="A12" s="172" t="s">
        <v>255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73"/>
    </row>
    <row r="13" spans="1:13" ht="12.95" customHeight="1" x14ac:dyDescent="0.2">
      <c r="A13" s="174" t="s">
        <v>256</v>
      </c>
      <c r="B13" s="175"/>
      <c r="C13" s="175"/>
      <c r="D13" s="175"/>
      <c r="E13" s="175"/>
      <c r="F13" s="175"/>
      <c r="G13" s="174" t="s">
        <v>257</v>
      </c>
      <c r="H13" s="175"/>
      <c r="I13" s="175"/>
      <c r="J13" s="175"/>
      <c r="K13" s="175"/>
      <c r="L13" s="175"/>
      <c r="M13" s="176"/>
    </row>
    <row r="14" spans="1:13" ht="12.95" customHeight="1" x14ac:dyDescent="0.2">
      <c r="A14" s="177"/>
      <c r="B14" s="160" t="s">
        <v>258</v>
      </c>
      <c r="C14" s="161"/>
      <c r="D14" s="169"/>
      <c r="E14" s="171">
        <f>REKAPITULACE!C26</f>
        <v>0</v>
      </c>
      <c r="F14" s="161"/>
      <c r="G14" s="179" t="s">
        <v>273</v>
      </c>
      <c r="H14" s="180"/>
      <c r="I14" s="180"/>
      <c r="J14" s="181"/>
      <c r="K14" s="98"/>
      <c r="L14" s="99" t="s">
        <v>274</v>
      </c>
      <c r="M14" s="104">
        <f>E20*K14/100</f>
        <v>0</v>
      </c>
    </row>
    <row r="15" spans="1:13" ht="12.95" customHeight="1" x14ac:dyDescent="0.2">
      <c r="A15" s="178"/>
      <c r="B15" s="160" t="s">
        <v>259</v>
      </c>
      <c r="C15" s="161"/>
      <c r="D15" s="169"/>
      <c r="E15" s="171">
        <f>REKAPITULACE!D26</f>
        <v>0</v>
      </c>
      <c r="F15" s="161"/>
      <c r="G15" s="179" t="s">
        <v>275</v>
      </c>
      <c r="H15" s="180"/>
      <c r="I15" s="180"/>
      <c r="J15" s="181"/>
      <c r="K15" s="98"/>
      <c r="L15" s="99" t="s">
        <v>274</v>
      </c>
      <c r="M15" s="104">
        <f>E20*K15/100</f>
        <v>0</v>
      </c>
    </row>
    <row r="16" spans="1:13" ht="12.95" customHeight="1" x14ac:dyDescent="0.2">
      <c r="A16" s="103" t="s">
        <v>260</v>
      </c>
      <c r="B16" s="170" t="s">
        <v>261</v>
      </c>
      <c r="C16" s="161"/>
      <c r="D16" s="169"/>
      <c r="E16" s="171">
        <f>REKAPITULACE!E10</f>
        <v>0</v>
      </c>
      <c r="F16" s="161"/>
      <c r="G16" s="179" t="s">
        <v>276</v>
      </c>
      <c r="H16" s="180"/>
      <c r="I16" s="180"/>
      <c r="J16" s="181"/>
      <c r="K16" s="98"/>
      <c r="L16" s="99" t="s">
        <v>274</v>
      </c>
      <c r="M16" s="104">
        <f>E20*K16/100</f>
        <v>0</v>
      </c>
    </row>
    <row r="17" spans="1:13" ht="12.95" customHeight="1" x14ac:dyDescent="0.2">
      <c r="A17" s="103" t="s">
        <v>262</v>
      </c>
      <c r="B17" s="170" t="s">
        <v>263</v>
      </c>
      <c r="C17" s="161"/>
      <c r="D17" s="169"/>
      <c r="E17" s="171">
        <f>REKAPITULACE!E16</f>
        <v>0</v>
      </c>
      <c r="F17" s="161"/>
      <c r="G17" s="179" t="s">
        <v>277</v>
      </c>
      <c r="H17" s="180"/>
      <c r="I17" s="180"/>
      <c r="J17" s="181"/>
      <c r="K17" s="98"/>
      <c r="L17" s="99" t="s">
        <v>274</v>
      </c>
      <c r="M17" s="104">
        <f>E20*K17/100</f>
        <v>0</v>
      </c>
    </row>
    <row r="18" spans="1:13" ht="12.95" customHeight="1" x14ac:dyDescent="0.2">
      <c r="A18" s="103" t="s">
        <v>264</v>
      </c>
      <c r="B18" s="170" t="s">
        <v>265</v>
      </c>
      <c r="C18" s="161"/>
      <c r="D18" s="169"/>
      <c r="E18" s="171">
        <f>REKAPITULACE!E20</f>
        <v>0</v>
      </c>
      <c r="F18" s="161"/>
      <c r="G18" s="179" t="s">
        <v>278</v>
      </c>
      <c r="H18" s="180"/>
      <c r="I18" s="180"/>
      <c r="J18" s="181"/>
      <c r="K18" s="98"/>
      <c r="L18" s="99" t="s">
        <v>274</v>
      </c>
      <c r="M18" s="104">
        <f>E20*K18/100</f>
        <v>0</v>
      </c>
    </row>
    <row r="19" spans="1:13" ht="12.95" customHeight="1" x14ac:dyDescent="0.2">
      <c r="A19" s="103" t="s">
        <v>266</v>
      </c>
      <c r="B19" s="170" t="s">
        <v>267</v>
      </c>
      <c r="C19" s="161"/>
      <c r="D19" s="169"/>
      <c r="E19" s="171">
        <f>REKAPITULACE!E24</f>
        <v>0</v>
      </c>
      <c r="F19" s="161"/>
      <c r="G19" s="179" t="s">
        <v>279</v>
      </c>
      <c r="H19" s="180"/>
      <c r="I19" s="180"/>
      <c r="J19" s="181"/>
      <c r="K19" s="98"/>
      <c r="L19" s="99" t="s">
        <v>274</v>
      </c>
      <c r="M19" s="104">
        <f>E20*K19/100</f>
        <v>0</v>
      </c>
    </row>
    <row r="20" spans="1:13" ht="12.95" customHeight="1" x14ac:dyDescent="0.2">
      <c r="A20" s="179" t="s">
        <v>268</v>
      </c>
      <c r="B20" s="180"/>
      <c r="C20" s="180"/>
      <c r="D20" s="181"/>
      <c r="E20" s="171">
        <f>SUM(E16:E19)</f>
        <v>0</v>
      </c>
      <c r="F20" s="161"/>
      <c r="G20" s="179" t="s">
        <v>280</v>
      </c>
      <c r="H20" s="180"/>
      <c r="I20" s="180"/>
      <c r="J20" s="181"/>
      <c r="K20" s="98"/>
      <c r="L20" s="99" t="s">
        <v>274</v>
      </c>
      <c r="M20" s="104">
        <f>E20*K20/100</f>
        <v>0</v>
      </c>
    </row>
    <row r="21" spans="1:13" ht="12.95" customHeight="1" x14ac:dyDescent="0.2">
      <c r="A21" s="179" t="s">
        <v>269</v>
      </c>
      <c r="B21" s="180"/>
      <c r="C21" s="180"/>
      <c r="D21" s="181"/>
      <c r="E21" s="171">
        <v>0</v>
      </c>
      <c r="F21" s="161"/>
      <c r="G21" s="179" t="s">
        <v>281</v>
      </c>
      <c r="H21" s="180"/>
      <c r="I21" s="180"/>
      <c r="J21" s="181"/>
      <c r="K21" s="98"/>
      <c r="L21" s="99" t="s">
        <v>274</v>
      </c>
      <c r="M21" s="104">
        <f>E20*K21/100</f>
        <v>0</v>
      </c>
    </row>
    <row r="22" spans="1:13" ht="12.95" customHeight="1" x14ac:dyDescent="0.2">
      <c r="A22" s="179" t="s">
        <v>270</v>
      </c>
      <c r="B22" s="180"/>
      <c r="C22" s="180"/>
      <c r="D22" s="181"/>
      <c r="E22" s="171">
        <v>0</v>
      </c>
      <c r="F22" s="161"/>
      <c r="G22" s="179" t="s">
        <v>282</v>
      </c>
      <c r="H22" s="180"/>
      <c r="I22" s="180"/>
      <c r="J22" s="181"/>
      <c r="K22" s="98"/>
      <c r="L22" s="99" t="s">
        <v>274</v>
      </c>
      <c r="M22" s="104">
        <f>E20*K22/100</f>
        <v>0</v>
      </c>
    </row>
    <row r="23" spans="1:13" ht="12.95" customHeight="1" thickBot="1" x14ac:dyDescent="0.25">
      <c r="A23" s="179" t="s">
        <v>271</v>
      </c>
      <c r="B23" s="180"/>
      <c r="C23" s="180"/>
      <c r="D23" s="181"/>
      <c r="E23" s="171">
        <v>0</v>
      </c>
      <c r="F23" s="161"/>
      <c r="G23" s="182"/>
      <c r="H23" s="183"/>
      <c r="I23" s="183"/>
      <c r="J23" s="184"/>
      <c r="K23" s="100"/>
      <c r="L23" s="101" t="s">
        <v>274</v>
      </c>
      <c r="M23" s="105">
        <f>E20*K23/100</f>
        <v>0</v>
      </c>
    </row>
    <row r="24" spans="1:13" ht="12.95" customHeight="1" x14ac:dyDescent="0.2">
      <c r="A24" s="179" t="s">
        <v>272</v>
      </c>
      <c r="B24" s="180"/>
      <c r="C24" s="180"/>
      <c r="D24" s="180"/>
      <c r="E24" s="171">
        <f>SUM(E20:E23)</f>
        <v>0</v>
      </c>
      <c r="F24" s="161"/>
      <c r="G24" s="174" t="s">
        <v>283</v>
      </c>
      <c r="H24" s="175"/>
      <c r="I24" s="175"/>
      <c r="J24" s="175"/>
      <c r="K24" s="175"/>
      <c r="L24" s="175"/>
      <c r="M24" s="185"/>
    </row>
    <row r="25" spans="1:13" ht="12.95" customHeight="1" x14ac:dyDescent="0.2">
      <c r="A25" s="179" t="s">
        <v>285</v>
      </c>
      <c r="B25" s="180"/>
      <c r="C25" s="180"/>
      <c r="D25" s="181"/>
      <c r="E25" s="171">
        <f>SUM(M14:M23)</f>
        <v>0</v>
      </c>
      <c r="F25" s="161"/>
      <c r="G25" s="179"/>
      <c r="H25" s="180"/>
      <c r="I25" s="180"/>
      <c r="J25" s="181"/>
      <c r="K25" s="98"/>
      <c r="L25" s="99" t="s">
        <v>274</v>
      </c>
      <c r="M25" s="104">
        <f>E20*K25/100</f>
        <v>0</v>
      </c>
    </row>
    <row r="26" spans="1:13" ht="12.95" customHeight="1" thickBot="1" x14ac:dyDescent="0.25">
      <c r="A26" s="179" t="s">
        <v>286</v>
      </c>
      <c r="B26" s="180"/>
      <c r="C26" s="180"/>
      <c r="D26" s="181"/>
      <c r="E26" s="171">
        <f>SUM(M25:M26)</f>
        <v>0</v>
      </c>
      <c r="F26" s="161"/>
      <c r="G26" s="182"/>
      <c r="H26" s="183"/>
      <c r="I26" s="183"/>
      <c r="J26" s="184"/>
      <c r="K26" s="100"/>
      <c r="L26" s="101" t="s">
        <v>274</v>
      </c>
      <c r="M26" s="105">
        <f>E20*K26/100</f>
        <v>0</v>
      </c>
    </row>
    <row r="27" spans="1:13" ht="12.95" customHeight="1" thickBot="1" x14ac:dyDescent="0.25">
      <c r="A27" s="182" t="s">
        <v>287</v>
      </c>
      <c r="B27" s="183"/>
      <c r="C27" s="183"/>
      <c r="D27" s="184"/>
      <c r="E27" s="193">
        <f>SUM(M28:M28)</f>
        <v>0</v>
      </c>
      <c r="F27" s="129"/>
      <c r="G27" s="174" t="s">
        <v>284</v>
      </c>
      <c r="H27" s="175"/>
      <c r="I27" s="175"/>
      <c r="J27" s="175"/>
      <c r="K27" s="175"/>
      <c r="L27" s="175"/>
      <c r="M27" s="185"/>
    </row>
    <row r="28" spans="1:13" ht="12.95" customHeight="1" thickBot="1" x14ac:dyDescent="0.25">
      <c r="A28" s="194" t="s">
        <v>288</v>
      </c>
      <c r="B28" s="195"/>
      <c r="C28" s="195"/>
      <c r="D28" s="196"/>
      <c r="E28" s="197">
        <f>SUM(E24:E27)</f>
        <v>0</v>
      </c>
      <c r="F28" s="132"/>
      <c r="G28" s="182"/>
      <c r="H28" s="183"/>
      <c r="I28" s="183"/>
      <c r="J28" s="184"/>
      <c r="K28" s="100"/>
      <c r="L28" s="101" t="s">
        <v>274</v>
      </c>
      <c r="M28" s="105">
        <f>E20*K28/100</f>
        <v>0</v>
      </c>
    </row>
    <row r="29" spans="1:13" s="3" customFormat="1" ht="12.95" customHeight="1" x14ac:dyDescent="0.2">
      <c r="A29" s="186" t="s">
        <v>289</v>
      </c>
      <c r="B29" s="187"/>
      <c r="C29" s="187"/>
      <c r="D29" s="188"/>
      <c r="E29" s="189" t="s">
        <v>290</v>
      </c>
      <c r="F29" s="187"/>
      <c r="G29" s="188"/>
      <c r="H29" s="189" t="s">
        <v>291</v>
      </c>
      <c r="I29" s="187"/>
      <c r="J29" s="187"/>
      <c r="K29" s="187"/>
      <c r="L29" s="187"/>
      <c r="M29" s="190"/>
    </row>
    <row r="30" spans="1:13" ht="12.95" customHeight="1" x14ac:dyDescent="0.2">
      <c r="A30" s="191" t="s">
        <v>292</v>
      </c>
      <c r="B30" s="129"/>
      <c r="C30" s="129"/>
      <c r="D30" s="145"/>
      <c r="E30" s="106" t="s">
        <v>293</v>
      </c>
      <c r="F30" s="183"/>
      <c r="G30" s="145"/>
      <c r="H30" s="106" t="s">
        <v>293</v>
      </c>
      <c r="I30" s="183"/>
      <c r="J30" s="129"/>
      <c r="K30" s="129"/>
      <c r="L30" s="129"/>
      <c r="M30" s="192"/>
    </row>
    <row r="31" spans="1:13" ht="12.95" customHeight="1" x14ac:dyDescent="0.2">
      <c r="A31" s="204" t="s">
        <v>294</v>
      </c>
      <c r="B31" s="155"/>
      <c r="C31" s="205"/>
      <c r="D31" s="206"/>
      <c r="E31" s="106" t="s">
        <v>294</v>
      </c>
      <c r="F31" s="205"/>
      <c r="G31" s="206"/>
      <c r="H31" s="106" t="s">
        <v>294</v>
      </c>
      <c r="I31" s="205"/>
      <c r="J31" s="155"/>
      <c r="K31" s="155"/>
      <c r="L31" s="155"/>
      <c r="M31" s="207"/>
    </row>
    <row r="32" spans="1:13" ht="12.95" customHeight="1" x14ac:dyDescent="0.2">
      <c r="A32" s="204"/>
      <c r="B32" s="155"/>
      <c r="C32" s="155"/>
      <c r="D32" s="206"/>
      <c r="E32" s="209" t="s">
        <v>295</v>
      </c>
      <c r="F32" s="155"/>
      <c r="G32" s="206"/>
      <c r="H32" s="209" t="s">
        <v>295</v>
      </c>
      <c r="I32" s="155"/>
      <c r="J32" s="155"/>
      <c r="K32" s="155"/>
      <c r="L32" s="155"/>
      <c r="M32" s="207"/>
    </row>
    <row r="33" spans="1:13" x14ac:dyDescent="0.2">
      <c r="A33" s="204"/>
      <c r="B33" s="205"/>
      <c r="C33" s="205"/>
      <c r="D33" s="208"/>
      <c r="E33" s="209"/>
      <c r="F33" s="205"/>
      <c r="G33" s="208"/>
      <c r="H33" s="209"/>
      <c r="I33" s="205"/>
      <c r="J33" s="205"/>
      <c r="K33" s="205"/>
      <c r="L33" s="205"/>
      <c r="M33" s="210"/>
    </row>
    <row r="34" spans="1:13" ht="56.25" customHeight="1" thickBot="1" x14ac:dyDescent="0.25">
      <c r="A34" s="204"/>
      <c r="B34" s="205"/>
      <c r="C34" s="205"/>
      <c r="D34" s="208"/>
      <c r="E34" s="209"/>
      <c r="F34" s="205"/>
      <c r="G34" s="208"/>
      <c r="H34" s="209"/>
      <c r="I34" s="205"/>
      <c r="J34" s="205"/>
      <c r="K34" s="205"/>
      <c r="L34" s="205"/>
      <c r="M34" s="210"/>
    </row>
    <row r="35" spans="1:13" ht="12.95" customHeight="1" x14ac:dyDescent="0.2">
      <c r="A35" s="198" t="s">
        <v>296</v>
      </c>
      <c r="B35" s="199"/>
      <c r="C35" s="199"/>
      <c r="D35" s="200"/>
      <c r="E35" s="201">
        <v>21</v>
      </c>
      <c r="F35" s="175"/>
      <c r="G35" s="107" t="s">
        <v>297</v>
      </c>
      <c r="H35" s="202">
        <f>E28-H37</f>
        <v>0</v>
      </c>
      <c r="I35" s="175"/>
      <c r="J35" s="175"/>
      <c r="K35" s="175"/>
      <c r="L35" s="175"/>
      <c r="M35" s="108" t="s">
        <v>298</v>
      </c>
    </row>
    <row r="36" spans="1:13" ht="12.95" customHeight="1" x14ac:dyDescent="0.2">
      <c r="A36" s="179" t="s">
        <v>299</v>
      </c>
      <c r="B36" s="180"/>
      <c r="C36" s="180"/>
      <c r="D36" s="181"/>
      <c r="E36" s="203">
        <v>21</v>
      </c>
      <c r="F36" s="161"/>
      <c r="G36" s="97" t="s">
        <v>297</v>
      </c>
      <c r="H36" s="171">
        <f>H35*E36/100</f>
        <v>0</v>
      </c>
      <c r="I36" s="161"/>
      <c r="J36" s="161"/>
      <c r="K36" s="161"/>
      <c r="L36" s="161"/>
      <c r="M36" s="109" t="s">
        <v>298</v>
      </c>
    </row>
    <row r="37" spans="1:13" ht="12.95" customHeight="1" x14ac:dyDescent="0.2">
      <c r="A37" s="179" t="s">
        <v>296</v>
      </c>
      <c r="B37" s="180"/>
      <c r="C37" s="180"/>
      <c r="D37" s="181"/>
      <c r="E37" s="203">
        <v>15</v>
      </c>
      <c r="F37" s="161"/>
      <c r="G37" s="97" t="s">
        <v>297</v>
      </c>
      <c r="H37" s="171">
        <v>0</v>
      </c>
      <c r="I37" s="215"/>
      <c r="J37" s="215"/>
      <c r="K37" s="215"/>
      <c r="L37" s="215"/>
      <c r="M37" s="109" t="s">
        <v>298</v>
      </c>
    </row>
    <row r="38" spans="1:13" ht="12.95" customHeight="1" x14ac:dyDescent="0.2">
      <c r="A38" s="179" t="s">
        <v>299</v>
      </c>
      <c r="B38" s="180"/>
      <c r="C38" s="180"/>
      <c r="D38" s="181"/>
      <c r="E38" s="203">
        <v>15</v>
      </c>
      <c r="F38" s="161"/>
      <c r="G38" s="97" t="s">
        <v>297</v>
      </c>
      <c r="H38" s="171">
        <f>H37*E38/100</f>
        <v>0</v>
      </c>
      <c r="I38" s="161"/>
      <c r="J38" s="161"/>
      <c r="K38" s="161"/>
      <c r="L38" s="161"/>
      <c r="M38" s="109" t="s">
        <v>298</v>
      </c>
    </row>
    <row r="39" spans="1:13" s="110" customFormat="1" ht="19.5" customHeight="1" thickBot="1" x14ac:dyDescent="0.3">
      <c r="A39" s="211" t="s">
        <v>300</v>
      </c>
      <c r="B39" s="212"/>
      <c r="C39" s="212"/>
      <c r="D39" s="212"/>
      <c r="E39" s="212"/>
      <c r="F39" s="212"/>
      <c r="G39" s="212"/>
      <c r="H39" s="213">
        <f>SUM(H35:H38)</f>
        <v>0</v>
      </c>
      <c r="I39" s="214"/>
      <c r="J39" s="214"/>
      <c r="K39" s="214"/>
      <c r="L39" s="214"/>
      <c r="M39" s="111" t="s">
        <v>298</v>
      </c>
    </row>
    <row r="40" spans="1:13" ht="12.95" customHeight="1" x14ac:dyDescent="0.2"/>
    <row r="41" spans="1:13" ht="12.95" customHeight="1" x14ac:dyDescent="0.2">
      <c r="A41" s="205" t="s">
        <v>301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A90F1-29C6-4DA1-B871-8DB0F1299247}">
  <dimension ref="A1:E26"/>
  <sheetViews>
    <sheetView workbookViewId="0">
      <selection activeCell="D24" sqref="D24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21" t="s">
        <v>0</v>
      </c>
      <c r="B1" s="155"/>
      <c r="C1" s="155"/>
      <c r="D1" s="221" t="s">
        <v>1</v>
      </c>
      <c r="E1" s="155"/>
    </row>
    <row r="2" spans="1:5" s="2" customFormat="1" x14ac:dyDescent="0.2">
      <c r="A2" s="221" t="s">
        <v>2</v>
      </c>
      <c r="B2" s="155"/>
      <c r="C2" s="155"/>
      <c r="D2" s="221" t="s">
        <v>3</v>
      </c>
      <c r="E2" s="155"/>
    </row>
    <row r="3" spans="1:5" s="1" customFormat="1" ht="9.75" x14ac:dyDescent="0.2"/>
    <row r="4" spans="1:5" s="3" customFormat="1" x14ac:dyDescent="0.2">
      <c r="A4" s="222" t="s">
        <v>216</v>
      </c>
      <c r="B4" s="155"/>
      <c r="C4" s="155"/>
      <c r="D4" s="155"/>
      <c r="E4" s="155"/>
    </row>
    <row r="5" spans="1:5" s="1" customFormat="1" ht="10.5" thickBot="1" x14ac:dyDescent="0.25"/>
    <row r="6" spans="1:5" s="1" customFormat="1" ht="9.75" customHeight="1" x14ac:dyDescent="0.2">
      <c r="A6" s="216" t="s">
        <v>217</v>
      </c>
      <c r="B6" s="218" t="s">
        <v>218</v>
      </c>
      <c r="C6" s="220" t="s">
        <v>219</v>
      </c>
      <c r="D6" s="175"/>
      <c r="E6" s="176"/>
    </row>
    <row r="7" spans="1:5" s="1" customFormat="1" ht="9.75" customHeight="1" thickBot="1" x14ac:dyDescent="0.25">
      <c r="A7" s="217"/>
      <c r="B7" s="219"/>
      <c r="C7" s="70" t="s">
        <v>18</v>
      </c>
      <c r="D7" s="71" t="s">
        <v>23</v>
      </c>
      <c r="E7" s="72" t="s">
        <v>220</v>
      </c>
    </row>
    <row r="8" spans="1:5" s="16" customFormat="1" ht="11.25" x14ac:dyDescent="0.2">
      <c r="A8" s="73"/>
      <c r="B8" s="76" t="s">
        <v>33</v>
      </c>
      <c r="C8" s="74"/>
      <c r="D8" s="74"/>
      <c r="E8" s="75"/>
    </row>
    <row r="9" spans="1:5" s="16" customFormat="1" ht="11.25" x14ac:dyDescent="0.2">
      <c r="A9" s="77">
        <v>9</v>
      </c>
      <c r="B9" s="29" t="s">
        <v>221</v>
      </c>
      <c r="C9" s="78">
        <f>ROZPOČET!G17</f>
        <v>0</v>
      </c>
      <c r="D9" s="78">
        <f>ROZPOČET!I17</f>
        <v>0</v>
      </c>
      <c r="E9" s="79">
        <f>C9+D9</f>
        <v>0</v>
      </c>
    </row>
    <row r="10" spans="1:5" s="16" customFormat="1" ht="12" thickBot="1" x14ac:dyDescent="0.25">
      <c r="A10" s="80"/>
      <c r="B10" s="81" t="s">
        <v>222</v>
      </c>
      <c r="C10" s="82">
        <f>SUM(C9:C9)</f>
        <v>0</v>
      </c>
      <c r="D10" s="82">
        <f>SUM(D9:D9)</f>
        <v>0</v>
      </c>
      <c r="E10" s="83">
        <f>SUM(E9:E9)</f>
        <v>0</v>
      </c>
    </row>
    <row r="11" spans="1:5" s="1" customFormat="1" ht="10.5" thickBot="1" x14ac:dyDescent="0.25"/>
    <row r="12" spans="1:5" s="16" customFormat="1" ht="11.25" x14ac:dyDescent="0.2">
      <c r="A12" s="73"/>
      <c r="B12" s="76" t="s">
        <v>48</v>
      </c>
      <c r="C12" s="74"/>
      <c r="D12" s="74"/>
      <c r="E12" s="75"/>
    </row>
    <row r="13" spans="1:5" s="16" customFormat="1" ht="11.25" x14ac:dyDescent="0.2">
      <c r="A13" s="77">
        <v>713</v>
      </c>
      <c r="B13" s="29" t="s">
        <v>223</v>
      </c>
      <c r="C13" s="78">
        <f>ROZPOČET!G35</f>
        <v>0</v>
      </c>
      <c r="D13" s="78">
        <f>ROZPOČET!I35</f>
        <v>0</v>
      </c>
      <c r="E13" s="79">
        <f>C13+D13</f>
        <v>0</v>
      </c>
    </row>
    <row r="14" spans="1:5" s="16" customFormat="1" ht="11.25" x14ac:dyDescent="0.2">
      <c r="A14" s="84">
        <v>763</v>
      </c>
      <c r="B14" s="85" t="s">
        <v>224</v>
      </c>
      <c r="C14" s="86">
        <f>ROZPOČET!G39</f>
        <v>0</v>
      </c>
      <c r="D14" s="86">
        <f>ROZPOČET!I39</f>
        <v>0</v>
      </c>
      <c r="E14" s="87">
        <f>C14+D14</f>
        <v>0</v>
      </c>
    </row>
    <row r="15" spans="1:5" s="16" customFormat="1" ht="11.25" x14ac:dyDescent="0.2">
      <c r="A15" s="84">
        <v>783</v>
      </c>
      <c r="B15" s="85" t="s">
        <v>225</v>
      </c>
      <c r="C15" s="86">
        <f>ROZPOČET!G44</f>
        <v>0</v>
      </c>
      <c r="D15" s="86">
        <f>ROZPOČET!I44</f>
        <v>0</v>
      </c>
      <c r="E15" s="87">
        <f>C15+D15</f>
        <v>0</v>
      </c>
    </row>
    <row r="16" spans="1:5" s="16" customFormat="1" ht="12" thickBot="1" x14ac:dyDescent="0.25">
      <c r="A16" s="80"/>
      <c r="B16" s="81" t="s">
        <v>226</v>
      </c>
      <c r="C16" s="82">
        <f>SUM(C13:C15)</f>
        <v>0</v>
      </c>
      <c r="D16" s="82">
        <f>SUM(D13:D15)</f>
        <v>0</v>
      </c>
      <c r="E16" s="83">
        <f>SUM(E13:E15)</f>
        <v>0</v>
      </c>
    </row>
    <row r="17" spans="1:5" s="1" customFormat="1" ht="10.5" thickBot="1" x14ac:dyDescent="0.25"/>
    <row r="18" spans="1:5" s="16" customFormat="1" ht="11.25" x14ac:dyDescent="0.2">
      <c r="A18" s="73"/>
      <c r="B18" s="76" t="s">
        <v>90</v>
      </c>
      <c r="C18" s="74"/>
      <c r="D18" s="74"/>
      <c r="E18" s="75"/>
    </row>
    <row r="19" spans="1:5" s="16" customFormat="1" ht="11.25" x14ac:dyDescent="0.2">
      <c r="A19" s="77">
        <v>730</v>
      </c>
      <c r="B19" s="29" t="s">
        <v>227</v>
      </c>
      <c r="C19" s="78">
        <f>ROZPOČET!G62+ROZPOČET!G84+ROZPOČET!G108</f>
        <v>0</v>
      </c>
      <c r="D19" s="78">
        <v>0</v>
      </c>
      <c r="E19" s="79">
        <f>C19+D19</f>
        <v>0</v>
      </c>
    </row>
    <row r="20" spans="1:5" s="16" customFormat="1" ht="12" thickBot="1" x14ac:dyDescent="0.25">
      <c r="A20" s="80"/>
      <c r="B20" s="81" t="s">
        <v>228</v>
      </c>
      <c r="C20" s="82">
        <f>SUM(C19:C19)</f>
        <v>0</v>
      </c>
      <c r="D20" s="82">
        <f>SUM(D19:D19)</f>
        <v>0</v>
      </c>
      <c r="E20" s="83">
        <f>SUM(E19:E19)</f>
        <v>0</v>
      </c>
    </row>
    <row r="21" spans="1:5" s="1" customFormat="1" ht="10.5" thickBot="1" x14ac:dyDescent="0.25"/>
    <row r="22" spans="1:5" s="16" customFormat="1" ht="11.25" x14ac:dyDescent="0.2">
      <c r="A22" s="73"/>
      <c r="B22" s="76" t="s">
        <v>208</v>
      </c>
      <c r="C22" s="74"/>
      <c r="D22" s="74"/>
      <c r="E22" s="75"/>
    </row>
    <row r="23" spans="1:5" s="16" customFormat="1" ht="11.25" x14ac:dyDescent="0.2">
      <c r="A23" s="77" t="s">
        <v>213</v>
      </c>
      <c r="B23" s="29" t="s">
        <v>229</v>
      </c>
      <c r="C23" s="78">
        <f>ROZPOČET!G117</f>
        <v>0</v>
      </c>
      <c r="D23" s="78">
        <v>0</v>
      </c>
      <c r="E23" s="79">
        <f>C23+D23</f>
        <v>0</v>
      </c>
    </row>
    <row r="24" spans="1:5" s="16" customFormat="1" ht="12" thickBot="1" x14ac:dyDescent="0.25">
      <c r="A24" s="80"/>
      <c r="B24" s="81" t="s">
        <v>230</v>
      </c>
      <c r="C24" s="82">
        <f>SUM(C23:C23)</f>
        <v>0</v>
      </c>
      <c r="D24" s="82">
        <f>SUM(D23:D23)</f>
        <v>0</v>
      </c>
      <c r="E24" s="83">
        <f>SUM(E23:E23)</f>
        <v>0</v>
      </c>
    </row>
    <row r="25" spans="1:5" s="1" customFormat="1" ht="10.5" thickBot="1" x14ac:dyDescent="0.25"/>
    <row r="26" spans="1:5" s="16" customFormat="1" ht="12" thickBot="1" x14ac:dyDescent="0.25">
      <c r="A26" s="88"/>
      <c r="B26" s="89" t="s">
        <v>231</v>
      </c>
      <c r="C26" s="90">
        <f>C10+C16+C20+C24</f>
        <v>0</v>
      </c>
      <c r="D26" s="90">
        <f>D10+D16+D20+D24</f>
        <v>0</v>
      </c>
      <c r="E26" s="91">
        <f>E10+E16+E20+E24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83900-49DC-4343-9842-B5B64C4AB27E}">
  <dimension ref="A1:M119"/>
  <sheetViews>
    <sheetView tabSelected="1" topLeftCell="A92" zoomScale="130" zoomScaleNormal="130" workbookViewId="0">
      <selection activeCell="H122" sqref="H12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3" width="9" customWidth="1"/>
  </cols>
  <sheetData>
    <row r="1" spans="1:13" s="2" customFormat="1" x14ac:dyDescent="0.2">
      <c r="A1" s="221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221" t="s">
        <v>1</v>
      </c>
      <c r="M1" s="155"/>
    </row>
    <row r="2" spans="1:13" s="2" customFormat="1" x14ac:dyDescent="0.2">
      <c r="A2" s="221" t="s">
        <v>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221" t="s">
        <v>3</v>
      </c>
      <c r="M2" s="155"/>
    </row>
    <row r="3" spans="1:13" s="1" customFormat="1" ht="9.75" x14ac:dyDescent="0.2"/>
    <row r="4" spans="1:13" x14ac:dyDescent="0.2">
      <c r="A4" s="222" t="s">
        <v>4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1" customFormat="1" ht="10.5" thickBot="1" x14ac:dyDescent="0.25"/>
    <row r="6" spans="1:13" s="1" customFormat="1" ht="9.75" customHeight="1" x14ac:dyDescent="0.2">
      <c r="A6" s="4" t="s">
        <v>5</v>
      </c>
      <c r="B6" s="223" t="s">
        <v>9</v>
      </c>
      <c r="C6" s="223" t="s">
        <v>11</v>
      </c>
      <c r="D6" s="223" t="s">
        <v>13</v>
      </c>
      <c r="E6" s="223" t="s">
        <v>15</v>
      </c>
      <c r="F6" s="225" t="s">
        <v>17</v>
      </c>
      <c r="G6" s="175"/>
      <c r="H6" s="175"/>
      <c r="I6" s="175"/>
      <c r="J6" s="220" t="s">
        <v>26</v>
      </c>
      <c r="K6" s="175"/>
      <c r="L6" s="175"/>
      <c r="M6" s="176"/>
    </row>
    <row r="7" spans="1:13" s="1" customFormat="1" ht="9.75" customHeight="1" x14ac:dyDescent="0.2">
      <c r="A7" s="5" t="s">
        <v>6</v>
      </c>
      <c r="B7" s="224"/>
      <c r="C7" s="224"/>
      <c r="D7" s="224"/>
      <c r="E7" s="224"/>
      <c r="F7" s="226" t="s">
        <v>18</v>
      </c>
      <c r="G7" s="129"/>
      <c r="H7" s="227" t="s">
        <v>23</v>
      </c>
      <c r="I7" s="129"/>
      <c r="J7" s="227" t="s">
        <v>27</v>
      </c>
      <c r="K7" s="129"/>
      <c r="L7" s="227" t="s">
        <v>30</v>
      </c>
      <c r="M7" s="130"/>
    </row>
    <row r="8" spans="1:13" s="1" customFormat="1" ht="9.75" customHeight="1" x14ac:dyDescent="0.2">
      <c r="A8" s="5" t="s">
        <v>7</v>
      </c>
      <c r="B8" s="224"/>
      <c r="C8" s="224"/>
      <c r="D8" s="224"/>
      <c r="E8" s="224"/>
      <c r="F8" s="8" t="s">
        <v>19</v>
      </c>
      <c r="G8" s="10" t="s">
        <v>21</v>
      </c>
      <c r="H8" s="12" t="s">
        <v>19</v>
      </c>
      <c r="I8" s="10" t="s">
        <v>21</v>
      </c>
      <c r="J8" s="12" t="s">
        <v>19</v>
      </c>
      <c r="K8" s="10" t="s">
        <v>21</v>
      </c>
      <c r="L8" s="12" t="s">
        <v>19</v>
      </c>
      <c r="M8" s="14" t="s">
        <v>21</v>
      </c>
    </row>
    <row r="9" spans="1:13" s="1" customFormat="1" ht="9.75" customHeight="1" thickBot="1" x14ac:dyDescent="0.25">
      <c r="A9" s="6" t="s">
        <v>8</v>
      </c>
      <c r="B9" s="7" t="s">
        <v>10</v>
      </c>
      <c r="C9" s="7" t="s">
        <v>12</v>
      </c>
      <c r="D9" s="7" t="s">
        <v>14</v>
      </c>
      <c r="E9" s="7" t="s">
        <v>16</v>
      </c>
      <c r="F9" s="9" t="s">
        <v>20</v>
      </c>
      <c r="G9" s="11" t="s">
        <v>22</v>
      </c>
      <c r="H9" s="13" t="s">
        <v>24</v>
      </c>
      <c r="I9" s="11" t="s">
        <v>25</v>
      </c>
      <c r="J9" s="13" t="s">
        <v>28</v>
      </c>
      <c r="K9" s="11" t="s">
        <v>29</v>
      </c>
      <c r="L9" s="13" t="s">
        <v>31</v>
      </c>
      <c r="M9" s="15" t="s">
        <v>32</v>
      </c>
    </row>
    <row r="10" spans="1:13" s="17" customFormat="1" ht="11.25" x14ac:dyDescent="0.2">
      <c r="A10" s="19"/>
      <c r="B10" s="18"/>
      <c r="C10" s="20" t="s">
        <v>33</v>
      </c>
      <c r="D10" s="18"/>
      <c r="E10" s="18"/>
      <c r="F10" s="21"/>
      <c r="G10" s="22"/>
      <c r="H10" s="23"/>
      <c r="J10" s="23"/>
      <c r="K10" s="22"/>
      <c r="L10" s="23"/>
      <c r="M10" s="24"/>
    </row>
    <row r="11" spans="1:13" s="17" customFormat="1" ht="11.25" x14ac:dyDescent="0.2">
      <c r="A11" s="27"/>
      <c r="B11" s="28" t="s">
        <v>34</v>
      </c>
      <c r="C11" s="29" t="s">
        <v>35</v>
      </c>
      <c r="D11" s="26"/>
      <c r="E11" s="26"/>
      <c r="F11" s="30"/>
      <c r="G11" s="31"/>
      <c r="H11" s="32"/>
      <c r="I11" s="25"/>
      <c r="J11" s="32"/>
      <c r="K11" s="31"/>
      <c r="L11" s="32"/>
      <c r="M11" s="33"/>
    </row>
    <row r="12" spans="1:13" s="1" customFormat="1" ht="9.75" x14ac:dyDescent="0.2">
      <c r="A12" s="34">
        <v>1</v>
      </c>
      <c r="B12" s="35" t="s">
        <v>36</v>
      </c>
      <c r="C12" s="36" t="s">
        <v>37</v>
      </c>
      <c r="D12" s="37" t="s">
        <v>38</v>
      </c>
      <c r="E12" s="38">
        <v>48</v>
      </c>
      <c r="F12" s="39">
        <v>0</v>
      </c>
      <c r="G12" s="40">
        <f>E12*F12</f>
        <v>0</v>
      </c>
      <c r="H12" s="41">
        <v>0</v>
      </c>
      <c r="I12" s="40">
        <f>E12*H12</f>
        <v>0</v>
      </c>
      <c r="J12" s="42">
        <v>0</v>
      </c>
      <c r="K12" s="43">
        <f>E12*J12</f>
        <v>0</v>
      </c>
      <c r="L12" s="42">
        <v>0</v>
      </c>
      <c r="M12" s="44">
        <f>E12*L12</f>
        <v>0</v>
      </c>
    </row>
    <row r="13" spans="1:13" s="1" customFormat="1" ht="9.75" x14ac:dyDescent="0.2">
      <c r="A13" s="34">
        <f>A12+1</f>
        <v>2</v>
      </c>
      <c r="B13" s="35" t="s">
        <v>39</v>
      </c>
      <c r="C13" s="36" t="s">
        <v>40</v>
      </c>
      <c r="D13" s="37" t="s">
        <v>38</v>
      </c>
      <c r="E13" s="38">
        <v>192</v>
      </c>
      <c r="F13" s="39">
        <v>0</v>
      </c>
      <c r="G13" s="40">
        <f>E13*F13</f>
        <v>0</v>
      </c>
      <c r="H13" s="41">
        <v>0</v>
      </c>
      <c r="I13" s="40">
        <f>E13*H13</f>
        <v>0</v>
      </c>
      <c r="J13" s="42">
        <v>0</v>
      </c>
      <c r="K13" s="43">
        <f>E13*J13</f>
        <v>0</v>
      </c>
      <c r="L13" s="42">
        <v>0</v>
      </c>
      <c r="M13" s="44">
        <f>E13*L13</f>
        <v>0</v>
      </c>
    </row>
    <row r="14" spans="1:13" s="1" customFormat="1" ht="9.75" x14ac:dyDescent="0.2">
      <c r="A14" s="34">
        <f>A13+1</f>
        <v>3</v>
      </c>
      <c r="B14" s="35" t="s">
        <v>41</v>
      </c>
      <c r="C14" s="36" t="s">
        <v>42</v>
      </c>
      <c r="D14" s="37" t="s">
        <v>38</v>
      </c>
      <c r="E14" s="38">
        <v>32</v>
      </c>
      <c r="F14" s="39">
        <v>0</v>
      </c>
      <c r="G14" s="40">
        <f>E14*F14</f>
        <v>0</v>
      </c>
      <c r="H14" s="41">
        <v>0</v>
      </c>
      <c r="I14" s="40">
        <f>E14*H14</f>
        <v>0</v>
      </c>
      <c r="J14" s="42">
        <v>0</v>
      </c>
      <c r="K14" s="43">
        <f>E14*J14</f>
        <v>0</v>
      </c>
      <c r="L14" s="42">
        <v>0</v>
      </c>
      <c r="M14" s="44">
        <f>E14*L14</f>
        <v>0</v>
      </c>
    </row>
    <row r="15" spans="1:13" s="1" customFormat="1" ht="9.75" x14ac:dyDescent="0.2">
      <c r="A15" s="34">
        <f>A14+1</f>
        <v>4</v>
      </c>
      <c r="B15" s="35" t="s">
        <v>43</v>
      </c>
      <c r="C15" s="36" t="s">
        <v>44</v>
      </c>
      <c r="D15" s="37" t="s">
        <v>38</v>
      </c>
      <c r="E15" s="38">
        <v>12</v>
      </c>
      <c r="F15" s="39">
        <v>0</v>
      </c>
      <c r="G15" s="40">
        <f>E15*F15</f>
        <v>0</v>
      </c>
      <c r="H15" s="41">
        <v>0</v>
      </c>
      <c r="I15" s="40">
        <f>E15*H15</f>
        <v>0</v>
      </c>
      <c r="J15" s="42">
        <v>0</v>
      </c>
      <c r="K15" s="43">
        <f>E15*J15</f>
        <v>0</v>
      </c>
      <c r="L15" s="42">
        <v>0</v>
      </c>
      <c r="M15" s="44">
        <f>E15*L15</f>
        <v>0</v>
      </c>
    </row>
    <row r="16" spans="1:13" s="1" customFormat="1" ht="9.75" x14ac:dyDescent="0.2">
      <c r="A16" s="34">
        <f>A15+1</f>
        <v>5</v>
      </c>
      <c r="B16" s="35" t="s">
        <v>45</v>
      </c>
      <c r="C16" s="36" t="s">
        <v>46</v>
      </c>
      <c r="D16" s="37" t="s">
        <v>38</v>
      </c>
      <c r="E16" s="38">
        <v>16</v>
      </c>
      <c r="F16" s="39">
        <v>0</v>
      </c>
      <c r="G16" s="40">
        <f>E16*F16</f>
        <v>0</v>
      </c>
      <c r="H16" s="41">
        <v>0</v>
      </c>
      <c r="I16" s="40">
        <f>E16*H16</f>
        <v>0</v>
      </c>
      <c r="J16" s="42">
        <v>0</v>
      </c>
      <c r="K16" s="43">
        <f>E16*J16</f>
        <v>0</v>
      </c>
      <c r="L16" s="42">
        <v>0</v>
      </c>
      <c r="M16" s="44">
        <f>E16*L16</f>
        <v>0</v>
      </c>
    </row>
    <row r="17" spans="1:13" s="17" customFormat="1" ht="12" thickBot="1" x14ac:dyDescent="0.25">
      <c r="A17" s="45"/>
      <c r="B17" s="47">
        <v>9</v>
      </c>
      <c r="C17" s="48" t="s">
        <v>47</v>
      </c>
      <c r="D17" s="46"/>
      <c r="E17" s="46"/>
      <c r="F17" s="49"/>
      <c r="G17" s="51">
        <f>SUM(G12:G16)</f>
        <v>0</v>
      </c>
      <c r="H17" s="50"/>
      <c r="I17" s="64">
        <f>SUM(I12:I16)</f>
        <v>0</v>
      </c>
      <c r="J17" s="50"/>
      <c r="K17" s="52">
        <f>SUM(K12:K16)</f>
        <v>0</v>
      </c>
      <c r="L17" s="50"/>
      <c r="M17" s="53">
        <f>SUM(M12:M16)</f>
        <v>0</v>
      </c>
    </row>
    <row r="18" spans="1:13" ht="13.5" thickBot="1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</row>
    <row r="19" spans="1:13" s="1" customFormat="1" ht="9.75" customHeight="1" x14ac:dyDescent="0.2">
      <c r="A19" s="4" t="s">
        <v>5</v>
      </c>
      <c r="B19" s="223" t="s">
        <v>9</v>
      </c>
      <c r="C19" s="223" t="s">
        <v>11</v>
      </c>
      <c r="D19" s="223" t="s">
        <v>13</v>
      </c>
      <c r="E19" s="223" t="s">
        <v>15</v>
      </c>
      <c r="F19" s="225" t="s">
        <v>17</v>
      </c>
      <c r="G19" s="175"/>
      <c r="H19" s="175"/>
      <c r="I19" s="175"/>
      <c r="J19" s="220" t="s">
        <v>26</v>
      </c>
      <c r="K19" s="175"/>
      <c r="L19" s="175"/>
      <c r="M19" s="176"/>
    </row>
    <row r="20" spans="1:13" s="1" customFormat="1" ht="9.75" customHeight="1" x14ac:dyDescent="0.2">
      <c r="A20" s="5" t="s">
        <v>6</v>
      </c>
      <c r="B20" s="224"/>
      <c r="C20" s="224"/>
      <c r="D20" s="224"/>
      <c r="E20" s="224"/>
      <c r="F20" s="226" t="s">
        <v>18</v>
      </c>
      <c r="G20" s="129"/>
      <c r="H20" s="227" t="s">
        <v>23</v>
      </c>
      <c r="I20" s="129"/>
      <c r="J20" s="227" t="s">
        <v>27</v>
      </c>
      <c r="K20" s="129"/>
      <c r="L20" s="227" t="s">
        <v>30</v>
      </c>
      <c r="M20" s="130"/>
    </row>
    <row r="21" spans="1:13" s="1" customFormat="1" ht="9.75" customHeight="1" x14ac:dyDescent="0.2">
      <c r="A21" s="5" t="s">
        <v>7</v>
      </c>
      <c r="B21" s="224"/>
      <c r="C21" s="224"/>
      <c r="D21" s="224"/>
      <c r="E21" s="224"/>
      <c r="F21" s="8" t="s">
        <v>19</v>
      </c>
      <c r="G21" s="10" t="s">
        <v>21</v>
      </c>
      <c r="H21" s="12" t="s">
        <v>19</v>
      </c>
      <c r="I21" s="10" t="s">
        <v>21</v>
      </c>
      <c r="J21" s="12" t="s">
        <v>19</v>
      </c>
      <c r="K21" s="10" t="s">
        <v>21</v>
      </c>
      <c r="L21" s="12" t="s">
        <v>19</v>
      </c>
      <c r="M21" s="14" t="s">
        <v>21</v>
      </c>
    </row>
    <row r="22" spans="1:13" s="1" customFormat="1" ht="9.75" customHeight="1" thickBot="1" x14ac:dyDescent="0.25">
      <c r="A22" s="6" t="s">
        <v>8</v>
      </c>
      <c r="B22" s="7" t="s">
        <v>10</v>
      </c>
      <c r="C22" s="7" t="s">
        <v>12</v>
      </c>
      <c r="D22" s="7" t="s">
        <v>14</v>
      </c>
      <c r="E22" s="7" t="s">
        <v>16</v>
      </c>
      <c r="F22" s="9" t="s">
        <v>20</v>
      </c>
      <c r="G22" s="11" t="s">
        <v>22</v>
      </c>
      <c r="H22" s="13" t="s">
        <v>24</v>
      </c>
      <c r="I22" s="11" t="s">
        <v>25</v>
      </c>
      <c r="J22" s="13" t="s">
        <v>28</v>
      </c>
      <c r="K22" s="11" t="s">
        <v>29</v>
      </c>
      <c r="L22" s="13" t="s">
        <v>31</v>
      </c>
      <c r="M22" s="15" t="s">
        <v>32</v>
      </c>
    </row>
    <row r="23" spans="1:13" s="17" customFormat="1" ht="11.25" x14ac:dyDescent="0.2">
      <c r="A23" s="19"/>
      <c r="B23" s="18"/>
      <c r="C23" s="20" t="s">
        <v>48</v>
      </c>
      <c r="D23" s="18"/>
      <c r="E23" s="18"/>
      <c r="F23" s="21"/>
      <c r="G23" s="22"/>
      <c r="H23" s="23"/>
      <c r="J23" s="23"/>
      <c r="K23" s="22"/>
      <c r="L23" s="23"/>
      <c r="M23" s="24"/>
    </row>
    <row r="24" spans="1:13" s="17" customFormat="1" ht="11.25" x14ac:dyDescent="0.2">
      <c r="A24" s="27"/>
      <c r="B24" s="28" t="s">
        <v>49</v>
      </c>
      <c r="C24" s="29" t="s">
        <v>50</v>
      </c>
      <c r="D24" s="26"/>
      <c r="E24" s="26"/>
      <c r="F24" s="30"/>
      <c r="G24" s="31"/>
      <c r="H24" s="32"/>
      <c r="I24" s="25"/>
      <c r="J24" s="32"/>
      <c r="K24" s="31"/>
      <c r="L24" s="32"/>
      <c r="M24" s="33"/>
    </row>
    <row r="25" spans="1:13" s="1" customFormat="1" ht="9.75" x14ac:dyDescent="0.2">
      <c r="A25" s="34">
        <f>A16+1</f>
        <v>6</v>
      </c>
      <c r="B25" s="35" t="s">
        <v>51</v>
      </c>
      <c r="C25" s="36" t="s">
        <v>52</v>
      </c>
      <c r="D25" s="37" t="s">
        <v>53</v>
      </c>
      <c r="E25" s="38">
        <v>100</v>
      </c>
      <c r="F25" s="41">
        <v>0</v>
      </c>
      <c r="G25" s="40">
        <f t="shared" ref="G25:G34" si="0">E25*F25</f>
        <v>0</v>
      </c>
      <c r="H25" s="41">
        <v>0</v>
      </c>
      <c r="I25" s="40">
        <f t="shared" ref="I25:I34" si="1">E25*H25</f>
        <v>0</v>
      </c>
      <c r="J25" s="42">
        <v>0</v>
      </c>
      <c r="K25" s="43">
        <f t="shared" ref="K25:K34" si="2">E25*J25</f>
        <v>0</v>
      </c>
      <c r="L25" s="42">
        <v>0</v>
      </c>
      <c r="M25" s="44">
        <f t="shared" ref="M25:M34" si="3">E25*L25</f>
        <v>0</v>
      </c>
    </row>
    <row r="26" spans="1:13" s="1" customFormat="1" ht="9.75" x14ac:dyDescent="0.2">
      <c r="A26" s="34">
        <f t="shared" ref="A26:A34" si="4">A25+1</f>
        <v>7</v>
      </c>
      <c r="B26" s="35" t="s">
        <v>54</v>
      </c>
      <c r="C26" s="36" t="s">
        <v>55</v>
      </c>
      <c r="D26" s="37" t="s">
        <v>53</v>
      </c>
      <c r="E26" s="38">
        <v>45</v>
      </c>
      <c r="F26" s="41">
        <v>0</v>
      </c>
      <c r="G26" s="40">
        <f t="shared" si="0"/>
        <v>0</v>
      </c>
      <c r="H26" s="41">
        <v>0</v>
      </c>
      <c r="I26" s="40">
        <f t="shared" si="1"/>
        <v>0</v>
      </c>
      <c r="J26" s="42">
        <v>5.0000000000000002E-5</v>
      </c>
      <c r="K26" s="43">
        <f t="shared" si="2"/>
        <v>2.2500000000000003E-3</v>
      </c>
      <c r="L26" s="42">
        <v>0</v>
      </c>
      <c r="M26" s="44">
        <f t="shared" si="3"/>
        <v>0</v>
      </c>
    </row>
    <row r="27" spans="1:13" s="1" customFormat="1" ht="9.75" x14ac:dyDescent="0.2">
      <c r="A27" s="34">
        <f t="shared" si="4"/>
        <v>8</v>
      </c>
      <c r="B27" s="35" t="s">
        <v>56</v>
      </c>
      <c r="C27" s="36" t="s">
        <v>57</v>
      </c>
      <c r="D27" s="37" t="s">
        <v>53</v>
      </c>
      <c r="E27" s="38">
        <v>5</v>
      </c>
      <c r="F27" s="41">
        <v>0</v>
      </c>
      <c r="G27" s="40">
        <f t="shared" si="0"/>
        <v>0</v>
      </c>
      <c r="H27" s="41">
        <v>0</v>
      </c>
      <c r="I27" s="40">
        <f t="shared" si="1"/>
        <v>0</v>
      </c>
      <c r="J27" s="42">
        <v>0</v>
      </c>
      <c r="K27" s="43">
        <f t="shared" si="2"/>
        <v>0</v>
      </c>
      <c r="L27" s="42">
        <v>0</v>
      </c>
      <c r="M27" s="44">
        <f t="shared" si="3"/>
        <v>0</v>
      </c>
    </row>
    <row r="28" spans="1:13" s="1" customFormat="1" ht="9.75" x14ac:dyDescent="0.2">
      <c r="A28" s="34">
        <f t="shared" si="4"/>
        <v>9</v>
      </c>
      <c r="B28" s="35" t="s">
        <v>58</v>
      </c>
      <c r="C28" s="36" t="s">
        <v>59</v>
      </c>
      <c r="D28" s="37" t="s">
        <v>53</v>
      </c>
      <c r="E28" s="38">
        <v>20</v>
      </c>
      <c r="F28" s="41">
        <v>0</v>
      </c>
      <c r="G28" s="40">
        <f t="shared" si="0"/>
        <v>0</v>
      </c>
      <c r="H28" s="41">
        <v>0</v>
      </c>
      <c r="I28" s="40">
        <f t="shared" si="1"/>
        <v>0</v>
      </c>
      <c r="J28" s="42">
        <v>0</v>
      </c>
      <c r="K28" s="43">
        <f t="shared" si="2"/>
        <v>0</v>
      </c>
      <c r="L28" s="42">
        <v>0</v>
      </c>
      <c r="M28" s="44">
        <f t="shared" si="3"/>
        <v>0</v>
      </c>
    </row>
    <row r="29" spans="1:13" s="1" customFormat="1" ht="9.75" x14ac:dyDescent="0.2">
      <c r="A29" s="34">
        <f t="shared" si="4"/>
        <v>10</v>
      </c>
      <c r="B29" s="35" t="s">
        <v>60</v>
      </c>
      <c r="C29" s="36" t="s">
        <v>61</v>
      </c>
      <c r="D29" s="37" t="s">
        <v>53</v>
      </c>
      <c r="E29" s="38">
        <v>15</v>
      </c>
      <c r="F29" s="41">
        <v>0</v>
      </c>
      <c r="G29" s="40">
        <f t="shared" si="0"/>
        <v>0</v>
      </c>
      <c r="H29" s="41">
        <v>0</v>
      </c>
      <c r="I29" s="40">
        <f t="shared" si="1"/>
        <v>0</v>
      </c>
      <c r="J29" s="42">
        <v>0</v>
      </c>
      <c r="K29" s="43">
        <f t="shared" si="2"/>
        <v>0</v>
      </c>
      <c r="L29" s="42">
        <v>0</v>
      </c>
      <c r="M29" s="44">
        <f t="shared" si="3"/>
        <v>0</v>
      </c>
    </row>
    <row r="30" spans="1:13" s="1" customFormat="1" ht="9.75" x14ac:dyDescent="0.2">
      <c r="A30" s="34">
        <f t="shared" si="4"/>
        <v>11</v>
      </c>
      <c r="B30" s="35" t="s">
        <v>62</v>
      </c>
      <c r="C30" s="36" t="s">
        <v>63</v>
      </c>
      <c r="D30" s="37" t="s">
        <v>53</v>
      </c>
      <c r="E30" s="38">
        <v>15</v>
      </c>
      <c r="F30" s="41">
        <v>0</v>
      </c>
      <c r="G30" s="40">
        <f t="shared" si="0"/>
        <v>0</v>
      </c>
      <c r="H30" s="41">
        <v>0</v>
      </c>
      <c r="I30" s="40">
        <f t="shared" si="1"/>
        <v>0</v>
      </c>
      <c r="J30" s="42">
        <v>0</v>
      </c>
      <c r="K30" s="43">
        <f t="shared" si="2"/>
        <v>0</v>
      </c>
      <c r="L30" s="42">
        <v>0</v>
      </c>
      <c r="M30" s="44">
        <f t="shared" si="3"/>
        <v>0</v>
      </c>
    </row>
    <row r="31" spans="1:13" s="1" customFormat="1" ht="9.75" x14ac:dyDescent="0.2">
      <c r="A31" s="34">
        <f t="shared" si="4"/>
        <v>12</v>
      </c>
      <c r="B31" s="35" t="s">
        <v>64</v>
      </c>
      <c r="C31" s="36" t="s">
        <v>65</v>
      </c>
      <c r="D31" s="37" t="s">
        <v>66</v>
      </c>
      <c r="E31" s="38">
        <v>31</v>
      </c>
      <c r="F31" s="41">
        <v>0</v>
      </c>
      <c r="G31" s="40">
        <f t="shared" si="0"/>
        <v>0</v>
      </c>
      <c r="H31" s="41">
        <v>0</v>
      </c>
      <c r="I31" s="40">
        <f t="shared" si="1"/>
        <v>0</v>
      </c>
      <c r="J31" s="42">
        <v>3.7807999999999999E-4</v>
      </c>
      <c r="K31" s="43">
        <f t="shared" si="2"/>
        <v>1.172048E-2</v>
      </c>
      <c r="L31" s="42">
        <v>0</v>
      </c>
      <c r="M31" s="44">
        <f t="shared" si="3"/>
        <v>0</v>
      </c>
    </row>
    <row r="32" spans="1:13" s="1" customFormat="1" ht="9.75" x14ac:dyDescent="0.2">
      <c r="A32" s="34">
        <f t="shared" si="4"/>
        <v>13</v>
      </c>
      <c r="B32" s="35" t="s">
        <v>67</v>
      </c>
      <c r="C32" s="36" t="s">
        <v>68</v>
      </c>
      <c r="D32" s="37" t="s">
        <v>66</v>
      </c>
      <c r="E32" s="38">
        <v>10</v>
      </c>
      <c r="F32" s="41">
        <v>0</v>
      </c>
      <c r="G32" s="40">
        <f t="shared" si="0"/>
        <v>0</v>
      </c>
      <c r="H32" s="41">
        <v>0</v>
      </c>
      <c r="I32" s="40">
        <f t="shared" si="1"/>
        <v>0</v>
      </c>
      <c r="J32" s="42">
        <v>0</v>
      </c>
      <c r="K32" s="43">
        <f t="shared" si="2"/>
        <v>0</v>
      </c>
      <c r="L32" s="42">
        <v>0</v>
      </c>
      <c r="M32" s="44">
        <f t="shared" si="3"/>
        <v>0</v>
      </c>
    </row>
    <row r="33" spans="1:13" s="1" customFormat="1" ht="9.75" x14ac:dyDescent="0.2">
      <c r="A33" s="34">
        <f t="shared" si="4"/>
        <v>14</v>
      </c>
      <c r="B33" s="35" t="s">
        <v>69</v>
      </c>
      <c r="C33" s="36" t="s">
        <v>70</v>
      </c>
      <c r="D33" s="37" t="s">
        <v>66</v>
      </c>
      <c r="E33" s="38">
        <v>7</v>
      </c>
      <c r="F33" s="41">
        <v>0</v>
      </c>
      <c r="G33" s="40">
        <f t="shared" si="0"/>
        <v>0</v>
      </c>
      <c r="H33" s="41">
        <v>0</v>
      </c>
      <c r="I33" s="40">
        <f t="shared" si="1"/>
        <v>0</v>
      </c>
      <c r="J33" s="42">
        <v>0</v>
      </c>
      <c r="K33" s="43">
        <f t="shared" si="2"/>
        <v>0</v>
      </c>
      <c r="L33" s="42">
        <v>0</v>
      </c>
      <c r="M33" s="44">
        <f t="shared" si="3"/>
        <v>0</v>
      </c>
    </row>
    <row r="34" spans="1:13" s="1" customFormat="1" ht="9.75" x14ac:dyDescent="0.2">
      <c r="A34" s="34">
        <f t="shared" si="4"/>
        <v>15</v>
      </c>
      <c r="B34" s="35" t="s">
        <v>71</v>
      </c>
      <c r="C34" s="36" t="s">
        <v>72</v>
      </c>
      <c r="D34" s="37" t="s">
        <v>66</v>
      </c>
      <c r="E34" s="38">
        <v>14</v>
      </c>
      <c r="F34" s="41">
        <v>0</v>
      </c>
      <c r="G34" s="40">
        <f t="shared" si="0"/>
        <v>0</v>
      </c>
      <c r="H34" s="41">
        <v>0</v>
      </c>
      <c r="I34" s="40">
        <f t="shared" si="1"/>
        <v>0</v>
      </c>
      <c r="J34" s="42">
        <v>0</v>
      </c>
      <c r="K34" s="43">
        <f t="shared" si="2"/>
        <v>0</v>
      </c>
      <c r="L34" s="42">
        <v>0</v>
      </c>
      <c r="M34" s="44">
        <f t="shared" si="3"/>
        <v>0</v>
      </c>
    </row>
    <row r="35" spans="1:13" s="17" customFormat="1" ht="11.25" x14ac:dyDescent="0.2">
      <c r="A35" s="54"/>
      <c r="B35" s="55">
        <v>713</v>
      </c>
      <c r="C35" s="56" t="s">
        <v>73</v>
      </c>
      <c r="D35" s="57"/>
      <c r="E35" s="57"/>
      <c r="F35" s="58"/>
      <c r="G35" s="59">
        <f>SUM(G25:G34)</f>
        <v>0</v>
      </c>
      <c r="H35" s="60"/>
      <c r="I35" s="61">
        <f>SUM(I25:I34)</f>
        <v>0</v>
      </c>
      <c r="J35" s="60"/>
      <c r="K35" s="62">
        <f>SUM(K25:K34)</f>
        <v>1.397048E-2</v>
      </c>
      <c r="L35" s="60"/>
      <c r="M35" s="63">
        <f>SUM(M25:M34)</f>
        <v>0</v>
      </c>
    </row>
    <row r="36" spans="1:13" s="17" customFormat="1" ht="11.25" x14ac:dyDescent="0.2">
      <c r="A36" s="27"/>
      <c r="B36" s="28" t="s">
        <v>74</v>
      </c>
      <c r="C36" s="29" t="s">
        <v>75</v>
      </c>
      <c r="D36" s="26"/>
      <c r="E36" s="26"/>
      <c r="F36" s="30"/>
      <c r="G36" s="31"/>
      <c r="H36" s="32"/>
      <c r="I36" s="25"/>
      <c r="J36" s="32"/>
      <c r="K36" s="31"/>
      <c r="L36" s="32"/>
      <c r="M36" s="33"/>
    </row>
    <row r="37" spans="1:13" s="1" customFormat="1" ht="9.75" x14ac:dyDescent="0.2">
      <c r="A37" s="34">
        <f>A34+1</f>
        <v>16</v>
      </c>
      <c r="B37" s="35" t="s">
        <v>76</v>
      </c>
      <c r="C37" s="36" t="s">
        <v>77</v>
      </c>
      <c r="D37" s="37" t="s">
        <v>66</v>
      </c>
      <c r="E37" s="38">
        <v>40</v>
      </c>
      <c r="F37" s="39">
        <v>0</v>
      </c>
      <c r="G37" s="40">
        <f>E37*F37</f>
        <v>0</v>
      </c>
      <c r="H37" s="41">
        <v>0</v>
      </c>
      <c r="I37" s="40">
        <f>E37*H37</f>
        <v>0</v>
      </c>
      <c r="J37" s="42">
        <v>6.8301600000000005E-4</v>
      </c>
      <c r="K37" s="43">
        <f>E37*J37</f>
        <v>2.732064E-2</v>
      </c>
      <c r="L37" s="42">
        <v>1.5599999999999999E-2</v>
      </c>
      <c r="M37" s="44">
        <f>E37*L37</f>
        <v>0.624</v>
      </c>
    </row>
    <row r="38" spans="1:13" s="1" customFormat="1" ht="9.75" x14ac:dyDescent="0.2">
      <c r="A38" s="34">
        <f>A37+1</f>
        <v>17</v>
      </c>
      <c r="B38" s="35" t="s">
        <v>78</v>
      </c>
      <c r="C38" s="36" t="s">
        <v>79</v>
      </c>
      <c r="D38" s="37" t="s">
        <v>66</v>
      </c>
      <c r="E38" s="38">
        <v>40</v>
      </c>
      <c r="F38" s="39">
        <v>0</v>
      </c>
      <c r="G38" s="40">
        <f>E38*F38</f>
        <v>0</v>
      </c>
      <c r="H38" s="41">
        <v>0</v>
      </c>
      <c r="I38" s="40">
        <f>E38*H38</f>
        <v>0</v>
      </c>
      <c r="J38" s="42">
        <v>0</v>
      </c>
      <c r="K38" s="43">
        <f>E38*J38</f>
        <v>0</v>
      </c>
      <c r="L38" s="42">
        <v>0</v>
      </c>
      <c r="M38" s="44">
        <f>E38*L38</f>
        <v>0</v>
      </c>
    </row>
    <row r="39" spans="1:13" s="17" customFormat="1" ht="11.25" x14ac:dyDescent="0.2">
      <c r="A39" s="54"/>
      <c r="B39" s="55">
        <v>763</v>
      </c>
      <c r="C39" s="56" t="s">
        <v>80</v>
      </c>
      <c r="D39" s="57"/>
      <c r="E39" s="57"/>
      <c r="F39" s="58"/>
      <c r="G39" s="59">
        <f>SUM(G37:G38)</f>
        <v>0</v>
      </c>
      <c r="H39" s="60"/>
      <c r="I39" s="61">
        <f>SUM(I37:I38)</f>
        <v>0</v>
      </c>
      <c r="J39" s="60"/>
      <c r="K39" s="62">
        <f>SUM(K37:K38)</f>
        <v>2.732064E-2</v>
      </c>
      <c r="L39" s="60"/>
      <c r="M39" s="63">
        <f>SUM(M37:M38)</f>
        <v>0.624</v>
      </c>
    </row>
    <row r="40" spans="1:13" s="17" customFormat="1" ht="11.25" x14ac:dyDescent="0.2">
      <c r="A40" s="27"/>
      <c r="B40" s="28" t="s">
        <v>81</v>
      </c>
      <c r="C40" s="29" t="s">
        <v>82</v>
      </c>
      <c r="D40" s="26"/>
      <c r="E40" s="26"/>
      <c r="F40" s="30"/>
      <c r="G40" s="31"/>
      <c r="H40" s="32"/>
      <c r="I40" s="25"/>
      <c r="J40" s="32"/>
      <c r="K40" s="31"/>
      <c r="L40" s="32"/>
      <c r="M40" s="33"/>
    </row>
    <row r="41" spans="1:13" s="1" customFormat="1" ht="9.75" x14ac:dyDescent="0.2">
      <c r="A41" s="34">
        <f>A38+1</f>
        <v>18</v>
      </c>
      <c r="B41" s="35" t="s">
        <v>83</v>
      </c>
      <c r="C41" s="36" t="s">
        <v>84</v>
      </c>
      <c r="D41" s="37" t="s">
        <v>66</v>
      </c>
      <c r="E41" s="38">
        <v>11</v>
      </c>
      <c r="F41" s="39">
        <v>0</v>
      </c>
      <c r="G41" s="40">
        <f>E41*F41</f>
        <v>0</v>
      </c>
      <c r="H41" s="41">
        <v>0</v>
      </c>
      <c r="I41" s="40">
        <f>E41*H41</f>
        <v>0</v>
      </c>
      <c r="J41" s="42">
        <v>6.8987699999999998E-4</v>
      </c>
      <c r="K41" s="43">
        <f>E41*J41</f>
        <v>7.5886469999999996E-3</v>
      </c>
      <c r="L41" s="42">
        <v>0</v>
      </c>
      <c r="M41" s="44">
        <f>E41*L41</f>
        <v>0</v>
      </c>
    </row>
    <row r="42" spans="1:13" s="1" customFormat="1" ht="9.75" x14ac:dyDescent="0.2">
      <c r="A42" s="34">
        <f>A41+1</f>
        <v>19</v>
      </c>
      <c r="B42" s="35" t="s">
        <v>85</v>
      </c>
      <c r="C42" s="36" t="s">
        <v>86</v>
      </c>
      <c r="D42" s="37" t="s">
        <v>53</v>
      </c>
      <c r="E42" s="38">
        <v>60</v>
      </c>
      <c r="F42" s="39">
        <v>0</v>
      </c>
      <c r="G42" s="40">
        <f>E42*F42</f>
        <v>0</v>
      </c>
      <c r="H42" s="41">
        <v>0</v>
      </c>
      <c r="I42" s="40">
        <f>E42*H42</f>
        <v>0</v>
      </c>
      <c r="J42" s="42">
        <v>3.4641000000000003E-5</v>
      </c>
      <c r="K42" s="43">
        <f>E42*J42</f>
        <v>2.0784600000000003E-3</v>
      </c>
      <c r="L42" s="42">
        <v>0</v>
      </c>
      <c r="M42" s="44">
        <f>E42*L42</f>
        <v>0</v>
      </c>
    </row>
    <row r="43" spans="1:13" s="1" customFormat="1" ht="9.75" x14ac:dyDescent="0.2">
      <c r="A43" s="34">
        <f>A42+1</f>
        <v>20</v>
      </c>
      <c r="B43" s="35" t="s">
        <v>87</v>
      </c>
      <c r="C43" s="36" t="s">
        <v>88</v>
      </c>
      <c r="D43" s="37" t="s">
        <v>53</v>
      </c>
      <c r="E43" s="38">
        <v>15</v>
      </c>
      <c r="F43" s="39">
        <v>0</v>
      </c>
      <c r="G43" s="40">
        <f>E43*F43</f>
        <v>0</v>
      </c>
      <c r="H43" s="41">
        <v>0</v>
      </c>
      <c r="I43" s="40">
        <f>E43*H43</f>
        <v>0</v>
      </c>
      <c r="J43" s="42">
        <v>8.3175000000000002E-5</v>
      </c>
      <c r="K43" s="43">
        <f>E43*J43</f>
        <v>1.247625E-3</v>
      </c>
      <c r="L43" s="42">
        <v>0</v>
      </c>
      <c r="M43" s="44">
        <f>E43*L43</f>
        <v>0</v>
      </c>
    </row>
    <row r="44" spans="1:13" s="17" customFormat="1" ht="12" thickBot="1" x14ac:dyDescent="0.25">
      <c r="A44" s="45"/>
      <c r="B44" s="47">
        <v>783</v>
      </c>
      <c r="C44" s="48" t="s">
        <v>89</v>
      </c>
      <c r="D44" s="46"/>
      <c r="E44" s="46"/>
      <c r="F44" s="49"/>
      <c r="G44" s="51">
        <f>SUM(G41:G43)</f>
        <v>0</v>
      </c>
      <c r="H44" s="50"/>
      <c r="I44" s="64">
        <f>SUM(I41:I43)</f>
        <v>0</v>
      </c>
      <c r="J44" s="50"/>
      <c r="K44" s="52">
        <f>SUM(K41:K43)</f>
        <v>1.0914732E-2</v>
      </c>
      <c r="L44" s="50"/>
      <c r="M44" s="53">
        <f>SUM(M41:M43)</f>
        <v>0</v>
      </c>
    </row>
    <row r="45" spans="1:13" ht="13.5" thickBot="1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</row>
    <row r="46" spans="1:13" s="1" customFormat="1" ht="9.75" customHeight="1" x14ac:dyDescent="0.2">
      <c r="A46" s="4" t="s">
        <v>5</v>
      </c>
      <c r="B46" s="223" t="s">
        <v>9</v>
      </c>
      <c r="C46" s="223" t="s">
        <v>11</v>
      </c>
      <c r="D46" s="223" t="s">
        <v>13</v>
      </c>
      <c r="E46" s="223" t="s">
        <v>15</v>
      </c>
      <c r="F46" s="225" t="s">
        <v>17</v>
      </c>
      <c r="G46" s="175"/>
      <c r="H46" s="175"/>
      <c r="I46" s="175"/>
      <c r="J46" s="220" t="s">
        <v>26</v>
      </c>
      <c r="K46" s="175"/>
      <c r="L46" s="175"/>
      <c r="M46" s="176"/>
    </row>
    <row r="47" spans="1:13" s="1" customFormat="1" ht="9.75" customHeight="1" x14ac:dyDescent="0.2">
      <c r="A47" s="5" t="s">
        <v>6</v>
      </c>
      <c r="B47" s="224"/>
      <c r="C47" s="224"/>
      <c r="D47" s="224"/>
      <c r="E47" s="224"/>
      <c r="F47" s="226" t="s">
        <v>18</v>
      </c>
      <c r="G47" s="129"/>
      <c r="H47" s="227" t="s">
        <v>23</v>
      </c>
      <c r="I47" s="129"/>
      <c r="J47" s="227" t="s">
        <v>27</v>
      </c>
      <c r="K47" s="129"/>
      <c r="L47" s="227" t="s">
        <v>30</v>
      </c>
      <c r="M47" s="130"/>
    </row>
    <row r="48" spans="1:13" s="1" customFormat="1" ht="9.75" customHeight="1" x14ac:dyDescent="0.2">
      <c r="A48" s="5" t="s">
        <v>7</v>
      </c>
      <c r="B48" s="224"/>
      <c r="C48" s="224"/>
      <c r="D48" s="224"/>
      <c r="E48" s="224"/>
      <c r="F48" s="8" t="s">
        <v>19</v>
      </c>
      <c r="G48" s="10" t="s">
        <v>21</v>
      </c>
      <c r="H48" s="12" t="s">
        <v>19</v>
      </c>
      <c r="I48" s="10" t="s">
        <v>21</v>
      </c>
      <c r="J48" s="12" t="s">
        <v>19</v>
      </c>
      <c r="K48" s="10" t="s">
        <v>21</v>
      </c>
      <c r="L48" s="12" t="s">
        <v>19</v>
      </c>
      <c r="M48" s="14" t="s">
        <v>21</v>
      </c>
    </row>
    <row r="49" spans="1:13" s="1" customFormat="1" ht="9.75" customHeight="1" thickBot="1" x14ac:dyDescent="0.25">
      <c r="A49" s="6" t="s">
        <v>8</v>
      </c>
      <c r="B49" s="7" t="s">
        <v>10</v>
      </c>
      <c r="C49" s="7" t="s">
        <v>12</v>
      </c>
      <c r="D49" s="7" t="s">
        <v>14</v>
      </c>
      <c r="E49" s="7" t="s">
        <v>16</v>
      </c>
      <c r="F49" s="9" t="s">
        <v>20</v>
      </c>
      <c r="G49" s="11" t="s">
        <v>22</v>
      </c>
      <c r="H49" s="13" t="s">
        <v>24</v>
      </c>
      <c r="I49" s="11" t="s">
        <v>25</v>
      </c>
      <c r="J49" s="13" t="s">
        <v>28</v>
      </c>
      <c r="K49" s="11" t="s">
        <v>29</v>
      </c>
      <c r="L49" s="13" t="s">
        <v>31</v>
      </c>
      <c r="M49" s="15" t="s">
        <v>32</v>
      </c>
    </row>
    <row r="50" spans="1:13" s="17" customFormat="1" ht="11.25" x14ac:dyDescent="0.2">
      <c r="A50" s="19"/>
      <c r="B50" s="18"/>
      <c r="C50" s="20" t="s">
        <v>90</v>
      </c>
      <c r="D50" s="18"/>
      <c r="E50" s="18"/>
      <c r="F50" s="21"/>
      <c r="G50" s="22"/>
      <c r="H50" s="23"/>
      <c r="J50" s="23"/>
      <c r="K50" s="22"/>
      <c r="L50" s="23"/>
      <c r="M50" s="24"/>
    </row>
    <row r="51" spans="1:13" s="17" customFormat="1" ht="11.25" x14ac:dyDescent="0.2">
      <c r="A51" s="27"/>
      <c r="B51" s="28" t="s">
        <v>91</v>
      </c>
      <c r="C51" s="29" t="s">
        <v>92</v>
      </c>
      <c r="D51" s="26"/>
      <c r="E51" s="26"/>
      <c r="F51" s="30"/>
      <c r="G51" s="31"/>
      <c r="H51" s="32"/>
      <c r="I51" s="25"/>
      <c r="J51" s="32"/>
      <c r="K51" s="31"/>
      <c r="L51" s="32"/>
      <c r="M51" s="33"/>
    </row>
    <row r="52" spans="1:13" s="1" customFormat="1" ht="9.75" x14ac:dyDescent="0.2">
      <c r="A52" s="34">
        <f>A43+1</f>
        <v>21</v>
      </c>
      <c r="B52" s="35" t="s">
        <v>93</v>
      </c>
      <c r="C52" s="36" t="s">
        <v>94</v>
      </c>
      <c r="D52" s="37" t="s">
        <v>95</v>
      </c>
      <c r="E52" s="38">
        <v>1</v>
      </c>
      <c r="F52" s="41">
        <v>0</v>
      </c>
      <c r="G52" s="40">
        <f t="shared" ref="G52:G61" si="5">E52*F52</f>
        <v>0</v>
      </c>
      <c r="H52" s="41">
        <v>0</v>
      </c>
      <c r="I52" s="40">
        <f t="shared" ref="I52:I61" si="6">E52*H52</f>
        <v>0</v>
      </c>
      <c r="J52" s="42">
        <v>1.0338999999999999E-2</v>
      </c>
      <c r="K52" s="43">
        <f t="shared" ref="K52:K61" si="7">E52*J52</f>
        <v>1.0338999999999999E-2</v>
      </c>
      <c r="L52" s="42">
        <v>0</v>
      </c>
      <c r="M52" s="44">
        <f t="shared" ref="M52:M61" si="8">E52*L52</f>
        <v>0</v>
      </c>
    </row>
    <row r="53" spans="1:13" s="1" customFormat="1" ht="9.75" x14ac:dyDescent="0.2">
      <c r="A53" s="34">
        <f t="shared" ref="A53:A61" si="9">A52+1</f>
        <v>22</v>
      </c>
      <c r="B53" s="35" t="s">
        <v>96</v>
      </c>
      <c r="C53" s="36" t="s">
        <v>97</v>
      </c>
      <c r="D53" s="37" t="s">
        <v>95</v>
      </c>
      <c r="E53" s="38">
        <v>1</v>
      </c>
      <c r="F53" s="41">
        <v>0</v>
      </c>
      <c r="G53" s="40">
        <f t="shared" si="5"/>
        <v>0</v>
      </c>
      <c r="H53" s="41">
        <v>0</v>
      </c>
      <c r="I53" s="40">
        <f t="shared" si="6"/>
        <v>0</v>
      </c>
      <c r="J53" s="42">
        <v>2.1123699999999999E-2</v>
      </c>
      <c r="K53" s="43">
        <f t="shared" si="7"/>
        <v>2.1123699999999999E-2</v>
      </c>
      <c r="L53" s="42">
        <v>0</v>
      </c>
      <c r="M53" s="44">
        <f t="shared" si="8"/>
        <v>0</v>
      </c>
    </row>
    <row r="54" spans="1:13" s="1" customFormat="1" ht="19.5" x14ac:dyDescent="0.2">
      <c r="A54" s="34">
        <f t="shared" si="9"/>
        <v>23</v>
      </c>
      <c r="B54" s="35" t="s">
        <v>98</v>
      </c>
      <c r="C54" s="36" t="s">
        <v>99</v>
      </c>
      <c r="D54" s="37" t="s">
        <v>100</v>
      </c>
      <c r="E54" s="38">
        <v>1</v>
      </c>
      <c r="F54" s="41">
        <v>0</v>
      </c>
      <c r="G54" s="40">
        <f t="shared" si="5"/>
        <v>0</v>
      </c>
      <c r="H54" s="41">
        <v>0</v>
      </c>
      <c r="I54" s="40">
        <f t="shared" si="6"/>
        <v>0</v>
      </c>
      <c r="J54" s="42">
        <v>3.9E-2</v>
      </c>
      <c r="K54" s="43">
        <f t="shared" si="7"/>
        <v>3.9E-2</v>
      </c>
      <c r="L54" s="42">
        <v>0</v>
      </c>
      <c r="M54" s="44">
        <f t="shared" si="8"/>
        <v>0</v>
      </c>
    </row>
    <row r="55" spans="1:13" s="1" customFormat="1" ht="9.75" x14ac:dyDescent="0.2">
      <c r="A55" s="34">
        <f t="shared" si="9"/>
        <v>24</v>
      </c>
      <c r="B55" s="35" t="s">
        <v>101</v>
      </c>
      <c r="C55" s="36" t="s">
        <v>102</v>
      </c>
      <c r="D55" s="37" t="s">
        <v>103</v>
      </c>
      <c r="E55" s="38">
        <v>1</v>
      </c>
      <c r="F55" s="41">
        <v>0</v>
      </c>
      <c r="G55" s="40">
        <f t="shared" si="5"/>
        <v>0</v>
      </c>
      <c r="H55" s="41">
        <v>0</v>
      </c>
      <c r="I55" s="40">
        <f t="shared" si="6"/>
        <v>0</v>
      </c>
      <c r="J55" s="42">
        <v>0.01</v>
      </c>
      <c r="K55" s="43">
        <f t="shared" si="7"/>
        <v>0.01</v>
      </c>
      <c r="L55" s="42">
        <v>0</v>
      </c>
      <c r="M55" s="44">
        <f t="shared" si="8"/>
        <v>0</v>
      </c>
    </row>
    <row r="56" spans="1:13" s="1" customFormat="1" ht="9.75" x14ac:dyDescent="0.2">
      <c r="A56" s="34">
        <f t="shared" si="9"/>
        <v>25</v>
      </c>
      <c r="B56" s="35" t="s">
        <v>104</v>
      </c>
      <c r="C56" s="36" t="s">
        <v>105</v>
      </c>
      <c r="D56" s="37" t="s">
        <v>103</v>
      </c>
      <c r="E56" s="38">
        <v>1</v>
      </c>
      <c r="F56" s="41">
        <v>0</v>
      </c>
      <c r="G56" s="40">
        <f t="shared" si="5"/>
        <v>0</v>
      </c>
      <c r="H56" s="41">
        <v>0</v>
      </c>
      <c r="I56" s="40">
        <f t="shared" si="6"/>
        <v>0</v>
      </c>
      <c r="J56" s="42">
        <v>0.7</v>
      </c>
      <c r="K56" s="43">
        <f t="shared" si="7"/>
        <v>0.7</v>
      </c>
      <c r="L56" s="42">
        <v>0</v>
      </c>
      <c r="M56" s="44">
        <f t="shared" si="8"/>
        <v>0</v>
      </c>
    </row>
    <row r="57" spans="1:13" s="1" customFormat="1" ht="9.75" x14ac:dyDescent="0.2">
      <c r="A57" s="34">
        <f t="shared" si="9"/>
        <v>26</v>
      </c>
      <c r="B57" s="35" t="s">
        <v>106</v>
      </c>
      <c r="C57" s="36" t="s">
        <v>107</v>
      </c>
      <c r="D57" s="37" t="s">
        <v>103</v>
      </c>
      <c r="E57" s="38">
        <v>2</v>
      </c>
      <c r="F57" s="41">
        <v>0</v>
      </c>
      <c r="G57" s="40">
        <f t="shared" si="5"/>
        <v>0</v>
      </c>
      <c r="H57" s="41">
        <v>0</v>
      </c>
      <c r="I57" s="40">
        <f t="shared" si="6"/>
        <v>0</v>
      </c>
      <c r="J57" s="42">
        <v>0</v>
      </c>
      <c r="K57" s="43">
        <f t="shared" si="7"/>
        <v>0</v>
      </c>
      <c r="L57" s="42">
        <v>0</v>
      </c>
      <c r="M57" s="44">
        <f t="shared" si="8"/>
        <v>0</v>
      </c>
    </row>
    <row r="58" spans="1:13" s="1" customFormat="1" ht="9.75" x14ac:dyDescent="0.2">
      <c r="A58" s="34">
        <f t="shared" si="9"/>
        <v>27</v>
      </c>
      <c r="B58" s="35" t="s">
        <v>108</v>
      </c>
      <c r="C58" s="36" t="s">
        <v>109</v>
      </c>
      <c r="D58" s="37" t="s">
        <v>103</v>
      </c>
      <c r="E58" s="38">
        <v>2</v>
      </c>
      <c r="F58" s="41">
        <v>0</v>
      </c>
      <c r="G58" s="40">
        <f t="shared" si="5"/>
        <v>0</v>
      </c>
      <c r="H58" s="41">
        <v>0</v>
      </c>
      <c r="I58" s="40">
        <f t="shared" si="6"/>
        <v>0</v>
      </c>
      <c r="J58" s="42">
        <v>0</v>
      </c>
      <c r="K58" s="43">
        <f t="shared" si="7"/>
        <v>0</v>
      </c>
      <c r="L58" s="42">
        <v>0</v>
      </c>
      <c r="M58" s="44">
        <f t="shared" si="8"/>
        <v>0</v>
      </c>
    </row>
    <row r="59" spans="1:13" s="1" customFormat="1" ht="9.75" x14ac:dyDescent="0.2">
      <c r="A59" s="34">
        <f t="shared" si="9"/>
        <v>28</v>
      </c>
      <c r="B59" s="35" t="s">
        <v>110</v>
      </c>
      <c r="C59" s="36" t="s">
        <v>111</v>
      </c>
      <c r="D59" s="37" t="s">
        <v>103</v>
      </c>
      <c r="E59" s="38">
        <v>2</v>
      </c>
      <c r="F59" s="41">
        <v>0</v>
      </c>
      <c r="G59" s="40">
        <f t="shared" si="5"/>
        <v>0</v>
      </c>
      <c r="H59" s="41">
        <v>0</v>
      </c>
      <c r="I59" s="40">
        <f t="shared" si="6"/>
        <v>0</v>
      </c>
      <c r="J59" s="42">
        <v>0</v>
      </c>
      <c r="K59" s="43">
        <f t="shared" si="7"/>
        <v>0</v>
      </c>
      <c r="L59" s="42">
        <v>0</v>
      </c>
      <c r="M59" s="44">
        <f t="shared" si="8"/>
        <v>0</v>
      </c>
    </row>
    <row r="60" spans="1:13" s="1" customFormat="1" ht="9.75" x14ac:dyDescent="0.2">
      <c r="A60" s="34">
        <f t="shared" si="9"/>
        <v>29</v>
      </c>
      <c r="B60" s="35" t="s">
        <v>112</v>
      </c>
      <c r="C60" s="36" t="s">
        <v>113</v>
      </c>
      <c r="D60" s="37" t="s">
        <v>103</v>
      </c>
      <c r="E60" s="38">
        <v>1</v>
      </c>
      <c r="F60" s="41">
        <v>0</v>
      </c>
      <c r="G60" s="40">
        <f t="shared" si="5"/>
        <v>0</v>
      </c>
      <c r="H60" s="41">
        <v>0</v>
      </c>
      <c r="I60" s="40">
        <f t="shared" si="6"/>
        <v>0</v>
      </c>
      <c r="J60" s="42">
        <v>0</v>
      </c>
      <c r="K60" s="43">
        <f t="shared" si="7"/>
        <v>0</v>
      </c>
      <c r="L60" s="42">
        <v>0</v>
      </c>
      <c r="M60" s="44">
        <f t="shared" si="8"/>
        <v>0</v>
      </c>
    </row>
    <row r="61" spans="1:13" s="1" customFormat="1" ht="9.75" x14ac:dyDescent="0.2">
      <c r="A61" s="34">
        <f t="shared" si="9"/>
        <v>30</v>
      </c>
      <c r="B61" s="35" t="s">
        <v>114</v>
      </c>
      <c r="C61" s="36" t="s">
        <v>115</v>
      </c>
      <c r="D61" s="37" t="s">
        <v>116</v>
      </c>
      <c r="E61" s="42">
        <v>0.78046269999999995</v>
      </c>
      <c r="F61" s="41">
        <v>0</v>
      </c>
      <c r="G61" s="40">
        <f t="shared" si="5"/>
        <v>0</v>
      </c>
      <c r="H61" s="41">
        <v>0</v>
      </c>
      <c r="I61" s="40">
        <f t="shared" si="6"/>
        <v>0</v>
      </c>
      <c r="J61" s="42">
        <v>0</v>
      </c>
      <c r="K61" s="43">
        <f t="shared" si="7"/>
        <v>0</v>
      </c>
      <c r="L61" s="42">
        <v>0</v>
      </c>
      <c r="M61" s="44">
        <f t="shared" si="8"/>
        <v>0</v>
      </c>
    </row>
    <row r="62" spans="1:13" s="17" customFormat="1" ht="11.25" x14ac:dyDescent="0.2">
      <c r="A62" s="54"/>
      <c r="B62" s="55">
        <v>732</v>
      </c>
      <c r="C62" s="56" t="s">
        <v>117</v>
      </c>
      <c r="D62" s="57"/>
      <c r="E62" s="57"/>
      <c r="F62" s="58"/>
      <c r="G62" s="59">
        <f>SUM(G52:G61)</f>
        <v>0</v>
      </c>
      <c r="H62" s="60"/>
      <c r="I62" s="61">
        <f>SUM(I52:I61)</f>
        <v>0</v>
      </c>
      <c r="J62" s="60"/>
      <c r="K62" s="62">
        <f>SUM(K52:K61)</f>
        <v>0.78046269999999995</v>
      </c>
      <c r="L62" s="60"/>
      <c r="M62" s="63">
        <f>SUM(M52:M61)</f>
        <v>0</v>
      </c>
    </row>
    <row r="63" spans="1:13" s="17" customFormat="1" ht="11.25" x14ac:dyDescent="0.2">
      <c r="A63" s="27"/>
      <c r="B63" s="28" t="s">
        <v>118</v>
      </c>
      <c r="C63" s="29" t="s">
        <v>119</v>
      </c>
      <c r="D63" s="26"/>
      <c r="E63" s="26"/>
      <c r="F63" s="30"/>
      <c r="G63" s="31"/>
      <c r="H63" s="32"/>
      <c r="I63" s="25"/>
      <c r="J63" s="32"/>
      <c r="K63" s="31"/>
      <c r="L63" s="32"/>
      <c r="M63" s="33"/>
    </row>
    <row r="64" spans="1:13" s="1" customFormat="1" ht="9.75" x14ac:dyDescent="0.2">
      <c r="A64" s="34">
        <f>A61+1</f>
        <v>31</v>
      </c>
      <c r="B64" s="35" t="s">
        <v>120</v>
      </c>
      <c r="C64" s="36" t="s">
        <v>121</v>
      </c>
      <c r="D64" s="37" t="s">
        <v>53</v>
      </c>
      <c r="E64" s="38">
        <v>5</v>
      </c>
      <c r="F64" s="39">
        <v>0</v>
      </c>
      <c r="G64" s="40">
        <f t="shared" ref="G64:G83" si="10">E64*F64</f>
        <v>0</v>
      </c>
      <c r="H64" s="41"/>
      <c r="I64" s="40">
        <f t="shared" ref="I64:I83" si="11">E64*H64</f>
        <v>0</v>
      </c>
      <c r="J64" s="42">
        <v>6.0448089999999999E-3</v>
      </c>
      <c r="K64" s="43">
        <f t="shared" ref="K64:K83" si="12">E64*J64</f>
        <v>3.0224044999999998E-2</v>
      </c>
      <c r="L64" s="42">
        <v>0</v>
      </c>
      <c r="M64" s="44">
        <f t="shared" ref="M64:M83" si="13">E64*L64</f>
        <v>0</v>
      </c>
    </row>
    <row r="65" spans="1:13" s="1" customFormat="1" ht="9.75" x14ac:dyDescent="0.2">
      <c r="A65" s="34">
        <f t="shared" ref="A65:A83" si="14">A64+1</f>
        <v>32</v>
      </c>
      <c r="B65" s="35" t="s">
        <v>122</v>
      </c>
      <c r="C65" s="36" t="s">
        <v>123</v>
      </c>
      <c r="D65" s="37" t="s">
        <v>53</v>
      </c>
      <c r="E65" s="38">
        <v>20</v>
      </c>
      <c r="F65" s="39">
        <v>0</v>
      </c>
      <c r="G65" s="40">
        <f t="shared" si="10"/>
        <v>0</v>
      </c>
      <c r="H65" s="41"/>
      <c r="I65" s="40">
        <f t="shared" si="11"/>
        <v>0</v>
      </c>
      <c r="J65" s="42">
        <v>7.8060839999999996E-3</v>
      </c>
      <c r="K65" s="43">
        <f t="shared" si="12"/>
        <v>0.15612167999999998</v>
      </c>
      <c r="L65" s="42">
        <v>0</v>
      </c>
      <c r="M65" s="44">
        <f t="shared" si="13"/>
        <v>0</v>
      </c>
    </row>
    <row r="66" spans="1:13" s="1" customFormat="1" ht="9.75" x14ac:dyDescent="0.2">
      <c r="A66" s="34">
        <f t="shared" si="14"/>
        <v>33</v>
      </c>
      <c r="B66" s="35" t="s">
        <v>124</v>
      </c>
      <c r="C66" s="36" t="s">
        <v>125</v>
      </c>
      <c r="D66" s="37" t="s">
        <v>53</v>
      </c>
      <c r="E66" s="38">
        <v>20</v>
      </c>
      <c r="F66" s="39">
        <v>0</v>
      </c>
      <c r="G66" s="40">
        <f t="shared" si="10"/>
        <v>0</v>
      </c>
      <c r="H66" s="41"/>
      <c r="I66" s="40">
        <f t="shared" si="11"/>
        <v>0</v>
      </c>
      <c r="J66" s="42">
        <v>8.3253460000000008E-3</v>
      </c>
      <c r="K66" s="43">
        <f t="shared" si="12"/>
        <v>0.16650692</v>
      </c>
      <c r="L66" s="42">
        <v>0</v>
      </c>
      <c r="M66" s="44">
        <f t="shared" si="13"/>
        <v>0</v>
      </c>
    </row>
    <row r="67" spans="1:13" s="1" customFormat="1" ht="9.75" x14ac:dyDescent="0.2">
      <c r="A67" s="34">
        <f t="shared" si="14"/>
        <v>34</v>
      </c>
      <c r="B67" s="35" t="s">
        <v>126</v>
      </c>
      <c r="C67" s="36" t="s">
        <v>127</v>
      </c>
      <c r="D67" s="37" t="s">
        <v>95</v>
      </c>
      <c r="E67" s="38">
        <v>12</v>
      </c>
      <c r="F67" s="39">
        <v>0</v>
      </c>
      <c r="G67" s="40">
        <f t="shared" si="10"/>
        <v>0</v>
      </c>
      <c r="H67" s="41"/>
      <c r="I67" s="40">
        <f t="shared" si="11"/>
        <v>0</v>
      </c>
      <c r="J67" s="42">
        <v>0</v>
      </c>
      <c r="K67" s="43">
        <f t="shared" si="12"/>
        <v>0</v>
      </c>
      <c r="L67" s="42">
        <v>0</v>
      </c>
      <c r="M67" s="44">
        <f t="shared" si="13"/>
        <v>0</v>
      </c>
    </row>
    <row r="68" spans="1:13" s="1" customFormat="1" ht="9.75" x14ac:dyDescent="0.2">
      <c r="A68" s="34">
        <f t="shared" si="14"/>
        <v>35</v>
      </c>
      <c r="B68" s="35" t="s">
        <v>128</v>
      </c>
      <c r="C68" s="36" t="s">
        <v>129</v>
      </c>
      <c r="D68" s="37" t="s">
        <v>95</v>
      </c>
      <c r="E68" s="38">
        <v>16</v>
      </c>
      <c r="F68" s="39">
        <v>0</v>
      </c>
      <c r="G68" s="40">
        <f t="shared" si="10"/>
        <v>0</v>
      </c>
      <c r="H68" s="41"/>
      <c r="I68" s="40">
        <f t="shared" si="11"/>
        <v>0</v>
      </c>
      <c r="J68" s="42">
        <v>0</v>
      </c>
      <c r="K68" s="43">
        <f t="shared" si="12"/>
        <v>0</v>
      </c>
      <c r="L68" s="42">
        <v>0</v>
      </c>
      <c r="M68" s="44">
        <f t="shared" si="13"/>
        <v>0</v>
      </c>
    </row>
    <row r="69" spans="1:13" s="1" customFormat="1" ht="9.75" x14ac:dyDescent="0.2">
      <c r="A69" s="34">
        <f t="shared" si="14"/>
        <v>36</v>
      </c>
      <c r="B69" s="35" t="s">
        <v>130</v>
      </c>
      <c r="C69" s="36" t="s">
        <v>131</v>
      </c>
      <c r="D69" s="37" t="s">
        <v>53</v>
      </c>
      <c r="E69" s="38">
        <v>15</v>
      </c>
      <c r="F69" s="39">
        <v>0</v>
      </c>
      <c r="G69" s="40">
        <f t="shared" si="10"/>
        <v>0</v>
      </c>
      <c r="H69" s="41"/>
      <c r="I69" s="40">
        <f t="shared" si="11"/>
        <v>0</v>
      </c>
      <c r="J69" s="42">
        <v>7.3939940000000001E-3</v>
      </c>
      <c r="K69" s="43">
        <f t="shared" si="12"/>
        <v>0.11090991</v>
      </c>
      <c r="L69" s="42">
        <v>0</v>
      </c>
      <c r="M69" s="44">
        <f t="shared" si="13"/>
        <v>0</v>
      </c>
    </row>
    <row r="70" spans="1:13" s="1" customFormat="1" ht="9.75" x14ac:dyDescent="0.2">
      <c r="A70" s="34">
        <f t="shared" si="14"/>
        <v>37</v>
      </c>
      <c r="B70" s="35" t="s">
        <v>132</v>
      </c>
      <c r="C70" s="36" t="s">
        <v>133</v>
      </c>
      <c r="D70" s="37" t="s">
        <v>53</v>
      </c>
      <c r="E70" s="38">
        <v>15</v>
      </c>
      <c r="F70" s="39">
        <v>0</v>
      </c>
      <c r="G70" s="40">
        <f t="shared" si="10"/>
        <v>0</v>
      </c>
      <c r="H70" s="41"/>
      <c r="I70" s="40">
        <f t="shared" si="11"/>
        <v>0</v>
      </c>
      <c r="J70" s="42">
        <v>2.4259764999999999E-2</v>
      </c>
      <c r="K70" s="43">
        <f t="shared" si="12"/>
        <v>0.363896475</v>
      </c>
      <c r="L70" s="42">
        <v>0</v>
      </c>
      <c r="M70" s="44">
        <f t="shared" si="13"/>
        <v>0</v>
      </c>
    </row>
    <row r="71" spans="1:13" s="1" customFormat="1" ht="9.75" x14ac:dyDescent="0.2">
      <c r="A71" s="34">
        <f t="shared" si="14"/>
        <v>38</v>
      </c>
      <c r="B71" s="35" t="s">
        <v>134</v>
      </c>
      <c r="C71" s="36" t="s">
        <v>135</v>
      </c>
      <c r="D71" s="37" t="s">
        <v>53</v>
      </c>
      <c r="E71" s="38">
        <v>15</v>
      </c>
      <c r="F71" s="39">
        <v>0</v>
      </c>
      <c r="G71" s="40">
        <f t="shared" si="10"/>
        <v>0</v>
      </c>
      <c r="H71" s="41"/>
      <c r="I71" s="40">
        <f t="shared" si="11"/>
        <v>0</v>
      </c>
      <c r="J71" s="42">
        <v>4.0200109999999997E-2</v>
      </c>
      <c r="K71" s="43">
        <f t="shared" si="12"/>
        <v>0.60300164999999994</v>
      </c>
      <c r="L71" s="42">
        <v>0</v>
      </c>
      <c r="M71" s="44">
        <f t="shared" si="13"/>
        <v>0</v>
      </c>
    </row>
    <row r="72" spans="1:13" s="1" customFormat="1" ht="9.75" x14ac:dyDescent="0.2">
      <c r="A72" s="34">
        <f t="shared" si="14"/>
        <v>39</v>
      </c>
      <c r="B72" s="35" t="s">
        <v>136</v>
      </c>
      <c r="C72" s="36" t="s">
        <v>137</v>
      </c>
      <c r="D72" s="37" t="s">
        <v>95</v>
      </c>
      <c r="E72" s="38">
        <v>12</v>
      </c>
      <c r="F72" s="39">
        <v>0</v>
      </c>
      <c r="G72" s="40">
        <f t="shared" si="10"/>
        <v>0</v>
      </c>
      <c r="H72" s="41"/>
      <c r="I72" s="40">
        <f t="shared" si="11"/>
        <v>0</v>
      </c>
      <c r="J72" s="42">
        <v>0</v>
      </c>
      <c r="K72" s="43">
        <f t="shared" si="12"/>
        <v>0</v>
      </c>
      <c r="L72" s="42">
        <v>0</v>
      </c>
      <c r="M72" s="44">
        <f t="shared" si="13"/>
        <v>0</v>
      </c>
    </row>
    <row r="73" spans="1:13" s="1" customFormat="1" ht="9.75" x14ac:dyDescent="0.2">
      <c r="A73" s="34">
        <f t="shared" si="14"/>
        <v>40</v>
      </c>
      <c r="B73" s="35" t="s">
        <v>138</v>
      </c>
      <c r="C73" s="36" t="s">
        <v>139</v>
      </c>
      <c r="D73" s="37" t="s">
        <v>95</v>
      </c>
      <c r="E73" s="38">
        <v>2</v>
      </c>
      <c r="F73" s="39">
        <v>0</v>
      </c>
      <c r="G73" s="40">
        <f t="shared" si="10"/>
        <v>0</v>
      </c>
      <c r="H73" s="41"/>
      <c r="I73" s="40">
        <f t="shared" si="11"/>
        <v>0</v>
      </c>
      <c r="J73" s="42">
        <v>1.7252000000000001E-3</v>
      </c>
      <c r="K73" s="43">
        <f t="shared" si="12"/>
        <v>3.4504000000000002E-3</v>
      </c>
      <c r="L73" s="42">
        <v>0</v>
      </c>
      <c r="M73" s="44">
        <f t="shared" si="13"/>
        <v>0</v>
      </c>
    </row>
    <row r="74" spans="1:13" s="1" customFormat="1" ht="9.75" x14ac:dyDescent="0.2">
      <c r="A74" s="34">
        <f t="shared" si="14"/>
        <v>41</v>
      </c>
      <c r="B74" s="35" t="s">
        <v>140</v>
      </c>
      <c r="C74" s="36" t="s">
        <v>141</v>
      </c>
      <c r="D74" s="37" t="s">
        <v>53</v>
      </c>
      <c r="E74" s="38">
        <v>45</v>
      </c>
      <c r="F74" s="39">
        <v>0</v>
      </c>
      <c r="G74" s="40">
        <f t="shared" si="10"/>
        <v>0</v>
      </c>
      <c r="H74" s="41"/>
      <c r="I74" s="40">
        <f t="shared" si="11"/>
        <v>0</v>
      </c>
      <c r="J74" s="42">
        <v>0</v>
      </c>
      <c r="K74" s="43">
        <f t="shared" si="12"/>
        <v>0</v>
      </c>
      <c r="L74" s="42">
        <v>0</v>
      </c>
      <c r="M74" s="44">
        <f t="shared" si="13"/>
        <v>0</v>
      </c>
    </row>
    <row r="75" spans="1:13" s="1" customFormat="1" ht="9.75" x14ac:dyDescent="0.2">
      <c r="A75" s="34">
        <f t="shared" si="14"/>
        <v>42</v>
      </c>
      <c r="B75" s="35" t="s">
        <v>142</v>
      </c>
      <c r="C75" s="36" t="s">
        <v>143</v>
      </c>
      <c r="D75" s="37" t="s">
        <v>53</v>
      </c>
      <c r="E75" s="38">
        <v>15</v>
      </c>
      <c r="F75" s="39">
        <v>0</v>
      </c>
      <c r="G75" s="40">
        <f t="shared" si="10"/>
        <v>0</v>
      </c>
      <c r="H75" s="41"/>
      <c r="I75" s="40">
        <f t="shared" si="11"/>
        <v>0</v>
      </c>
      <c r="J75" s="42">
        <v>0</v>
      </c>
      <c r="K75" s="43">
        <f t="shared" si="12"/>
        <v>0</v>
      </c>
      <c r="L75" s="42">
        <v>0</v>
      </c>
      <c r="M75" s="44">
        <f t="shared" si="13"/>
        <v>0</v>
      </c>
    </row>
    <row r="76" spans="1:13" s="1" customFormat="1" ht="9.75" x14ac:dyDescent="0.2">
      <c r="A76" s="34">
        <f t="shared" si="14"/>
        <v>43</v>
      </c>
      <c r="B76" s="35" t="s">
        <v>144</v>
      </c>
      <c r="C76" s="36" t="s">
        <v>145</v>
      </c>
      <c r="D76" s="37" t="s">
        <v>53</v>
      </c>
      <c r="E76" s="38">
        <v>15</v>
      </c>
      <c r="F76" s="39">
        <v>0</v>
      </c>
      <c r="G76" s="40">
        <f t="shared" si="10"/>
        <v>0</v>
      </c>
      <c r="H76" s="41"/>
      <c r="I76" s="40">
        <f t="shared" si="11"/>
        <v>0</v>
      </c>
      <c r="J76" s="42">
        <v>0</v>
      </c>
      <c r="K76" s="43">
        <f t="shared" si="12"/>
        <v>0</v>
      </c>
      <c r="L76" s="42">
        <v>0</v>
      </c>
      <c r="M76" s="44">
        <f t="shared" si="13"/>
        <v>0</v>
      </c>
    </row>
    <row r="77" spans="1:13" s="1" customFormat="1" ht="9.75" x14ac:dyDescent="0.2">
      <c r="A77" s="34">
        <f t="shared" si="14"/>
        <v>44</v>
      </c>
      <c r="B77" s="35" t="s">
        <v>146</v>
      </c>
      <c r="C77" s="36" t="s">
        <v>147</v>
      </c>
      <c r="D77" s="37" t="s">
        <v>53</v>
      </c>
      <c r="E77" s="38">
        <v>15</v>
      </c>
      <c r="F77" s="39">
        <v>0</v>
      </c>
      <c r="G77" s="40">
        <f t="shared" si="10"/>
        <v>0</v>
      </c>
      <c r="H77" s="41"/>
      <c r="I77" s="40">
        <f t="shared" si="11"/>
        <v>0</v>
      </c>
      <c r="J77" s="42">
        <v>0</v>
      </c>
      <c r="K77" s="43">
        <f t="shared" si="12"/>
        <v>0</v>
      </c>
      <c r="L77" s="42">
        <v>0</v>
      </c>
      <c r="M77" s="44">
        <f t="shared" si="13"/>
        <v>0</v>
      </c>
    </row>
    <row r="78" spans="1:13" s="1" customFormat="1" ht="9.75" x14ac:dyDescent="0.2">
      <c r="A78" s="34">
        <f t="shared" si="14"/>
        <v>45</v>
      </c>
      <c r="B78" s="35" t="s">
        <v>148</v>
      </c>
      <c r="C78" s="36" t="s">
        <v>149</v>
      </c>
      <c r="D78" s="37" t="s">
        <v>53</v>
      </c>
      <c r="E78" s="38">
        <v>40</v>
      </c>
      <c r="F78" s="39">
        <v>0</v>
      </c>
      <c r="G78" s="40">
        <f t="shared" si="10"/>
        <v>0</v>
      </c>
      <c r="H78" s="41"/>
      <c r="I78" s="40">
        <f t="shared" si="11"/>
        <v>0</v>
      </c>
      <c r="J78" s="42">
        <v>1.1557E-3</v>
      </c>
      <c r="K78" s="43">
        <f t="shared" si="12"/>
        <v>4.6227999999999998E-2</v>
      </c>
      <c r="L78" s="42">
        <v>0</v>
      </c>
      <c r="M78" s="44">
        <f t="shared" si="13"/>
        <v>0</v>
      </c>
    </row>
    <row r="79" spans="1:13" s="1" customFormat="1" ht="9.75" x14ac:dyDescent="0.2">
      <c r="A79" s="34">
        <f t="shared" si="14"/>
        <v>46</v>
      </c>
      <c r="B79" s="35" t="s">
        <v>150</v>
      </c>
      <c r="C79" s="36" t="s">
        <v>151</v>
      </c>
      <c r="D79" s="37" t="s">
        <v>53</v>
      </c>
      <c r="E79" s="38">
        <v>5</v>
      </c>
      <c r="F79" s="39">
        <v>0</v>
      </c>
      <c r="G79" s="40">
        <f t="shared" si="10"/>
        <v>0</v>
      </c>
      <c r="H79" s="41"/>
      <c r="I79" s="40">
        <f t="shared" si="11"/>
        <v>0</v>
      </c>
      <c r="J79" s="42">
        <v>1.24872E-3</v>
      </c>
      <c r="K79" s="43">
        <f t="shared" si="12"/>
        <v>6.2436000000000002E-3</v>
      </c>
      <c r="L79" s="42">
        <v>0</v>
      </c>
      <c r="M79" s="44">
        <f t="shared" si="13"/>
        <v>0</v>
      </c>
    </row>
    <row r="80" spans="1:13" s="1" customFormat="1" ht="9.75" x14ac:dyDescent="0.2">
      <c r="A80" s="34">
        <f t="shared" si="14"/>
        <v>47</v>
      </c>
      <c r="B80" s="35" t="s">
        <v>152</v>
      </c>
      <c r="C80" s="36" t="s">
        <v>153</v>
      </c>
      <c r="D80" s="37" t="s">
        <v>53</v>
      </c>
      <c r="E80" s="38">
        <v>40</v>
      </c>
      <c r="F80" s="39">
        <v>0</v>
      </c>
      <c r="G80" s="40">
        <f t="shared" si="10"/>
        <v>0</v>
      </c>
      <c r="H80" s="41"/>
      <c r="I80" s="40">
        <f t="shared" si="11"/>
        <v>0</v>
      </c>
      <c r="J80" s="42">
        <v>1.5239999999999999E-4</v>
      </c>
      <c r="K80" s="43">
        <f t="shared" si="12"/>
        <v>6.0959999999999999E-3</v>
      </c>
      <c r="L80" s="42">
        <v>0</v>
      </c>
      <c r="M80" s="44">
        <f t="shared" si="13"/>
        <v>0</v>
      </c>
    </row>
    <row r="81" spans="1:13" s="1" customFormat="1" ht="9.75" x14ac:dyDescent="0.2">
      <c r="A81" s="34">
        <f t="shared" si="14"/>
        <v>48</v>
      </c>
      <c r="B81" s="35" t="s">
        <v>154</v>
      </c>
      <c r="C81" s="36" t="s">
        <v>155</v>
      </c>
      <c r="D81" s="37" t="s">
        <v>53</v>
      </c>
      <c r="E81" s="38">
        <v>5</v>
      </c>
      <c r="F81" s="39">
        <v>0</v>
      </c>
      <c r="G81" s="40">
        <f t="shared" si="10"/>
        <v>0</v>
      </c>
      <c r="H81" s="41"/>
      <c r="I81" s="40">
        <f t="shared" si="11"/>
        <v>0</v>
      </c>
      <c r="J81" s="42">
        <v>2.4220000000000001E-4</v>
      </c>
      <c r="K81" s="43">
        <f t="shared" si="12"/>
        <v>1.2110000000000001E-3</v>
      </c>
      <c r="L81" s="42">
        <v>0</v>
      </c>
      <c r="M81" s="44">
        <f t="shared" si="13"/>
        <v>0</v>
      </c>
    </row>
    <row r="82" spans="1:13" s="1" customFormat="1" ht="9.75" x14ac:dyDescent="0.2">
      <c r="A82" s="34">
        <f t="shared" si="14"/>
        <v>49</v>
      </c>
      <c r="B82" s="35" t="s">
        <v>156</v>
      </c>
      <c r="C82" s="36" t="s">
        <v>157</v>
      </c>
      <c r="D82" s="37" t="s">
        <v>53</v>
      </c>
      <c r="E82" s="38">
        <v>45</v>
      </c>
      <c r="F82" s="39">
        <v>0</v>
      </c>
      <c r="G82" s="40">
        <f t="shared" si="10"/>
        <v>0</v>
      </c>
      <c r="H82" s="41"/>
      <c r="I82" s="40">
        <f t="shared" si="11"/>
        <v>0</v>
      </c>
      <c r="J82" s="42">
        <v>0</v>
      </c>
      <c r="K82" s="43">
        <f t="shared" si="12"/>
        <v>0</v>
      </c>
      <c r="L82" s="42">
        <v>0</v>
      </c>
      <c r="M82" s="44">
        <f t="shared" si="13"/>
        <v>0</v>
      </c>
    </row>
    <row r="83" spans="1:13" s="1" customFormat="1" ht="9.75" x14ac:dyDescent="0.2">
      <c r="A83" s="34">
        <f t="shared" si="14"/>
        <v>50</v>
      </c>
      <c r="B83" s="35" t="s">
        <v>158</v>
      </c>
      <c r="C83" s="36" t="s">
        <v>159</v>
      </c>
      <c r="D83" s="37" t="s">
        <v>116</v>
      </c>
      <c r="E83" s="42">
        <v>1.4938896799999999</v>
      </c>
      <c r="F83" s="39">
        <v>0</v>
      </c>
      <c r="G83" s="40">
        <f t="shared" si="10"/>
        <v>0</v>
      </c>
      <c r="H83" s="41"/>
      <c r="I83" s="40">
        <f t="shared" si="11"/>
        <v>0</v>
      </c>
      <c r="J83" s="42">
        <v>0</v>
      </c>
      <c r="K83" s="43">
        <f t="shared" si="12"/>
        <v>0</v>
      </c>
      <c r="L83" s="42">
        <v>0</v>
      </c>
      <c r="M83" s="44">
        <f t="shared" si="13"/>
        <v>0</v>
      </c>
    </row>
    <row r="84" spans="1:13" s="17" customFormat="1" ht="11.25" x14ac:dyDescent="0.2">
      <c r="A84" s="54"/>
      <c r="B84" s="55">
        <v>733</v>
      </c>
      <c r="C84" s="56" t="s">
        <v>160</v>
      </c>
      <c r="D84" s="57"/>
      <c r="E84" s="57"/>
      <c r="F84" s="58"/>
      <c r="G84" s="59">
        <f>SUM(G64:G83)</f>
        <v>0</v>
      </c>
      <c r="H84" s="60"/>
      <c r="I84" s="61">
        <f>SUM(I64:I83)</f>
        <v>0</v>
      </c>
      <c r="J84" s="60"/>
      <c r="K84" s="62">
        <f>SUM(K64:K83)</f>
        <v>1.4938896799999999</v>
      </c>
      <c r="L84" s="60"/>
      <c r="M84" s="63">
        <f>SUM(M64:M83)</f>
        <v>0</v>
      </c>
    </row>
    <row r="85" spans="1:13" s="17" customFormat="1" ht="11.25" x14ac:dyDescent="0.2">
      <c r="A85" s="27"/>
      <c r="B85" s="28" t="s">
        <v>161</v>
      </c>
      <c r="C85" s="29" t="s">
        <v>162</v>
      </c>
      <c r="D85" s="26"/>
      <c r="E85" s="26"/>
      <c r="F85" s="30"/>
      <c r="G85" s="31"/>
      <c r="H85" s="32"/>
      <c r="I85" s="25"/>
      <c r="J85" s="32"/>
      <c r="K85" s="31"/>
      <c r="L85" s="32"/>
      <c r="M85" s="33"/>
    </row>
    <row r="86" spans="1:13" s="1" customFormat="1" ht="9.75" x14ac:dyDescent="0.2">
      <c r="A86" s="34">
        <f>A83+1</f>
        <v>51</v>
      </c>
      <c r="B86" s="35" t="s">
        <v>163</v>
      </c>
      <c r="C86" s="36" t="s">
        <v>164</v>
      </c>
      <c r="D86" s="37" t="s">
        <v>103</v>
      </c>
      <c r="E86" s="38">
        <v>1</v>
      </c>
      <c r="F86" s="39">
        <v>0</v>
      </c>
      <c r="G86" s="40">
        <f t="shared" ref="G86:G107" si="15">E86*F86</f>
        <v>0</v>
      </c>
      <c r="H86" s="39">
        <v>0</v>
      </c>
      <c r="I86" s="40">
        <f t="shared" ref="I86:I107" si="16">E86*H86</f>
        <v>0</v>
      </c>
      <c r="J86" s="42">
        <v>3.0000000000000001E-5</v>
      </c>
      <c r="K86" s="43">
        <f t="shared" ref="K86:K107" si="17">E86*J86</f>
        <v>3.0000000000000001E-5</v>
      </c>
      <c r="L86" s="42">
        <v>0</v>
      </c>
      <c r="M86" s="44">
        <f t="shared" ref="M86:M107" si="18">E86*L86</f>
        <v>0</v>
      </c>
    </row>
    <row r="87" spans="1:13" s="1" customFormat="1" ht="9.75" x14ac:dyDescent="0.2">
      <c r="A87" s="34">
        <f t="shared" ref="A87:A107" si="19">A86+1</f>
        <v>52</v>
      </c>
      <c r="B87" s="35" t="s">
        <v>165</v>
      </c>
      <c r="C87" s="36" t="s">
        <v>166</v>
      </c>
      <c r="D87" s="37" t="s">
        <v>103</v>
      </c>
      <c r="E87" s="38">
        <v>1</v>
      </c>
      <c r="F87" s="39">
        <v>0</v>
      </c>
      <c r="G87" s="40">
        <f t="shared" si="15"/>
        <v>0</v>
      </c>
      <c r="H87" s="39">
        <v>0</v>
      </c>
      <c r="I87" s="40">
        <f t="shared" si="16"/>
        <v>0</v>
      </c>
      <c r="J87" s="42">
        <v>0</v>
      </c>
      <c r="K87" s="43">
        <f t="shared" si="17"/>
        <v>0</v>
      </c>
      <c r="L87" s="42">
        <v>0</v>
      </c>
      <c r="M87" s="44">
        <f t="shared" si="18"/>
        <v>0</v>
      </c>
    </row>
    <row r="88" spans="1:13" s="1" customFormat="1" ht="9.75" x14ac:dyDescent="0.2">
      <c r="A88" s="34">
        <f t="shared" si="19"/>
        <v>53</v>
      </c>
      <c r="B88" s="35" t="s">
        <v>167</v>
      </c>
      <c r="C88" s="36" t="s">
        <v>168</v>
      </c>
      <c r="D88" s="37" t="s">
        <v>95</v>
      </c>
      <c r="E88" s="38">
        <v>37</v>
      </c>
      <c r="F88" s="39">
        <v>0</v>
      </c>
      <c r="G88" s="40">
        <f t="shared" si="15"/>
        <v>0</v>
      </c>
      <c r="H88" s="39">
        <v>0</v>
      </c>
      <c r="I88" s="40">
        <f t="shared" si="16"/>
        <v>0</v>
      </c>
      <c r="J88" s="42">
        <v>3.0000000000000001E-5</v>
      </c>
      <c r="K88" s="43">
        <f t="shared" si="17"/>
        <v>1.1100000000000001E-3</v>
      </c>
      <c r="L88" s="42">
        <v>0</v>
      </c>
      <c r="M88" s="44">
        <f t="shared" si="18"/>
        <v>0</v>
      </c>
    </row>
    <row r="89" spans="1:13" s="1" customFormat="1" ht="9.75" x14ac:dyDescent="0.2">
      <c r="A89" s="34">
        <f t="shared" si="19"/>
        <v>54</v>
      </c>
      <c r="B89" s="35" t="s">
        <v>169</v>
      </c>
      <c r="C89" s="36" t="s">
        <v>170</v>
      </c>
      <c r="D89" s="37" t="s">
        <v>103</v>
      </c>
      <c r="E89" s="38">
        <v>33</v>
      </c>
      <c r="F89" s="39">
        <v>0</v>
      </c>
      <c r="G89" s="40">
        <f t="shared" si="15"/>
        <v>0</v>
      </c>
      <c r="H89" s="39">
        <v>0</v>
      </c>
      <c r="I89" s="40">
        <f t="shared" si="16"/>
        <v>0</v>
      </c>
      <c r="J89" s="42">
        <v>0</v>
      </c>
      <c r="K89" s="43">
        <f t="shared" si="17"/>
        <v>0</v>
      </c>
      <c r="L89" s="42">
        <v>0</v>
      </c>
      <c r="M89" s="44">
        <f t="shared" si="18"/>
        <v>0</v>
      </c>
    </row>
    <row r="90" spans="1:13" s="1" customFormat="1" ht="9.75" x14ac:dyDescent="0.2">
      <c r="A90" s="34">
        <f t="shared" si="19"/>
        <v>55</v>
      </c>
      <c r="B90" s="35" t="s">
        <v>171</v>
      </c>
      <c r="C90" s="36" t="s">
        <v>172</v>
      </c>
      <c r="D90" s="37" t="s">
        <v>103</v>
      </c>
      <c r="E90" s="38">
        <v>1</v>
      </c>
      <c r="F90" s="39">
        <v>0</v>
      </c>
      <c r="G90" s="40">
        <f t="shared" si="15"/>
        <v>0</v>
      </c>
      <c r="H90" s="39">
        <v>0</v>
      </c>
      <c r="I90" s="40">
        <f t="shared" si="16"/>
        <v>0</v>
      </c>
      <c r="J90" s="42">
        <v>0</v>
      </c>
      <c r="K90" s="43">
        <f t="shared" si="17"/>
        <v>0</v>
      </c>
      <c r="L90" s="42">
        <v>0</v>
      </c>
      <c r="M90" s="44">
        <f t="shared" si="18"/>
        <v>0</v>
      </c>
    </row>
    <row r="91" spans="1:13" s="1" customFormat="1" ht="9.75" x14ac:dyDescent="0.2">
      <c r="A91" s="34">
        <f t="shared" si="19"/>
        <v>56</v>
      </c>
      <c r="B91" s="35" t="s">
        <v>173</v>
      </c>
      <c r="C91" s="36" t="s">
        <v>174</v>
      </c>
      <c r="D91" s="37" t="s">
        <v>103</v>
      </c>
      <c r="E91" s="38">
        <v>1</v>
      </c>
      <c r="F91" s="39">
        <v>0</v>
      </c>
      <c r="G91" s="40">
        <f t="shared" si="15"/>
        <v>0</v>
      </c>
      <c r="H91" s="39">
        <v>0</v>
      </c>
      <c r="I91" s="40">
        <f t="shared" si="16"/>
        <v>0</v>
      </c>
      <c r="J91" s="42">
        <v>0</v>
      </c>
      <c r="K91" s="43">
        <f t="shared" si="17"/>
        <v>0</v>
      </c>
      <c r="L91" s="42">
        <v>0</v>
      </c>
      <c r="M91" s="44">
        <f t="shared" si="18"/>
        <v>0</v>
      </c>
    </row>
    <row r="92" spans="1:13" s="1" customFormat="1" ht="9.75" x14ac:dyDescent="0.2">
      <c r="A92" s="34">
        <f t="shared" si="19"/>
        <v>57</v>
      </c>
      <c r="B92" s="35" t="s">
        <v>175</v>
      </c>
      <c r="C92" s="36" t="s">
        <v>176</v>
      </c>
      <c r="D92" s="37" t="s">
        <v>103</v>
      </c>
      <c r="E92" s="38">
        <v>2</v>
      </c>
      <c r="F92" s="39">
        <v>0</v>
      </c>
      <c r="G92" s="40">
        <f t="shared" si="15"/>
        <v>0</v>
      </c>
      <c r="H92" s="39">
        <v>0</v>
      </c>
      <c r="I92" s="40">
        <f t="shared" si="16"/>
        <v>0</v>
      </c>
      <c r="J92" s="42">
        <v>0</v>
      </c>
      <c r="K92" s="43">
        <f t="shared" si="17"/>
        <v>0</v>
      </c>
      <c r="L92" s="42">
        <v>0</v>
      </c>
      <c r="M92" s="44">
        <f t="shared" si="18"/>
        <v>0</v>
      </c>
    </row>
    <row r="93" spans="1:13" s="1" customFormat="1" ht="9.75" x14ac:dyDescent="0.2">
      <c r="A93" s="34">
        <f t="shared" si="19"/>
        <v>58</v>
      </c>
      <c r="B93" s="35" t="s">
        <v>177</v>
      </c>
      <c r="C93" s="36" t="s">
        <v>178</v>
      </c>
      <c r="D93" s="37" t="s">
        <v>95</v>
      </c>
      <c r="E93" s="38">
        <v>4</v>
      </c>
      <c r="F93" s="39">
        <v>0</v>
      </c>
      <c r="G93" s="40">
        <f t="shared" si="15"/>
        <v>0</v>
      </c>
      <c r="H93" s="39">
        <v>0</v>
      </c>
      <c r="I93" s="40">
        <f t="shared" si="16"/>
        <v>0</v>
      </c>
      <c r="J93" s="42">
        <v>3.0000000000000001E-5</v>
      </c>
      <c r="K93" s="43">
        <f t="shared" si="17"/>
        <v>1.2E-4</v>
      </c>
      <c r="L93" s="42">
        <v>0</v>
      </c>
      <c r="M93" s="44">
        <f t="shared" si="18"/>
        <v>0</v>
      </c>
    </row>
    <row r="94" spans="1:13" s="1" customFormat="1" ht="9.75" x14ac:dyDescent="0.2">
      <c r="A94" s="34">
        <f t="shared" si="19"/>
        <v>59</v>
      </c>
      <c r="B94" s="35" t="s">
        <v>179</v>
      </c>
      <c r="C94" s="36" t="s">
        <v>180</v>
      </c>
      <c r="D94" s="37" t="s">
        <v>103</v>
      </c>
      <c r="E94" s="38">
        <v>3</v>
      </c>
      <c r="F94" s="39">
        <v>0</v>
      </c>
      <c r="G94" s="40">
        <f t="shared" si="15"/>
        <v>0</v>
      </c>
      <c r="H94" s="39">
        <v>0</v>
      </c>
      <c r="I94" s="40">
        <f t="shared" si="16"/>
        <v>0</v>
      </c>
      <c r="J94" s="42">
        <v>0</v>
      </c>
      <c r="K94" s="43">
        <f t="shared" si="17"/>
        <v>0</v>
      </c>
      <c r="L94" s="42">
        <v>0</v>
      </c>
      <c r="M94" s="44">
        <f t="shared" si="18"/>
        <v>0</v>
      </c>
    </row>
    <row r="95" spans="1:13" s="1" customFormat="1" ht="9.75" x14ac:dyDescent="0.2">
      <c r="A95" s="34">
        <f t="shared" si="19"/>
        <v>60</v>
      </c>
      <c r="B95" s="35" t="s">
        <v>181</v>
      </c>
      <c r="C95" s="36" t="s">
        <v>182</v>
      </c>
      <c r="D95" s="37" t="s">
        <v>103</v>
      </c>
      <c r="E95" s="38">
        <v>1</v>
      </c>
      <c r="F95" s="39">
        <v>0</v>
      </c>
      <c r="G95" s="40">
        <f t="shared" si="15"/>
        <v>0</v>
      </c>
      <c r="H95" s="39">
        <v>0</v>
      </c>
      <c r="I95" s="40">
        <f t="shared" si="16"/>
        <v>0</v>
      </c>
      <c r="J95" s="42">
        <v>0</v>
      </c>
      <c r="K95" s="43">
        <f t="shared" si="17"/>
        <v>0</v>
      </c>
      <c r="L95" s="42">
        <v>0</v>
      </c>
      <c r="M95" s="44">
        <f t="shared" si="18"/>
        <v>0</v>
      </c>
    </row>
    <row r="96" spans="1:13" s="1" customFormat="1" ht="9.75" x14ac:dyDescent="0.2">
      <c r="A96" s="34">
        <f t="shared" si="19"/>
        <v>61</v>
      </c>
      <c r="B96" s="35" t="s">
        <v>183</v>
      </c>
      <c r="C96" s="36" t="s">
        <v>184</v>
      </c>
      <c r="D96" s="37" t="s">
        <v>95</v>
      </c>
      <c r="E96" s="38">
        <v>10</v>
      </c>
      <c r="F96" s="39">
        <v>0</v>
      </c>
      <c r="G96" s="40">
        <f t="shared" si="15"/>
        <v>0</v>
      </c>
      <c r="H96" s="39">
        <v>0</v>
      </c>
      <c r="I96" s="40">
        <f t="shared" si="16"/>
        <v>0</v>
      </c>
      <c r="J96" s="42">
        <v>4.0000000000000003E-5</v>
      </c>
      <c r="K96" s="43">
        <f t="shared" si="17"/>
        <v>4.0000000000000002E-4</v>
      </c>
      <c r="L96" s="42">
        <v>0</v>
      </c>
      <c r="M96" s="44">
        <f t="shared" si="18"/>
        <v>0</v>
      </c>
    </row>
    <row r="97" spans="1:13" s="1" customFormat="1" ht="9.75" x14ac:dyDescent="0.2">
      <c r="A97" s="34">
        <f t="shared" si="19"/>
        <v>62</v>
      </c>
      <c r="B97" s="35" t="s">
        <v>185</v>
      </c>
      <c r="C97" s="36" t="s">
        <v>186</v>
      </c>
      <c r="D97" s="37" t="s">
        <v>103</v>
      </c>
      <c r="E97" s="38">
        <v>10</v>
      </c>
      <c r="F97" s="39">
        <v>0</v>
      </c>
      <c r="G97" s="40">
        <f t="shared" si="15"/>
        <v>0</v>
      </c>
      <c r="H97" s="39">
        <v>0</v>
      </c>
      <c r="I97" s="40">
        <f t="shared" si="16"/>
        <v>0</v>
      </c>
      <c r="J97" s="42">
        <v>0</v>
      </c>
      <c r="K97" s="43">
        <f t="shared" si="17"/>
        <v>0</v>
      </c>
      <c r="L97" s="42">
        <v>0</v>
      </c>
      <c r="M97" s="44">
        <f t="shared" si="18"/>
        <v>0</v>
      </c>
    </row>
    <row r="98" spans="1:13" s="1" customFormat="1" ht="9.75" x14ac:dyDescent="0.2">
      <c r="A98" s="34">
        <f t="shared" si="19"/>
        <v>63</v>
      </c>
      <c r="B98" s="35" t="s">
        <v>187</v>
      </c>
      <c r="C98" s="36" t="s">
        <v>188</v>
      </c>
      <c r="D98" s="37" t="s">
        <v>95</v>
      </c>
      <c r="E98" s="38">
        <v>7</v>
      </c>
      <c r="F98" s="39">
        <v>0</v>
      </c>
      <c r="G98" s="40">
        <f t="shared" si="15"/>
        <v>0</v>
      </c>
      <c r="H98" s="39">
        <v>0</v>
      </c>
      <c r="I98" s="40">
        <f t="shared" si="16"/>
        <v>0</v>
      </c>
      <c r="J98" s="42">
        <v>4.0000000000000003E-5</v>
      </c>
      <c r="K98" s="43">
        <f t="shared" si="17"/>
        <v>2.8000000000000003E-4</v>
      </c>
      <c r="L98" s="42">
        <v>0</v>
      </c>
      <c r="M98" s="44">
        <f t="shared" si="18"/>
        <v>0</v>
      </c>
    </row>
    <row r="99" spans="1:13" s="1" customFormat="1" ht="9.75" x14ac:dyDescent="0.2">
      <c r="A99" s="34">
        <f t="shared" si="19"/>
        <v>64</v>
      </c>
      <c r="B99" s="35" t="s">
        <v>189</v>
      </c>
      <c r="C99" s="36" t="s">
        <v>190</v>
      </c>
      <c r="D99" s="37" t="s">
        <v>103</v>
      </c>
      <c r="E99" s="38">
        <v>7</v>
      </c>
      <c r="F99" s="39">
        <v>0</v>
      </c>
      <c r="G99" s="40">
        <f t="shared" si="15"/>
        <v>0</v>
      </c>
      <c r="H99" s="39">
        <v>0</v>
      </c>
      <c r="I99" s="40">
        <f t="shared" si="16"/>
        <v>0</v>
      </c>
      <c r="J99" s="42">
        <v>0</v>
      </c>
      <c r="K99" s="43">
        <f t="shared" si="17"/>
        <v>0</v>
      </c>
      <c r="L99" s="42">
        <v>0</v>
      </c>
      <c r="M99" s="44">
        <f t="shared" si="18"/>
        <v>0</v>
      </c>
    </row>
    <row r="100" spans="1:13" s="1" customFormat="1" ht="9.75" x14ac:dyDescent="0.2">
      <c r="A100" s="34">
        <f t="shared" si="19"/>
        <v>65</v>
      </c>
      <c r="B100" s="35" t="s">
        <v>191</v>
      </c>
      <c r="C100" s="36" t="s">
        <v>192</v>
      </c>
      <c r="D100" s="37" t="s">
        <v>95</v>
      </c>
      <c r="E100" s="38">
        <v>4</v>
      </c>
      <c r="F100" s="39">
        <v>0</v>
      </c>
      <c r="G100" s="40">
        <f t="shared" si="15"/>
        <v>0</v>
      </c>
      <c r="H100" s="39">
        <v>0</v>
      </c>
      <c r="I100" s="40">
        <f t="shared" si="16"/>
        <v>0</v>
      </c>
      <c r="J100" s="42">
        <v>4.0000000000000003E-5</v>
      </c>
      <c r="K100" s="43">
        <f t="shared" si="17"/>
        <v>1.6000000000000001E-4</v>
      </c>
      <c r="L100" s="42">
        <v>0</v>
      </c>
      <c r="M100" s="44">
        <f t="shared" si="18"/>
        <v>0</v>
      </c>
    </row>
    <row r="101" spans="1:13" s="1" customFormat="1" ht="9.75" x14ac:dyDescent="0.2">
      <c r="A101" s="34">
        <f t="shared" si="19"/>
        <v>66</v>
      </c>
      <c r="B101" s="35" t="s">
        <v>193</v>
      </c>
      <c r="C101" s="36" t="s">
        <v>194</v>
      </c>
      <c r="D101" s="37" t="s">
        <v>103</v>
      </c>
      <c r="E101" s="38">
        <v>2</v>
      </c>
      <c r="F101" s="39">
        <v>0</v>
      </c>
      <c r="G101" s="40">
        <f t="shared" si="15"/>
        <v>0</v>
      </c>
      <c r="H101" s="39">
        <v>0</v>
      </c>
      <c r="I101" s="40">
        <f t="shared" si="16"/>
        <v>0</v>
      </c>
      <c r="J101" s="42">
        <v>0</v>
      </c>
      <c r="K101" s="43">
        <f t="shared" si="17"/>
        <v>0</v>
      </c>
      <c r="L101" s="42">
        <v>0</v>
      </c>
      <c r="M101" s="44">
        <f t="shared" si="18"/>
        <v>0</v>
      </c>
    </row>
    <row r="102" spans="1:13" s="1" customFormat="1" ht="9.75" x14ac:dyDescent="0.2">
      <c r="A102" s="34">
        <f t="shared" si="19"/>
        <v>67</v>
      </c>
      <c r="B102" s="35" t="s">
        <v>195</v>
      </c>
      <c r="C102" s="36" t="s">
        <v>196</v>
      </c>
      <c r="D102" s="37" t="s">
        <v>103</v>
      </c>
      <c r="E102" s="38">
        <v>1</v>
      </c>
      <c r="F102" s="39">
        <v>0</v>
      </c>
      <c r="G102" s="40">
        <f t="shared" si="15"/>
        <v>0</v>
      </c>
      <c r="H102" s="39">
        <v>0</v>
      </c>
      <c r="I102" s="40">
        <f t="shared" si="16"/>
        <v>0</v>
      </c>
      <c r="J102" s="42">
        <v>0</v>
      </c>
      <c r="K102" s="43">
        <f t="shared" si="17"/>
        <v>0</v>
      </c>
      <c r="L102" s="42">
        <v>0</v>
      </c>
      <c r="M102" s="44">
        <f t="shared" si="18"/>
        <v>0</v>
      </c>
    </row>
    <row r="103" spans="1:13" s="1" customFormat="1" ht="9.75" x14ac:dyDescent="0.2">
      <c r="A103" s="34">
        <f t="shared" si="19"/>
        <v>68</v>
      </c>
      <c r="B103" s="35" t="s">
        <v>197</v>
      </c>
      <c r="C103" s="36" t="s">
        <v>198</v>
      </c>
      <c r="D103" s="37" t="s">
        <v>103</v>
      </c>
      <c r="E103" s="38">
        <v>1</v>
      </c>
      <c r="F103" s="39">
        <v>0</v>
      </c>
      <c r="G103" s="40">
        <f t="shared" si="15"/>
        <v>0</v>
      </c>
      <c r="H103" s="39">
        <v>0</v>
      </c>
      <c r="I103" s="40">
        <f t="shared" si="16"/>
        <v>0</v>
      </c>
      <c r="J103" s="42">
        <v>0</v>
      </c>
      <c r="K103" s="43">
        <f t="shared" si="17"/>
        <v>0</v>
      </c>
      <c r="L103" s="42">
        <v>0</v>
      </c>
      <c r="M103" s="44">
        <f t="shared" si="18"/>
        <v>0</v>
      </c>
    </row>
    <row r="104" spans="1:13" s="1" customFormat="1" ht="9.75" x14ac:dyDescent="0.2">
      <c r="A104" s="34">
        <f t="shared" si="19"/>
        <v>69</v>
      </c>
      <c r="B104" s="35" t="s">
        <v>199</v>
      </c>
      <c r="C104" s="36" t="s">
        <v>200</v>
      </c>
      <c r="D104" s="37" t="s">
        <v>103</v>
      </c>
      <c r="E104" s="38">
        <v>53</v>
      </c>
      <c r="F104" s="39">
        <v>0</v>
      </c>
      <c r="G104" s="40">
        <f t="shared" si="15"/>
        <v>0</v>
      </c>
      <c r="H104" s="39">
        <v>0</v>
      </c>
      <c r="I104" s="40">
        <f t="shared" si="16"/>
        <v>0</v>
      </c>
      <c r="J104" s="42">
        <v>1.8000000000000001E-4</v>
      </c>
      <c r="K104" s="43">
        <f t="shared" si="17"/>
        <v>9.5399999999999999E-3</v>
      </c>
      <c r="L104" s="42">
        <v>0</v>
      </c>
      <c r="M104" s="44">
        <f t="shared" si="18"/>
        <v>0</v>
      </c>
    </row>
    <row r="105" spans="1:13" s="1" customFormat="1" ht="9.75" x14ac:dyDescent="0.2">
      <c r="A105" s="34">
        <f t="shared" si="19"/>
        <v>70</v>
      </c>
      <c r="B105" s="35" t="s">
        <v>201</v>
      </c>
      <c r="C105" s="36" t="s">
        <v>202</v>
      </c>
      <c r="D105" s="37" t="s">
        <v>103</v>
      </c>
      <c r="E105" s="38">
        <v>12</v>
      </c>
      <c r="F105" s="39">
        <v>0</v>
      </c>
      <c r="G105" s="40">
        <f t="shared" si="15"/>
        <v>0</v>
      </c>
      <c r="H105" s="39">
        <v>0</v>
      </c>
      <c r="I105" s="40">
        <f t="shared" si="16"/>
        <v>0</v>
      </c>
      <c r="J105" s="42">
        <v>0</v>
      </c>
      <c r="K105" s="43">
        <f t="shared" si="17"/>
        <v>0</v>
      </c>
      <c r="L105" s="42">
        <v>0</v>
      </c>
      <c r="M105" s="44">
        <f t="shared" si="18"/>
        <v>0</v>
      </c>
    </row>
    <row r="106" spans="1:13" s="1" customFormat="1" ht="9.75" x14ac:dyDescent="0.2">
      <c r="A106" s="34">
        <f t="shared" si="19"/>
        <v>71</v>
      </c>
      <c r="B106" s="35" t="s">
        <v>203</v>
      </c>
      <c r="C106" s="36" t="s">
        <v>204</v>
      </c>
      <c r="D106" s="37" t="s">
        <v>103</v>
      </c>
      <c r="E106" s="38">
        <v>8</v>
      </c>
      <c r="F106" s="39">
        <v>0</v>
      </c>
      <c r="G106" s="40">
        <f t="shared" si="15"/>
        <v>0</v>
      </c>
      <c r="H106" s="39">
        <v>0</v>
      </c>
      <c r="I106" s="40">
        <f t="shared" si="16"/>
        <v>0</v>
      </c>
      <c r="J106" s="42">
        <v>0</v>
      </c>
      <c r="K106" s="43">
        <f t="shared" si="17"/>
        <v>0</v>
      </c>
      <c r="L106" s="42">
        <v>0</v>
      </c>
      <c r="M106" s="44">
        <f t="shared" si="18"/>
        <v>0</v>
      </c>
    </row>
    <row r="107" spans="1:13" s="1" customFormat="1" ht="9.75" x14ac:dyDescent="0.2">
      <c r="A107" s="34">
        <f t="shared" si="19"/>
        <v>72</v>
      </c>
      <c r="B107" s="35" t="s">
        <v>205</v>
      </c>
      <c r="C107" s="36" t="s">
        <v>206</v>
      </c>
      <c r="D107" s="37" t="s">
        <v>103</v>
      </c>
      <c r="E107" s="38">
        <v>33</v>
      </c>
      <c r="F107" s="39">
        <v>0</v>
      </c>
      <c r="G107" s="40">
        <f t="shared" si="15"/>
        <v>0</v>
      </c>
      <c r="H107" s="39">
        <v>0</v>
      </c>
      <c r="I107" s="40">
        <f t="shared" si="16"/>
        <v>0</v>
      </c>
      <c r="J107" s="42">
        <v>0</v>
      </c>
      <c r="K107" s="43">
        <f t="shared" si="17"/>
        <v>0</v>
      </c>
      <c r="L107" s="42">
        <v>0</v>
      </c>
      <c r="M107" s="44">
        <f t="shared" si="18"/>
        <v>0</v>
      </c>
    </row>
    <row r="108" spans="1:13" s="17" customFormat="1" ht="12" thickBot="1" x14ac:dyDescent="0.25">
      <c r="A108" s="45"/>
      <c r="B108" s="47">
        <v>734</v>
      </c>
      <c r="C108" s="48" t="s">
        <v>207</v>
      </c>
      <c r="D108" s="46"/>
      <c r="E108" s="46"/>
      <c r="F108" s="49"/>
      <c r="G108" s="51">
        <f>SUM(G86:G107)</f>
        <v>0</v>
      </c>
      <c r="H108" s="50"/>
      <c r="I108" s="64">
        <f>SUM(I86:I107)</f>
        <v>0</v>
      </c>
      <c r="J108" s="50"/>
      <c r="K108" s="52">
        <f>SUM(K86:K107)</f>
        <v>1.1640000000000001E-2</v>
      </c>
      <c r="L108" s="50"/>
      <c r="M108" s="53">
        <f>SUM(M86:M107)</f>
        <v>0</v>
      </c>
    </row>
    <row r="109" spans="1:13" ht="13.5" thickBot="1" x14ac:dyDescent="0.25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s="1" customFormat="1" ht="9.75" customHeight="1" x14ac:dyDescent="0.2">
      <c r="A110" s="4" t="s">
        <v>5</v>
      </c>
      <c r="B110" s="223" t="s">
        <v>9</v>
      </c>
      <c r="C110" s="223" t="s">
        <v>11</v>
      </c>
      <c r="D110" s="223" t="s">
        <v>13</v>
      </c>
      <c r="E110" s="223" t="s">
        <v>15</v>
      </c>
      <c r="F110" s="225" t="s">
        <v>17</v>
      </c>
      <c r="G110" s="175"/>
      <c r="H110" s="175"/>
      <c r="I110" s="175"/>
      <c r="J110" s="220" t="s">
        <v>26</v>
      </c>
      <c r="K110" s="175"/>
      <c r="L110" s="175"/>
      <c r="M110" s="176"/>
    </row>
    <row r="111" spans="1:13" s="1" customFormat="1" ht="9.75" customHeight="1" x14ac:dyDescent="0.2">
      <c r="A111" s="5" t="s">
        <v>6</v>
      </c>
      <c r="B111" s="224"/>
      <c r="C111" s="224"/>
      <c r="D111" s="224"/>
      <c r="E111" s="224"/>
      <c r="F111" s="226" t="s">
        <v>18</v>
      </c>
      <c r="G111" s="129"/>
      <c r="H111" s="227" t="s">
        <v>23</v>
      </c>
      <c r="I111" s="129"/>
      <c r="J111" s="227" t="s">
        <v>27</v>
      </c>
      <c r="K111" s="129"/>
      <c r="L111" s="227" t="s">
        <v>30</v>
      </c>
      <c r="M111" s="130"/>
    </row>
    <row r="112" spans="1:13" s="1" customFormat="1" ht="9.75" customHeight="1" x14ac:dyDescent="0.2">
      <c r="A112" s="5" t="s">
        <v>7</v>
      </c>
      <c r="B112" s="224"/>
      <c r="C112" s="224"/>
      <c r="D112" s="224"/>
      <c r="E112" s="224"/>
      <c r="F112" s="8" t="s">
        <v>19</v>
      </c>
      <c r="G112" s="10" t="s">
        <v>21</v>
      </c>
      <c r="H112" s="12" t="s">
        <v>19</v>
      </c>
      <c r="I112" s="10" t="s">
        <v>21</v>
      </c>
      <c r="J112" s="12" t="s">
        <v>19</v>
      </c>
      <c r="K112" s="10" t="s">
        <v>21</v>
      </c>
      <c r="L112" s="12" t="s">
        <v>19</v>
      </c>
      <c r="M112" s="14" t="s">
        <v>21</v>
      </c>
    </row>
    <row r="113" spans="1:13" s="1" customFormat="1" ht="9.75" customHeight="1" thickBot="1" x14ac:dyDescent="0.25">
      <c r="A113" s="6" t="s">
        <v>8</v>
      </c>
      <c r="B113" s="7" t="s">
        <v>10</v>
      </c>
      <c r="C113" s="7" t="s">
        <v>12</v>
      </c>
      <c r="D113" s="7" t="s">
        <v>14</v>
      </c>
      <c r="E113" s="7" t="s">
        <v>16</v>
      </c>
      <c r="F113" s="9" t="s">
        <v>20</v>
      </c>
      <c r="G113" s="11" t="s">
        <v>22</v>
      </c>
      <c r="H113" s="13" t="s">
        <v>24</v>
      </c>
      <c r="I113" s="11" t="s">
        <v>25</v>
      </c>
      <c r="J113" s="13" t="s">
        <v>28</v>
      </c>
      <c r="K113" s="11" t="s">
        <v>29</v>
      </c>
      <c r="L113" s="13" t="s">
        <v>31</v>
      </c>
      <c r="M113" s="15" t="s">
        <v>32</v>
      </c>
    </row>
    <row r="114" spans="1:13" s="17" customFormat="1" ht="11.25" x14ac:dyDescent="0.2">
      <c r="A114" s="19"/>
      <c r="B114" s="18"/>
      <c r="C114" s="20" t="s">
        <v>208</v>
      </c>
      <c r="D114" s="18"/>
      <c r="E114" s="18"/>
      <c r="F114" s="21"/>
      <c r="G114" s="22"/>
      <c r="H114" s="23"/>
      <c r="J114" s="23"/>
      <c r="K114" s="22"/>
      <c r="L114" s="23"/>
      <c r="M114" s="24"/>
    </row>
    <row r="115" spans="1:13" s="17" customFormat="1" ht="11.25" x14ac:dyDescent="0.2">
      <c r="A115" s="27"/>
      <c r="B115" s="28" t="s">
        <v>209</v>
      </c>
      <c r="C115" s="29" t="s">
        <v>210</v>
      </c>
      <c r="D115" s="26"/>
      <c r="E115" s="26"/>
      <c r="F115" s="30"/>
      <c r="G115" s="31"/>
      <c r="H115" s="32"/>
      <c r="I115" s="25"/>
      <c r="J115" s="32"/>
      <c r="K115" s="31"/>
      <c r="L115" s="32"/>
      <c r="M115" s="33"/>
    </row>
    <row r="116" spans="1:13" s="1" customFormat="1" ht="9.75" x14ac:dyDescent="0.2">
      <c r="A116" s="34">
        <f>A107+1</f>
        <v>73</v>
      </c>
      <c r="B116" s="35" t="s">
        <v>211</v>
      </c>
      <c r="C116" s="36" t="s">
        <v>212</v>
      </c>
      <c r="D116" s="37" t="s">
        <v>100</v>
      </c>
      <c r="E116" s="38">
        <v>53</v>
      </c>
      <c r="F116" s="39">
        <v>0</v>
      </c>
      <c r="G116" s="40">
        <f>E116*F116</f>
        <v>0</v>
      </c>
      <c r="H116" s="41"/>
      <c r="I116" s="40">
        <f>E116*H116</f>
        <v>0</v>
      </c>
      <c r="J116" s="42">
        <v>0</v>
      </c>
      <c r="K116" s="43">
        <f>E116*J116</f>
        <v>0</v>
      </c>
      <c r="L116" s="42">
        <v>0</v>
      </c>
      <c r="M116" s="44">
        <f>E116*L116</f>
        <v>0</v>
      </c>
    </row>
    <row r="117" spans="1:13" s="17" customFormat="1" ht="12" thickBot="1" x14ac:dyDescent="0.25">
      <c r="A117" s="45"/>
      <c r="B117" s="47" t="s">
        <v>213</v>
      </c>
      <c r="C117" s="48" t="s">
        <v>214</v>
      </c>
      <c r="D117" s="46"/>
      <c r="E117" s="46"/>
      <c r="F117" s="49"/>
      <c r="G117" s="51">
        <f>SUM(G116:G116)</f>
        <v>0</v>
      </c>
      <c r="H117" s="50"/>
      <c r="I117" s="64">
        <f>SUM(I116:I116)</f>
        <v>0</v>
      </c>
      <c r="J117" s="50"/>
      <c r="K117" s="52">
        <f>SUM(K116:K116)</f>
        <v>0</v>
      </c>
      <c r="L117" s="50"/>
      <c r="M117" s="53">
        <f>SUM(M116:M116)</f>
        <v>0</v>
      </c>
    </row>
    <row r="118" spans="1:13" ht="13.5" thickBot="1" x14ac:dyDescent="0.25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</row>
    <row r="119" spans="1:13" s="17" customFormat="1" ht="13.5" thickBot="1" x14ac:dyDescent="0.25">
      <c r="A119" s="66"/>
      <c r="B119" s="67"/>
      <c r="C119" s="69" t="s">
        <v>215</v>
      </c>
      <c r="D119" s="68"/>
      <c r="E119" s="68"/>
      <c r="F119" s="68"/>
      <c r="G119" s="68"/>
      <c r="H119" s="68"/>
      <c r="I119" s="68"/>
      <c r="J119" s="68"/>
      <c r="K119" s="68"/>
      <c r="L119" s="228">
        <f>'KRYCÍ LIST'!E20</f>
        <v>0</v>
      </c>
      <c r="M119" s="173"/>
    </row>
  </sheetData>
  <mergeCells count="46">
    <mergeCell ref="L119:M119"/>
    <mergeCell ref="F47:G47"/>
    <mergeCell ref="H47:I47"/>
    <mergeCell ref="J46:M46"/>
    <mergeCell ref="J47:K47"/>
    <mergeCell ref="L47:M47"/>
    <mergeCell ref="F111:G111"/>
    <mergeCell ref="H111:I111"/>
    <mergeCell ref="J110:M110"/>
    <mergeCell ref="J111:K111"/>
    <mergeCell ref="L111:M111"/>
    <mergeCell ref="B110:B112"/>
    <mergeCell ref="C110:C112"/>
    <mergeCell ref="D110:D112"/>
    <mergeCell ref="E110:E112"/>
    <mergeCell ref="F110:I110"/>
    <mergeCell ref="J6:M6"/>
    <mergeCell ref="J7:K7"/>
    <mergeCell ref="L7:M7"/>
    <mergeCell ref="B46:B48"/>
    <mergeCell ref="C46:C48"/>
    <mergeCell ref="D46:D48"/>
    <mergeCell ref="E46:E48"/>
    <mergeCell ref="F46:I46"/>
    <mergeCell ref="F20:G20"/>
    <mergeCell ref="H20:I20"/>
    <mergeCell ref="J19:M19"/>
    <mergeCell ref="J20:K20"/>
    <mergeCell ref="L20:M20"/>
    <mergeCell ref="B19:B21"/>
    <mergeCell ref="C19:C21"/>
    <mergeCell ref="D19:D21"/>
    <mergeCell ref="E19:E21"/>
    <mergeCell ref="F19:I19"/>
    <mergeCell ref="A1:K1"/>
    <mergeCell ref="L1:M1"/>
    <mergeCell ref="A2:K2"/>
    <mergeCell ref="L2:M2"/>
    <mergeCell ref="A4:M4"/>
    <mergeCell ref="B6:B8"/>
    <mergeCell ref="C6:C8"/>
    <mergeCell ref="D6:D8"/>
    <mergeCell ref="E6:E8"/>
    <mergeCell ref="F6:I6"/>
    <mergeCell ref="F7:G7"/>
    <mergeCell ref="H7:I7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OBJEKTŮ STAVBY</vt:lpstr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Termia-Radim Šelong</dc:creator>
  <cp:lastModifiedBy>ŠVARC Pavel</cp:lastModifiedBy>
  <dcterms:created xsi:type="dcterms:W3CDTF">2023-10-12T14:21:10Z</dcterms:created>
  <dcterms:modified xsi:type="dcterms:W3CDTF">2024-01-29T08:54:33Z</dcterms:modified>
</cp:coreProperties>
</file>