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08_chodnik\Vyzva+prilohy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0 VN Pol" sheetId="12" r:id="rId4"/>
    <sheet name="SO 101 SO 101 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VN Pol'!$1:$7</definedName>
    <definedName name="_xlnm.Print_Titles" localSheetId="4">'SO 101 SO 101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VN Pol'!$A$1:$Y$19</definedName>
    <definedName name="_xlnm.Print_Area" localSheetId="4">'SO 101 SO 101  Pol'!$A$1:$Y$134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F44" i="1"/>
  <c r="F42" i="1"/>
  <c r="F41" i="1"/>
  <c r="F39" i="1"/>
  <c r="BA125" i="13"/>
  <c r="BA75" i="13"/>
  <c r="BA70" i="13"/>
  <c r="BA68" i="13"/>
  <c r="BA58" i="13"/>
  <c r="BA31" i="13"/>
  <c r="BA14" i="13"/>
  <c r="BA10" i="13"/>
  <c r="G9" i="13"/>
  <c r="M9" i="13" s="1"/>
  <c r="I9" i="13"/>
  <c r="I8" i="13" s="1"/>
  <c r="K9" i="13"/>
  <c r="O9" i="13"/>
  <c r="O8" i="13" s="1"/>
  <c r="Q9" i="13"/>
  <c r="V9" i="13"/>
  <c r="G13" i="13"/>
  <c r="M13" i="13" s="1"/>
  <c r="I13" i="13"/>
  <c r="K13" i="13"/>
  <c r="O13" i="13"/>
  <c r="Q13" i="13"/>
  <c r="V13" i="13"/>
  <c r="G18" i="13"/>
  <c r="M18" i="13" s="1"/>
  <c r="I18" i="13"/>
  <c r="K18" i="13"/>
  <c r="O18" i="13"/>
  <c r="Q18" i="13"/>
  <c r="V18" i="13"/>
  <c r="G22" i="13"/>
  <c r="M22" i="13" s="1"/>
  <c r="I22" i="13"/>
  <c r="K22" i="13"/>
  <c r="O22" i="13"/>
  <c r="Q22" i="13"/>
  <c r="V22" i="13"/>
  <c r="G26" i="13"/>
  <c r="I26" i="13"/>
  <c r="K26" i="13"/>
  <c r="M26" i="13"/>
  <c r="O26" i="13"/>
  <c r="Q26" i="13"/>
  <c r="V26" i="13"/>
  <c r="G30" i="13"/>
  <c r="I30" i="13"/>
  <c r="K30" i="13"/>
  <c r="M30" i="13"/>
  <c r="O30" i="13"/>
  <c r="Q30" i="13"/>
  <c r="V30" i="13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G43" i="13"/>
  <c r="I62" i="1" s="1"/>
  <c r="G44" i="13"/>
  <c r="I44" i="13"/>
  <c r="K44" i="13"/>
  <c r="K43" i="13" s="1"/>
  <c r="M44" i="13"/>
  <c r="O44" i="13"/>
  <c r="Q44" i="13"/>
  <c r="Q43" i="13" s="1"/>
  <c r="V44" i="13"/>
  <c r="V43" i="13" s="1"/>
  <c r="G47" i="13"/>
  <c r="M47" i="13" s="1"/>
  <c r="I47" i="13"/>
  <c r="K47" i="13"/>
  <c r="O47" i="13"/>
  <c r="Q47" i="13"/>
  <c r="V47" i="13"/>
  <c r="G51" i="13"/>
  <c r="M51" i="13" s="1"/>
  <c r="I51" i="13"/>
  <c r="K51" i="13"/>
  <c r="O51" i="13"/>
  <c r="Q51" i="13"/>
  <c r="V51" i="13"/>
  <c r="G54" i="13"/>
  <c r="M54" i="13" s="1"/>
  <c r="I54" i="13"/>
  <c r="I50" i="13" s="1"/>
  <c r="K54" i="13"/>
  <c r="O54" i="13"/>
  <c r="Q54" i="13"/>
  <c r="V54" i="13"/>
  <c r="G57" i="13"/>
  <c r="M57" i="13" s="1"/>
  <c r="I57" i="13"/>
  <c r="K57" i="13"/>
  <c r="O57" i="13"/>
  <c r="Q57" i="13"/>
  <c r="V57" i="13"/>
  <c r="G61" i="13"/>
  <c r="I61" i="13"/>
  <c r="K61" i="13"/>
  <c r="M61" i="13"/>
  <c r="O61" i="13"/>
  <c r="Q61" i="13"/>
  <c r="V61" i="13"/>
  <c r="G64" i="13"/>
  <c r="I64" i="13"/>
  <c r="K64" i="13"/>
  <c r="M64" i="13"/>
  <c r="O64" i="13"/>
  <c r="Q64" i="13"/>
  <c r="V64" i="13"/>
  <c r="G67" i="13"/>
  <c r="M67" i="13" s="1"/>
  <c r="I67" i="13"/>
  <c r="K67" i="13"/>
  <c r="O67" i="13"/>
  <c r="Q67" i="13"/>
  <c r="V67" i="13"/>
  <c r="G73" i="13"/>
  <c r="I64" i="1" s="1"/>
  <c r="K73" i="13"/>
  <c r="G74" i="13"/>
  <c r="M74" i="13" s="1"/>
  <c r="M73" i="13" s="1"/>
  <c r="I74" i="13"/>
  <c r="I73" i="13" s="1"/>
  <c r="K74" i="13"/>
  <c r="O74" i="13"/>
  <c r="O73" i="13" s="1"/>
  <c r="Q74" i="13"/>
  <c r="Q73" i="13" s="1"/>
  <c r="V74" i="13"/>
  <c r="V73" i="13" s="1"/>
  <c r="G79" i="13"/>
  <c r="I79" i="13"/>
  <c r="K79" i="13"/>
  <c r="K78" i="13" s="1"/>
  <c r="M79" i="13"/>
  <c r="O79" i="13"/>
  <c r="Q79" i="13"/>
  <c r="Q78" i="13" s="1"/>
  <c r="V79" i="13"/>
  <c r="V78" i="13" s="1"/>
  <c r="G83" i="13"/>
  <c r="I83" i="13"/>
  <c r="K83" i="13"/>
  <c r="M83" i="13"/>
  <c r="O83" i="13"/>
  <c r="Q83" i="13"/>
  <c r="V83" i="13"/>
  <c r="G87" i="13"/>
  <c r="G78" i="13" s="1"/>
  <c r="I65" i="1" s="1"/>
  <c r="I87" i="13"/>
  <c r="K87" i="13"/>
  <c r="O87" i="13"/>
  <c r="Q87" i="13"/>
  <c r="V87" i="13"/>
  <c r="G92" i="13"/>
  <c r="I66" i="1" s="1"/>
  <c r="K92" i="13"/>
  <c r="G93" i="13"/>
  <c r="M93" i="13" s="1"/>
  <c r="M92" i="13" s="1"/>
  <c r="I93" i="13"/>
  <c r="I92" i="13" s="1"/>
  <c r="K93" i="13"/>
  <c r="O93" i="13"/>
  <c r="O92" i="13" s="1"/>
  <c r="Q93" i="13"/>
  <c r="Q92" i="13" s="1"/>
  <c r="V93" i="13"/>
  <c r="V92" i="13" s="1"/>
  <c r="G102" i="13"/>
  <c r="I67" i="1" s="1"/>
  <c r="V102" i="13"/>
  <c r="G103" i="13"/>
  <c r="I103" i="13"/>
  <c r="I102" i="13" s="1"/>
  <c r="K103" i="13"/>
  <c r="K102" i="13" s="1"/>
  <c r="M103" i="13"/>
  <c r="M102" i="13" s="1"/>
  <c r="O103" i="13"/>
  <c r="O102" i="13" s="1"/>
  <c r="Q103" i="13"/>
  <c r="Q102" i="13" s="1"/>
  <c r="V103" i="13"/>
  <c r="O106" i="13"/>
  <c r="G107" i="13"/>
  <c r="G106" i="13" s="1"/>
  <c r="I107" i="13"/>
  <c r="I106" i="13" s="1"/>
  <c r="K107" i="13"/>
  <c r="K106" i="13" s="1"/>
  <c r="O107" i="13"/>
  <c r="Q107" i="13"/>
  <c r="Q106" i="13" s="1"/>
  <c r="V107" i="13"/>
  <c r="V106" i="13" s="1"/>
  <c r="K110" i="13"/>
  <c r="V110" i="13"/>
  <c r="G111" i="13"/>
  <c r="G110" i="13" s="1"/>
  <c r="I69" i="1" s="1"/>
  <c r="I111" i="13"/>
  <c r="I110" i="13" s="1"/>
  <c r="K111" i="13"/>
  <c r="O111" i="13"/>
  <c r="O110" i="13" s="1"/>
  <c r="Q111" i="13"/>
  <c r="Q110" i="13" s="1"/>
  <c r="V111" i="13"/>
  <c r="G114" i="13"/>
  <c r="I71" i="1" s="1"/>
  <c r="V114" i="13"/>
  <c r="G115" i="13"/>
  <c r="M115" i="13" s="1"/>
  <c r="M114" i="13" s="1"/>
  <c r="I115" i="13"/>
  <c r="K115" i="13"/>
  <c r="O115" i="13"/>
  <c r="Q115" i="13"/>
  <c r="Q114" i="13" s="1"/>
  <c r="V115" i="13"/>
  <c r="G119" i="13"/>
  <c r="M119" i="13" s="1"/>
  <c r="I119" i="13"/>
  <c r="K119" i="13"/>
  <c r="O119" i="13"/>
  <c r="Q119" i="13"/>
  <c r="V119" i="13"/>
  <c r="G124" i="13"/>
  <c r="M124" i="13" s="1"/>
  <c r="I124" i="13"/>
  <c r="K124" i="13"/>
  <c r="K123" i="13" s="1"/>
  <c r="O124" i="13"/>
  <c r="Q124" i="13"/>
  <c r="V124" i="13"/>
  <c r="G128" i="13"/>
  <c r="M128" i="13" s="1"/>
  <c r="I128" i="13"/>
  <c r="K128" i="13"/>
  <c r="O128" i="13"/>
  <c r="Q128" i="13"/>
  <c r="V128" i="13"/>
  <c r="AE133" i="13"/>
  <c r="F43" i="1" s="1"/>
  <c r="G9" i="12"/>
  <c r="G8" i="12" s="1"/>
  <c r="G18" i="12" s="1"/>
  <c r="I9" i="12"/>
  <c r="I8" i="12" s="1"/>
  <c r="K9" i="12"/>
  <c r="O9" i="12"/>
  <c r="Q9" i="12"/>
  <c r="V9" i="12"/>
  <c r="V8" i="12" s="1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O8" i="12" s="1"/>
  <c r="Q14" i="12"/>
  <c r="Q8" i="12" s="1"/>
  <c r="V14" i="12"/>
  <c r="AE18" i="12"/>
  <c r="I20" i="1"/>
  <c r="I19" i="1"/>
  <c r="I17" i="1"/>
  <c r="AZ53" i="1"/>
  <c r="AZ50" i="1"/>
  <c r="AZ48" i="1"/>
  <c r="F45" i="1"/>
  <c r="G23" i="1" s="1"/>
  <c r="H40" i="1"/>
  <c r="I60" i="1" l="1"/>
  <c r="O78" i="13"/>
  <c r="V50" i="13"/>
  <c r="K8" i="13"/>
  <c r="AF18" i="12"/>
  <c r="V123" i="13"/>
  <c r="O114" i="13"/>
  <c r="M87" i="13"/>
  <c r="M78" i="13" s="1"/>
  <c r="I78" i="13"/>
  <c r="O50" i="13"/>
  <c r="Q123" i="13"/>
  <c r="K114" i="13"/>
  <c r="M111" i="13"/>
  <c r="M110" i="13" s="1"/>
  <c r="K50" i="13"/>
  <c r="I43" i="13"/>
  <c r="K8" i="12"/>
  <c r="I123" i="13"/>
  <c r="Q50" i="13"/>
  <c r="O43" i="13"/>
  <c r="M43" i="13"/>
  <c r="M9" i="12"/>
  <c r="M8" i="12" s="1"/>
  <c r="O123" i="13"/>
  <c r="I114" i="13"/>
  <c r="M107" i="13"/>
  <c r="M106" i="13" s="1"/>
  <c r="V8" i="13"/>
  <c r="Q8" i="13"/>
  <c r="A23" i="1"/>
  <c r="M50" i="13"/>
  <c r="M8" i="13"/>
  <c r="M123" i="13"/>
  <c r="G123" i="13"/>
  <c r="I70" i="1" s="1"/>
  <c r="I18" i="1" s="1"/>
  <c r="G50" i="13"/>
  <c r="I63" i="1" s="1"/>
  <c r="G8" i="13"/>
  <c r="AF133" i="13"/>
  <c r="J28" i="1"/>
  <c r="J26" i="1"/>
  <c r="G38" i="1"/>
  <c r="F38" i="1"/>
  <c r="J23" i="1"/>
  <c r="J24" i="1"/>
  <c r="J25" i="1"/>
  <c r="J27" i="1"/>
  <c r="E24" i="1"/>
  <c r="E26" i="1"/>
  <c r="G39" i="1" l="1"/>
  <c r="G42" i="1"/>
  <c r="H42" i="1" s="1"/>
  <c r="I42" i="1" s="1"/>
  <c r="G41" i="1"/>
  <c r="H41" i="1" s="1"/>
  <c r="I41" i="1" s="1"/>
  <c r="G44" i="1"/>
  <c r="H44" i="1" s="1"/>
  <c r="I44" i="1" s="1"/>
  <c r="G43" i="1"/>
  <c r="H43" i="1" s="1"/>
  <c r="I43" i="1" s="1"/>
  <c r="I16" i="1"/>
  <c r="I21" i="1" s="1"/>
  <c r="G133" i="13"/>
  <c r="I61" i="1"/>
  <c r="I72" i="1" s="1"/>
  <c r="J70" i="1" s="1"/>
  <c r="G24" i="1"/>
  <c r="A24" i="1"/>
  <c r="J64" i="1" l="1"/>
  <c r="J63" i="1"/>
  <c r="J66" i="1"/>
  <c r="J69" i="1"/>
  <c r="J67" i="1"/>
  <c r="J65" i="1"/>
  <c r="J71" i="1"/>
  <c r="J61" i="1"/>
  <c r="J60" i="1"/>
  <c r="J62" i="1"/>
  <c r="J68" i="1"/>
  <c r="H39" i="1"/>
  <c r="H45" i="1" s="1"/>
  <c r="G45" i="1"/>
  <c r="I39" i="1"/>
  <c r="I45" i="1" s="1"/>
  <c r="J72" i="1"/>
  <c r="G25" i="1" l="1"/>
  <c r="G28" i="1"/>
  <c r="J42" i="1"/>
  <c r="J44" i="1"/>
  <c r="J39" i="1"/>
  <c r="J45" i="1" s="1"/>
  <c r="J43" i="1"/>
  <c r="J41" i="1"/>
  <c r="A25" i="1" l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<sst xmlns="http://schemas.openxmlformats.org/spreadsheetml/2006/main" count="677" uniqueCount="262">
  <si>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</si>
  <si>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</si>
  <si>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</si>
  <si>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</si>
  <si>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</si>
  <si>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</si>
  <si>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</si>
  <si>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</si>
  <si>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</si>
  <si>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</si>
  <si>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</si>
  <si>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</si>
  <si>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</si>
  <si>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</si>
  <si>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</si>
  <si>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</si>
  <si>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</si>
  <si>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</si>
  <si>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</si>
  <si>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</si>
  <si>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</si>
  <si>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</si>
  <si>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</si>
  <si>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</si>
  <si>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</si>
  <si>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</si>
  <si>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</si>
  <si>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</si>
  <si>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</si>
  <si>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</si>
  <si>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</si>
  <si>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</si>
  <si>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</si>
  <si>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</si>
  <si>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</si>
  <si>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</si>
  <si>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</si>
  <si>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</si>
  <si>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</si>
  <si>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</si>
  <si>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</si>
  <si>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</si>
  <si>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</si>
  <si>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</si>
  <si>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MH07/24</t>
  </si>
  <si>
    <t xml:space="preserve">Krnovská nemocnice parkoviště + chodník </t>
  </si>
  <si>
    <t>Stavba</t>
  </si>
  <si>
    <t>Stavební objekt</t>
  </si>
  <si>
    <t>000</t>
  </si>
  <si>
    <t>Ostatní a vedlejší náklady</t>
  </si>
  <si>
    <t>VN</t>
  </si>
  <si>
    <t>SO 101</t>
  </si>
  <si>
    <t>CHODNÍK</t>
  </si>
  <si>
    <t xml:space="preserve">SO 101 </t>
  </si>
  <si>
    <t>Celkem za stavbu</t>
  </si>
  <si>
    <t>CZK</t>
  </si>
  <si>
    <t>#POPS</t>
  </si>
  <si>
    <t xml:space="preserve">Popis stavby: MH07/24 - Krnovská nemocnice parkoviště + chodník </t>
  </si>
  <si>
    <t>Popis stavby: MH07/24 - Krnovská nemocnice parkoviště + chodník</t>
  </si>
  <si>
    <t>#POPO</t>
  </si>
  <si>
    <t>Popis objektu: 000 - Ostatní a vedlejší náklady</t>
  </si>
  <si>
    <t>Popis rozpočtu: VN - Vedlejší náklady</t>
  </si>
  <si>
    <t>#POPR</t>
  </si>
  <si>
    <t>Popis objektu: SO 101 - CHODNÍK</t>
  </si>
  <si>
    <t>Popis rozpočtu: SO 101  - CHODNÍK</t>
  </si>
  <si>
    <t>Rekapitulace dílů</t>
  </si>
  <si>
    <t>Typ dílu</t>
  </si>
  <si>
    <t>0</t>
  </si>
  <si>
    <t>Všeobecné konstrukce a práce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</si>
  <si>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</si>
  <si>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</si>
  <si>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</si>
  <si>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</si>
  <si>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</si>
  <si>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</si>
  <si>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</si>
  <si>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</si>
  <si>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</si>
  <si>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</si>
  <si>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</si>
  <si>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</si>
  <si>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97</t>
  </si>
  <si>
    <t>Přesuny suti a vybouraných hmot</t>
  </si>
  <si>
    <t>99</t>
  </si>
  <si>
    <t>Staveništní přesun hmot</t>
  </si>
  <si>
    <t>M46</t>
  </si>
  <si>
    <t>Zemní práce při montážích</t>
  </si>
  <si>
    <t>M65</t>
  </si>
  <si>
    <t>Elektroinstalace a veřejné osvětlení</t>
  </si>
  <si>
    <t>D96</t>
  </si>
  <si>
    <t>PSU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</si>
  <si>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</si>
  <si>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</si>
  <si>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</si>
  <si>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</si>
  <si>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</si>
  <si>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</si>
  <si>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</si>
  <si>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</si>
  <si>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</si>
  <si>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</si>
  <si>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</si>
  <si>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</si>
  <si>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</si>
  <si>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</si>
  <si>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</si>
  <si>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</si>
  <si>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</si>
  <si>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</si>
  <si>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</si>
  <si>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</si>
  <si>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</si>
  <si>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</si>
  <si>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</si>
  <si>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</si>
  <si>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</si>
  <si>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</si>
  <si>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</si>
  <si>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</si>
  <si>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</si>
  <si>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</si>
  <si>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00001|R</t>
  </si>
  <si>
    <t>Vytyčení veškerých inženýrských sítí v prostoru staveniště</t>
  </si>
  <si>
    <t>KPL</t>
  </si>
  <si>
    <t>Vlastní</t>
  </si>
  <si>
    <t>Indiv</t>
  </si>
  <si>
    <t>Práce</t>
  </si>
  <si>
    <t>Běžná</t>
  </si>
  <si>
    <t>POL1_1</t>
  </si>
  <si>
    <t>SPU</t>
  </si>
  <si>
    <t>00003|R</t>
  </si>
  <si>
    <t>Zřízení a odstranění zařízení staveniště</t>
  </si>
  <si>
    <t>Zřízení a odstranění staveniště - v režii zhotovitele</t>
  </si>
  <si>
    <t>POP</t>
  </si>
  <si>
    <t>00014|R</t>
  </si>
  <si>
    <t>Zajištění provedení a výstupů veškerých zkoušek a revizí</t>
  </si>
  <si>
    <t>POL1_</t>
  </si>
  <si>
    <t>včetně provedení zkoušky PAU</t>
  </si>
  <si>
    <t>SUM</t>
  </si>
  <si>
    <t>END</t>
  </si>
  <si>
    <t>113202111R00</t>
  </si>
  <si>
    <t>Vytrhání obrub z krajníků nebo obrubníků stojatých</t>
  </si>
  <si>
    <t>m</t>
  </si>
  <si>
    <t>822-1</t>
  </si>
  <si>
    <t>RTS 24/ I</t>
  </si>
  <si>
    <t>s vybouráním lože, s přemístěním hmot na skládku na vzdálenost do 3 m nebo naložením na dopravní prostředek</t>
  </si>
  <si>
    <t>SPI</t>
  </si>
  <si>
    <t>4</t>
  </si>
  <si>
    <t>VV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</si>
  <si>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</si>
  <si>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</si>
  <si>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</si>
  <si>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</si>
  <si>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</si>
  <si>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ODKOPÁVKY PRO ZŘÍZENÍ KONSTRUKCE CHODNÍKU : 206*1,1*0,3</t>
  </si>
  <si>
    <t>ODKOPÁVKY PRO SANACI PODKLADU : 206*1,1*0,3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</si>
  <si>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</si>
  <si>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</si>
  <si>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</si>
  <si>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135,96</t>
  </si>
  <si>
    <t>162701109R00</t>
  </si>
  <si>
    <t>Vodorovné přemístění výkopku příplatek k ceně za každých dalších i započatých 1 000 m přes 10 000 m  z horniny 1 až 4</t>
  </si>
  <si>
    <t>135,96*13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</si>
  <si>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</si>
  <si>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</si>
  <si>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</si>
  <si>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</si>
  <si>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206*1,1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</si>
  <si>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</si>
  <si>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</si>
  <si>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</si>
  <si>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KOLEM OBRUB : 201*0,75</t>
  </si>
  <si>
    <t>199000007R00.1</t>
  </si>
  <si>
    <t>Poplatek za skládku zeminy</t>
  </si>
  <si>
    <t>t</t>
  </si>
  <si>
    <t>135,96*2,0</t>
  </si>
  <si>
    <t>111208OA0</t>
  </si>
  <si>
    <t>ODSTRANĚNÍ KŘOVIN S ODVOZEM DO 20KM</t>
  </si>
  <si>
    <t>M2</t>
  </si>
  <si>
    <t>EXP 23</t>
  </si>
  <si>
    <t>Agregovaná položka</t>
  </si>
  <si>
    <t>POL2_</t>
  </si>
  <si>
    <t>odstranění křovin a stromů do průměru 100 mm</t>
  </si>
  <si>
    <t>doprava dřevin na předepsanou vzdálenost</t>
  </si>
  <si>
    <t>spálení na hromadách nebo štěpkování</t>
  </si>
  <si>
    <t>35</t>
  </si>
  <si>
    <t>289971212R00</t>
  </si>
  <si>
    <t>Zřízení vrstvy z geotextilie na upraveném povrchu sklon do 1:5, šířka přes 3 do 6 m</t>
  </si>
  <si>
    <t>800-2</t>
  </si>
  <si>
    <t>67352004R</t>
  </si>
  <si>
    <t>Geosyntetika typ: geotextilie; netkaná; materiál: PET; plošná hmotnost = 300 g/m2; Pevnost v tahu podélně = 12,0 kN/m; Pevnost v tahu příčně = 16,0 kN/m</t>
  </si>
  <si>
    <t>SPCM</t>
  </si>
  <si>
    <t>Specifikace</t>
  </si>
  <si>
    <t>POL3_</t>
  </si>
  <si>
    <t>564851111RT4</t>
  </si>
  <si>
    <t>Podklad ze štěrkodrti s rozprostřením a zhutněním frakce 0-63 mm, tloušťka po zhutnění 150 mm</t>
  </si>
  <si>
    <t>SANACE PLÁNĚ TL. 300 mm : 206*2*1,1</t>
  </si>
  <si>
    <t>564861111RT2</t>
  </si>
  <si>
    <t>Podklad ze štěrkodrti s rozprostřením a zhutněním frakce 0-32 mm, tloušťka po zhutnění 200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</si>
  <si>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</si>
  <si>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</si>
  <si>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</si>
  <si>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206</t>
  </si>
  <si>
    <t>592451150R.1</t>
  </si>
  <si>
    <t>Dlažba skladebná zámková SLP pro nevidomé 200 x 100 x 60 mm červená</t>
  </si>
  <si>
    <t>1,95+0,80</t>
  </si>
  <si>
    <t>5924511910R.1</t>
  </si>
  <si>
    <t>Dlažba vsakovací 200 x 100 x 60 mm přírodní</t>
  </si>
  <si>
    <t>206-1,95-0,80</t>
  </si>
  <si>
    <t>587206OA0</t>
  </si>
  <si>
    <t>PŘEDLÁŽDĚNÍ KRYTU Z BETONOVÝCH DLAŽDIC SE ZÁMKEM</t>
  </si>
  <si>
    <t>- pod pojmem *předláždění* se rozumí rozebrání stávající dlažby a pokládka dlažby ze stávajícího dlažebního materiálu (bez dodávky nového)</t>
  </si>
  <si>
    <t>- zahrnuje nezbytnou manipulaci s tímto materiálem (nakládání, doprava, složení, očištění)</t>
  </si>
  <si>
    <t>- dodání a rozprostření materiálu pro lože a jeho tloušťku předepsanou dokumentací a pro předepsanou výplň spar</t>
  </si>
  <si>
    <t>10</t>
  </si>
  <si>
    <t>89921OA0</t>
  </si>
  <si>
    <t>VÝŠKOVÁ ÚPRAVA POKLOPŮ</t>
  </si>
  <si>
    <t>KUS</t>
  </si>
  <si>
    <t>- položka výškové úpravy zahrnuje všechny nutné práce a materiály pro zvýšení nebo snížení zařízení (včetně nutné úpravy stávajícího povrchu vozovky nebo chodníku).</t>
  </si>
  <si>
    <t>917862111RT5</t>
  </si>
  <si>
    <t>Osazení silničního nebo chodníkového obrubníku včetně dodávky betonovéího obrubníku  1000/100/250 mm, stojatého, s boční opěrou z betonu prostého, do lože z betonu prostého C 12/15</t>
  </si>
  <si>
    <t>S dodáním hmot pro lože tl. 80-100 mm.</t>
  </si>
  <si>
    <t>201</t>
  </si>
  <si>
    <t>917862111RV3</t>
  </si>
  <si>
    <t>Osazení silničního nebo chodníkového obrubníku včetně dodávky betonovéího obrubníku  nájezdového 1000/150/150 mm, stojatého, s boční opěrou z betonu prostého, do lože z betonu prostého C 12/15</t>
  </si>
  <si>
    <t>917862111RV4</t>
  </si>
  <si>
    <t>Osazení silničního nebo chodníkového obrubníku včetně dodávky betonovéího obrubníku  nájezdového náběhového 1000/150/150-250, stojatého, s boční opěrou z betonu prostého, do lože z betonu prostého C 12/15</t>
  </si>
  <si>
    <t>C 12/15</t>
  </si>
  <si>
    <t>93751OA0</t>
  </si>
  <si>
    <t>MOBILIÁŘ - KOVOVÉ LAVIČKY</t>
  </si>
  <si>
    <t>Položka zahrnuje:</t>
  </si>
  <si>
    <t>- montáž, osazení a dodávku kompletního zařízení, předepsaného zadávací dokumentací</t>
  </si>
  <si>
    <t>- mimostavništní a vnitrostaveništní dopravu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</si>
  <si>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</si>
  <si>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</si>
  <si>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</si>
  <si>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979999981R00</t>
  </si>
  <si>
    <t>Poplatek za recyklaci, betonu, kusovost do 1600 cm2, skupina 17 01 01 z Katalogu odpadů</t>
  </si>
  <si>
    <t>801-3</t>
  </si>
  <si>
    <t>4*0,5*0,5*2,4</t>
  </si>
  <si>
    <t>998223011R00</t>
  </si>
  <si>
    <t>Přesun hmot pozemních komunikací, kryt dlážděný jakékoliv délky objektu</t>
  </si>
  <si>
    <t>vodorovně do 200 m</t>
  </si>
  <si>
    <t>460620006RT1</t>
  </si>
  <si>
    <t>Osetí povrchu trávou, včetně dodávky osiva</t>
  </si>
  <si>
    <t>Odkaz na mn. položky pořadí 6 : 150,75000</t>
  </si>
  <si>
    <t>979083117R00</t>
  </si>
  <si>
    <t>Vodorovné přemístění suti přes 5000 m do 6000 m</t>
  </si>
  <si>
    <t>800-6</t>
  </si>
  <si>
    <t>včetně naložení na dopravní prostředek a složení,</t>
  </si>
  <si>
    <t>Odkaz na mn. položky pořadí 21 : 2,40000</t>
  </si>
  <si>
    <t>979083191R00</t>
  </si>
  <si>
    <t>Vodorovné přemístění suti za každých dalších započatých 1000 m přes 6000 m</t>
  </si>
  <si>
    <t>13*2,4</t>
  </si>
  <si>
    <t>743311OA0</t>
  </si>
  <si>
    <t>VÝLOŽNÍK PRO MONTÁŽ SVÍTIDLA NA STOŽÁR JEDNORAMENNÝ DÉLKA VYLOŽENÍ DO 1 M</t>
  </si>
  <si>
    <t>Cena zhrnuje kompletní dodávku a montáž výložníku, včetně veškeré kabeláže nutené k propojení svitidel apod.</t>
  </si>
  <si>
    <t>umístění výložníku na stav. sloupy VO : 2</t>
  </si>
  <si>
    <t>743553OA0</t>
  </si>
  <si>
    <t>SVÍTIDLO VENKOVNÍ VŠEOBECNÉ LED, MIN. IP 44, PŘES 25 DO 45 W</t>
  </si>
  <si>
    <t>cena zahrnuje veškeré nutné práce a materiál nutný k napojení a instalaci svítidel na výložníky.</t>
  </si>
  <si>
    <t>kompletní dodávka a montáž svítidel na výložníky stav. sloupů VO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</si>
</sst>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sheetProtection algorithmName="SHA-512" hashValue="JvaXYADgyS0wVkgt+Q7t9fL+y0vyw2Xu+uIXEdwcYdaFGC6XFWDinvqC1Tu/tY4MJS9AWh0gBEiBuQ/yvveLvQ==" saltValue="HHbbAM8jfvJHMGUIyhMfn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5"/>
  <sheetViews>
    <sheetView showGridLines="0" tabSelected="1" view="pageLayout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184" t="s">
        <v>41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76" t="s">
        <v>22</v>
      </c>
      <c r="C2" s="77"/>
      <c r="D2" s="78" t="s">
        <v>44</v>
      </c>
      <c r="E2" s="193" t="s">
        <v>45</v>
      </c>
      <c r="F2" s="194"/>
      <c r="G2" s="194"/>
      <c r="H2" s="194"/>
      <c r="I2" s="194"/>
      <c r="J2" s="195"/>
      <c r="O2" s="1"/>
    </row>
    <row r="3" spans="1:15" ht="27" hidden="1" customHeight="1" x14ac:dyDescent="0.2">
      <c r="A3" s="2"/>
      <c r="B3" s="79"/>
      <c r="C3" s="77"/>
      <c r="D3" s="80"/>
      <c r="E3" s="196"/>
      <c r="F3" s="197"/>
      <c r="G3" s="197"/>
      <c r="H3" s="197"/>
      <c r="I3" s="197"/>
      <c r="J3" s="198"/>
    </row>
    <row r="4" spans="1:15" ht="23.25" customHeight="1" x14ac:dyDescent="0.2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42</v>
      </c>
      <c r="D5" s="210"/>
      <c r="E5" s="211"/>
      <c r="F5" s="211"/>
      <c r="G5" s="21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2"/>
      <c r="E6" s="213"/>
      <c r="F6" s="213"/>
      <c r="G6" s="21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0"/>
      <c r="E11" s="200"/>
      <c r="F11" s="200"/>
      <c r="G11" s="20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9"/>
      <c r="F15" s="199"/>
      <c r="G15" s="201"/>
      <c r="H15" s="201"/>
      <c r="I15" s="201" t="s">
        <v>29</v>
      </c>
      <c r="J15" s="20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190"/>
      <c r="F16" s="191"/>
      <c r="G16" s="190"/>
      <c r="H16" s="191"/>
      <c r="I16" s="190">
        <f>SUMIF(F60:F71,A16,I60:I71)+SUMIF(F60:F71,"PSU",I60:I71)</f>
        <v>0</v>
      </c>
      <c r="J16" s="192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190"/>
      <c r="F17" s="191"/>
      <c r="G17" s="190"/>
      <c r="H17" s="191"/>
      <c r="I17" s="190">
        <f>SUMIF(F60:F71,A17,I60:I71)</f>
        <v>0</v>
      </c>
      <c r="J17" s="192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190"/>
      <c r="F18" s="191"/>
      <c r="G18" s="190"/>
      <c r="H18" s="191"/>
      <c r="I18" s="190">
        <f>SUMIF(F60:F71,A18,I60:I71)</f>
        <v>0</v>
      </c>
      <c r="J18" s="192"/>
    </row>
    <row r="19" spans="1:10" ht="23.25" customHeight="1" x14ac:dyDescent="0.2">
      <c r="A19" s="139" t="s">
        <v>50</v>
      </c>
      <c r="B19" s="38" t="s">
        <v>27</v>
      </c>
      <c r="C19" s="62"/>
      <c r="D19" s="63"/>
      <c r="E19" s="190"/>
      <c r="F19" s="191"/>
      <c r="G19" s="190"/>
      <c r="H19" s="191"/>
      <c r="I19" s="190">
        <f>SUMIF(F60:F71,A19,I60:I71)</f>
        <v>0</v>
      </c>
      <c r="J19" s="192"/>
    </row>
    <row r="20" spans="1:10" ht="23.25" customHeight="1" x14ac:dyDescent="0.2">
      <c r="A20" s="139" t="s">
        <v>91</v>
      </c>
      <c r="B20" s="38" t="s">
        <v>28</v>
      </c>
      <c r="C20" s="62"/>
      <c r="D20" s="63"/>
      <c r="E20" s="190"/>
      <c r="F20" s="191"/>
      <c r="G20" s="190"/>
      <c r="H20" s="191"/>
      <c r="I20" s="190">
        <f>SUMIF(F60:F71,A20,I60:I71)</f>
        <v>0</v>
      </c>
      <c r="J20" s="192"/>
    </row>
    <row r="21" spans="1:10" ht="23.25" customHeight="1" x14ac:dyDescent="0.2">
      <c r="A21" s="2"/>
      <c r="B21" s="48" t="s">
        <v>29</v>
      </c>
      <c r="C21" s="64"/>
      <c r="D21" s="65"/>
      <c r="E21" s="203"/>
      <c r="F21" s="204"/>
      <c r="G21" s="203"/>
      <c r="H21" s="204"/>
      <c r="I21" s="203">
        <f>SUM(I16:J20)</f>
        <v>0</v>
      </c>
      <c r="J21" s="22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17">
        <f>A23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7">
        <f>A25</f>
        <v>0</v>
      </c>
      <c r="H26" s="188"/>
      <c r="I26" s="18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9">
        <f>CenaCelkem-(ZakladDPHSni+DPHSni+ZakladDPHZakl+DPHZakl)</f>
        <v>0</v>
      </c>
      <c r="H27" s="189"/>
      <c r="I27" s="18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23">
        <f>ZakladDPHSniVypocet+ZakladDPHZaklVypocet</f>
        <v>0</v>
      </c>
      <c r="H28" s="223"/>
      <c r="I28" s="22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22">
        <f>A27</f>
        <v>0</v>
      </c>
      <c r="H29" s="222"/>
      <c r="I29" s="222"/>
      <c r="J29" s="118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52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52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52" ht="25.5" hidden="1" customHeight="1" x14ac:dyDescent="0.2">
      <c r="A39" s="87">
        <v>1</v>
      </c>
      <c r="B39" s="97" t="s">
        <v>46</v>
      </c>
      <c r="C39" s="228"/>
      <c r="D39" s="228"/>
      <c r="E39" s="228"/>
      <c r="F39" s="98">
        <f>'000 VN Pol'!AE18+'SO 101 SO 101  Pol'!AE133</f>
        <v>0</v>
      </c>
      <c r="G39" s="99">
        <f>'000 VN Pol'!AF18+'SO 101 SO 101  Pol'!AF133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52" ht="25.5" customHeight="1" x14ac:dyDescent="0.2">
      <c r="A40" s="87">
        <v>2</v>
      </c>
      <c r="B40" s="102"/>
      <c r="C40" s="229" t="s">
        <v>47</v>
      </c>
      <c r="D40" s="229"/>
      <c r="E40" s="229"/>
      <c r="F40" s="103"/>
      <c r="G40" s="104"/>
      <c r="H40" s="104">
        <f t="shared" si="1"/>
        <v>0</v>
      </c>
      <c r="I40" s="104"/>
      <c r="J40" s="105"/>
    </row>
    <row r="41" spans="1:52" ht="25.5" customHeight="1" x14ac:dyDescent="0.2">
      <c r="A41" s="87">
        <v>2</v>
      </c>
      <c r="B41" s="102" t="s">
        <v>48</v>
      </c>
      <c r="C41" s="229" t="s">
        <v>49</v>
      </c>
      <c r="D41" s="229"/>
      <c r="E41" s="229"/>
      <c r="F41" s="103">
        <f>'000 VN Pol'!AE18</f>
        <v>0</v>
      </c>
      <c r="G41" s="104">
        <f>'000 VN Pol'!AF18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52" ht="25.5" customHeight="1" x14ac:dyDescent="0.2">
      <c r="A42" s="87">
        <v>3</v>
      </c>
      <c r="B42" s="106" t="s">
        <v>50</v>
      </c>
      <c r="C42" s="228" t="s">
        <v>27</v>
      </c>
      <c r="D42" s="228"/>
      <c r="E42" s="228"/>
      <c r="F42" s="107">
        <f>'000 VN Pol'!AE18</f>
        <v>0</v>
      </c>
      <c r="G42" s="100">
        <f>'000 VN Pol'!AF18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52" ht="25.5" customHeight="1" x14ac:dyDescent="0.2">
      <c r="A43" s="87">
        <v>2</v>
      </c>
      <c r="B43" s="102" t="s">
        <v>51</v>
      </c>
      <c r="C43" s="229" t="s">
        <v>52</v>
      </c>
      <c r="D43" s="229"/>
      <c r="E43" s="229"/>
      <c r="F43" s="103">
        <f>'SO 101 SO 101  Pol'!AE133</f>
        <v>0</v>
      </c>
      <c r="G43" s="104">
        <f>'SO 101 SO 101  Pol'!AF133</f>
        <v>0</v>
      </c>
      <c r="H43" s="104">
        <f t="shared" si="1"/>
        <v>0</v>
      </c>
      <c r="I43" s="104">
        <f>F43+G43+H43</f>
        <v>0</v>
      </c>
      <c r="J43" s="105" t="str">
        <f>IF(CenaCelkemVypocet=0,"",I43/CenaCelkemVypocet*100)</f>
        <v/>
      </c>
    </row>
    <row r="44" spans="1:52" ht="25.5" customHeight="1" x14ac:dyDescent="0.2">
      <c r="A44" s="87">
        <v>3</v>
      </c>
      <c r="B44" s="106" t="s">
        <v>53</v>
      </c>
      <c r="C44" s="228" t="s">
        <v>52</v>
      </c>
      <c r="D44" s="228"/>
      <c r="E44" s="228"/>
      <c r="F44" s="107">
        <f>'SO 101 SO 101  Pol'!AE133</f>
        <v>0</v>
      </c>
      <c r="G44" s="100">
        <f>'SO 101 SO 101  Pol'!AF133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52" ht="25.5" customHeight="1" x14ac:dyDescent="0.2">
      <c r="A45" s="87"/>
      <c r="B45" s="230" t="s">
        <v>54</v>
      </c>
      <c r="C45" s="231"/>
      <c r="D45" s="231"/>
      <c r="E45" s="232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52" x14ac:dyDescent="0.2">
      <c r="A47" t="s">
        <v>56</v>
      </c>
      <c r="B47" t="s">
        <v>57</v>
      </c>
    </row>
    <row r="48" spans="1:52" x14ac:dyDescent="0.2">
      <c r="B48" s="233" t="s">
        <v>58</v>
      </c>
      <c r="C48" s="233"/>
      <c r="D48" s="233"/>
      <c r="E48" s="233"/>
      <c r="F48" s="233"/>
      <c r="G48" s="233"/>
      <c r="H48" s="233"/>
      <c r="I48" s="233"/>
      <c r="J48" s="233"/>
      <c r="AZ48" s="119" t="str">
        <f>B48</f>
        <v>Popis stavby: MH07/24 - Krnovská nemocnice parkoviště + chodník</v>
      </c>
    </row>
    <row r="49" spans="1:52" x14ac:dyDescent="0.2">
      <c r="A49" t="s">
        <v>59</v>
      </c>
      <c r="B49" t="s">
        <v>60</v>
      </c>
    </row>
    <row r="50" spans="1:52" x14ac:dyDescent="0.2">
      <c r="B50" s="233" t="s">
        <v>61</v>
      </c>
      <c r="C50" s="233"/>
      <c r="D50" s="233"/>
      <c r="E50" s="233"/>
      <c r="F50" s="233"/>
      <c r="G50" s="233"/>
      <c r="H50" s="233"/>
      <c r="I50" s="233"/>
      <c r="J50" s="233"/>
      <c r="AZ50" s="119" t="str">
        <f>B50</f>
        <v>Popis rozpočtu: VN - Vedlejší náklady</v>
      </c>
    </row>
    <row r="51" spans="1:52" x14ac:dyDescent="0.2">
      <c r="A51" t="s">
        <v>62</v>
      </c>
      <c r="B51" t="s">
        <v>61</v>
      </c>
    </row>
    <row r="52" spans="1:52" x14ac:dyDescent="0.2">
      <c r="A52" t="s">
        <v>59</v>
      </c>
      <c r="B52" t="s">
        <v>63</v>
      </c>
    </row>
    <row r="53" spans="1:52" x14ac:dyDescent="0.2">
      <c r="B53" s="233" t="s">
        <v>64</v>
      </c>
      <c r="C53" s="233"/>
      <c r="D53" s="233"/>
      <c r="E53" s="233"/>
      <c r="F53" s="233"/>
      <c r="G53" s="233"/>
      <c r="H53" s="233"/>
      <c r="I53" s="233"/>
      <c r="J53" s="233"/>
      <c r="AZ53" s="119" t="str">
        <f>B53</f>
        <v>Popis rozpočtu: SO 101  - CHODNÍK</v>
      </c>
    </row>
    <row r="54" spans="1:52" x14ac:dyDescent="0.2">
      <c r="A54" t="s">
        <v>62</v>
      </c>
      <c r="B54" t="s">
        <v>64</v>
      </c>
    </row>
    <row r="57" spans="1:52" ht="15.75" x14ac:dyDescent="0.25">
      <c r="B57" s="120" t="s">
        <v>65</v>
      </c>
    </row>
    <row r="59" spans="1:52" ht="25.5" customHeight="1" x14ac:dyDescent="0.2">
      <c r="A59" s="122"/>
      <c r="B59" s="125" t="s">
        <v>17</v>
      </c>
      <c r="C59" s="125" t="s">
        <v>5</v>
      </c>
      <c r="D59" s="126"/>
      <c r="E59" s="126"/>
      <c r="F59" s="127" t="s">
        <v>66</v>
      </c>
      <c r="G59" s="127"/>
      <c r="H59" s="127"/>
      <c r="I59" s="127" t="s">
        <v>29</v>
      </c>
      <c r="J59" s="127" t="s">
        <v>0</v>
      </c>
    </row>
    <row r="60" spans="1:52" ht="36.75" customHeight="1" x14ac:dyDescent="0.2">
      <c r="A60" s="123"/>
      <c r="B60" s="128" t="s">
        <v>67</v>
      </c>
      <c r="C60" s="234" t="s">
        <v>68</v>
      </c>
      <c r="D60" s="235"/>
      <c r="E60" s="235"/>
      <c r="F60" s="135" t="s">
        <v>24</v>
      </c>
      <c r="G60" s="136"/>
      <c r="H60" s="136"/>
      <c r="I60" s="136">
        <f>'000 VN Pol'!G8</f>
        <v>0</v>
      </c>
      <c r="J60" s="132" t="str">
        <f>IF(I72=0,"",I60/I72*100)</f>
        <v/>
      </c>
    </row>
    <row r="61" spans="1:52" ht="36.75" customHeight="1" x14ac:dyDescent="0.2">
      <c r="A61" s="123"/>
      <c r="B61" s="128" t="s">
        <v>69</v>
      </c>
      <c r="C61" s="234" t="s">
        <v>70</v>
      </c>
      <c r="D61" s="235"/>
      <c r="E61" s="235"/>
      <c r="F61" s="135" t="s">
        <v>24</v>
      </c>
      <c r="G61" s="136"/>
      <c r="H61" s="136"/>
      <c r="I61" s="136">
        <f>'SO 101 SO 101  Pol'!G8</f>
        <v>0</v>
      </c>
      <c r="J61" s="132" t="str">
        <f>IF(I72=0,"",I61/I72*100)</f>
        <v/>
      </c>
    </row>
    <row r="62" spans="1:52" ht="36.75" customHeight="1" x14ac:dyDescent="0.2">
      <c r="A62" s="123"/>
      <c r="B62" s="128" t="s">
        <v>71</v>
      </c>
      <c r="C62" s="234" t="s">
        <v>72</v>
      </c>
      <c r="D62" s="235"/>
      <c r="E62" s="235"/>
      <c r="F62" s="135" t="s">
        <v>24</v>
      </c>
      <c r="G62" s="136"/>
      <c r="H62" s="136"/>
      <c r="I62" s="136">
        <f>'SO 101 SO 101  Pol'!G43</f>
        <v>0</v>
      </c>
      <c r="J62" s="132" t="str">
        <f>IF(I72=0,"",I62/I72*100)</f>
        <v/>
      </c>
    </row>
    <row r="63" spans="1:52" ht="36.75" customHeight="1" x14ac:dyDescent="0.2">
      <c r="A63" s="123"/>
      <c r="B63" s="128" t="s">
        <v>73</v>
      </c>
      <c r="C63" s="234" t="s">
        <v>74</v>
      </c>
      <c r="D63" s="235"/>
      <c r="E63" s="235"/>
      <c r="F63" s="135" t="s">
        <v>24</v>
      </c>
      <c r="G63" s="136"/>
      <c r="H63" s="136"/>
      <c r="I63" s="136">
        <f>'SO 101 SO 101  Pol'!G50</f>
        <v>0</v>
      </c>
      <c r="J63" s="132" t="str">
        <f>IF(I72=0,"",I63/I72*100)</f>
        <v/>
      </c>
    </row>
    <row r="64" spans="1:52" ht="36.75" customHeight="1" x14ac:dyDescent="0.2">
      <c r="A64" s="123"/>
      <c r="B64" s="128" t="s">
        <v>75</v>
      </c>
      <c r="C64" s="234" t="s">
        <v>76</v>
      </c>
      <c r="D64" s="235"/>
      <c r="E64" s="235"/>
      <c r="F64" s="135" t="s">
        <v>24</v>
      </c>
      <c r="G64" s="136"/>
      <c r="H64" s="136"/>
      <c r="I64" s="136">
        <f>'SO 101 SO 101  Pol'!G73</f>
        <v>0</v>
      </c>
      <c r="J64" s="132" t="str">
        <f>IF(I72=0,"",I64/I72*100)</f>
        <v/>
      </c>
    </row>
    <row r="65" spans="1:10" ht="36.75" customHeight="1" x14ac:dyDescent="0.2">
      <c r="A65" s="123"/>
      <c r="B65" s="128" t="s">
        <v>77</v>
      </c>
      <c r="C65" s="234" t="s">
        <v>78</v>
      </c>
      <c r="D65" s="235"/>
      <c r="E65" s="235"/>
      <c r="F65" s="135" t="s">
        <v>24</v>
      </c>
      <c r="G65" s="136"/>
      <c r="H65" s="136"/>
      <c r="I65" s="136">
        <f>'SO 101 SO 101  Pol'!G78</f>
        <v>0</v>
      </c>
      <c r="J65" s="132" t="str">
        <f>IF(I72=0,"",I65/I72*100)</f>
        <v/>
      </c>
    </row>
    <row r="66" spans="1:10" ht="36.75" customHeight="1" x14ac:dyDescent="0.2">
      <c r="A66" s="123"/>
      <c r="B66" s="128" t="s">
        <v>79</v>
      </c>
      <c r="C66" s="234" t="s">
        <v>80</v>
      </c>
      <c r="D66" s="235"/>
      <c r="E66" s="235"/>
      <c r="F66" s="135" t="s">
        <v>24</v>
      </c>
      <c r="G66" s="136"/>
      <c r="H66" s="136"/>
      <c r="I66" s="136">
        <f>'SO 101 SO 101  Pol'!G92</f>
        <v>0</v>
      </c>
      <c r="J66" s="132" t="str">
        <f>IF(I72=0,"",I66/I72*100)</f>
        <v/>
      </c>
    </row>
    <row r="67" spans="1:10" ht="36.75" customHeight="1" x14ac:dyDescent="0.2">
      <c r="A67" s="123"/>
      <c r="B67" s="128" t="s">
        <v>81</v>
      </c>
      <c r="C67" s="234" t="s">
        <v>82</v>
      </c>
      <c r="D67" s="235"/>
      <c r="E67" s="235"/>
      <c r="F67" s="135" t="s">
        <v>24</v>
      </c>
      <c r="G67" s="136"/>
      <c r="H67" s="136"/>
      <c r="I67" s="136">
        <f>'SO 101 SO 101  Pol'!G102</f>
        <v>0</v>
      </c>
      <c r="J67" s="132" t="str">
        <f>IF(I72=0,"",I67/I72*100)</f>
        <v/>
      </c>
    </row>
    <row r="68" spans="1:10" ht="36.75" customHeight="1" x14ac:dyDescent="0.2">
      <c r="A68" s="123"/>
      <c r="B68" s="128" t="s">
        <v>83</v>
      </c>
      <c r="C68" s="234" t="s">
        <v>84</v>
      </c>
      <c r="D68" s="235"/>
      <c r="E68" s="235"/>
      <c r="F68" s="135" t="s">
        <v>24</v>
      </c>
      <c r="G68" s="136"/>
      <c r="H68" s="136"/>
      <c r="I68" s="136">
        <f>'SO 101 SO 101  Pol'!G106</f>
        <v>0</v>
      </c>
      <c r="J68" s="132" t="str">
        <f>IF(I72=0,"",I68/I72*100)</f>
        <v/>
      </c>
    </row>
    <row r="69" spans="1:10" ht="36.75" customHeight="1" x14ac:dyDescent="0.2">
      <c r="A69" s="123"/>
      <c r="B69" s="128" t="s">
        <v>85</v>
      </c>
      <c r="C69" s="234" t="s">
        <v>86</v>
      </c>
      <c r="D69" s="235"/>
      <c r="E69" s="235"/>
      <c r="F69" s="135" t="s">
        <v>26</v>
      </c>
      <c r="G69" s="136"/>
      <c r="H69" s="136"/>
      <c r="I69" s="136">
        <f>'SO 101 SO 101  Pol'!G110</f>
        <v>0</v>
      </c>
      <c r="J69" s="132" t="str">
        <f>IF(I72=0,"",I69/I72*100)</f>
        <v/>
      </c>
    </row>
    <row r="70" spans="1:10" ht="36.75" customHeight="1" x14ac:dyDescent="0.2">
      <c r="A70" s="123"/>
      <c r="B70" s="128" t="s">
        <v>87</v>
      </c>
      <c r="C70" s="234" t="s">
        <v>88</v>
      </c>
      <c r="D70" s="235"/>
      <c r="E70" s="235"/>
      <c r="F70" s="135" t="s">
        <v>26</v>
      </c>
      <c r="G70" s="136"/>
      <c r="H70" s="136"/>
      <c r="I70" s="136">
        <f>'SO 101 SO 101  Pol'!G123</f>
        <v>0</v>
      </c>
      <c r="J70" s="132" t="str">
        <f>IF(I72=0,"",I70/I72*100)</f>
        <v/>
      </c>
    </row>
    <row r="71" spans="1:10" ht="36.75" customHeight="1" x14ac:dyDescent="0.2">
      <c r="A71" s="123"/>
      <c r="B71" s="128" t="s">
        <v>89</v>
      </c>
      <c r="C71" s="234" t="s">
        <v>82</v>
      </c>
      <c r="D71" s="235"/>
      <c r="E71" s="235"/>
      <c r="F71" s="135" t="s">
        <v>90</v>
      </c>
      <c r="G71" s="136"/>
      <c r="H71" s="136"/>
      <c r="I71" s="136">
        <f>'SO 101 SO 101  Pol'!G114</f>
        <v>0</v>
      </c>
      <c r="J71" s="132" t="str">
        <f>IF(I72=0,"",I71/I72*100)</f>
        <v/>
      </c>
    </row>
    <row r="72" spans="1:10" ht="25.5" customHeight="1" x14ac:dyDescent="0.2">
      <c r="A72" s="124"/>
      <c r="B72" s="129" t="s">
        <v>1</v>
      </c>
      <c r="C72" s="130"/>
      <c r="D72" s="131"/>
      <c r="E72" s="131"/>
      <c r="F72" s="137"/>
      <c r="G72" s="138"/>
      <c r="H72" s="138"/>
      <c r="I72" s="138">
        <f>SUM(I60:I71)</f>
        <v>0</v>
      </c>
      <c r="J72" s="133">
        <f>SUM(J60:J71)</f>
        <v>0</v>
      </c>
    </row>
    <row r="73" spans="1:10" x14ac:dyDescent="0.2">
      <c r="F73" s="86"/>
      <c r="G73" s="86"/>
      <c r="H73" s="86"/>
      <c r="I73" s="86"/>
      <c r="J73" s="134"/>
    </row>
    <row r="74" spans="1:10" x14ac:dyDescent="0.2">
      <c r="F74" s="86"/>
      <c r="G74" s="86"/>
      <c r="H74" s="86"/>
      <c r="I74" s="86"/>
      <c r="J74" s="134"/>
    </row>
    <row r="75" spans="1:10" x14ac:dyDescent="0.2">
      <c r="F75" s="86"/>
      <c r="G75" s="86"/>
      <c r="H75" s="86"/>
      <c r="I75" s="86"/>
      <c r="J75" s="134"/>
    </row>
  </sheetData>
  <sheetProtection algorithmName="SHA-512" hashValue="BKUa+jfGpaeU4y+VB/uEAhvnZPcXHqeB1Zfuv0azZhNOdoE0wv/tcXvpzDZ8hpQm2UXarGcF36SaA4R2JfJ+6g==" saltValue="HSjO4W9eMRD+b7Cx6Brxi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B48:J48"/>
    <mergeCell ref="B50:J50"/>
    <mergeCell ref="B53:J53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Header xml:space="preserve">&amp;LPříloha č. 5
</oddHeader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7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8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9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sheetProtection algorithmName="SHA-512" hashValue="FvO6R78TfBQD7s8h4OAJwj/YBC6O+7MLVLPM7i1vPe2kABAruy7kYMPwoQXsuVzMG7N8hmSVaxPJNb8gdZzyhA==" saltValue="OllNuAOdiLTRncaROfmo2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0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92</v>
      </c>
      <c r="B1" s="244"/>
      <c r="C1" s="244"/>
      <c r="D1" s="244"/>
      <c r="E1" s="244"/>
      <c r="F1" s="244"/>
      <c r="G1" s="244"/>
      <c r="AG1" t="s">
        <v>93</v>
      </c>
    </row>
    <row r="2" spans="1:60" ht="24.95" customHeight="1" x14ac:dyDescent="0.2">
      <c r="A2" s="140" t="s">
        <v>7</v>
      </c>
      <c r="B2" s="49" t="s">
        <v>44</v>
      </c>
      <c r="C2" s="245" t="s">
        <v>45</v>
      </c>
      <c r="D2" s="246"/>
      <c r="E2" s="246"/>
      <c r="F2" s="246"/>
      <c r="G2" s="247"/>
      <c r="AG2" t="s">
        <v>94</v>
      </c>
    </row>
    <row r="3" spans="1:60" ht="24.95" customHeight="1" x14ac:dyDescent="0.2">
      <c r="A3" s="140" t="s">
        <v>8</v>
      </c>
      <c r="B3" s="49" t="s">
        <v>48</v>
      </c>
      <c r="C3" s="245" t="s">
        <v>49</v>
      </c>
      <c r="D3" s="246"/>
      <c r="E3" s="246"/>
      <c r="F3" s="246"/>
      <c r="G3" s="247"/>
      <c r="AC3" s="121" t="s">
        <v>94</v>
      </c>
      <c r="AG3" t="s">
        <v>95</v>
      </c>
    </row>
    <row r="4" spans="1:60" ht="24.95" customHeight="1" x14ac:dyDescent="0.2">
      <c r="A4" s="141" t="s">
        <v>9</v>
      </c>
      <c r="B4" s="142" t="s">
        <v>50</v>
      </c>
      <c r="C4" s="248" t="s">
        <v>27</v>
      </c>
      <c r="D4" s="249"/>
      <c r="E4" s="249"/>
      <c r="F4" s="249"/>
      <c r="G4" s="250"/>
      <c r="AG4" t="s">
        <v>96</v>
      </c>
    </row>
    <row r="5" spans="1:60" x14ac:dyDescent="0.2">
      <c r="D5" s="10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29</v>
      </c>
      <c r="H6" s="147" t="s">
        <v>30</v>
      </c>
      <c r="I6" s="147" t="s">
        <v>103</v>
      </c>
      <c r="J6" s="147" t="s">
        <v>31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  <c r="X6" s="147" t="s">
        <v>117</v>
      </c>
      <c r="Y6" s="147" t="s">
        <v>118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119</v>
      </c>
      <c r="B8" s="161" t="s">
        <v>67</v>
      </c>
      <c r="C8" s="174" t="s">
        <v>68</v>
      </c>
      <c r="D8" s="162"/>
      <c r="E8" s="163"/>
      <c r="F8" s="164"/>
      <c r="G8" s="164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3"/>
      <c r="O8" s="163">
        <f>SUM(O9:O16)</f>
        <v>0</v>
      </c>
      <c r="P8" s="163"/>
      <c r="Q8" s="163">
        <f>SUM(Q9:Q16)</f>
        <v>0</v>
      </c>
      <c r="R8" s="164"/>
      <c r="S8" s="164"/>
      <c r="T8" s="165"/>
      <c r="U8" s="159"/>
      <c r="V8" s="159">
        <f>SUM(V9:V16)</f>
        <v>0</v>
      </c>
      <c r="W8" s="159"/>
      <c r="X8" s="159"/>
      <c r="Y8" s="159"/>
      <c r="AG8" t="s">
        <v>120</v>
      </c>
    </row>
    <row r="9" spans="1:60" outlineLevel="1" x14ac:dyDescent="0.2">
      <c r="A9" s="167">
        <v>1</v>
      </c>
      <c r="B9" s="168" t="s">
        <v>121</v>
      </c>
      <c r="C9" s="175" t="s">
        <v>122</v>
      </c>
      <c r="D9" s="169" t="s">
        <v>123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124</v>
      </c>
      <c r="T9" s="173" t="s">
        <v>125</v>
      </c>
      <c r="U9" s="158">
        <v>0</v>
      </c>
      <c r="V9" s="158">
        <f>ROUND(E9*U9,2)</f>
        <v>0</v>
      </c>
      <c r="W9" s="158"/>
      <c r="X9" s="158" t="s">
        <v>126</v>
      </c>
      <c r="Y9" s="158" t="s">
        <v>127</v>
      </c>
      <c r="Z9" s="148"/>
      <c r="AA9" s="148"/>
      <c r="AB9" s="148"/>
      <c r="AC9" s="148"/>
      <c r="AD9" s="148"/>
      <c r="AE9" s="148"/>
      <c r="AF9" s="148"/>
      <c r="AG9" s="148" t="s">
        <v>128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1"/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130</v>
      </c>
      <c r="C11" s="175" t="s">
        <v>131</v>
      </c>
      <c r="D11" s="169" t="s">
        <v>123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124</v>
      </c>
      <c r="T11" s="173" t="s">
        <v>125</v>
      </c>
      <c r="U11" s="158">
        <v>0</v>
      </c>
      <c r="V11" s="158">
        <f>ROUND(E11*U11,2)</f>
        <v>0</v>
      </c>
      <c r="W11" s="158"/>
      <c r="X11" s="158" t="s">
        <v>126</v>
      </c>
      <c r="Y11" s="158" t="s">
        <v>127</v>
      </c>
      <c r="Z11" s="148"/>
      <c r="AA11" s="148"/>
      <c r="AB11" s="148"/>
      <c r="AC11" s="148"/>
      <c r="AD11" s="148"/>
      <c r="AE11" s="148"/>
      <c r="AF11" s="148"/>
      <c r="AG11" s="148" t="s">
        <v>128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2" t="s">
        <v>132</v>
      </c>
      <c r="D12" s="243"/>
      <c r="E12" s="243"/>
      <c r="F12" s="243"/>
      <c r="G12" s="24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133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40"/>
      <c r="D13" s="241"/>
      <c r="E13" s="241"/>
      <c r="F13" s="241"/>
      <c r="G13" s="24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134</v>
      </c>
      <c r="C14" s="175" t="s">
        <v>135</v>
      </c>
      <c r="D14" s="169" t="s">
        <v>123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2"/>
      <c r="S14" s="172" t="s">
        <v>124</v>
      </c>
      <c r="T14" s="173" t="s">
        <v>125</v>
      </c>
      <c r="U14" s="158">
        <v>0</v>
      </c>
      <c r="V14" s="158">
        <f>ROUND(E14*U14,2)</f>
        <v>0</v>
      </c>
      <c r="W14" s="158"/>
      <c r="X14" s="158" t="s">
        <v>126</v>
      </c>
      <c r="Y14" s="158" t="s">
        <v>127</v>
      </c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242" t="s">
        <v>137</v>
      </c>
      <c r="D15" s="243"/>
      <c r="E15" s="243"/>
      <c r="F15" s="243"/>
      <c r="G15" s="243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133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0"/>
      <c r="D16" s="241"/>
      <c r="E16" s="241"/>
      <c r="F16" s="241"/>
      <c r="G16" s="241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33" x14ac:dyDescent="0.2">
      <c r="A17" s="3"/>
      <c r="B17" s="4"/>
      <c r="C17" s="17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105</v>
      </c>
    </row>
    <row r="18" spans="1:33" x14ac:dyDescent="0.2">
      <c r="A18" s="151"/>
      <c r="B18" s="152" t="s">
        <v>29</v>
      </c>
      <c r="C18" s="177"/>
      <c r="D18" s="153"/>
      <c r="E18" s="154"/>
      <c r="F18" s="154"/>
      <c r="G18" s="16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138</v>
      </c>
    </row>
    <row r="19" spans="1:33" x14ac:dyDescent="0.2">
      <c r="C19" s="178"/>
      <c r="D19" s="10"/>
      <c r="AG19" t="s">
        <v>139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kaKjokgJW2nHN3eNrb4LCIJBe3HyhZfb7BGxGSoHdo6fO5BZwEBYNmsIMvCKnsbb4vLSj5u92V0L4aRXYRLrg==" saltValue="lCfVIwQS04N2iYjNebaJUw==" spinCount="100000" sheet="1" formatRows="0"/>
  <mergeCells count="9">
    <mergeCell ref="C13:G13"/>
    <mergeCell ref="C15:G15"/>
    <mergeCell ref="C16:G1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92</v>
      </c>
      <c r="B1" s="244"/>
      <c r="C1" s="244"/>
      <c r="D1" s="244"/>
      <c r="E1" s="244"/>
      <c r="F1" s="244"/>
      <c r="G1" s="244"/>
      <c r="AG1" t="s">
        <v>93</v>
      </c>
    </row>
    <row r="2" spans="1:60" ht="24.95" customHeight="1" x14ac:dyDescent="0.2">
      <c r="A2" s="140" t="s">
        <v>7</v>
      </c>
      <c r="B2" s="49" t="s">
        <v>44</v>
      </c>
      <c r="C2" s="245" t="s">
        <v>45</v>
      </c>
      <c r="D2" s="246"/>
      <c r="E2" s="246"/>
      <c r="F2" s="246"/>
      <c r="G2" s="247"/>
      <c r="AG2" t="s">
        <v>94</v>
      </c>
    </row>
    <row r="3" spans="1:60" ht="24.95" customHeight="1" x14ac:dyDescent="0.2">
      <c r="A3" s="140" t="s">
        <v>8</v>
      </c>
      <c r="B3" s="49" t="s">
        <v>51</v>
      </c>
      <c r="C3" s="245" t="s">
        <v>52</v>
      </c>
      <c r="D3" s="246"/>
      <c r="E3" s="246"/>
      <c r="F3" s="246"/>
      <c r="G3" s="247"/>
      <c r="AC3" s="121" t="s">
        <v>94</v>
      </c>
      <c r="AG3" t="s">
        <v>95</v>
      </c>
    </row>
    <row r="4" spans="1:60" ht="24.95" customHeight="1" x14ac:dyDescent="0.2">
      <c r="A4" s="141" t="s">
        <v>9</v>
      </c>
      <c r="B4" s="142" t="s">
        <v>53</v>
      </c>
      <c r="C4" s="248" t="s">
        <v>52</v>
      </c>
      <c r="D4" s="249"/>
      <c r="E4" s="249"/>
      <c r="F4" s="249"/>
      <c r="G4" s="250"/>
      <c r="AG4" t="s">
        <v>96</v>
      </c>
    </row>
    <row r="5" spans="1:60" x14ac:dyDescent="0.2">
      <c r="D5" s="10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29</v>
      </c>
      <c r="H6" s="147" t="s">
        <v>30</v>
      </c>
      <c r="I6" s="147" t="s">
        <v>103</v>
      </c>
      <c r="J6" s="147" t="s">
        <v>31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  <c r="X6" s="147" t="s">
        <v>117</v>
      </c>
      <c r="Y6" s="147" t="s">
        <v>118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119</v>
      </c>
      <c r="B8" s="161" t="s">
        <v>69</v>
      </c>
      <c r="C8" s="174" t="s">
        <v>70</v>
      </c>
      <c r="D8" s="162"/>
      <c r="E8" s="163"/>
      <c r="F8" s="164"/>
      <c r="G8" s="164">
        <f>SUMIF(AG9:AG42,"&lt;&gt;NOR",G9:G42)</f>
        <v>0</v>
      </c>
      <c r="H8" s="164"/>
      <c r="I8" s="164">
        <f>SUM(I9:I42)</f>
        <v>0</v>
      </c>
      <c r="J8" s="164"/>
      <c r="K8" s="164">
        <f>SUM(K9:K42)</f>
        <v>0</v>
      </c>
      <c r="L8" s="164"/>
      <c r="M8" s="164">
        <f>SUM(M9:M42)</f>
        <v>0</v>
      </c>
      <c r="N8" s="163"/>
      <c r="O8" s="163">
        <f>SUM(O9:O42)</f>
        <v>0</v>
      </c>
      <c r="P8" s="163"/>
      <c r="Q8" s="163">
        <f>SUM(Q9:Q42)</f>
        <v>1.08</v>
      </c>
      <c r="R8" s="164"/>
      <c r="S8" s="164"/>
      <c r="T8" s="165"/>
      <c r="U8" s="159"/>
      <c r="V8" s="159">
        <f>SUM(V9:V42)</f>
        <v>66.34</v>
      </c>
      <c r="W8" s="159"/>
      <c r="X8" s="159"/>
      <c r="Y8" s="159"/>
      <c r="AG8" t="s">
        <v>120</v>
      </c>
    </row>
    <row r="9" spans="1:60" outlineLevel="1" x14ac:dyDescent="0.2">
      <c r="A9" s="167">
        <v>1</v>
      </c>
      <c r="B9" s="168" t="s">
        <v>140</v>
      </c>
      <c r="C9" s="175" t="s">
        <v>141</v>
      </c>
      <c r="D9" s="169" t="s">
        <v>142</v>
      </c>
      <c r="E9" s="170">
        <v>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0.27</v>
      </c>
      <c r="Q9" s="170">
        <f>ROUND(E9*P9,2)</f>
        <v>1.08</v>
      </c>
      <c r="R9" s="172" t="s">
        <v>143</v>
      </c>
      <c r="S9" s="172" t="s">
        <v>144</v>
      </c>
      <c r="T9" s="173" t="s">
        <v>144</v>
      </c>
      <c r="U9" s="158">
        <v>0.123</v>
      </c>
      <c r="V9" s="158">
        <f>ROUND(E9*U9,2)</f>
        <v>0.49</v>
      </c>
      <c r="W9" s="158"/>
      <c r="X9" s="158" t="s">
        <v>126</v>
      </c>
      <c r="Y9" s="158" t="s">
        <v>127</v>
      </c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3" t="s">
        <v>145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146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1" t="str">
        <f>C10</f>
        <v>s vybouráním lože, s přemístěním hmot na skládku na vzdálenost do 3 m nebo naložením na dopravní prostředek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147</v>
      </c>
      <c r="D11" s="179"/>
      <c r="E11" s="180">
        <v>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148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0"/>
      <c r="D12" s="241"/>
      <c r="E12" s="241"/>
      <c r="F12" s="241"/>
      <c r="G12" s="241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149</v>
      </c>
      <c r="C13" s="175" t="s">
        <v>150</v>
      </c>
      <c r="D13" s="169" t="s">
        <v>151</v>
      </c>
      <c r="E13" s="170">
        <v>135.96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 t="s">
        <v>152</v>
      </c>
      <c r="S13" s="172" t="s">
        <v>144</v>
      </c>
      <c r="T13" s="173" t="s">
        <v>144</v>
      </c>
      <c r="U13" s="158">
        <v>0.42</v>
      </c>
      <c r="V13" s="158">
        <f>ROUND(E13*U13,2)</f>
        <v>57.1</v>
      </c>
      <c r="W13" s="158"/>
      <c r="X13" s="158" t="s">
        <v>126</v>
      </c>
      <c r="Y13" s="158" t="s">
        <v>127</v>
      </c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53" t="s">
        <v>153</v>
      </c>
      <c r="D14" s="254"/>
      <c r="E14" s="254"/>
      <c r="F14" s="254"/>
      <c r="G14" s="25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146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1" t="str">
        <f>C14</f>
        <v>s přemístěním výkopku v příčných profilech na vzdálenost do 15 m nebo s naložením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154</v>
      </c>
      <c r="D15" s="179"/>
      <c r="E15" s="180">
        <v>67.98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148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155</v>
      </c>
      <c r="D16" s="179"/>
      <c r="E16" s="180">
        <v>67.98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148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40"/>
      <c r="D17" s="241"/>
      <c r="E17" s="241"/>
      <c r="F17" s="241"/>
      <c r="G17" s="241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3</v>
      </c>
      <c r="B18" s="168" t="s">
        <v>156</v>
      </c>
      <c r="C18" s="175" t="s">
        <v>157</v>
      </c>
      <c r="D18" s="169" t="s">
        <v>151</v>
      </c>
      <c r="E18" s="170">
        <v>135.96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2" t="s">
        <v>152</v>
      </c>
      <c r="S18" s="172" t="s">
        <v>144</v>
      </c>
      <c r="T18" s="173" t="s">
        <v>144</v>
      </c>
      <c r="U18" s="158">
        <v>0.01</v>
      </c>
      <c r="V18" s="158">
        <f>ROUND(E18*U18,2)</f>
        <v>1.36</v>
      </c>
      <c r="W18" s="158"/>
      <c r="X18" s="158" t="s">
        <v>126</v>
      </c>
      <c r="Y18" s="158" t="s">
        <v>127</v>
      </c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53" t="s">
        <v>158</v>
      </c>
      <c r="D19" s="254"/>
      <c r="E19" s="254"/>
      <c r="F19" s="254"/>
      <c r="G19" s="25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146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159</v>
      </c>
      <c r="D20" s="179"/>
      <c r="E20" s="180">
        <v>135.96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148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40"/>
      <c r="D21" s="241"/>
      <c r="E21" s="241"/>
      <c r="F21" s="241"/>
      <c r="G21" s="241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7">
        <v>4</v>
      </c>
      <c r="B22" s="168" t="s">
        <v>160</v>
      </c>
      <c r="C22" s="175" t="s">
        <v>161</v>
      </c>
      <c r="D22" s="169" t="s">
        <v>151</v>
      </c>
      <c r="E22" s="170">
        <v>1767.48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 t="s">
        <v>152</v>
      </c>
      <c r="S22" s="172" t="s">
        <v>144</v>
      </c>
      <c r="T22" s="173" t="s">
        <v>144</v>
      </c>
      <c r="U22" s="158">
        <v>0</v>
      </c>
      <c r="V22" s="158">
        <f>ROUND(E22*U22,2)</f>
        <v>0</v>
      </c>
      <c r="W22" s="158"/>
      <c r="X22" s="158" t="s">
        <v>126</v>
      </c>
      <c r="Y22" s="158" t="s">
        <v>127</v>
      </c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3" t="s">
        <v>158</v>
      </c>
      <c r="D23" s="254"/>
      <c r="E23" s="254"/>
      <c r="F23" s="254"/>
      <c r="G23" s="25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146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162</v>
      </c>
      <c r="D24" s="179"/>
      <c r="E24" s="180">
        <v>1767.48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148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40"/>
      <c r="D25" s="241"/>
      <c r="E25" s="241"/>
      <c r="F25" s="241"/>
      <c r="G25" s="241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5</v>
      </c>
      <c r="B26" s="168" t="s">
        <v>163</v>
      </c>
      <c r="C26" s="175" t="s">
        <v>164</v>
      </c>
      <c r="D26" s="169" t="s">
        <v>165</v>
      </c>
      <c r="E26" s="170">
        <v>226.6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2" t="s">
        <v>152</v>
      </c>
      <c r="S26" s="172" t="s">
        <v>144</v>
      </c>
      <c r="T26" s="173" t="s">
        <v>144</v>
      </c>
      <c r="U26" s="158">
        <v>0.02</v>
      </c>
      <c r="V26" s="158">
        <f>ROUND(E26*U26,2)</f>
        <v>4.53</v>
      </c>
      <c r="W26" s="158"/>
      <c r="X26" s="158" t="s">
        <v>126</v>
      </c>
      <c r="Y26" s="158" t="s">
        <v>127</v>
      </c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3" t="s">
        <v>166</v>
      </c>
      <c r="D27" s="254"/>
      <c r="E27" s="254"/>
      <c r="F27" s="254"/>
      <c r="G27" s="25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146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167</v>
      </c>
      <c r="D28" s="179"/>
      <c r="E28" s="180">
        <v>226.6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148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40"/>
      <c r="D29" s="241"/>
      <c r="E29" s="241"/>
      <c r="F29" s="241"/>
      <c r="G29" s="24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7">
        <v>6</v>
      </c>
      <c r="B30" s="168" t="s">
        <v>168</v>
      </c>
      <c r="C30" s="175" t="s">
        <v>169</v>
      </c>
      <c r="D30" s="169" t="s">
        <v>165</v>
      </c>
      <c r="E30" s="170">
        <v>150.75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 t="s">
        <v>152</v>
      </c>
      <c r="S30" s="172" t="s">
        <v>144</v>
      </c>
      <c r="T30" s="173" t="s">
        <v>144</v>
      </c>
      <c r="U30" s="158">
        <v>1.9E-2</v>
      </c>
      <c r="V30" s="158">
        <f>ROUND(E30*U30,2)</f>
        <v>2.86</v>
      </c>
      <c r="W30" s="158"/>
      <c r="X30" s="158" t="s">
        <v>126</v>
      </c>
      <c r="Y30" s="158" t="s">
        <v>127</v>
      </c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2" x14ac:dyDescent="0.2">
      <c r="A31" s="155"/>
      <c r="B31" s="156"/>
      <c r="C31" s="253" t="s">
        <v>170</v>
      </c>
      <c r="D31" s="254"/>
      <c r="E31" s="254"/>
      <c r="F31" s="254"/>
      <c r="G31" s="25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146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81" t="str">
        <f>C31</f>
        <v>s případným nutným přemístěním hromad nebo dočasných skládek na místo potřeby ze vzdálenosti do 30 m, v rovině nebo ve svahu do 1 : 5,</v>
      </c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171</v>
      </c>
      <c r="D32" s="179"/>
      <c r="E32" s="180">
        <v>150.75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148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40"/>
      <c r="D33" s="241"/>
      <c r="E33" s="241"/>
      <c r="F33" s="241"/>
      <c r="G33" s="241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7">
        <v>7</v>
      </c>
      <c r="B34" s="168" t="s">
        <v>172</v>
      </c>
      <c r="C34" s="175" t="s">
        <v>173</v>
      </c>
      <c r="D34" s="169" t="s">
        <v>174</v>
      </c>
      <c r="E34" s="170">
        <v>271.92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124</v>
      </c>
      <c r="T34" s="173" t="s">
        <v>125</v>
      </c>
      <c r="U34" s="158">
        <v>0</v>
      </c>
      <c r="V34" s="158">
        <f>ROUND(E34*U34,2)</f>
        <v>0</v>
      </c>
      <c r="W34" s="158"/>
      <c r="X34" s="158" t="s">
        <v>126</v>
      </c>
      <c r="Y34" s="158" t="s">
        <v>127</v>
      </c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175</v>
      </c>
      <c r="D35" s="179"/>
      <c r="E35" s="180">
        <v>271.92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148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40"/>
      <c r="D36" s="241"/>
      <c r="E36" s="241"/>
      <c r="F36" s="241"/>
      <c r="G36" s="241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8</v>
      </c>
      <c r="B37" s="168" t="s">
        <v>176</v>
      </c>
      <c r="C37" s="175" t="s">
        <v>177</v>
      </c>
      <c r="D37" s="169" t="s">
        <v>178</v>
      </c>
      <c r="E37" s="170">
        <v>35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144</v>
      </c>
      <c r="T37" s="173" t="s">
        <v>179</v>
      </c>
      <c r="U37" s="158">
        <v>0</v>
      </c>
      <c r="V37" s="158">
        <f>ROUND(E37*U37,2)</f>
        <v>0</v>
      </c>
      <c r="W37" s="158"/>
      <c r="X37" s="158" t="s">
        <v>180</v>
      </c>
      <c r="Y37" s="158" t="s">
        <v>127</v>
      </c>
      <c r="Z37" s="148"/>
      <c r="AA37" s="148"/>
      <c r="AB37" s="148"/>
      <c r="AC37" s="148"/>
      <c r="AD37" s="148"/>
      <c r="AE37" s="148"/>
      <c r="AF37" s="148"/>
      <c r="AG37" s="148" t="s">
        <v>181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42" t="s">
        <v>182</v>
      </c>
      <c r="D38" s="243"/>
      <c r="E38" s="243"/>
      <c r="F38" s="243"/>
      <c r="G38" s="24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133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255" t="s">
        <v>183</v>
      </c>
      <c r="D39" s="256"/>
      <c r="E39" s="256"/>
      <c r="F39" s="256"/>
      <c r="G39" s="25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133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255" t="s">
        <v>184</v>
      </c>
      <c r="D40" s="256"/>
      <c r="E40" s="256"/>
      <c r="F40" s="256"/>
      <c r="G40" s="25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133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185</v>
      </c>
      <c r="D41" s="179"/>
      <c r="E41" s="180">
        <v>35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148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40"/>
      <c r="D42" s="241"/>
      <c r="E42" s="241"/>
      <c r="F42" s="241"/>
      <c r="G42" s="24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129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0" t="s">
        <v>119</v>
      </c>
      <c r="B43" s="161" t="s">
        <v>71</v>
      </c>
      <c r="C43" s="174" t="s">
        <v>72</v>
      </c>
      <c r="D43" s="162"/>
      <c r="E43" s="163"/>
      <c r="F43" s="164"/>
      <c r="G43" s="164">
        <f>SUMIF(AG44:AG49,"&lt;&gt;NOR",G44:G49)</f>
        <v>0</v>
      </c>
      <c r="H43" s="164"/>
      <c r="I43" s="164">
        <f>SUM(I44:I49)</f>
        <v>0</v>
      </c>
      <c r="J43" s="164"/>
      <c r="K43" s="164">
        <f>SUM(K44:K49)</f>
        <v>0</v>
      </c>
      <c r="L43" s="164"/>
      <c r="M43" s="164">
        <f>SUM(M44:M49)</f>
        <v>0</v>
      </c>
      <c r="N43" s="163"/>
      <c r="O43" s="163">
        <f>SUM(O44:O49)</f>
        <v>0.08</v>
      </c>
      <c r="P43" s="163"/>
      <c r="Q43" s="163">
        <f>SUM(Q44:Q49)</f>
        <v>0</v>
      </c>
      <c r="R43" s="164"/>
      <c r="S43" s="164"/>
      <c r="T43" s="165"/>
      <c r="U43" s="159"/>
      <c r="V43" s="159">
        <f>SUM(V44:V49)</f>
        <v>6.8</v>
      </c>
      <c r="W43" s="159"/>
      <c r="X43" s="159"/>
      <c r="Y43" s="159"/>
      <c r="AG43" t="s">
        <v>120</v>
      </c>
    </row>
    <row r="44" spans="1:60" outlineLevel="1" x14ac:dyDescent="0.2">
      <c r="A44" s="167">
        <v>9</v>
      </c>
      <c r="B44" s="168" t="s">
        <v>186</v>
      </c>
      <c r="C44" s="175" t="s">
        <v>187</v>
      </c>
      <c r="D44" s="169" t="s">
        <v>165</v>
      </c>
      <c r="E44" s="170">
        <v>226.6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3.0000000000000001E-5</v>
      </c>
      <c r="O44" s="170">
        <f>ROUND(E44*N44,2)</f>
        <v>0.01</v>
      </c>
      <c r="P44" s="170">
        <v>0</v>
      </c>
      <c r="Q44" s="170">
        <f>ROUND(E44*P44,2)</f>
        <v>0</v>
      </c>
      <c r="R44" s="172" t="s">
        <v>188</v>
      </c>
      <c r="S44" s="172" t="s">
        <v>144</v>
      </c>
      <c r="T44" s="173" t="s">
        <v>144</v>
      </c>
      <c r="U44" s="158">
        <v>0.03</v>
      </c>
      <c r="V44" s="158">
        <f>ROUND(E44*U44,2)</f>
        <v>6.8</v>
      </c>
      <c r="W44" s="158"/>
      <c r="X44" s="158" t="s">
        <v>126</v>
      </c>
      <c r="Y44" s="158" t="s">
        <v>127</v>
      </c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167</v>
      </c>
      <c r="D45" s="179"/>
      <c r="E45" s="180">
        <v>226.6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148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40"/>
      <c r="D46" s="241"/>
      <c r="E46" s="241"/>
      <c r="F46" s="241"/>
      <c r="G46" s="241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129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67">
        <v>10</v>
      </c>
      <c r="B47" s="168" t="s">
        <v>189</v>
      </c>
      <c r="C47" s="175" t="s">
        <v>190</v>
      </c>
      <c r="D47" s="169" t="s">
        <v>165</v>
      </c>
      <c r="E47" s="170">
        <v>226.6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0">
        <v>2.9999999999999997E-4</v>
      </c>
      <c r="O47" s="170">
        <f>ROUND(E47*N47,2)</f>
        <v>7.0000000000000007E-2</v>
      </c>
      <c r="P47" s="170">
        <v>0</v>
      </c>
      <c r="Q47" s="170">
        <f>ROUND(E47*P47,2)</f>
        <v>0</v>
      </c>
      <c r="R47" s="172" t="s">
        <v>191</v>
      </c>
      <c r="S47" s="172" t="s">
        <v>144</v>
      </c>
      <c r="T47" s="173" t="s">
        <v>144</v>
      </c>
      <c r="U47" s="158">
        <v>0</v>
      </c>
      <c r="V47" s="158">
        <f>ROUND(E47*U47,2)</f>
        <v>0</v>
      </c>
      <c r="W47" s="158"/>
      <c r="X47" s="158" t="s">
        <v>192</v>
      </c>
      <c r="Y47" s="158" t="s">
        <v>127</v>
      </c>
      <c r="Z47" s="148"/>
      <c r="AA47" s="148"/>
      <c r="AB47" s="148"/>
      <c r="AC47" s="148"/>
      <c r="AD47" s="148"/>
      <c r="AE47" s="148"/>
      <c r="AF47" s="148"/>
      <c r="AG47" s="148" t="s">
        <v>193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167</v>
      </c>
      <c r="D48" s="179"/>
      <c r="E48" s="180">
        <v>226.6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148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40"/>
      <c r="D49" s="241"/>
      <c r="E49" s="241"/>
      <c r="F49" s="241"/>
      <c r="G49" s="241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129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0" t="s">
        <v>119</v>
      </c>
      <c r="B50" s="161" t="s">
        <v>73</v>
      </c>
      <c r="C50" s="174" t="s">
        <v>74</v>
      </c>
      <c r="D50" s="162"/>
      <c r="E50" s="163"/>
      <c r="F50" s="164"/>
      <c r="G50" s="164">
        <f>SUMIF(AG51:AG72,"&lt;&gt;NOR",G51:G72)</f>
        <v>0</v>
      </c>
      <c r="H50" s="164"/>
      <c r="I50" s="164">
        <f>SUM(I51:I72)</f>
        <v>0</v>
      </c>
      <c r="J50" s="164"/>
      <c r="K50" s="164">
        <f>SUM(K51:K72)</f>
        <v>0</v>
      </c>
      <c r="L50" s="164"/>
      <c r="M50" s="164">
        <f>SUM(M51:M72)</f>
        <v>0</v>
      </c>
      <c r="N50" s="163"/>
      <c r="O50" s="163">
        <f>SUM(O51:O72)</f>
        <v>311.74</v>
      </c>
      <c r="P50" s="163"/>
      <c r="Q50" s="163">
        <f>SUM(Q51:Q72)</f>
        <v>0</v>
      </c>
      <c r="R50" s="164"/>
      <c r="S50" s="164"/>
      <c r="T50" s="165"/>
      <c r="U50" s="159"/>
      <c r="V50" s="159">
        <f>SUM(V51:V72)</f>
        <v>113.1</v>
      </c>
      <c r="W50" s="159"/>
      <c r="X50" s="159"/>
      <c r="Y50" s="159"/>
      <c r="AG50" t="s">
        <v>120</v>
      </c>
    </row>
    <row r="51" spans="1:60" ht="22.5" outlineLevel="1" x14ac:dyDescent="0.2">
      <c r="A51" s="167">
        <v>11</v>
      </c>
      <c r="B51" s="168" t="s">
        <v>194</v>
      </c>
      <c r="C51" s="175" t="s">
        <v>195</v>
      </c>
      <c r="D51" s="169" t="s">
        <v>165</v>
      </c>
      <c r="E51" s="170">
        <v>453.2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0.34499999999999997</v>
      </c>
      <c r="O51" s="170">
        <f>ROUND(E51*N51,2)</f>
        <v>156.35</v>
      </c>
      <c r="P51" s="170">
        <v>0</v>
      </c>
      <c r="Q51" s="170">
        <f>ROUND(E51*P51,2)</f>
        <v>0</v>
      </c>
      <c r="R51" s="172" t="s">
        <v>143</v>
      </c>
      <c r="S51" s="172" t="s">
        <v>144</v>
      </c>
      <c r="T51" s="173" t="s">
        <v>144</v>
      </c>
      <c r="U51" s="158">
        <v>0.03</v>
      </c>
      <c r="V51" s="158">
        <f>ROUND(E51*U51,2)</f>
        <v>13.6</v>
      </c>
      <c r="W51" s="158"/>
      <c r="X51" s="158" t="s">
        <v>126</v>
      </c>
      <c r="Y51" s="158" t="s">
        <v>127</v>
      </c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196</v>
      </c>
      <c r="D52" s="179"/>
      <c r="E52" s="180">
        <v>453.2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148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40"/>
      <c r="D53" s="241"/>
      <c r="E53" s="241"/>
      <c r="F53" s="241"/>
      <c r="G53" s="241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129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7">
        <v>12</v>
      </c>
      <c r="B54" s="168" t="s">
        <v>197</v>
      </c>
      <c r="C54" s="175" t="s">
        <v>198</v>
      </c>
      <c r="D54" s="169" t="s">
        <v>165</v>
      </c>
      <c r="E54" s="170">
        <v>226.6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0">
        <v>0.46</v>
      </c>
      <c r="O54" s="170">
        <f>ROUND(E54*N54,2)</f>
        <v>104.24</v>
      </c>
      <c r="P54" s="170">
        <v>0</v>
      </c>
      <c r="Q54" s="170">
        <f>ROUND(E54*P54,2)</f>
        <v>0</v>
      </c>
      <c r="R54" s="172" t="s">
        <v>143</v>
      </c>
      <c r="S54" s="172" t="s">
        <v>144</v>
      </c>
      <c r="T54" s="173" t="s">
        <v>144</v>
      </c>
      <c r="U54" s="158">
        <v>0.03</v>
      </c>
      <c r="V54" s="158">
        <f>ROUND(E54*U54,2)</f>
        <v>6.8</v>
      </c>
      <c r="W54" s="158"/>
      <c r="X54" s="158" t="s">
        <v>126</v>
      </c>
      <c r="Y54" s="158" t="s">
        <v>127</v>
      </c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167</v>
      </c>
      <c r="D55" s="179"/>
      <c r="E55" s="180">
        <v>226.6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148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40"/>
      <c r="D56" s="241"/>
      <c r="E56" s="241"/>
      <c r="F56" s="241"/>
      <c r="G56" s="241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129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13</v>
      </c>
      <c r="B57" s="168" t="s">
        <v>199</v>
      </c>
      <c r="C57" s="175" t="s">
        <v>200</v>
      </c>
      <c r="D57" s="169" t="s">
        <v>165</v>
      </c>
      <c r="E57" s="170">
        <v>206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7.3899999999999993E-2</v>
      </c>
      <c r="O57" s="170">
        <f>ROUND(E57*N57,2)</f>
        <v>15.22</v>
      </c>
      <c r="P57" s="170">
        <v>0</v>
      </c>
      <c r="Q57" s="170">
        <f>ROUND(E57*P57,2)</f>
        <v>0</v>
      </c>
      <c r="R57" s="172" t="s">
        <v>143</v>
      </c>
      <c r="S57" s="172" t="s">
        <v>144</v>
      </c>
      <c r="T57" s="173" t="s">
        <v>144</v>
      </c>
      <c r="U57" s="158">
        <v>0.45</v>
      </c>
      <c r="V57" s="158">
        <f>ROUND(E57*U57,2)</f>
        <v>92.7</v>
      </c>
      <c r="W57" s="158"/>
      <c r="X57" s="158" t="s">
        <v>126</v>
      </c>
      <c r="Y57" s="158" t="s">
        <v>127</v>
      </c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2" x14ac:dyDescent="0.2">
      <c r="A58" s="155"/>
      <c r="B58" s="156"/>
      <c r="C58" s="253" t="s">
        <v>201</v>
      </c>
      <c r="D58" s="254"/>
      <c r="E58" s="254"/>
      <c r="F58" s="254"/>
      <c r="G58" s="25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146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1" t="str">
        <f>C58</f>
        <v>s provedením lože z kameniva drceného, s vyplněním spár, s dvojitým hutněním a se smetením přebytečného materiálu na krajnici. S dodáním hmot pro lože a výplň spár.</v>
      </c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202</v>
      </c>
      <c r="D59" s="179"/>
      <c r="E59" s="180">
        <v>206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148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40"/>
      <c r="D60" s="241"/>
      <c r="E60" s="241"/>
      <c r="F60" s="241"/>
      <c r="G60" s="241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129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7">
        <v>14</v>
      </c>
      <c r="B61" s="168" t="s">
        <v>203</v>
      </c>
      <c r="C61" s="175" t="s">
        <v>204</v>
      </c>
      <c r="D61" s="169" t="s">
        <v>165</v>
      </c>
      <c r="E61" s="170">
        <v>2.75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0">
        <v>0.13150000000000001</v>
      </c>
      <c r="O61" s="170">
        <f>ROUND(E61*N61,2)</f>
        <v>0.36</v>
      </c>
      <c r="P61" s="170">
        <v>0</v>
      </c>
      <c r="Q61" s="170">
        <f>ROUND(E61*P61,2)</f>
        <v>0</v>
      </c>
      <c r="R61" s="172"/>
      <c r="S61" s="172" t="s">
        <v>124</v>
      </c>
      <c r="T61" s="173" t="s">
        <v>125</v>
      </c>
      <c r="U61" s="158">
        <v>0</v>
      </c>
      <c r="V61" s="158">
        <f>ROUND(E61*U61,2)</f>
        <v>0</v>
      </c>
      <c r="W61" s="158"/>
      <c r="X61" s="158" t="s">
        <v>192</v>
      </c>
      <c r="Y61" s="158" t="s">
        <v>127</v>
      </c>
      <c r="Z61" s="148"/>
      <c r="AA61" s="148"/>
      <c r="AB61" s="148"/>
      <c r="AC61" s="148"/>
      <c r="AD61" s="148"/>
      <c r="AE61" s="148"/>
      <c r="AF61" s="148"/>
      <c r="AG61" s="148" t="s">
        <v>193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205</v>
      </c>
      <c r="D62" s="179"/>
      <c r="E62" s="180">
        <v>2.75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148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40"/>
      <c r="D63" s="241"/>
      <c r="E63" s="241"/>
      <c r="F63" s="241"/>
      <c r="G63" s="241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129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15</v>
      </c>
      <c r="B64" s="168" t="s">
        <v>206</v>
      </c>
      <c r="C64" s="175" t="s">
        <v>207</v>
      </c>
      <c r="D64" s="169" t="s">
        <v>165</v>
      </c>
      <c r="E64" s="170">
        <v>203.25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0">
        <v>0.17499999999999999</v>
      </c>
      <c r="O64" s="170">
        <f>ROUND(E64*N64,2)</f>
        <v>35.57</v>
      </c>
      <c r="P64" s="170">
        <v>0</v>
      </c>
      <c r="Q64" s="170">
        <f>ROUND(E64*P64,2)</f>
        <v>0</v>
      </c>
      <c r="R64" s="172"/>
      <c r="S64" s="172" t="s">
        <v>124</v>
      </c>
      <c r="T64" s="173" t="s">
        <v>125</v>
      </c>
      <c r="U64" s="158">
        <v>0</v>
      </c>
      <c r="V64" s="158">
        <f>ROUND(E64*U64,2)</f>
        <v>0</v>
      </c>
      <c r="W64" s="158"/>
      <c r="X64" s="158" t="s">
        <v>192</v>
      </c>
      <c r="Y64" s="158" t="s">
        <v>127</v>
      </c>
      <c r="Z64" s="148"/>
      <c r="AA64" s="148"/>
      <c r="AB64" s="148"/>
      <c r="AC64" s="148"/>
      <c r="AD64" s="148"/>
      <c r="AE64" s="148"/>
      <c r="AF64" s="148"/>
      <c r="AG64" s="148" t="s">
        <v>193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208</v>
      </c>
      <c r="D65" s="179"/>
      <c r="E65" s="180">
        <v>203.25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148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40"/>
      <c r="D66" s="241"/>
      <c r="E66" s="241"/>
      <c r="F66" s="241"/>
      <c r="G66" s="241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129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16</v>
      </c>
      <c r="B67" s="168" t="s">
        <v>209</v>
      </c>
      <c r="C67" s="175" t="s">
        <v>210</v>
      </c>
      <c r="D67" s="169" t="s">
        <v>178</v>
      </c>
      <c r="E67" s="170">
        <v>10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0">
        <v>0</v>
      </c>
      <c r="O67" s="170">
        <f>ROUND(E67*N67,2)</f>
        <v>0</v>
      </c>
      <c r="P67" s="170">
        <v>0</v>
      </c>
      <c r="Q67" s="170">
        <f>ROUND(E67*P67,2)</f>
        <v>0</v>
      </c>
      <c r="R67" s="172"/>
      <c r="S67" s="172" t="s">
        <v>144</v>
      </c>
      <c r="T67" s="173" t="s">
        <v>179</v>
      </c>
      <c r="U67" s="158">
        <v>0</v>
      </c>
      <c r="V67" s="158">
        <f>ROUND(E67*U67,2)</f>
        <v>0</v>
      </c>
      <c r="W67" s="158"/>
      <c r="X67" s="158" t="s">
        <v>180</v>
      </c>
      <c r="Y67" s="158" t="s">
        <v>127</v>
      </c>
      <c r="Z67" s="148"/>
      <c r="AA67" s="148"/>
      <c r="AB67" s="148"/>
      <c r="AC67" s="148"/>
      <c r="AD67" s="148"/>
      <c r="AE67" s="148"/>
      <c r="AF67" s="148"/>
      <c r="AG67" s="148" t="s">
        <v>181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2" x14ac:dyDescent="0.2">
      <c r="A68" s="155"/>
      <c r="B68" s="156"/>
      <c r="C68" s="242" t="s">
        <v>211</v>
      </c>
      <c r="D68" s="243"/>
      <c r="E68" s="243"/>
      <c r="F68" s="243"/>
      <c r="G68" s="24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133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81" t="str">
        <f>C68</f>
        <v>- pod pojmem *předláždění* se rozumí rozebrání stávající dlažby a pokládka dlažby ze stávajícího dlažebního materiálu (bez dodávky nového)</v>
      </c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255" t="s">
        <v>212</v>
      </c>
      <c r="D69" s="256"/>
      <c r="E69" s="256"/>
      <c r="F69" s="256"/>
      <c r="G69" s="256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133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255" t="s">
        <v>213</v>
      </c>
      <c r="D70" s="256"/>
      <c r="E70" s="256"/>
      <c r="F70" s="256"/>
      <c r="G70" s="25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133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81" t="str">
        <f>C70</f>
        <v>- dodání a rozprostření materiálu pro lože a jeho tloušťku předepsanou dokumentací a pro předepsanou výplň spar</v>
      </c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214</v>
      </c>
      <c r="D71" s="179"/>
      <c r="E71" s="180">
        <v>10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148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40"/>
      <c r="D72" s="241"/>
      <c r="E72" s="241"/>
      <c r="F72" s="241"/>
      <c r="G72" s="241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129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0" t="s">
        <v>119</v>
      </c>
      <c r="B73" s="161" t="s">
        <v>75</v>
      </c>
      <c r="C73" s="174" t="s">
        <v>76</v>
      </c>
      <c r="D73" s="162"/>
      <c r="E73" s="163"/>
      <c r="F73" s="164"/>
      <c r="G73" s="164">
        <f>SUMIF(AG74:AG77,"&lt;&gt;NOR",G74:G77)</f>
        <v>0</v>
      </c>
      <c r="H73" s="164"/>
      <c r="I73" s="164">
        <f>SUM(I74:I77)</f>
        <v>0</v>
      </c>
      <c r="J73" s="164"/>
      <c r="K73" s="164">
        <f>SUM(K74:K77)</f>
        <v>0</v>
      </c>
      <c r="L73" s="164"/>
      <c r="M73" s="164">
        <f>SUM(M74:M77)</f>
        <v>0</v>
      </c>
      <c r="N73" s="163"/>
      <c r="O73" s="163">
        <f>SUM(O74:O77)</f>
        <v>0.86</v>
      </c>
      <c r="P73" s="163"/>
      <c r="Q73" s="163">
        <f>SUM(Q74:Q77)</f>
        <v>0</v>
      </c>
      <c r="R73" s="164"/>
      <c r="S73" s="164"/>
      <c r="T73" s="165"/>
      <c r="U73" s="159"/>
      <c r="V73" s="159">
        <f>SUM(V74:V77)</f>
        <v>7.65</v>
      </c>
      <c r="W73" s="159"/>
      <c r="X73" s="159"/>
      <c r="Y73" s="159"/>
      <c r="AG73" t="s">
        <v>120</v>
      </c>
    </row>
    <row r="74" spans="1:60" outlineLevel="1" x14ac:dyDescent="0.2">
      <c r="A74" s="167">
        <v>17</v>
      </c>
      <c r="B74" s="168" t="s">
        <v>215</v>
      </c>
      <c r="C74" s="175" t="s">
        <v>216</v>
      </c>
      <c r="D74" s="169" t="s">
        <v>217</v>
      </c>
      <c r="E74" s="170">
        <v>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0">
        <v>0.43093999999999999</v>
      </c>
      <c r="O74" s="170">
        <f>ROUND(E74*N74,2)</f>
        <v>0.86</v>
      </c>
      <c r="P74" s="170">
        <v>0</v>
      </c>
      <c r="Q74" s="170">
        <f>ROUND(E74*P74,2)</f>
        <v>0</v>
      </c>
      <c r="R74" s="172"/>
      <c r="S74" s="172" t="s">
        <v>144</v>
      </c>
      <c r="T74" s="173" t="s">
        <v>144</v>
      </c>
      <c r="U74" s="158">
        <v>3.82389</v>
      </c>
      <c r="V74" s="158">
        <f>ROUND(E74*U74,2)</f>
        <v>7.65</v>
      </c>
      <c r="W74" s="158"/>
      <c r="X74" s="158" t="s">
        <v>180</v>
      </c>
      <c r="Y74" s="158" t="s">
        <v>127</v>
      </c>
      <c r="Z74" s="148"/>
      <c r="AA74" s="148"/>
      <c r="AB74" s="148"/>
      <c r="AC74" s="148"/>
      <c r="AD74" s="148"/>
      <c r="AE74" s="148"/>
      <c r="AF74" s="148"/>
      <c r="AG74" s="148" t="s">
        <v>181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2" x14ac:dyDescent="0.2">
      <c r="A75" s="155"/>
      <c r="B75" s="156"/>
      <c r="C75" s="242" t="s">
        <v>218</v>
      </c>
      <c r="D75" s="243"/>
      <c r="E75" s="243"/>
      <c r="F75" s="243"/>
      <c r="G75" s="243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133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81" t="str">
        <f>C75</f>
        <v>- položka výškové úpravy zahrnuje všechny nutné práce a materiály pro zvýšení nebo snížení zařízení (včetně nutné úpravy stávajícího povrchu vozovky nebo chodníku).</v>
      </c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71</v>
      </c>
      <c r="D76" s="179"/>
      <c r="E76" s="180">
        <v>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148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40"/>
      <c r="D77" s="241"/>
      <c r="E77" s="241"/>
      <c r="F77" s="241"/>
      <c r="G77" s="241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129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0" t="s">
        <v>119</v>
      </c>
      <c r="B78" s="161" t="s">
        <v>77</v>
      </c>
      <c r="C78" s="174" t="s">
        <v>78</v>
      </c>
      <c r="D78" s="162"/>
      <c r="E78" s="163"/>
      <c r="F78" s="164"/>
      <c r="G78" s="164">
        <f>SUMIF(AG79:AG91,"&lt;&gt;NOR",G79:G91)</f>
        <v>0</v>
      </c>
      <c r="H78" s="164"/>
      <c r="I78" s="164">
        <f>SUM(I79:I91)</f>
        <v>0</v>
      </c>
      <c r="J78" s="164"/>
      <c r="K78" s="164">
        <f>SUM(K79:K91)</f>
        <v>0</v>
      </c>
      <c r="L78" s="164"/>
      <c r="M78" s="164">
        <f>SUM(M79:M91)</f>
        <v>0</v>
      </c>
      <c r="N78" s="163"/>
      <c r="O78" s="163">
        <f>SUM(O79:O91)</f>
        <v>45.690000000000005</v>
      </c>
      <c r="P78" s="163"/>
      <c r="Q78" s="163">
        <f>SUM(Q79:Q91)</f>
        <v>0</v>
      </c>
      <c r="R78" s="164"/>
      <c r="S78" s="164"/>
      <c r="T78" s="165"/>
      <c r="U78" s="159"/>
      <c r="V78" s="159">
        <f>SUM(V79:V91)</f>
        <v>56.300000000000004</v>
      </c>
      <c r="W78" s="159"/>
      <c r="X78" s="159"/>
      <c r="Y78" s="159"/>
      <c r="AG78" t="s">
        <v>120</v>
      </c>
    </row>
    <row r="79" spans="1:60" ht="33.75" outlineLevel="1" x14ac:dyDescent="0.2">
      <c r="A79" s="167">
        <v>18</v>
      </c>
      <c r="B79" s="168" t="s">
        <v>219</v>
      </c>
      <c r="C79" s="175" t="s">
        <v>220</v>
      </c>
      <c r="D79" s="169" t="s">
        <v>142</v>
      </c>
      <c r="E79" s="170">
        <v>201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0">
        <v>0.22133</v>
      </c>
      <c r="O79" s="170">
        <f>ROUND(E79*N79,2)</f>
        <v>44.49</v>
      </c>
      <c r="P79" s="170">
        <v>0</v>
      </c>
      <c r="Q79" s="170">
        <f>ROUND(E79*P79,2)</f>
        <v>0</v>
      </c>
      <c r="R79" s="172" t="s">
        <v>143</v>
      </c>
      <c r="S79" s="172" t="s">
        <v>144</v>
      </c>
      <c r="T79" s="173" t="s">
        <v>144</v>
      </c>
      <c r="U79" s="158">
        <v>0.27200000000000002</v>
      </c>
      <c r="V79" s="158">
        <f>ROUND(E79*U79,2)</f>
        <v>54.67</v>
      </c>
      <c r="W79" s="158"/>
      <c r="X79" s="158" t="s">
        <v>126</v>
      </c>
      <c r="Y79" s="158" t="s">
        <v>127</v>
      </c>
      <c r="Z79" s="148"/>
      <c r="AA79" s="148"/>
      <c r="AB79" s="148"/>
      <c r="AC79" s="148"/>
      <c r="AD79" s="148"/>
      <c r="AE79" s="148"/>
      <c r="AF79" s="148"/>
      <c r="AG79" s="148" t="s">
        <v>136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3" t="s">
        <v>221</v>
      </c>
      <c r="D80" s="254"/>
      <c r="E80" s="254"/>
      <c r="F80" s="254"/>
      <c r="G80" s="25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146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222</v>
      </c>
      <c r="D81" s="179"/>
      <c r="E81" s="180">
        <v>201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148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40"/>
      <c r="D82" s="241"/>
      <c r="E82" s="241"/>
      <c r="F82" s="241"/>
      <c r="G82" s="241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129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33.75" outlineLevel="1" x14ac:dyDescent="0.2">
      <c r="A83" s="167">
        <v>19</v>
      </c>
      <c r="B83" s="168" t="s">
        <v>223</v>
      </c>
      <c r="C83" s="175" t="s">
        <v>224</v>
      </c>
      <c r="D83" s="169" t="s">
        <v>142</v>
      </c>
      <c r="E83" s="170">
        <v>4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0.19520000000000001</v>
      </c>
      <c r="O83" s="170">
        <f>ROUND(E83*N83,2)</f>
        <v>0.78</v>
      </c>
      <c r="P83" s="170">
        <v>0</v>
      </c>
      <c r="Q83" s="170">
        <f>ROUND(E83*P83,2)</f>
        <v>0</v>
      </c>
      <c r="R83" s="172" t="s">
        <v>143</v>
      </c>
      <c r="S83" s="172" t="s">
        <v>144</v>
      </c>
      <c r="T83" s="173" t="s">
        <v>144</v>
      </c>
      <c r="U83" s="158">
        <v>0.27200000000000002</v>
      </c>
      <c r="V83" s="158">
        <f>ROUND(E83*U83,2)</f>
        <v>1.0900000000000001</v>
      </c>
      <c r="W83" s="158"/>
      <c r="X83" s="158" t="s">
        <v>126</v>
      </c>
      <c r="Y83" s="158" t="s">
        <v>127</v>
      </c>
      <c r="Z83" s="148"/>
      <c r="AA83" s="148"/>
      <c r="AB83" s="148"/>
      <c r="AC83" s="148"/>
      <c r="AD83" s="148"/>
      <c r="AE83" s="148"/>
      <c r="AF83" s="148"/>
      <c r="AG83" s="148" t="s">
        <v>136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3" t="s">
        <v>221</v>
      </c>
      <c r="D84" s="254"/>
      <c r="E84" s="254"/>
      <c r="F84" s="254"/>
      <c r="G84" s="25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146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147</v>
      </c>
      <c r="D85" s="179"/>
      <c r="E85" s="180">
        <v>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148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40"/>
      <c r="D86" s="241"/>
      <c r="E86" s="241"/>
      <c r="F86" s="241"/>
      <c r="G86" s="241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129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67">
        <v>20</v>
      </c>
      <c r="B87" s="168" t="s">
        <v>225</v>
      </c>
      <c r="C87" s="175" t="s">
        <v>226</v>
      </c>
      <c r="D87" s="169" t="s">
        <v>142</v>
      </c>
      <c r="E87" s="170">
        <v>2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0">
        <v>0.21115999999999999</v>
      </c>
      <c r="O87" s="170">
        <f>ROUND(E87*N87,2)</f>
        <v>0.42</v>
      </c>
      <c r="P87" s="170">
        <v>0</v>
      </c>
      <c r="Q87" s="170">
        <f>ROUND(E87*P87,2)</f>
        <v>0</v>
      </c>
      <c r="R87" s="172" t="s">
        <v>143</v>
      </c>
      <c r="S87" s="172" t="s">
        <v>144</v>
      </c>
      <c r="T87" s="173" t="s">
        <v>144</v>
      </c>
      <c r="U87" s="158">
        <v>0.27200000000000002</v>
      </c>
      <c r="V87" s="158">
        <f>ROUND(E87*U87,2)</f>
        <v>0.54</v>
      </c>
      <c r="W87" s="158"/>
      <c r="X87" s="158" t="s">
        <v>126</v>
      </c>
      <c r="Y87" s="158" t="s">
        <v>127</v>
      </c>
      <c r="Z87" s="148"/>
      <c r="AA87" s="148"/>
      <c r="AB87" s="148"/>
      <c r="AC87" s="148"/>
      <c r="AD87" s="148"/>
      <c r="AE87" s="148"/>
      <c r="AF87" s="148"/>
      <c r="AG87" s="148" t="s">
        <v>136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53" t="s">
        <v>221</v>
      </c>
      <c r="D88" s="254"/>
      <c r="E88" s="254"/>
      <c r="F88" s="254"/>
      <c r="G88" s="25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146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5" t="s">
        <v>227</v>
      </c>
      <c r="D89" s="256"/>
      <c r="E89" s="256"/>
      <c r="F89" s="256"/>
      <c r="G89" s="25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133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71</v>
      </c>
      <c r="D90" s="179"/>
      <c r="E90" s="180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148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40"/>
      <c r="D91" s="241"/>
      <c r="E91" s="241"/>
      <c r="F91" s="241"/>
      <c r="G91" s="241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129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0" t="s">
        <v>119</v>
      </c>
      <c r="B92" s="161" t="s">
        <v>79</v>
      </c>
      <c r="C92" s="174" t="s">
        <v>80</v>
      </c>
      <c r="D92" s="162"/>
      <c r="E92" s="163"/>
      <c r="F92" s="164"/>
      <c r="G92" s="164">
        <f>SUMIF(AG93:AG101,"&lt;&gt;NOR",G93:G101)</f>
        <v>0</v>
      </c>
      <c r="H92" s="164"/>
      <c r="I92" s="164">
        <f>SUM(I93:I101)</f>
        <v>0</v>
      </c>
      <c r="J92" s="164"/>
      <c r="K92" s="164">
        <f>SUM(K93:K101)</f>
        <v>0</v>
      </c>
      <c r="L92" s="164"/>
      <c r="M92" s="164">
        <f>SUM(M93:M101)</f>
        <v>0</v>
      </c>
      <c r="N92" s="163"/>
      <c r="O92" s="163">
        <f>SUM(O93:O101)</f>
        <v>0</v>
      </c>
      <c r="P92" s="163"/>
      <c r="Q92" s="163">
        <f>SUM(Q93:Q101)</f>
        <v>0</v>
      </c>
      <c r="R92" s="164"/>
      <c r="S92" s="164"/>
      <c r="T92" s="165"/>
      <c r="U92" s="159"/>
      <c r="V92" s="159">
        <f>SUM(V93:V101)</f>
        <v>0</v>
      </c>
      <c r="W92" s="159"/>
      <c r="X92" s="159"/>
      <c r="Y92" s="159"/>
      <c r="AG92" t="s">
        <v>120</v>
      </c>
    </row>
    <row r="93" spans="1:60" outlineLevel="1" x14ac:dyDescent="0.2">
      <c r="A93" s="167">
        <v>21</v>
      </c>
      <c r="B93" s="168" t="s">
        <v>228</v>
      </c>
      <c r="C93" s="175" t="s">
        <v>229</v>
      </c>
      <c r="D93" s="169" t="s">
        <v>217</v>
      </c>
      <c r="E93" s="170">
        <v>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72"/>
      <c r="S93" s="172" t="s">
        <v>144</v>
      </c>
      <c r="T93" s="173" t="s">
        <v>125</v>
      </c>
      <c r="U93" s="158">
        <v>0</v>
      </c>
      <c r="V93" s="158">
        <f>ROUND(E93*U93,2)</f>
        <v>0</v>
      </c>
      <c r="W93" s="158"/>
      <c r="X93" s="158" t="s">
        <v>180</v>
      </c>
      <c r="Y93" s="158" t="s">
        <v>127</v>
      </c>
      <c r="Z93" s="148"/>
      <c r="AA93" s="148"/>
      <c r="AB93" s="148"/>
      <c r="AC93" s="148"/>
      <c r="AD93" s="148"/>
      <c r="AE93" s="148"/>
      <c r="AF93" s="148"/>
      <c r="AG93" s="148" t="s">
        <v>181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42" t="s">
        <v>230</v>
      </c>
      <c r="D94" s="243"/>
      <c r="E94" s="243"/>
      <c r="F94" s="243"/>
      <c r="G94" s="243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133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255" t="s">
        <v>231</v>
      </c>
      <c r="D95" s="256"/>
      <c r="E95" s="256"/>
      <c r="F95" s="256"/>
      <c r="G95" s="25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133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55" t="s">
        <v>232</v>
      </c>
      <c r="D96" s="256"/>
      <c r="E96" s="256"/>
      <c r="F96" s="256"/>
      <c r="G96" s="25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133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55" t="s">
        <v>233</v>
      </c>
      <c r="D97" s="256"/>
      <c r="E97" s="256"/>
      <c r="F97" s="256"/>
      <c r="G97" s="256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133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255" t="s">
        <v>234</v>
      </c>
      <c r="D98" s="256"/>
      <c r="E98" s="256"/>
      <c r="F98" s="256"/>
      <c r="G98" s="256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133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255" t="s">
        <v>235</v>
      </c>
      <c r="D99" s="256"/>
      <c r="E99" s="256"/>
      <c r="F99" s="256"/>
      <c r="G99" s="25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133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73</v>
      </c>
      <c r="D100" s="179"/>
      <c r="E100" s="180">
        <v>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148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40"/>
      <c r="D101" s="241"/>
      <c r="E101" s="241"/>
      <c r="F101" s="241"/>
      <c r="G101" s="241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129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0" t="s">
        <v>119</v>
      </c>
      <c r="B102" s="161" t="s">
        <v>81</v>
      </c>
      <c r="C102" s="174" t="s">
        <v>82</v>
      </c>
      <c r="D102" s="162"/>
      <c r="E102" s="163"/>
      <c r="F102" s="164"/>
      <c r="G102" s="164">
        <f>SUMIF(AG103:AG105,"&lt;&gt;NOR",G103:G105)</f>
        <v>0</v>
      </c>
      <c r="H102" s="164"/>
      <c r="I102" s="164">
        <f>SUM(I103:I105)</f>
        <v>0</v>
      </c>
      <c r="J102" s="164"/>
      <c r="K102" s="164">
        <f>SUM(K103:K105)</f>
        <v>0</v>
      </c>
      <c r="L102" s="164"/>
      <c r="M102" s="164">
        <f>SUM(M103:M105)</f>
        <v>0</v>
      </c>
      <c r="N102" s="163"/>
      <c r="O102" s="163">
        <f>SUM(O103:O105)</f>
        <v>0</v>
      </c>
      <c r="P102" s="163"/>
      <c r="Q102" s="163">
        <f>SUM(Q103:Q105)</f>
        <v>0</v>
      </c>
      <c r="R102" s="164"/>
      <c r="S102" s="164"/>
      <c r="T102" s="165"/>
      <c r="U102" s="159"/>
      <c r="V102" s="159">
        <f>SUM(V103:V105)</f>
        <v>0</v>
      </c>
      <c r="W102" s="159"/>
      <c r="X102" s="159"/>
      <c r="Y102" s="159"/>
      <c r="AG102" t="s">
        <v>120</v>
      </c>
    </row>
    <row r="103" spans="1:60" ht="22.5" outlineLevel="1" x14ac:dyDescent="0.2">
      <c r="A103" s="167">
        <v>22</v>
      </c>
      <c r="B103" s="168" t="s">
        <v>236</v>
      </c>
      <c r="C103" s="175" t="s">
        <v>237</v>
      </c>
      <c r="D103" s="169" t="s">
        <v>174</v>
      </c>
      <c r="E103" s="170">
        <v>2.4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0">
        <v>0</v>
      </c>
      <c r="O103" s="170">
        <f>ROUND(E103*N103,2)</f>
        <v>0</v>
      </c>
      <c r="P103" s="170">
        <v>0</v>
      </c>
      <c r="Q103" s="170">
        <f>ROUND(E103*P103,2)</f>
        <v>0</v>
      </c>
      <c r="R103" s="172" t="s">
        <v>238</v>
      </c>
      <c r="S103" s="172" t="s">
        <v>144</v>
      </c>
      <c r="T103" s="173" t="s">
        <v>144</v>
      </c>
      <c r="U103" s="158">
        <v>0</v>
      </c>
      <c r="V103" s="158">
        <f>ROUND(E103*U103,2)</f>
        <v>0</v>
      </c>
      <c r="W103" s="158"/>
      <c r="X103" s="158" t="s">
        <v>126</v>
      </c>
      <c r="Y103" s="158" t="s">
        <v>127</v>
      </c>
      <c r="Z103" s="148"/>
      <c r="AA103" s="148"/>
      <c r="AB103" s="148"/>
      <c r="AC103" s="148"/>
      <c r="AD103" s="148"/>
      <c r="AE103" s="148"/>
      <c r="AF103" s="148"/>
      <c r="AG103" s="148" t="s">
        <v>136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239</v>
      </c>
      <c r="D104" s="179"/>
      <c r="E104" s="180">
        <v>2.4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148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40"/>
      <c r="D105" s="241"/>
      <c r="E105" s="241"/>
      <c r="F105" s="241"/>
      <c r="G105" s="241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129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0" t="s">
        <v>119</v>
      </c>
      <c r="B106" s="161" t="s">
        <v>83</v>
      </c>
      <c r="C106" s="174" t="s">
        <v>84</v>
      </c>
      <c r="D106" s="162"/>
      <c r="E106" s="163"/>
      <c r="F106" s="164"/>
      <c r="G106" s="164">
        <f>SUMIF(AG107:AG109,"&lt;&gt;NOR",G107:G109)</f>
        <v>0</v>
      </c>
      <c r="H106" s="164"/>
      <c r="I106" s="164">
        <f>SUM(I107:I109)</f>
        <v>0</v>
      </c>
      <c r="J106" s="164"/>
      <c r="K106" s="164">
        <f>SUM(K107:K109)</f>
        <v>0</v>
      </c>
      <c r="L106" s="164"/>
      <c r="M106" s="164">
        <f>SUM(M107:M109)</f>
        <v>0</v>
      </c>
      <c r="N106" s="163"/>
      <c r="O106" s="163">
        <f>SUM(O107:O109)</f>
        <v>0</v>
      </c>
      <c r="P106" s="163"/>
      <c r="Q106" s="163">
        <f>SUM(Q107:Q109)</f>
        <v>0</v>
      </c>
      <c r="R106" s="164"/>
      <c r="S106" s="164"/>
      <c r="T106" s="165"/>
      <c r="U106" s="159"/>
      <c r="V106" s="159">
        <f>SUM(V107:V109)</f>
        <v>119.67</v>
      </c>
      <c r="W106" s="159"/>
      <c r="X106" s="159"/>
      <c r="Y106" s="159"/>
      <c r="AG106" t="s">
        <v>120</v>
      </c>
    </row>
    <row r="107" spans="1:60" outlineLevel="1" x14ac:dyDescent="0.2">
      <c r="A107" s="167">
        <v>23</v>
      </c>
      <c r="B107" s="168" t="s">
        <v>240</v>
      </c>
      <c r="C107" s="175" t="s">
        <v>241</v>
      </c>
      <c r="D107" s="169" t="s">
        <v>174</v>
      </c>
      <c r="E107" s="170">
        <v>306.83557000000002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0">
        <v>0</v>
      </c>
      <c r="O107" s="170">
        <f>ROUND(E107*N107,2)</f>
        <v>0</v>
      </c>
      <c r="P107" s="170">
        <v>0</v>
      </c>
      <c r="Q107" s="170">
        <f>ROUND(E107*P107,2)</f>
        <v>0</v>
      </c>
      <c r="R107" s="172" t="s">
        <v>143</v>
      </c>
      <c r="S107" s="172" t="s">
        <v>144</v>
      </c>
      <c r="T107" s="173" t="s">
        <v>144</v>
      </c>
      <c r="U107" s="158">
        <v>0.39</v>
      </c>
      <c r="V107" s="158">
        <f>ROUND(E107*U107,2)</f>
        <v>119.67</v>
      </c>
      <c r="W107" s="158"/>
      <c r="X107" s="158" t="s">
        <v>126</v>
      </c>
      <c r="Y107" s="158" t="s">
        <v>127</v>
      </c>
      <c r="Z107" s="148"/>
      <c r="AA107" s="148"/>
      <c r="AB107" s="148"/>
      <c r="AC107" s="148"/>
      <c r="AD107" s="148"/>
      <c r="AE107" s="148"/>
      <c r="AF107" s="148"/>
      <c r="AG107" s="148" t="s">
        <v>128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3" t="s">
        <v>242</v>
      </c>
      <c r="D108" s="254"/>
      <c r="E108" s="254"/>
      <c r="F108" s="254"/>
      <c r="G108" s="254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146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40"/>
      <c r="D109" s="241"/>
      <c r="E109" s="241"/>
      <c r="F109" s="241"/>
      <c r="G109" s="241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129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0" t="s">
        <v>119</v>
      </c>
      <c r="B110" s="161" t="s">
        <v>85</v>
      </c>
      <c r="C110" s="174" t="s">
        <v>86</v>
      </c>
      <c r="D110" s="162"/>
      <c r="E110" s="163"/>
      <c r="F110" s="164"/>
      <c r="G110" s="164">
        <f>SUMIF(AG111:AG113,"&lt;&gt;NOR",G111:G113)</f>
        <v>0</v>
      </c>
      <c r="H110" s="164"/>
      <c r="I110" s="164">
        <f>SUM(I111:I113)</f>
        <v>0</v>
      </c>
      <c r="J110" s="164"/>
      <c r="K110" s="164">
        <f>SUM(K111:K113)</f>
        <v>0</v>
      </c>
      <c r="L110" s="164"/>
      <c r="M110" s="164">
        <f>SUM(M111:M113)</f>
        <v>0</v>
      </c>
      <c r="N110" s="163"/>
      <c r="O110" s="163">
        <f>SUM(O111:O113)</f>
        <v>0</v>
      </c>
      <c r="P110" s="163"/>
      <c r="Q110" s="163">
        <f>SUM(Q111:Q113)</f>
        <v>0</v>
      </c>
      <c r="R110" s="164"/>
      <c r="S110" s="164"/>
      <c r="T110" s="165"/>
      <c r="U110" s="159"/>
      <c r="V110" s="159">
        <f>SUM(V111:V113)</f>
        <v>7.54</v>
      </c>
      <c r="W110" s="159"/>
      <c r="X110" s="159"/>
      <c r="Y110" s="159"/>
      <c r="AG110" t="s">
        <v>120</v>
      </c>
    </row>
    <row r="111" spans="1:60" outlineLevel="1" x14ac:dyDescent="0.2">
      <c r="A111" s="167">
        <v>24</v>
      </c>
      <c r="B111" s="168" t="s">
        <v>243</v>
      </c>
      <c r="C111" s="175" t="s">
        <v>244</v>
      </c>
      <c r="D111" s="169" t="s">
        <v>165</v>
      </c>
      <c r="E111" s="170">
        <v>150.75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0">
        <v>2.0000000000000002E-5</v>
      </c>
      <c r="O111" s="170">
        <f>ROUND(E111*N111,2)</f>
        <v>0</v>
      </c>
      <c r="P111" s="170">
        <v>0</v>
      </c>
      <c r="Q111" s="170">
        <f>ROUND(E111*P111,2)</f>
        <v>0</v>
      </c>
      <c r="R111" s="172"/>
      <c r="S111" s="172" t="s">
        <v>144</v>
      </c>
      <c r="T111" s="173" t="s">
        <v>144</v>
      </c>
      <c r="U111" s="158">
        <v>0.05</v>
      </c>
      <c r="V111" s="158">
        <f>ROUND(E111*U111,2)</f>
        <v>7.54</v>
      </c>
      <c r="W111" s="158"/>
      <c r="X111" s="158" t="s">
        <v>126</v>
      </c>
      <c r="Y111" s="158" t="s">
        <v>127</v>
      </c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245</v>
      </c>
      <c r="D112" s="179"/>
      <c r="E112" s="180">
        <v>150.75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148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40"/>
      <c r="D113" s="241"/>
      <c r="E113" s="241"/>
      <c r="F113" s="241"/>
      <c r="G113" s="241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129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0" t="s">
        <v>119</v>
      </c>
      <c r="B114" s="161" t="s">
        <v>89</v>
      </c>
      <c r="C114" s="174" t="s">
        <v>82</v>
      </c>
      <c r="D114" s="162"/>
      <c r="E114" s="163"/>
      <c r="F114" s="164"/>
      <c r="G114" s="164">
        <f>SUMIF(AG115:AG122,"&lt;&gt;NOR",G115:G122)</f>
        <v>0</v>
      </c>
      <c r="H114" s="164"/>
      <c r="I114" s="164">
        <f>SUM(I115:I122)</f>
        <v>0</v>
      </c>
      <c r="J114" s="164"/>
      <c r="K114" s="164">
        <f>SUM(K115:K122)</f>
        <v>0</v>
      </c>
      <c r="L114" s="164"/>
      <c r="M114" s="164">
        <f>SUM(M115:M122)</f>
        <v>0</v>
      </c>
      <c r="N114" s="163"/>
      <c r="O114" s="163">
        <f>SUM(O115:O122)</f>
        <v>0</v>
      </c>
      <c r="P114" s="163"/>
      <c r="Q114" s="163">
        <f>SUM(Q115:Q122)</f>
        <v>0</v>
      </c>
      <c r="R114" s="164"/>
      <c r="S114" s="164"/>
      <c r="T114" s="165"/>
      <c r="U114" s="159"/>
      <c r="V114" s="159">
        <f>SUM(V115:V122)</f>
        <v>0.1</v>
      </c>
      <c r="W114" s="159"/>
      <c r="X114" s="159"/>
      <c r="Y114" s="159"/>
      <c r="AG114" t="s">
        <v>120</v>
      </c>
    </row>
    <row r="115" spans="1:60" outlineLevel="1" x14ac:dyDescent="0.2">
      <c r="A115" s="167">
        <v>25</v>
      </c>
      <c r="B115" s="168" t="s">
        <v>246</v>
      </c>
      <c r="C115" s="175" t="s">
        <v>247</v>
      </c>
      <c r="D115" s="169" t="s">
        <v>174</v>
      </c>
      <c r="E115" s="170">
        <v>2.4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2" t="s">
        <v>248</v>
      </c>
      <c r="S115" s="172" t="s">
        <v>144</v>
      </c>
      <c r="T115" s="173" t="s">
        <v>144</v>
      </c>
      <c r="U115" s="158">
        <v>4.2000000000000003E-2</v>
      </c>
      <c r="V115" s="158">
        <f>ROUND(E115*U115,2)</f>
        <v>0.1</v>
      </c>
      <c r="W115" s="158"/>
      <c r="X115" s="158" t="s">
        <v>126</v>
      </c>
      <c r="Y115" s="158" t="s">
        <v>127</v>
      </c>
      <c r="Z115" s="148"/>
      <c r="AA115" s="148"/>
      <c r="AB115" s="148"/>
      <c r="AC115" s="148"/>
      <c r="AD115" s="148"/>
      <c r="AE115" s="148"/>
      <c r="AF115" s="148"/>
      <c r="AG115" s="148" t="s">
        <v>136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3" t="s">
        <v>249</v>
      </c>
      <c r="D116" s="254"/>
      <c r="E116" s="254"/>
      <c r="F116" s="254"/>
      <c r="G116" s="25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146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250</v>
      </c>
      <c r="D117" s="179"/>
      <c r="E117" s="180">
        <v>2.4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148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40"/>
      <c r="D118" s="241"/>
      <c r="E118" s="241"/>
      <c r="F118" s="241"/>
      <c r="G118" s="241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129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7">
        <v>26</v>
      </c>
      <c r="B119" s="168" t="s">
        <v>251</v>
      </c>
      <c r="C119" s="175" t="s">
        <v>252</v>
      </c>
      <c r="D119" s="169" t="s">
        <v>174</v>
      </c>
      <c r="E119" s="170">
        <v>31.2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0">
        <v>0</v>
      </c>
      <c r="O119" s="170">
        <f>ROUND(E119*N119,2)</f>
        <v>0</v>
      </c>
      <c r="P119" s="170">
        <v>0</v>
      </c>
      <c r="Q119" s="170">
        <f>ROUND(E119*P119,2)</f>
        <v>0</v>
      </c>
      <c r="R119" s="172" t="s">
        <v>248</v>
      </c>
      <c r="S119" s="172" t="s">
        <v>144</v>
      </c>
      <c r="T119" s="173" t="s">
        <v>144</v>
      </c>
      <c r="U119" s="158">
        <v>0</v>
      </c>
      <c r="V119" s="158">
        <f>ROUND(E119*U119,2)</f>
        <v>0</v>
      </c>
      <c r="W119" s="158"/>
      <c r="X119" s="158" t="s">
        <v>126</v>
      </c>
      <c r="Y119" s="158" t="s">
        <v>127</v>
      </c>
      <c r="Z119" s="148"/>
      <c r="AA119" s="148"/>
      <c r="AB119" s="148"/>
      <c r="AC119" s="148"/>
      <c r="AD119" s="148"/>
      <c r="AE119" s="148"/>
      <c r="AF119" s="148"/>
      <c r="AG119" s="148" t="s">
        <v>136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53" t="s">
        <v>249</v>
      </c>
      <c r="D120" s="254"/>
      <c r="E120" s="254"/>
      <c r="F120" s="254"/>
      <c r="G120" s="25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146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253</v>
      </c>
      <c r="D121" s="179"/>
      <c r="E121" s="180">
        <v>31.2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148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40"/>
      <c r="D122" s="241"/>
      <c r="E122" s="241"/>
      <c r="F122" s="241"/>
      <c r="G122" s="241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129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0" t="s">
        <v>119</v>
      </c>
      <c r="B123" s="161" t="s">
        <v>87</v>
      </c>
      <c r="C123" s="174" t="s">
        <v>88</v>
      </c>
      <c r="D123" s="162"/>
      <c r="E123" s="163"/>
      <c r="F123" s="164"/>
      <c r="G123" s="164">
        <f>SUMIF(AG124:AG131,"&lt;&gt;NOR",G124:G131)</f>
        <v>0</v>
      </c>
      <c r="H123" s="164"/>
      <c r="I123" s="164">
        <f>SUM(I124:I131)</f>
        <v>0</v>
      </c>
      <c r="J123" s="164"/>
      <c r="K123" s="164">
        <f>SUM(K124:K131)</f>
        <v>0</v>
      </c>
      <c r="L123" s="164"/>
      <c r="M123" s="164">
        <f>SUM(M124:M131)</f>
        <v>0</v>
      </c>
      <c r="N123" s="163"/>
      <c r="O123" s="163">
        <f>SUM(O124:O131)</f>
        <v>0</v>
      </c>
      <c r="P123" s="163"/>
      <c r="Q123" s="163">
        <f>SUM(Q124:Q131)</f>
        <v>0</v>
      </c>
      <c r="R123" s="164"/>
      <c r="S123" s="164"/>
      <c r="T123" s="165"/>
      <c r="U123" s="159"/>
      <c r="V123" s="159">
        <f>SUM(V124:V131)</f>
        <v>0</v>
      </c>
      <c r="W123" s="159"/>
      <c r="X123" s="159"/>
      <c r="Y123" s="159"/>
      <c r="AG123" t="s">
        <v>120</v>
      </c>
    </row>
    <row r="124" spans="1:60" ht="22.5" outlineLevel="1" x14ac:dyDescent="0.2">
      <c r="A124" s="167">
        <v>27</v>
      </c>
      <c r="B124" s="168" t="s">
        <v>254</v>
      </c>
      <c r="C124" s="175" t="s">
        <v>255</v>
      </c>
      <c r="D124" s="169" t="s">
        <v>217</v>
      </c>
      <c r="E124" s="170">
        <v>2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0">
        <v>0</v>
      </c>
      <c r="O124" s="170">
        <f>ROUND(E124*N124,2)</f>
        <v>0</v>
      </c>
      <c r="P124" s="170">
        <v>0</v>
      </c>
      <c r="Q124" s="170">
        <f>ROUND(E124*P124,2)</f>
        <v>0</v>
      </c>
      <c r="R124" s="172"/>
      <c r="S124" s="172" t="s">
        <v>144</v>
      </c>
      <c r="T124" s="173" t="s">
        <v>179</v>
      </c>
      <c r="U124" s="158">
        <v>0</v>
      </c>
      <c r="V124" s="158">
        <f>ROUND(E124*U124,2)</f>
        <v>0</v>
      </c>
      <c r="W124" s="158"/>
      <c r="X124" s="158" t="s">
        <v>180</v>
      </c>
      <c r="Y124" s="158" t="s">
        <v>127</v>
      </c>
      <c r="Z124" s="148"/>
      <c r="AA124" s="148"/>
      <c r="AB124" s="148"/>
      <c r="AC124" s="148"/>
      <c r="AD124" s="148"/>
      <c r="AE124" s="148"/>
      <c r="AF124" s="148"/>
      <c r="AG124" s="148" t="s">
        <v>181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42" t="s">
        <v>256</v>
      </c>
      <c r="D125" s="243"/>
      <c r="E125" s="243"/>
      <c r="F125" s="243"/>
      <c r="G125" s="243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133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81" t="str">
        <f>C125</f>
        <v>Cena zhrnuje kompletní dodávku a montáž výložníku, včetně veškeré kabeláže nutené k propojení svitidel apod.</v>
      </c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2" t="s">
        <v>257</v>
      </c>
      <c r="D126" s="179"/>
      <c r="E126" s="180">
        <v>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148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40"/>
      <c r="D127" s="241"/>
      <c r="E127" s="241"/>
      <c r="F127" s="241"/>
      <c r="G127" s="241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129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28</v>
      </c>
      <c r="B128" s="168" t="s">
        <v>258</v>
      </c>
      <c r="C128" s="175" t="s">
        <v>259</v>
      </c>
      <c r="D128" s="169" t="s">
        <v>217</v>
      </c>
      <c r="E128" s="170">
        <v>2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0">
        <v>0</v>
      </c>
      <c r="O128" s="170">
        <f>ROUND(E128*N128,2)</f>
        <v>0</v>
      </c>
      <c r="P128" s="170">
        <v>0</v>
      </c>
      <c r="Q128" s="170">
        <f>ROUND(E128*P128,2)</f>
        <v>0</v>
      </c>
      <c r="R128" s="172"/>
      <c r="S128" s="172" t="s">
        <v>144</v>
      </c>
      <c r="T128" s="173" t="s">
        <v>179</v>
      </c>
      <c r="U128" s="158">
        <v>0</v>
      </c>
      <c r="V128" s="158">
        <f>ROUND(E128*U128,2)</f>
        <v>0</v>
      </c>
      <c r="W128" s="158"/>
      <c r="X128" s="158" t="s">
        <v>180</v>
      </c>
      <c r="Y128" s="158" t="s">
        <v>127</v>
      </c>
      <c r="Z128" s="148"/>
      <c r="AA128" s="148"/>
      <c r="AB128" s="148"/>
      <c r="AC128" s="148"/>
      <c r="AD128" s="148"/>
      <c r="AE128" s="148"/>
      <c r="AF128" s="148"/>
      <c r="AG128" s="148" t="s">
        <v>181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42" t="s">
        <v>260</v>
      </c>
      <c r="D129" s="243"/>
      <c r="E129" s="243"/>
      <c r="F129" s="243"/>
      <c r="G129" s="243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133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2" t="s">
        <v>261</v>
      </c>
      <c r="D130" s="179"/>
      <c r="E130" s="180">
        <v>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148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240"/>
      <c r="D131" s="241"/>
      <c r="E131" s="241"/>
      <c r="F131" s="241"/>
      <c r="G131" s="241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129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3"/>
      <c r="B132" s="4"/>
      <c r="C132" s="176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105</v>
      </c>
    </row>
    <row r="133" spans="1:60" x14ac:dyDescent="0.2">
      <c r="A133" s="151"/>
      <c r="B133" s="152" t="s">
        <v>29</v>
      </c>
      <c r="C133" s="177"/>
      <c r="D133" s="153"/>
      <c r="E133" s="154"/>
      <c r="F133" s="154"/>
      <c r="G133" s="166">
        <f>G8+G43+G50+G73+G78+G92+G102+G106+G110+G114+G123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138</v>
      </c>
    </row>
    <row r="134" spans="1:60" x14ac:dyDescent="0.2">
      <c r="C134" s="178"/>
      <c r="D134" s="10"/>
      <c r="AG134" t="s">
        <v>139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koRHkJRWnWH89Y5wrjQUApF/qv3sQSNdKlT8ZrZ9Zvx4VQmXasrxXOQRYs2Zw80/E2Z57w/zcUjELEQSdYMEw==" saltValue="QOrYHmSu/0Beii1zZYd8JA==" spinCount="100000" sheet="1" formatRows="0"/>
  <mergeCells count="61">
    <mergeCell ref="C131:G131"/>
    <mergeCell ref="C118:G118"/>
    <mergeCell ref="C120:G120"/>
    <mergeCell ref="C122:G122"/>
    <mergeCell ref="C125:G125"/>
    <mergeCell ref="C127:G127"/>
    <mergeCell ref="C129:G129"/>
    <mergeCell ref="C116:G116"/>
    <mergeCell ref="C94:G94"/>
    <mergeCell ref="C95:G95"/>
    <mergeCell ref="C96:G96"/>
    <mergeCell ref="C97:G97"/>
    <mergeCell ref="C98:G98"/>
    <mergeCell ref="C99:G99"/>
    <mergeCell ref="C101:G101"/>
    <mergeCell ref="C105:G105"/>
    <mergeCell ref="C108:G108"/>
    <mergeCell ref="C109:G109"/>
    <mergeCell ref="C113:G113"/>
    <mergeCell ref="C91:G91"/>
    <mergeCell ref="C69:G69"/>
    <mergeCell ref="C70:G70"/>
    <mergeCell ref="C72:G72"/>
    <mergeCell ref="C75:G75"/>
    <mergeCell ref="C77:G77"/>
    <mergeCell ref="C80:G80"/>
    <mergeCell ref="C82:G82"/>
    <mergeCell ref="C84:G84"/>
    <mergeCell ref="C86:G86"/>
    <mergeCell ref="C88:G88"/>
    <mergeCell ref="C89:G89"/>
    <mergeCell ref="C68:G68"/>
    <mergeCell ref="C39:G39"/>
    <mergeCell ref="C40:G40"/>
    <mergeCell ref="C42:G42"/>
    <mergeCell ref="C46:G46"/>
    <mergeCell ref="C49:G49"/>
    <mergeCell ref="C53:G53"/>
    <mergeCell ref="C56:G56"/>
    <mergeCell ref="C58:G58"/>
    <mergeCell ref="C60:G60"/>
    <mergeCell ref="C63:G63"/>
    <mergeCell ref="C66:G66"/>
    <mergeCell ref="C38:G38"/>
    <mergeCell ref="C14:G14"/>
    <mergeCell ref="C17:G17"/>
    <mergeCell ref="C19:G19"/>
    <mergeCell ref="C21:G21"/>
    <mergeCell ref="C23:G23"/>
    <mergeCell ref="C25:G25"/>
    <mergeCell ref="C27:G27"/>
    <mergeCell ref="C29:G29"/>
    <mergeCell ref="C31:G31"/>
    <mergeCell ref="C33:G33"/>
    <mergeCell ref="C36:G36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000 VN Pol</vt:lpstr>
      <vt:lpstr>SO 101 SO 101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VN Pol'!Názvy_tisku</vt:lpstr>
      <vt:lpstr>'SO 101 SO 101  Pol'!Názvy_tisku</vt:lpstr>
      <vt:lpstr>oadresa</vt:lpstr>
      <vt:lpstr>Stavba!Objednatel</vt:lpstr>
      <vt:lpstr>Stavba!Objekt</vt:lpstr>
      <vt:lpstr>'000 VN Pol'!Oblast_tisku</vt:lpstr>
      <vt:lpstr>'SO 101 SO 101 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Otrubová Roxana</cp:lastModifiedBy>
  <cp:lastPrinted>2024-04-02T07:38:35Z</cp:lastPrinted>
  <dcterms:created xsi:type="dcterms:W3CDTF">2009-04-08T07:15:50Z</dcterms:created>
  <dcterms:modified xsi:type="dcterms:W3CDTF">2024-04-02T07:38:55Z</dcterms:modified>
</cp:coreProperties>
</file>