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0 - Vedlejší náklady" sheetId="2" r:id="rId2"/>
    <sheet name="001 - Stavební část" sheetId="3" r:id="rId3"/>
    <sheet name="002 - Zdravotechnika" sheetId="4" r:id="rId4"/>
    <sheet name="003 - Stabilní hasicí zař..." sheetId="5" r:id="rId5"/>
    <sheet name="004-01 - Silnoproud" sheetId="6" r:id="rId6"/>
    <sheet name="004-02 - Racky" sheetId="7" r:id="rId7"/>
    <sheet name="004-03 - Slaboproud" sheetId="8" r:id="rId8"/>
    <sheet name="005 - Vzduchotechnika, ch...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'000 - Vedlejší náklady'!$C$83:$K$138</definedName>
    <definedName name="_xlnm.Print_Area" localSheetId="1">'000 - Vedlejší náklady'!$C$4:$J$39,'000 - Vedlejší náklady'!$C$45:$J$65,'000 - Vedlejší náklady'!$C$71:$K$138</definedName>
    <definedName name="_xlnm.Print_Titles" localSheetId="1">'000 - Vedlejší náklady'!$83:$83</definedName>
    <definedName name="_xlnm._FilterDatabase" localSheetId="2" hidden="1">'001 - Stavební část'!$C$101:$K$1030</definedName>
    <definedName name="_xlnm.Print_Area" localSheetId="2">'001 - Stavební část'!$C$4:$J$39,'001 - Stavební část'!$C$45:$J$83,'001 - Stavební část'!$C$89:$K$1030</definedName>
    <definedName name="_xlnm.Print_Titles" localSheetId="2">'001 - Stavební část'!$101:$101</definedName>
    <definedName name="_xlnm._FilterDatabase" localSheetId="3" hidden="1">'002 - Zdravotechnika'!$C$90:$K$303</definedName>
    <definedName name="_xlnm.Print_Area" localSheetId="3">'002 - Zdravotechnika'!$C$4:$J$39,'002 - Zdravotechnika'!$C$45:$J$72,'002 - Zdravotechnika'!$C$78:$K$303</definedName>
    <definedName name="_xlnm.Print_Titles" localSheetId="3">'002 - Zdravotechnika'!$90:$90</definedName>
    <definedName name="_xlnm._FilterDatabase" localSheetId="4" hidden="1">'003 - Stabilní hasicí zař...'!$C$81:$K$159</definedName>
    <definedName name="_xlnm.Print_Area" localSheetId="4">'003 - Stabilní hasicí zař...'!$C$4:$J$39,'003 - Stabilní hasicí zař...'!$C$45:$J$63,'003 - Stabilní hasicí zař...'!$C$69:$K$159</definedName>
    <definedName name="_xlnm.Print_Titles" localSheetId="4">'003 - Stabilní hasicí zař...'!$81:$81</definedName>
    <definedName name="_xlnm._FilterDatabase" localSheetId="5" hidden="1">'004-01 - Silnoproud'!$C$92:$K$231</definedName>
    <definedName name="_xlnm.Print_Area" localSheetId="5">'004-01 - Silnoproud'!$C$4:$J$41,'004-01 - Silnoproud'!$C$47:$J$72,'004-01 - Silnoproud'!$C$78:$K$231</definedName>
    <definedName name="_xlnm.Print_Titles" localSheetId="5">'004-01 - Silnoproud'!$92:$92</definedName>
    <definedName name="_xlnm._FilterDatabase" localSheetId="6" hidden="1">'004-02 - Racky'!$C$90:$K$223</definedName>
    <definedName name="_xlnm.Print_Area" localSheetId="6">'004-02 - Racky'!$C$4:$J$41,'004-02 - Racky'!$C$47:$J$70,'004-02 - Racky'!$C$76:$K$223</definedName>
    <definedName name="_xlnm.Print_Titles" localSheetId="6">'004-02 - Racky'!$90:$90</definedName>
    <definedName name="_xlnm._FilterDatabase" localSheetId="7" hidden="1">'004-03 - Slaboproud'!$C$91:$K$235</definedName>
    <definedName name="_xlnm.Print_Area" localSheetId="7">'004-03 - Slaboproud'!$C$4:$J$41,'004-03 - Slaboproud'!$C$47:$J$71,'004-03 - Slaboproud'!$C$77:$K$235</definedName>
    <definedName name="_xlnm.Print_Titles" localSheetId="7">'004-03 - Slaboproud'!$91:$91</definedName>
    <definedName name="_xlnm._FilterDatabase" localSheetId="8" hidden="1">'005 - Vzduchotechnika, ch...'!$C$79:$K$177</definedName>
    <definedName name="_xlnm.Print_Area" localSheetId="8">'005 - Vzduchotechnika, ch...'!$C$4:$J$39,'005 - Vzduchotechnika, ch...'!$C$45:$J$61,'005 - Vzduchotechnika, ch...'!$C$67:$K$177</definedName>
    <definedName name="_xlnm.Print_Titles" localSheetId="8">'005 - Vzduchotechnika, ch...'!$79:$79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52"/>
  <c r="E7"/>
  <c r="E48"/>
  <c i="8" r="J39"/>
  <c r="J38"/>
  <c i="1" r="AY62"/>
  <c i="8" r="J37"/>
  <c i="1" r="AX62"/>
  <c i="8"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F86"/>
  <c r="E84"/>
  <c r="F56"/>
  <c r="E54"/>
  <c r="J26"/>
  <c r="E26"/>
  <c r="J89"/>
  <c r="J25"/>
  <c r="J23"/>
  <c r="E23"/>
  <c r="J88"/>
  <c r="J22"/>
  <c r="J20"/>
  <c r="E20"/>
  <c r="F59"/>
  <c r="J19"/>
  <c r="J17"/>
  <c r="E17"/>
  <c r="F88"/>
  <c r="J16"/>
  <c r="J14"/>
  <c r="J86"/>
  <c r="E7"/>
  <c r="E50"/>
  <c i="7" r="J39"/>
  <c r="J38"/>
  <c i="1" r="AY61"/>
  <c i="7" r="J37"/>
  <c i="1" r="AX61"/>
  <c i="7"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5"/>
  <c r="E83"/>
  <c r="F56"/>
  <c r="E54"/>
  <c r="J26"/>
  <c r="E26"/>
  <c r="J59"/>
  <c r="J25"/>
  <c r="J23"/>
  <c r="E23"/>
  <c r="J87"/>
  <c r="J22"/>
  <c r="J20"/>
  <c r="E20"/>
  <c r="F88"/>
  <c r="J19"/>
  <c r="J17"/>
  <c r="E17"/>
  <c r="F87"/>
  <c r="J16"/>
  <c r="J14"/>
  <c r="J85"/>
  <c r="E7"/>
  <c r="E50"/>
  <c i="6" r="J39"/>
  <c r="J38"/>
  <c i="1" r="AY60"/>
  <c i="6" r="J37"/>
  <c i="1" r="AX60"/>
  <c i="6"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56"/>
  <c r="E54"/>
  <c r="J26"/>
  <c r="E26"/>
  <c r="J90"/>
  <c r="J25"/>
  <c r="J23"/>
  <c r="E23"/>
  <c r="J58"/>
  <c r="J22"/>
  <c r="J20"/>
  <c r="E20"/>
  <c r="F90"/>
  <c r="J19"/>
  <c r="J17"/>
  <c r="E17"/>
  <c r="F89"/>
  <c r="J16"/>
  <c r="J14"/>
  <c r="J56"/>
  <c r="E7"/>
  <c r="E50"/>
  <c i="5" r="J37"/>
  <c r="J36"/>
  <c i="1" r="AY58"/>
  <c i="5" r="J35"/>
  <c i="1" r="AX58"/>
  <c i="5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54"/>
  <c r="J14"/>
  <c r="J12"/>
  <c r="J76"/>
  <c r="E7"/>
  <c r="E72"/>
  <c i="4" r="J37"/>
  <c r="J36"/>
  <c i="1" r="AY57"/>
  <c i="4" r="J35"/>
  <c i="1" r="AX57"/>
  <c i="4"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34"/>
  <c r="BH234"/>
  <c r="BG234"/>
  <c r="BF234"/>
  <c r="T234"/>
  <c r="R234"/>
  <c r="P234"/>
  <c r="BI231"/>
  <c r="BH231"/>
  <c r="BG231"/>
  <c r="BF231"/>
  <c r="T231"/>
  <c r="R231"/>
  <c r="P231"/>
  <c r="BI225"/>
  <c r="BH225"/>
  <c r="BG225"/>
  <c r="BF225"/>
  <c r="T225"/>
  <c r="R225"/>
  <c r="P225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4"/>
  <c r="BH174"/>
  <c r="BG174"/>
  <c r="BF174"/>
  <c r="T174"/>
  <c r="R174"/>
  <c r="P174"/>
  <c r="BI167"/>
  <c r="BH167"/>
  <c r="BG167"/>
  <c r="BF167"/>
  <c r="T167"/>
  <c r="R167"/>
  <c r="P167"/>
  <c r="BI162"/>
  <c r="BH162"/>
  <c r="BG162"/>
  <c r="BF162"/>
  <c r="T162"/>
  <c r="T161"/>
  <c r="R162"/>
  <c r="R161"/>
  <c r="P162"/>
  <c r="P161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3"/>
  <c r="BH133"/>
  <c r="BG133"/>
  <c r="BF133"/>
  <c r="T133"/>
  <c r="R133"/>
  <c r="P133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0"/>
  <c r="BH110"/>
  <c r="BG110"/>
  <c r="BF110"/>
  <c r="T110"/>
  <c r="R110"/>
  <c r="P110"/>
  <c r="BI102"/>
  <c r="BH102"/>
  <c r="BG102"/>
  <c r="BF102"/>
  <c r="T102"/>
  <c r="T101"/>
  <c r="R102"/>
  <c r="R101"/>
  <c r="P102"/>
  <c r="P101"/>
  <c r="BI94"/>
  <c r="BH94"/>
  <c r="BG94"/>
  <c r="BF94"/>
  <c r="T94"/>
  <c r="T93"/>
  <c r="R94"/>
  <c r="R93"/>
  <c r="P94"/>
  <c r="P93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3" r="J37"/>
  <c r="J36"/>
  <c i="1" r="AY56"/>
  <c i="3" r="J35"/>
  <c i="1" r="AX56"/>
  <c i="3" r="BI1025"/>
  <c r="BH1025"/>
  <c r="BG1025"/>
  <c r="BF1025"/>
  <c r="T1025"/>
  <c r="R1025"/>
  <c r="P1025"/>
  <c r="BI1019"/>
  <c r="BH1019"/>
  <c r="BG1019"/>
  <c r="BF1019"/>
  <c r="T1019"/>
  <c r="R1019"/>
  <c r="P1019"/>
  <c r="BI1013"/>
  <c r="BH1013"/>
  <c r="BG1013"/>
  <c r="BF1013"/>
  <c r="T1013"/>
  <c r="R1013"/>
  <c r="P1013"/>
  <c r="BI1007"/>
  <c r="BH1007"/>
  <c r="BG1007"/>
  <c r="BF1007"/>
  <c r="T1007"/>
  <c r="R1007"/>
  <c r="P1007"/>
  <c r="BI1001"/>
  <c r="BH1001"/>
  <c r="BG1001"/>
  <c r="BF1001"/>
  <c r="T1001"/>
  <c r="R1001"/>
  <c r="P1001"/>
  <c r="BI995"/>
  <c r="BH995"/>
  <c r="BG995"/>
  <c r="BF995"/>
  <c r="T995"/>
  <c r="R995"/>
  <c r="P995"/>
  <c r="BI991"/>
  <c r="BH991"/>
  <c r="BG991"/>
  <c r="BF991"/>
  <c r="T991"/>
  <c r="R991"/>
  <c r="P991"/>
  <c r="BI988"/>
  <c r="BH988"/>
  <c r="BG988"/>
  <c r="BF988"/>
  <c r="T988"/>
  <c r="R988"/>
  <c r="P988"/>
  <c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R972"/>
  <c r="P972"/>
  <c r="BI969"/>
  <c r="BH969"/>
  <c r="BG969"/>
  <c r="BF969"/>
  <c r="T969"/>
  <c r="R969"/>
  <c r="P969"/>
  <c r="BI965"/>
  <c r="BH965"/>
  <c r="BG965"/>
  <c r="BF965"/>
  <c r="T965"/>
  <c r="R965"/>
  <c r="P965"/>
  <c r="BI952"/>
  <c r="BH952"/>
  <c r="BG952"/>
  <c r="BF952"/>
  <c r="T952"/>
  <c r="R952"/>
  <c r="P952"/>
  <c r="BI939"/>
  <c r="BH939"/>
  <c r="BG939"/>
  <c r="BF939"/>
  <c r="T939"/>
  <c r="R939"/>
  <c r="P939"/>
  <c r="BI935"/>
  <c r="BH935"/>
  <c r="BG935"/>
  <c r="BF935"/>
  <c r="T935"/>
  <c r="R935"/>
  <c r="P935"/>
  <c r="BI932"/>
  <c r="BH932"/>
  <c r="BG932"/>
  <c r="BF932"/>
  <c r="T932"/>
  <c r="R932"/>
  <c r="P932"/>
  <c r="BI927"/>
  <c r="BH927"/>
  <c r="BG927"/>
  <c r="BF927"/>
  <c r="T927"/>
  <c r="R927"/>
  <c r="P927"/>
  <c r="BI923"/>
  <c r="BH923"/>
  <c r="BG923"/>
  <c r="BF923"/>
  <c r="T923"/>
  <c r="R923"/>
  <c r="P923"/>
  <c r="BI919"/>
  <c r="BH919"/>
  <c r="BG919"/>
  <c r="BF919"/>
  <c r="T919"/>
  <c r="R919"/>
  <c r="P919"/>
  <c r="BI912"/>
  <c r="BH912"/>
  <c r="BG912"/>
  <c r="BF912"/>
  <c r="T912"/>
  <c r="R912"/>
  <c r="P912"/>
  <c r="BI905"/>
  <c r="BH905"/>
  <c r="BG905"/>
  <c r="BF905"/>
  <c r="T905"/>
  <c r="R905"/>
  <c r="P905"/>
  <c r="BI901"/>
  <c r="BH901"/>
  <c r="BG901"/>
  <c r="BF901"/>
  <c r="T901"/>
  <c r="R901"/>
  <c r="P901"/>
  <c r="BI894"/>
  <c r="BH894"/>
  <c r="BG894"/>
  <c r="BF894"/>
  <c r="T894"/>
  <c r="R894"/>
  <c r="P894"/>
  <c r="BI887"/>
  <c r="BH887"/>
  <c r="BG887"/>
  <c r="BF887"/>
  <c r="T887"/>
  <c r="R887"/>
  <c r="P887"/>
  <c r="BI880"/>
  <c r="BH880"/>
  <c r="BG880"/>
  <c r="BF880"/>
  <c r="T880"/>
  <c r="R880"/>
  <c r="P880"/>
  <c r="BI868"/>
  <c r="BH868"/>
  <c r="BG868"/>
  <c r="BF868"/>
  <c r="T868"/>
  <c r="R868"/>
  <c r="P868"/>
  <c r="BI864"/>
  <c r="BH864"/>
  <c r="BG864"/>
  <c r="BF864"/>
  <c r="T864"/>
  <c r="R864"/>
  <c r="P864"/>
  <c r="BI861"/>
  <c r="BH861"/>
  <c r="BG861"/>
  <c r="BF861"/>
  <c r="T861"/>
  <c r="R861"/>
  <c r="P861"/>
  <c r="BI858"/>
  <c r="BH858"/>
  <c r="BG858"/>
  <c r="BF858"/>
  <c r="T858"/>
  <c r="R858"/>
  <c r="P858"/>
  <c r="BI853"/>
  <c r="BH853"/>
  <c r="BG853"/>
  <c r="BF853"/>
  <c r="T853"/>
  <c r="R853"/>
  <c r="P853"/>
  <c r="BI850"/>
  <c r="BH850"/>
  <c r="BG850"/>
  <c r="BF850"/>
  <c r="T850"/>
  <c r="R850"/>
  <c r="P850"/>
  <c r="BI845"/>
  <c r="BH845"/>
  <c r="BG845"/>
  <c r="BF845"/>
  <c r="T845"/>
  <c r="R845"/>
  <c r="P845"/>
  <c r="BI841"/>
  <c r="BH841"/>
  <c r="BG841"/>
  <c r="BF841"/>
  <c r="T841"/>
  <c r="R841"/>
  <c r="P841"/>
  <c r="BI834"/>
  <c r="BH834"/>
  <c r="BG834"/>
  <c r="BF834"/>
  <c r="T834"/>
  <c r="R834"/>
  <c r="P834"/>
  <c r="BI830"/>
  <c r="BH830"/>
  <c r="BG830"/>
  <c r="BF830"/>
  <c r="T830"/>
  <c r="R830"/>
  <c r="P830"/>
  <c r="BI827"/>
  <c r="BH827"/>
  <c r="BG827"/>
  <c r="BF827"/>
  <c r="T827"/>
  <c r="R827"/>
  <c r="P827"/>
  <c r="BI820"/>
  <c r="BH820"/>
  <c r="BG820"/>
  <c r="BF820"/>
  <c r="T820"/>
  <c r="R820"/>
  <c r="P820"/>
  <c r="BI816"/>
  <c r="BH816"/>
  <c r="BG816"/>
  <c r="BF816"/>
  <c r="T816"/>
  <c r="R816"/>
  <c r="P816"/>
  <c r="BI813"/>
  <c r="BH813"/>
  <c r="BG813"/>
  <c r="BF813"/>
  <c r="T813"/>
  <c r="R813"/>
  <c r="P813"/>
  <c r="BI808"/>
  <c r="BH808"/>
  <c r="BG808"/>
  <c r="BF808"/>
  <c r="T808"/>
  <c r="R808"/>
  <c r="P808"/>
  <c r="BI802"/>
  <c r="BH802"/>
  <c r="BG802"/>
  <c r="BF802"/>
  <c r="T802"/>
  <c r="R802"/>
  <c r="P802"/>
  <c r="BI796"/>
  <c r="BH796"/>
  <c r="BG796"/>
  <c r="BF796"/>
  <c r="T796"/>
  <c r="R796"/>
  <c r="P796"/>
  <c r="BI790"/>
  <c r="BH790"/>
  <c r="BG790"/>
  <c r="BF790"/>
  <c r="T790"/>
  <c r="R790"/>
  <c r="P790"/>
  <c r="BI784"/>
  <c r="BH784"/>
  <c r="BG784"/>
  <c r="BF784"/>
  <c r="T784"/>
  <c r="R784"/>
  <c r="P784"/>
  <c r="BI780"/>
  <c r="BH780"/>
  <c r="BG780"/>
  <c r="BF780"/>
  <c r="T780"/>
  <c r="R780"/>
  <c r="P780"/>
  <c r="BI777"/>
  <c r="BH777"/>
  <c r="BG777"/>
  <c r="BF777"/>
  <c r="T777"/>
  <c r="R777"/>
  <c r="P777"/>
  <c r="BI775"/>
  <c r="BH775"/>
  <c r="BG775"/>
  <c r="BF775"/>
  <c r="T775"/>
  <c r="R775"/>
  <c r="P775"/>
  <c r="BI769"/>
  <c r="BH769"/>
  <c r="BG769"/>
  <c r="BF769"/>
  <c r="T769"/>
  <c r="R769"/>
  <c r="P769"/>
  <c r="BI762"/>
  <c r="BH762"/>
  <c r="BG762"/>
  <c r="BF762"/>
  <c r="T762"/>
  <c r="R762"/>
  <c r="P762"/>
  <c r="BI758"/>
  <c r="BH758"/>
  <c r="BG758"/>
  <c r="BF758"/>
  <c r="T758"/>
  <c r="R758"/>
  <c r="P758"/>
  <c r="BI753"/>
  <c r="BH753"/>
  <c r="BG753"/>
  <c r="BF753"/>
  <c r="T753"/>
  <c r="R753"/>
  <c r="P753"/>
  <c r="BI747"/>
  <c r="BH747"/>
  <c r="BG747"/>
  <c r="BF747"/>
  <c r="T747"/>
  <c r="R747"/>
  <c r="P747"/>
  <c r="BI744"/>
  <c r="BH744"/>
  <c r="BG744"/>
  <c r="BF744"/>
  <c r="T744"/>
  <c r="R744"/>
  <c r="P744"/>
  <c r="BI742"/>
  <c r="BH742"/>
  <c r="BG742"/>
  <c r="BF742"/>
  <c r="T742"/>
  <c r="R742"/>
  <c r="P742"/>
  <c r="BI736"/>
  <c r="BH736"/>
  <c r="BG736"/>
  <c r="BF736"/>
  <c r="T736"/>
  <c r="R736"/>
  <c r="P736"/>
  <c r="BI734"/>
  <c r="BH734"/>
  <c r="BG734"/>
  <c r="BF734"/>
  <c r="T734"/>
  <c r="R734"/>
  <c r="P734"/>
  <c r="BI728"/>
  <c r="BH728"/>
  <c r="BG728"/>
  <c r="BF728"/>
  <c r="T728"/>
  <c r="R728"/>
  <c r="P728"/>
  <c r="BI722"/>
  <c r="BH722"/>
  <c r="BG722"/>
  <c r="BF722"/>
  <c r="T722"/>
  <c r="R722"/>
  <c r="P722"/>
  <c r="BI717"/>
  <c r="BH717"/>
  <c r="BG717"/>
  <c r="BF717"/>
  <c r="T717"/>
  <c r="R717"/>
  <c r="P717"/>
  <c r="BI711"/>
  <c r="BH711"/>
  <c r="BG711"/>
  <c r="BF711"/>
  <c r="T711"/>
  <c r="R711"/>
  <c r="P711"/>
  <c r="BI706"/>
  <c r="BH706"/>
  <c r="BG706"/>
  <c r="BF706"/>
  <c r="T706"/>
  <c r="R706"/>
  <c r="P706"/>
  <c r="BI701"/>
  <c r="BH701"/>
  <c r="BG701"/>
  <c r="BF701"/>
  <c r="T701"/>
  <c r="R701"/>
  <c r="P701"/>
  <c r="BI695"/>
  <c r="BH695"/>
  <c r="BG695"/>
  <c r="BF695"/>
  <c r="T695"/>
  <c r="R695"/>
  <c r="P695"/>
  <c r="BI690"/>
  <c r="BH690"/>
  <c r="BG690"/>
  <c r="BF690"/>
  <c r="T690"/>
  <c r="R690"/>
  <c r="P690"/>
  <c r="BI686"/>
  <c r="BH686"/>
  <c r="BG686"/>
  <c r="BF686"/>
  <c r="T686"/>
  <c r="R686"/>
  <c r="P686"/>
  <c r="BI683"/>
  <c r="BH683"/>
  <c r="BG683"/>
  <c r="BF683"/>
  <c r="T683"/>
  <c r="R683"/>
  <c r="P683"/>
  <c r="BI676"/>
  <c r="BH676"/>
  <c r="BG676"/>
  <c r="BF676"/>
  <c r="T676"/>
  <c r="R676"/>
  <c r="P676"/>
  <c r="BI672"/>
  <c r="BH672"/>
  <c r="BG672"/>
  <c r="BF672"/>
  <c r="T672"/>
  <c r="R672"/>
  <c r="P672"/>
  <c r="BI669"/>
  <c r="BH669"/>
  <c r="BG669"/>
  <c r="BF669"/>
  <c r="T669"/>
  <c r="R669"/>
  <c r="P669"/>
  <c r="BI665"/>
  <c r="BH665"/>
  <c r="BG665"/>
  <c r="BF665"/>
  <c r="T665"/>
  <c r="R665"/>
  <c r="P665"/>
  <c r="BI655"/>
  <c r="BH655"/>
  <c r="BG655"/>
  <c r="BF655"/>
  <c r="T655"/>
  <c r="R655"/>
  <c r="P655"/>
  <c r="BI649"/>
  <c r="BH649"/>
  <c r="BG649"/>
  <c r="BF649"/>
  <c r="T649"/>
  <c r="R649"/>
  <c r="P649"/>
  <c r="BI643"/>
  <c r="BH643"/>
  <c r="BG643"/>
  <c r="BF643"/>
  <c r="T643"/>
  <c r="R643"/>
  <c r="P643"/>
  <c r="BI639"/>
  <c r="BH639"/>
  <c r="BG639"/>
  <c r="BF639"/>
  <c r="T639"/>
  <c r="R639"/>
  <c r="P639"/>
  <c r="BI629"/>
  <c r="BH629"/>
  <c r="BG629"/>
  <c r="BF629"/>
  <c r="T629"/>
  <c r="R629"/>
  <c r="P629"/>
  <c r="BI621"/>
  <c r="BH621"/>
  <c r="BG621"/>
  <c r="BF621"/>
  <c r="T621"/>
  <c r="R621"/>
  <c r="P621"/>
  <c r="BI617"/>
  <c r="BH617"/>
  <c r="BG617"/>
  <c r="BF617"/>
  <c r="T617"/>
  <c r="R617"/>
  <c r="P617"/>
  <c r="BI614"/>
  <c r="BH614"/>
  <c r="BG614"/>
  <c r="BF614"/>
  <c r="T614"/>
  <c r="R614"/>
  <c r="P614"/>
  <c r="BI607"/>
  <c r="BH607"/>
  <c r="BG607"/>
  <c r="BF607"/>
  <c r="T607"/>
  <c r="R607"/>
  <c r="P607"/>
  <c r="BI600"/>
  <c r="BH600"/>
  <c r="BG600"/>
  <c r="BF600"/>
  <c r="T600"/>
  <c r="R600"/>
  <c r="P600"/>
  <c r="BI594"/>
  <c r="BH594"/>
  <c r="BG594"/>
  <c r="BF594"/>
  <c r="T594"/>
  <c r="R594"/>
  <c r="P594"/>
  <c r="BI587"/>
  <c r="BH587"/>
  <c r="BG587"/>
  <c r="BF587"/>
  <c r="T587"/>
  <c r="R587"/>
  <c r="P587"/>
  <c r="BI581"/>
  <c r="BH581"/>
  <c r="BG581"/>
  <c r="BF581"/>
  <c r="T581"/>
  <c r="R581"/>
  <c r="P581"/>
  <c r="BI575"/>
  <c r="BH575"/>
  <c r="BG575"/>
  <c r="BF575"/>
  <c r="T575"/>
  <c r="R575"/>
  <c r="P575"/>
  <c r="BI568"/>
  <c r="BH568"/>
  <c r="BG568"/>
  <c r="BF568"/>
  <c r="T568"/>
  <c r="R568"/>
  <c r="P568"/>
  <c r="BI563"/>
  <c r="BH563"/>
  <c r="BG563"/>
  <c r="BF563"/>
  <c r="T563"/>
  <c r="T562"/>
  <c r="R563"/>
  <c r="R562"/>
  <c r="P563"/>
  <c r="P562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42"/>
  <c r="BH542"/>
  <c r="BG542"/>
  <c r="BF542"/>
  <c r="T542"/>
  <c r="R542"/>
  <c r="P542"/>
  <c r="BI537"/>
  <c r="BH537"/>
  <c r="BG537"/>
  <c r="BF537"/>
  <c r="T537"/>
  <c r="R537"/>
  <c r="P537"/>
  <c r="BI532"/>
  <c r="BH532"/>
  <c r="BG532"/>
  <c r="BF532"/>
  <c r="T532"/>
  <c r="R532"/>
  <c r="P532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6"/>
  <c r="BH516"/>
  <c r="BG516"/>
  <c r="BF516"/>
  <c r="T516"/>
  <c r="R516"/>
  <c r="P516"/>
  <c r="BI511"/>
  <c r="BH511"/>
  <c r="BG511"/>
  <c r="BF511"/>
  <c r="T511"/>
  <c r="R511"/>
  <c r="P511"/>
  <c r="BI504"/>
  <c r="BH504"/>
  <c r="BG504"/>
  <c r="BF504"/>
  <c r="T504"/>
  <c r="R504"/>
  <c r="P504"/>
  <c r="BI498"/>
  <c r="BH498"/>
  <c r="BG498"/>
  <c r="BF498"/>
  <c r="T498"/>
  <c r="R498"/>
  <c r="P498"/>
  <c r="BI492"/>
  <c r="BH492"/>
  <c r="BG492"/>
  <c r="BF492"/>
  <c r="T492"/>
  <c r="R492"/>
  <c r="P492"/>
  <c r="BI486"/>
  <c r="BH486"/>
  <c r="BG486"/>
  <c r="BF486"/>
  <c r="T486"/>
  <c r="R486"/>
  <c r="P486"/>
  <c r="BI480"/>
  <c r="BH480"/>
  <c r="BG480"/>
  <c r="BF480"/>
  <c r="T480"/>
  <c r="R480"/>
  <c r="P480"/>
  <c r="BI474"/>
  <c r="BH474"/>
  <c r="BG474"/>
  <c r="BF474"/>
  <c r="T474"/>
  <c r="R474"/>
  <c r="P474"/>
  <c r="BI467"/>
  <c r="BH467"/>
  <c r="BG467"/>
  <c r="BF467"/>
  <c r="T467"/>
  <c r="R467"/>
  <c r="P467"/>
  <c r="BI460"/>
  <c r="BH460"/>
  <c r="BG460"/>
  <c r="BF460"/>
  <c r="T460"/>
  <c r="R460"/>
  <c r="P460"/>
  <c r="BI454"/>
  <c r="BH454"/>
  <c r="BG454"/>
  <c r="BF454"/>
  <c r="T454"/>
  <c r="R454"/>
  <c r="P454"/>
  <c r="BI446"/>
  <c r="BH446"/>
  <c r="BG446"/>
  <c r="BF446"/>
  <c r="T446"/>
  <c r="R446"/>
  <c r="P446"/>
  <c r="BI437"/>
  <c r="BH437"/>
  <c r="BG437"/>
  <c r="BF437"/>
  <c r="T437"/>
  <c r="R437"/>
  <c r="P437"/>
  <c r="BI431"/>
  <c r="BH431"/>
  <c r="BG431"/>
  <c r="BF431"/>
  <c r="T431"/>
  <c r="R431"/>
  <c r="P431"/>
  <c r="BI426"/>
  <c r="BH426"/>
  <c r="BG426"/>
  <c r="BF426"/>
  <c r="T426"/>
  <c r="R426"/>
  <c r="P426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4"/>
  <c r="BH404"/>
  <c r="BG404"/>
  <c r="BF404"/>
  <c r="T404"/>
  <c r="R404"/>
  <c r="P404"/>
  <c r="BI397"/>
  <c r="BH397"/>
  <c r="BG397"/>
  <c r="BF397"/>
  <c r="T397"/>
  <c r="R397"/>
  <c r="P397"/>
  <c r="BI390"/>
  <c r="BH390"/>
  <c r="BG390"/>
  <c r="BF390"/>
  <c r="T390"/>
  <c r="R390"/>
  <c r="P390"/>
  <c r="BI383"/>
  <c r="BH383"/>
  <c r="BG383"/>
  <c r="BF383"/>
  <c r="T383"/>
  <c r="R383"/>
  <c r="P383"/>
  <c r="BI376"/>
  <c r="BH376"/>
  <c r="BG376"/>
  <c r="BF376"/>
  <c r="T376"/>
  <c r="R376"/>
  <c r="P376"/>
  <c r="BI369"/>
  <c r="BH369"/>
  <c r="BG369"/>
  <c r="BF369"/>
  <c r="T369"/>
  <c r="R369"/>
  <c r="P369"/>
  <c r="BI362"/>
  <c r="BH362"/>
  <c r="BG362"/>
  <c r="BF362"/>
  <c r="T362"/>
  <c r="R362"/>
  <c r="P362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6"/>
  <c r="BH336"/>
  <c r="BG336"/>
  <c r="BF336"/>
  <c r="T336"/>
  <c r="R336"/>
  <c r="P336"/>
  <c r="BI332"/>
  <c r="BH332"/>
  <c r="BG332"/>
  <c r="BF332"/>
  <c r="T332"/>
  <c r="R332"/>
  <c r="P332"/>
  <c r="BI325"/>
  <c r="BH325"/>
  <c r="BG325"/>
  <c r="BF325"/>
  <c r="T325"/>
  <c r="R325"/>
  <c r="P325"/>
  <c r="BI316"/>
  <c r="BH316"/>
  <c r="BG316"/>
  <c r="BF316"/>
  <c r="T316"/>
  <c r="R316"/>
  <c r="P316"/>
  <c r="BI308"/>
  <c r="BH308"/>
  <c r="BG308"/>
  <c r="BF308"/>
  <c r="T308"/>
  <c r="R308"/>
  <c r="P308"/>
  <c r="BI296"/>
  <c r="BH296"/>
  <c r="BG296"/>
  <c r="BF296"/>
  <c r="T296"/>
  <c r="R296"/>
  <c r="P296"/>
  <c r="BI286"/>
  <c r="BH286"/>
  <c r="BG286"/>
  <c r="BF286"/>
  <c r="T286"/>
  <c r="R286"/>
  <c r="P286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57"/>
  <c r="BH257"/>
  <c r="BG257"/>
  <c r="BF257"/>
  <c r="T257"/>
  <c r="R257"/>
  <c r="P257"/>
  <c r="BI247"/>
  <c r="BH247"/>
  <c r="BG247"/>
  <c r="BF247"/>
  <c r="T247"/>
  <c r="R247"/>
  <c r="P247"/>
  <c r="BI239"/>
  <c r="BH239"/>
  <c r="BG239"/>
  <c r="BF239"/>
  <c r="T239"/>
  <c r="R239"/>
  <c r="P239"/>
  <c r="BI233"/>
  <c r="BH233"/>
  <c r="BG233"/>
  <c r="BF233"/>
  <c r="T233"/>
  <c r="R233"/>
  <c r="P233"/>
  <c r="BI226"/>
  <c r="BH226"/>
  <c r="BG226"/>
  <c r="BF226"/>
  <c r="T226"/>
  <c r="R226"/>
  <c r="P226"/>
  <c r="BI220"/>
  <c r="BH220"/>
  <c r="BG220"/>
  <c r="BF220"/>
  <c r="T220"/>
  <c r="R220"/>
  <c r="P220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T191"/>
  <c r="R199"/>
  <c r="R191"/>
  <c r="P199"/>
  <c r="P191"/>
  <c r="BI192"/>
  <c r="BH192"/>
  <c r="BG192"/>
  <c r="BF192"/>
  <c r="T192"/>
  <c r="R192"/>
  <c r="P192"/>
  <c r="BI186"/>
  <c r="BH186"/>
  <c r="BG186"/>
  <c r="BF186"/>
  <c r="T186"/>
  <c r="R186"/>
  <c r="P186"/>
  <c r="BI179"/>
  <c r="BH179"/>
  <c r="BG179"/>
  <c r="BF179"/>
  <c r="T179"/>
  <c r="R179"/>
  <c r="P179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J99"/>
  <c r="J98"/>
  <c r="F98"/>
  <c r="F96"/>
  <c r="E94"/>
  <c r="J55"/>
  <c r="J54"/>
  <c r="F54"/>
  <c r="F52"/>
  <c r="E50"/>
  <c r="J18"/>
  <c r="E18"/>
  <c r="F99"/>
  <c r="J17"/>
  <c r="J12"/>
  <c r="J96"/>
  <c r="E7"/>
  <c r="E92"/>
  <c i="2" r="J37"/>
  <c r="J36"/>
  <c i="1" r="AY55"/>
  <c i="2" r="J35"/>
  <c i="1" r="AX55"/>
  <c i="2"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2"/>
  <c r="BH122"/>
  <c r="BG122"/>
  <c r="BF122"/>
  <c r="T122"/>
  <c r="R122"/>
  <c r="P122"/>
  <c r="BI115"/>
  <c r="BH115"/>
  <c r="BG115"/>
  <c r="BF115"/>
  <c r="T115"/>
  <c r="T108"/>
  <c r="R115"/>
  <c r="R108"/>
  <c r="P115"/>
  <c r="P108"/>
  <c r="BI109"/>
  <c r="BH109"/>
  <c r="BG109"/>
  <c r="BF109"/>
  <c r="T109"/>
  <c r="R109"/>
  <c r="P109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2" r="J136"/>
  <c i="3" r="J105"/>
  <c r="J192"/>
  <c r="BK952"/>
  <c r="BK744"/>
  <c r="BK975"/>
  <c r="J978"/>
  <c i="4" r="J271"/>
  <c r="BK94"/>
  <c i="5" r="BK141"/>
  <c r="BK127"/>
  <c i="6" r="BK136"/>
  <c r="BK98"/>
  <c r="J121"/>
  <c i="7" r="BK134"/>
  <c r="BK98"/>
  <c r="J114"/>
  <c r="J140"/>
  <c i="8" r="BK190"/>
  <c r="J194"/>
  <c r="J167"/>
  <c i="9" r="BK136"/>
  <c r="J104"/>
  <c i="2" r="BK109"/>
  <c i="3" r="BK532"/>
  <c r="J753"/>
  <c r="BK655"/>
  <c r="BK607"/>
  <c r="J552"/>
  <c r="BK350"/>
  <c r="J199"/>
  <c r="BK446"/>
  <c i="4" r="J147"/>
  <c r="BK298"/>
  <c i="5" r="BK118"/>
  <c i="7" r="J136"/>
  <c i="8" r="BK95"/>
  <c r="BK105"/>
  <c i="9" r="J106"/>
  <c r="BK131"/>
  <c i="2" r="BK87"/>
  <c i="3" r="J516"/>
  <c r="J868"/>
  <c r="J167"/>
  <c r="J233"/>
  <c r="J226"/>
  <c r="BK257"/>
  <c r="J420"/>
  <c r="J643"/>
  <c r="J939"/>
  <c i="4" r="J240"/>
  <c r="BK271"/>
  <c r="BK141"/>
  <c i="5" r="BK112"/>
  <c r="J110"/>
  <c i="8" r="BK184"/>
  <c r="BK150"/>
  <c i="9" r="J144"/>
  <c i="6" r="BK230"/>
  <c i="7" r="BK128"/>
  <c r="J222"/>
  <c r="BK118"/>
  <c r="J94"/>
  <c i="8" r="J97"/>
  <c r="J125"/>
  <c i="9" r="J166"/>
  <c i="2" r="BK129"/>
  <c i="3" r="J617"/>
  <c r="BK858"/>
  <c r="J769"/>
  <c r="BK988"/>
  <c r="J308"/>
  <c r="J111"/>
  <c r="J390"/>
  <c r="BK537"/>
  <c r="J995"/>
  <c r="BK172"/>
  <c i="4" r="BK117"/>
  <c r="BK181"/>
  <c i="5" r="J125"/>
  <c r="BK146"/>
  <c i="6" r="J127"/>
  <c r="J189"/>
  <c r="BK115"/>
  <c r="J226"/>
  <c i="7" r="BK191"/>
  <c r="J216"/>
  <c r="J142"/>
  <c r="J132"/>
  <c i="8" r="J129"/>
  <c r="J119"/>
  <c r="BK156"/>
  <c i="9" r="J148"/>
  <c i="2" r="F35"/>
  <c i="3" r="J376"/>
  <c r="BK272"/>
  <c r="J1007"/>
  <c r="J706"/>
  <c i="4" r="BK133"/>
  <c r="J117"/>
  <c i="5" r="J118"/>
  <c r="BK133"/>
  <c i="6" r="BK201"/>
  <c r="BK117"/>
  <c r="J187"/>
  <c r="J218"/>
  <c i="7" r="BK187"/>
  <c r="BK132"/>
  <c r="J179"/>
  <c i="8" r="J186"/>
  <c r="BK131"/>
  <c i="9" r="J174"/>
  <c i="2" r="J122"/>
  <c i="3" r="BK850"/>
  <c r="BK547"/>
  <c r="J138"/>
  <c r="J161"/>
  <c r="J117"/>
  <c r="BK376"/>
  <c r="BK220"/>
  <c r="BK308"/>
  <c i="4" r="J121"/>
  <c r="J133"/>
  <c i="5" r="BK137"/>
  <c r="J112"/>
  <c i="6" r="BK224"/>
  <c r="BK197"/>
  <c r="BK195"/>
  <c i="7" r="J104"/>
  <c r="BK126"/>
  <c r="BK177"/>
  <c i="8" r="J150"/>
  <c r="BK127"/>
  <c r="BK205"/>
  <c i="9" r="BK100"/>
  <c r="BK94"/>
  <c r="BK126"/>
  <c i="3" r="J935"/>
  <c r="BK474"/>
  <c r="J336"/>
  <c r="BK383"/>
  <c r="BK233"/>
  <c r="BK239"/>
  <c r="BK575"/>
  <c r="J1001"/>
  <c i="4" r="BK266"/>
  <c r="J205"/>
  <c i="5" r="BK98"/>
  <c i="7" r="BK218"/>
  <c i="8" r="J173"/>
  <c r="BK165"/>
  <c r="J107"/>
  <c i="9" r="BK170"/>
  <c i="2" r="F37"/>
  <c i="3" r="J952"/>
  <c r="BK736"/>
  <c r="BK864"/>
  <c r="BK1019"/>
  <c r="J717"/>
  <c i="2" r="BK99"/>
  <c i="3" r="J525"/>
  <c r="J460"/>
  <c r="BK213"/>
  <c r="J827"/>
  <c r="BK894"/>
  <c r="BK901"/>
  <c r="J150"/>
  <c r="J742"/>
  <c i="4" r="J266"/>
  <c r="BK301"/>
  <c i="5" r="J98"/>
  <c r="BK86"/>
  <c i="6" r="J140"/>
  <c r="BK125"/>
  <c r="BK147"/>
  <c i="7" r="J195"/>
  <c r="J183"/>
  <c r="BK212"/>
  <c i="8" r="BK232"/>
  <c r="J220"/>
  <c r="J224"/>
  <c i="9" r="J142"/>
  <c r="BK102"/>
  <c r="BK129"/>
  <c i="2" r="BK132"/>
  <c i="3" r="J796"/>
  <c r="J126"/>
  <c r="BK762"/>
  <c r="BK969"/>
  <c r="BK706"/>
  <c r="J410"/>
  <c r="BK316"/>
  <c r="BK695"/>
  <c i="4" r="BK252"/>
  <c r="BK147"/>
  <c i="5" r="J131"/>
  <c r="J104"/>
  <c i="8" r="J200"/>
  <c r="J198"/>
  <c r="J163"/>
  <c i="9" r="BK82"/>
  <c r="BK116"/>
  <c i="3" r="J988"/>
  <c r="BK325"/>
  <c r="BK796"/>
  <c r="J532"/>
  <c r="BK808"/>
  <c r="BK711"/>
  <c r="BK621"/>
  <c r="J747"/>
  <c r="BK186"/>
  <c r="BK480"/>
  <c i="4" r="BK258"/>
  <c r="BK231"/>
  <c r="J298"/>
  <c i="5" r="BK102"/>
  <c r="BK154"/>
  <c r="J96"/>
  <c i="6" r="J220"/>
  <c r="J164"/>
  <c r="J172"/>
  <c r="BK191"/>
  <c i="7" r="BK168"/>
  <c r="J134"/>
  <c r="BK150"/>
  <c r="J120"/>
  <c i="8" r="J180"/>
  <c r="J188"/>
  <c r="BK192"/>
  <c i="9" r="BK168"/>
  <c r="BK110"/>
  <c i="7" r="J174"/>
  <c r="BK195"/>
  <c r="J112"/>
  <c r="J170"/>
  <c i="8" r="J117"/>
  <c r="BK117"/>
  <c r="J211"/>
  <c i="9" r="BK134"/>
  <c i="2" r="F34"/>
  <c i="3" r="BK420"/>
  <c r="BK226"/>
  <c r="BK105"/>
  <c r="J296"/>
  <c r="J480"/>
  <c r="BK701"/>
  <c r="BK161"/>
  <c r="BK690"/>
  <c i="4" r="BK144"/>
  <c r="BK287"/>
  <c i="5" r="J154"/>
  <c r="BK123"/>
  <c r="J116"/>
  <c i="6" r="BK203"/>
  <c r="BK96"/>
  <c r="BK140"/>
  <c r="BK226"/>
  <c i="7" r="J201"/>
  <c r="BK116"/>
  <c r="BK114"/>
  <c r="BK94"/>
  <c i="8" r="J182"/>
  <c r="BK216"/>
  <c r="BK97"/>
  <c i="9" r="J138"/>
  <c r="BK146"/>
  <c r="BK108"/>
  <c i="3" r="J672"/>
  <c r="J669"/>
  <c r="J415"/>
  <c r="J267"/>
  <c r="BK511"/>
  <c r="J701"/>
  <c r="J547"/>
  <c r="J991"/>
  <c r="BK164"/>
  <c i="4" r="BK110"/>
  <c r="J301"/>
  <c i="5" r="BK96"/>
  <c r="BK88"/>
  <c i="6" r="BK218"/>
  <c r="J149"/>
  <c r="J136"/>
  <c r="J181"/>
  <c i="7" r="BK153"/>
  <c r="J98"/>
  <c r="J166"/>
  <c i="8" r="BK142"/>
  <c r="BK180"/>
  <c r="BK220"/>
  <c i="9" r="J146"/>
  <c r="J85"/>
  <c i="3" r="BK734"/>
  <c r="J355"/>
  <c r="BK972"/>
  <c r="J686"/>
  <c r="BK557"/>
  <c r="BK552"/>
  <c r="J736"/>
  <c r="BK492"/>
  <c i="4" r="BK205"/>
  <c r="J234"/>
  <c i="5" r="J148"/>
  <c r="BK148"/>
  <c i="6" r="BK111"/>
  <c r="BK199"/>
  <c r="J98"/>
  <c r="BK121"/>
  <c i="7" r="BK144"/>
  <c r="J157"/>
  <c r="BK210"/>
  <c i="8" r="BK119"/>
  <c r="BK163"/>
  <c r="BK209"/>
  <c i="9" r="J140"/>
  <c r="J96"/>
  <c r="BK148"/>
  <c i="2" r="J99"/>
  <c i="3" r="J594"/>
  <c r="J901"/>
  <c r="J528"/>
  <c r="BK802"/>
  <c r="J758"/>
  <c r="BK853"/>
  <c r="BK454"/>
  <c r="BK775"/>
  <c i="4" r="BK280"/>
  <c r="BK126"/>
  <c i="5" r="J120"/>
  <c r="J102"/>
  <c i="8" r="BK144"/>
  <c r="J140"/>
  <c i="9" r="J156"/>
  <c r="J160"/>
  <c r="J152"/>
  <c i="3" r="J780"/>
  <c r="J141"/>
  <c r="J744"/>
  <c r="BK777"/>
  <c r="BK861"/>
  <c r="J790"/>
  <c r="J172"/>
  <c r="J277"/>
  <c r="J498"/>
  <c r="BK995"/>
  <c r="BK179"/>
  <c i="4" r="J102"/>
  <c r="J210"/>
  <c i="5" r="BK92"/>
  <c r="BK139"/>
  <c r="BK114"/>
  <c i="6" r="J117"/>
  <c r="J111"/>
  <c r="BK105"/>
  <c r="J154"/>
  <c r="BK222"/>
  <c i="7" r="J210"/>
  <c r="BK201"/>
  <c r="BK189"/>
  <c r="J126"/>
  <c i="8" r="BK111"/>
  <c r="BK198"/>
  <c r="J99"/>
  <c i="9" r="BK150"/>
  <c r="BK176"/>
  <c i="6" r="BK207"/>
  <c i="7" r="BK183"/>
  <c r="BK166"/>
  <c r="BK216"/>
  <c i="8" r="J156"/>
  <c r="BK196"/>
  <c r="J152"/>
  <c i="9" r="BK90"/>
  <c r="BK152"/>
  <c i="1" r="AS59"/>
  <c i="3" r="J446"/>
  <c r="J816"/>
  <c r="BK742"/>
  <c r="J728"/>
  <c r="BK753"/>
  <c r="BK111"/>
  <c r="BK747"/>
  <c i="4" r="BK151"/>
  <c r="J188"/>
  <c r="J110"/>
  <c i="5" r="BK125"/>
  <c r="J139"/>
  <c i="6" r="BK156"/>
  <c r="J162"/>
  <c r="J191"/>
  <c r="J107"/>
  <c r="BK154"/>
  <c i="7" r="J116"/>
  <c r="BK181"/>
  <c r="BK102"/>
  <c i="8" r="BK167"/>
  <c r="J144"/>
  <c r="J202"/>
  <c i="9" r="BK166"/>
  <c r="J102"/>
  <c i="2" r="BK122"/>
  <c i="3" r="BK581"/>
  <c r="J972"/>
  <c r="BK504"/>
  <c r="BK923"/>
  <c r="J975"/>
  <c r="J179"/>
  <c r="J474"/>
  <c r="J850"/>
  <c r="BK369"/>
  <c r="BK758"/>
  <c i="4" r="J294"/>
  <c r="BK217"/>
  <c r="J268"/>
  <c i="5" r="J127"/>
  <c r="BK129"/>
  <c r="BK106"/>
  <c i="6" r="BK142"/>
  <c r="J178"/>
  <c r="J224"/>
  <c r="J100"/>
  <c i="7" r="BK122"/>
  <c r="BK197"/>
  <c r="J193"/>
  <c i="8" r="BK194"/>
  <c r="BK115"/>
  <c r="BK125"/>
  <c r="J176"/>
  <c i="9" r="BK120"/>
  <c i="3" r="BK991"/>
  <c r="BK267"/>
  <c r="J563"/>
  <c r="J286"/>
  <c r="BK343"/>
  <c r="J350"/>
  <c r="J437"/>
  <c r="BK426"/>
  <c r="J802"/>
  <c i="4" r="J162"/>
  <c r="J263"/>
  <c i="5" r="J114"/>
  <c r="BK94"/>
  <c i="6" r="J158"/>
  <c r="BK134"/>
  <c r="J199"/>
  <c r="BK214"/>
  <c i="7" r="BK112"/>
  <c r="BK199"/>
  <c i="8" r="J192"/>
  <c r="J146"/>
  <c r="BK138"/>
  <c r="BK121"/>
  <c i="9" r="J110"/>
  <c r="J176"/>
  <c r="BK88"/>
  <c i="3" r="J711"/>
  <c r="BK525"/>
  <c r="BK150"/>
  <c r="J932"/>
  <c r="BK649"/>
  <c r="J905"/>
  <c r="J923"/>
  <c r="J220"/>
  <c i="4" r="BK198"/>
  <c r="BK167"/>
  <c i="5" r="J150"/>
  <c i="7" r="BK174"/>
  <c i="8" r="J127"/>
  <c r="J115"/>
  <c r="J148"/>
  <c i="9" r="J131"/>
  <c i="2" r="BK136"/>
  <c i="3" r="BK912"/>
  <c r="J426"/>
  <c r="BK629"/>
  <c r="J695"/>
  <c r="J969"/>
  <c r="BK336"/>
  <c r="BK528"/>
  <c r="J511"/>
  <c r="J775"/>
  <c r="BK1007"/>
  <c r="BK390"/>
  <c i="4" r="J126"/>
  <c r="J280"/>
  <c i="5" r="BK158"/>
  <c r="BK135"/>
  <c r="J133"/>
  <c i="6" r="J142"/>
  <c r="BK127"/>
  <c r="J183"/>
  <c r="J209"/>
  <c r="J105"/>
  <c i="7" r="BK124"/>
  <c r="BK138"/>
  <c r="J185"/>
  <c i="8" r="BK173"/>
  <c r="J131"/>
  <c r="J133"/>
  <c r="BK171"/>
  <c i="9" r="J158"/>
  <c i="6" r="BK228"/>
  <c i="7" r="BK208"/>
  <c r="BK146"/>
  <c r="BK155"/>
  <c r="BK220"/>
  <c i="8" r="J184"/>
  <c r="J213"/>
  <c r="J159"/>
  <c i="9" r="BK106"/>
  <c r="BK118"/>
  <c i="2" r="J109"/>
  <c i="3" r="J272"/>
  <c r="J587"/>
  <c r="J676"/>
  <c r="BK156"/>
  <c r="BK437"/>
  <c r="BK672"/>
  <c r="J808"/>
  <c r="BK827"/>
  <c r="J1019"/>
  <c r="J454"/>
  <c i="4" r="BK240"/>
  <c r="BK225"/>
  <c r="J144"/>
  <c i="5" r="BK90"/>
  <c r="J108"/>
  <c i="6" r="BK172"/>
  <c r="BK189"/>
  <c r="J138"/>
  <c r="J131"/>
  <c r="J123"/>
  <c i="7" r="BK142"/>
  <c r="J148"/>
  <c r="BK96"/>
  <c r="J118"/>
  <c i="8" r="BK140"/>
  <c r="BK200"/>
  <c r="BK211"/>
  <c r="BK234"/>
  <c i="9" r="J116"/>
  <c r="J88"/>
  <c r="BK158"/>
  <c i="3" r="J722"/>
  <c r="BK247"/>
  <c r="BK138"/>
  <c r="J981"/>
  <c i="6" r="BK113"/>
  <c r="J222"/>
  <c r="J174"/>
  <c i="7" r="BK170"/>
  <c r="BK140"/>
  <c r="J108"/>
  <c r="J128"/>
  <c i="8" r="J142"/>
  <c r="J216"/>
  <c i="9" r="J126"/>
  <c r="BK98"/>
  <c i="2" r="F36"/>
  <c i="3" r="BK639"/>
  <c r="J820"/>
  <c r="BK1013"/>
  <c r="J147"/>
  <c i="4" r="BK121"/>
  <c i="5" r="J84"/>
  <c i="6" r="J230"/>
  <c r="J115"/>
  <c r="BK102"/>
  <c r="BK107"/>
  <c i="7" r="BK157"/>
  <c r="BK100"/>
  <c i="8" r="BK135"/>
  <c r="J207"/>
  <c r="BK101"/>
  <c r="J228"/>
  <c i="9" r="BK85"/>
  <c r="J100"/>
  <c r="J94"/>
  <c i="2" r="J87"/>
  <c i="3" r="BK332"/>
  <c r="BK147"/>
  <c r="J894"/>
  <c r="J845"/>
  <c r="BK927"/>
  <c r="BK686"/>
  <c r="J1013"/>
  <c r="BK141"/>
  <c i="4" r="BK246"/>
  <c i="5" r="J141"/>
  <c r="J137"/>
  <c i="7" r="J102"/>
  <c i="8" r="J222"/>
  <c r="J190"/>
  <c i="9" r="BK138"/>
  <c r="BK92"/>
  <c i="2" r="BK105"/>
  <c i="3" r="BK665"/>
  <c r="J537"/>
  <c r="BK617"/>
  <c r="J132"/>
  <c r="J841"/>
  <c r="BK981"/>
  <c r="BK117"/>
  <c r="BK415"/>
  <c r="J649"/>
  <c i="4" r="J283"/>
  <c r="J151"/>
  <c r="BK174"/>
  <c r="BK234"/>
  <c i="5" r="J152"/>
  <c r="J123"/>
  <c r="J156"/>
  <c i="6" r="BK174"/>
  <c r="BK131"/>
  <c r="J129"/>
  <c r="J147"/>
  <c r="J102"/>
  <c r="BK144"/>
  <c i="7" r="J220"/>
  <c r="BK104"/>
  <c r="J206"/>
  <c r="J168"/>
  <c i="8" r="J226"/>
  <c r="BK129"/>
  <c r="BK169"/>
  <c r="J232"/>
  <c i="9" r="BK114"/>
  <c r="J114"/>
  <c r="J98"/>
  <c i="6" r="BK149"/>
  <c i="7" r="J144"/>
  <c r="J189"/>
  <c r="J197"/>
  <c r="BK179"/>
  <c i="8" r="BK202"/>
  <c r="BK161"/>
  <c r="J109"/>
  <c r="J121"/>
  <c r="J234"/>
  <c i="9" r="BK144"/>
  <c r="J154"/>
  <c r="J162"/>
  <c i="2" r="J115"/>
  <c i="3" r="J690"/>
  <c r="J486"/>
  <c r="J239"/>
  <c r="J655"/>
  <c r="BK199"/>
  <c r="J332"/>
  <c r="BK868"/>
  <c r="J467"/>
  <c r="BK834"/>
  <c r="BK498"/>
  <c r="J581"/>
  <c r="J343"/>
  <c r="BK431"/>
  <c r="J887"/>
  <c r="J614"/>
  <c i="4" r="BK268"/>
  <c r="J203"/>
  <c r="J217"/>
  <c r="J198"/>
  <c i="5" r="BK150"/>
  <c r="J143"/>
  <c r="J86"/>
  <c i="6" r="J185"/>
  <c r="BK216"/>
  <c r="BK119"/>
  <c r="BK166"/>
  <c r="J176"/>
  <c r="J201"/>
  <c r="BK187"/>
  <c r="J193"/>
  <c i="7" r="BK120"/>
  <c r="BK172"/>
  <c r="J150"/>
  <c r="J212"/>
  <c r="J138"/>
  <c i="8" r="BK222"/>
  <c r="BK152"/>
  <c r="J113"/>
  <c r="J101"/>
  <c r="BK224"/>
  <c r="J161"/>
  <c i="9" r="BK122"/>
  <c r="BK142"/>
  <c r="J164"/>
  <c i="2" r="J105"/>
  <c i="3" r="BK939"/>
  <c r="J504"/>
  <c r="BK880"/>
  <c r="BK600"/>
  <c r="BK728"/>
  <c r="BK277"/>
  <c r="J575"/>
  <c r="BK887"/>
  <c r="J734"/>
  <c r="BK978"/>
  <c r="BK397"/>
  <c r="BK769"/>
  <c r="J1025"/>
  <c r="BK905"/>
  <c r="J383"/>
  <c i="4" r="J195"/>
  <c r="J213"/>
  <c r="BK213"/>
  <c r="J156"/>
  <c i="5" r="J129"/>
  <c r="J158"/>
  <c i="6" r="J207"/>
  <c r="J211"/>
  <c r="J119"/>
  <c r="BK193"/>
  <c r="J113"/>
  <c r="BK138"/>
  <c i="7" r="J204"/>
  <c r="BK193"/>
  <c r="BK163"/>
  <c r="J187"/>
  <c r="J218"/>
  <c i="8" r="BK218"/>
  <c r="J165"/>
  <c r="BK113"/>
  <c r="BK103"/>
  <c r="BK109"/>
  <c i="9" r="J134"/>
  <c r="BK156"/>
  <c i="3" r="J607"/>
  <c r="BK722"/>
  <c r="J404"/>
  <c r="BK522"/>
  <c r="J492"/>
  <c r="BK206"/>
  <c r="J621"/>
  <c r="J861"/>
  <c i="4" r="J174"/>
  <c r="BK203"/>
  <c i="5" r="BK100"/>
  <c r="J106"/>
  <c i="6" r="J195"/>
  <c r="BK158"/>
  <c r="BK164"/>
  <c r="BK176"/>
  <c i="7" r="BK204"/>
  <c r="BK206"/>
  <c r="BK106"/>
  <c i="8" r="J169"/>
  <c r="J111"/>
  <c r="BK230"/>
  <c i="9" r="BK140"/>
  <c r="J124"/>
  <c r="BK164"/>
  <c i="2" r="J34"/>
  <c i="3" r="J542"/>
  <c r="J784"/>
  <c r="BK845"/>
  <c i="4" r="BK275"/>
  <c r="BK195"/>
  <c r="J225"/>
  <c i="5" r="BK108"/>
  <c i="7" r="BK108"/>
  <c i="8" r="J218"/>
  <c r="BK186"/>
  <c r="BK178"/>
  <c i="9" r="J168"/>
  <c i="2" r="J132"/>
  <c i="3" r="BK717"/>
  <c r="BK486"/>
  <c r="J316"/>
  <c r="BK614"/>
  <c r="BK467"/>
  <c r="BK362"/>
  <c r="BK568"/>
  <c r="J853"/>
  <c r="J156"/>
  <c i="4" r="J231"/>
  <c r="BK210"/>
  <c i="5" r="J135"/>
  <c r="BK104"/>
  <c r="J90"/>
  <c i="6" r="J205"/>
  <c r="BK168"/>
  <c r="J214"/>
  <c r="BK123"/>
  <c r="J125"/>
  <c i="7" r="J124"/>
  <c r="J172"/>
  <c r="J214"/>
  <c r="BK159"/>
  <c i="8" r="BK207"/>
  <c r="BK107"/>
  <c r="J95"/>
  <c r="J123"/>
  <c i="9" r="BK154"/>
  <c r="BK160"/>
  <c i="6" r="BK100"/>
  <c i="7" r="J155"/>
  <c r="J191"/>
  <c r="J161"/>
  <c i="8" r="J138"/>
  <c r="BK226"/>
  <c i="9" r="J136"/>
  <c r="BK112"/>
  <c i="2" r="BK93"/>
  <c i="3" r="J568"/>
  <c r="J965"/>
  <c r="BK516"/>
  <c r="J557"/>
  <c r="BK676"/>
  <c r="J777"/>
  <c r="J880"/>
  <c r="J186"/>
  <c r="BK355"/>
  <c r="BK816"/>
  <c r="BK126"/>
  <c i="4" r="BK294"/>
  <c r="J181"/>
  <c i="5" r="BK110"/>
  <c r="BK120"/>
  <c r="J100"/>
  <c i="6" r="BK185"/>
  <c r="BK220"/>
  <c r="J156"/>
  <c r="J160"/>
  <c i="7" r="BK214"/>
  <c r="BK110"/>
  <c r="J208"/>
  <c i="8" r="BK99"/>
  <c r="BK182"/>
  <c r="J196"/>
  <c i="9" r="BK162"/>
  <c r="J92"/>
  <c i="2" r="J93"/>
  <c i="3" r="BK296"/>
  <c r="BK286"/>
  <c r="J206"/>
  <c r="BK410"/>
  <c r="BK587"/>
  <c r="BK563"/>
  <c r="J683"/>
  <c r="J834"/>
  <c i="4" r="BK263"/>
  <c r="J258"/>
  <c i="5" r="BK152"/>
  <c r="BK116"/>
  <c i="6" r="BK181"/>
  <c r="J228"/>
  <c r="BK160"/>
  <c r="J134"/>
  <c i="7" r="J96"/>
  <c r="BK185"/>
  <c r="J122"/>
  <c i="8" r="J230"/>
  <c r="BK176"/>
  <c i="9" r="BK174"/>
  <c r="J150"/>
  <c i="3" r="J864"/>
  <c r="J927"/>
  <c r="BK683"/>
  <c r="BK830"/>
  <c r="J912"/>
  <c r="BK820"/>
  <c r="J522"/>
  <c r="J665"/>
  <c i="4" r="J246"/>
  <c r="J252"/>
  <c i="5" r="BK156"/>
  <c i="6" r="J197"/>
  <c r="BK183"/>
  <c r="J166"/>
  <c r="BK162"/>
  <c i="7" r="BK148"/>
  <c r="BK161"/>
  <c r="J153"/>
  <c i="8" r="J209"/>
  <c r="BK148"/>
  <c r="J135"/>
  <c i="9" r="J112"/>
  <c r="J108"/>
  <c r="BK104"/>
  <c i="2" r="J129"/>
  <c i="3" r="J639"/>
  <c r="J257"/>
  <c r="J362"/>
  <c r="BK404"/>
  <c r="BK167"/>
  <c r="BK1025"/>
  <c r="J600"/>
  <c i="4" r="BK162"/>
  <c r="J275"/>
  <c i="5" r="J94"/>
  <c r="BK143"/>
  <c i="8" r="BK133"/>
  <c r="J171"/>
  <c r="J205"/>
  <c i="9" r="J170"/>
  <c r="J118"/>
  <c i="2" r="BK115"/>
  <c i="3" r="BK542"/>
  <c r="BK932"/>
  <c r="J325"/>
  <c r="J164"/>
  <c r="BK460"/>
  <c r="BK643"/>
  <c r="J858"/>
  <c r="J919"/>
  <c r="J247"/>
  <c r="BK784"/>
  <c i="4" r="J167"/>
  <c r="J141"/>
  <c r="BK102"/>
  <c i="5" r="J146"/>
  <c r="J92"/>
  <c i="6" r="BK205"/>
  <c r="J168"/>
  <c r="J203"/>
  <c r="J216"/>
  <c r="BK170"/>
  <c i="7" r="J177"/>
  <c r="J163"/>
  <c r="J106"/>
  <c r="J100"/>
  <c i="8" r="BK154"/>
  <c r="J105"/>
  <c i="9" r="BK96"/>
  <c r="J129"/>
  <c i="6" r="BK178"/>
  <c i="7" r="J110"/>
  <c r="BK130"/>
  <c r="J130"/>
  <c i="8" r="BK228"/>
  <c r="J178"/>
  <c i="9" r="J172"/>
  <c r="BK172"/>
  <c r="J82"/>
  <c i="3" r="J762"/>
  <c r="J397"/>
  <c r="BK780"/>
  <c r="BK132"/>
  <c r="BK965"/>
  <c r="BK919"/>
  <c r="BK192"/>
  <c r="J431"/>
  <c r="BK669"/>
  <c r="BK1001"/>
  <c r="J369"/>
  <c i="4" r="BK188"/>
  <c r="BK283"/>
  <c r="J287"/>
  <c i="5" r="BK84"/>
  <c r="BK131"/>
  <c i="6" r="BK209"/>
  <c r="J96"/>
  <c r="BK109"/>
  <c r="J170"/>
  <c r="J144"/>
  <c r="J109"/>
  <c i="7" r="J159"/>
  <c r="J181"/>
  <c r="J199"/>
  <c i="8" r="BK188"/>
  <c r="J154"/>
  <c r="BK159"/>
  <c r="J103"/>
  <c i="9" r="J90"/>
  <c r="J122"/>
  <c i="3" r="BK790"/>
  <c r="J830"/>
  <c r="BK594"/>
  <c r="BK813"/>
  <c r="J813"/>
  <c r="BK841"/>
  <c r="BK935"/>
  <c r="J213"/>
  <c r="J629"/>
  <c i="4" r="J94"/>
  <c r="BK156"/>
  <c i="5" r="J88"/>
  <c i="6" r="BK129"/>
  <c r="J152"/>
  <c r="BK152"/>
  <c r="BK211"/>
  <c i="7" r="J146"/>
  <c r="BK136"/>
  <c r="BK222"/>
  <c i="8" r="BK123"/>
  <c r="BK213"/>
  <c r="BK146"/>
  <c i="9" r="BK124"/>
  <c r="J120"/>
  <c i="3" l="1" r="R104"/>
  <c r="R246"/>
  <c r="R403"/>
  <c r="BK521"/>
  <c r="J521"/>
  <c r="J66"/>
  <c r="BK567"/>
  <c r="R620"/>
  <c r="BK675"/>
  <c r="J675"/>
  <c r="J71"/>
  <c r="P689"/>
  <c r="R700"/>
  <c r="BK716"/>
  <c r="J716"/>
  <c r="J74"/>
  <c r="BK727"/>
  <c r="J727"/>
  <c r="J75"/>
  <c r="BK746"/>
  <c r="J746"/>
  <c r="J76"/>
  <c r="R746"/>
  <c r="T761"/>
  <c r="R783"/>
  <c r="BK867"/>
  <c r="J867"/>
  <c r="J80"/>
  <c r="R938"/>
  <c r="P994"/>
  <c i="4" r="R109"/>
  <c r="R120"/>
  <c r="T140"/>
  <c r="R166"/>
  <c r="BK216"/>
  <c r="J216"/>
  <c r="J69"/>
  <c r="P274"/>
  <c r="P286"/>
  <c i="5" r="R83"/>
  <c r="R122"/>
  <c r="P145"/>
  <c i="6" r="R95"/>
  <c r="T104"/>
  <c r="BK151"/>
  <c r="J151"/>
  <c r="J69"/>
  <c r="R180"/>
  <c r="P213"/>
  <c i="7" r="P93"/>
  <c r="P165"/>
  <c r="BK203"/>
  <c r="J203"/>
  <c r="J69"/>
  <c i="8" r="P94"/>
  <c r="BK175"/>
  <c r="J175"/>
  <c r="J68"/>
  <c i="2" r="P86"/>
  <c i="3" r="BK104"/>
  <c r="J104"/>
  <c r="J61"/>
  <c r="P246"/>
  <c r="T403"/>
  <c r="P567"/>
  <c r="T620"/>
  <c r="BK689"/>
  <c r="J689"/>
  <c r="J72"/>
  <c r="T689"/>
  <c r="T716"/>
  <c r="P819"/>
  <c r="R867"/>
  <c r="T938"/>
  <c i="4" r="T109"/>
  <c r="BK140"/>
  <c r="J140"/>
  <c r="J65"/>
  <c r="P166"/>
  <c r="T216"/>
  <c r="BK286"/>
  <c r="J286"/>
  <c r="J71"/>
  <c i="5" r="P83"/>
  <c r="T122"/>
  <c i="6" r="BK95"/>
  <c r="J95"/>
  <c r="J65"/>
  <c r="R104"/>
  <c r="R133"/>
  <c r="P146"/>
  <c r="R151"/>
  <c r="T180"/>
  <c i="7" r="R93"/>
  <c r="P176"/>
  <c i="8" r="R94"/>
  <c r="R158"/>
  <c i="7" r="P152"/>
  <c r="R165"/>
  <c r="T203"/>
  <c i="8" r="T94"/>
  <c r="P158"/>
  <c r="P204"/>
  <c i="7" r="T93"/>
  <c r="BK165"/>
  <c r="J165"/>
  <c r="J67"/>
  <c r="P203"/>
  <c i="8" r="BK158"/>
  <c r="J158"/>
  <c r="J67"/>
  <c i="2" r="BK86"/>
  <c r="BK121"/>
  <c r="J121"/>
  <c r="J63"/>
  <c r="T121"/>
  <c i="3" r="BK246"/>
  <c r="J246"/>
  <c r="J64"/>
  <c r="P403"/>
  <c r="P521"/>
  <c r="R567"/>
  <c r="P620"/>
  <c r="P675"/>
  <c r="R689"/>
  <c r="T700"/>
  <c r="P727"/>
  <c r="P746"/>
  <c r="BK761"/>
  <c r="J761"/>
  <c r="J77"/>
  <c r="BK783"/>
  <c r="J783"/>
  <c r="J78"/>
  <c r="BK819"/>
  <c r="J819"/>
  <c r="J79"/>
  <c r="P867"/>
  <c r="P938"/>
  <c r="BK994"/>
  <c r="J994"/>
  <c r="J82"/>
  <c i="4" r="BK109"/>
  <c r="J109"/>
  <c r="J63"/>
  <c r="BK120"/>
  <c r="J120"/>
  <c r="J64"/>
  <c r="P140"/>
  <c r="R216"/>
  <c r="R286"/>
  <c i="5" r="BK122"/>
  <c r="J122"/>
  <c r="J61"/>
  <c r="T145"/>
  <c i="6" r="P104"/>
  <c r="T133"/>
  <c r="R146"/>
  <c r="T151"/>
  <c r="T213"/>
  <c i="7" r="T152"/>
  <c r="BK176"/>
  <c r="J176"/>
  <c r="J68"/>
  <c i="8" r="BK137"/>
  <c r="J137"/>
  <c r="J66"/>
  <c r="T158"/>
  <c r="BK204"/>
  <c r="J204"/>
  <c r="J69"/>
  <c i="9" r="BK81"/>
  <c r="BK80"/>
  <c r="J80"/>
  <c r="J59"/>
  <c i="7" r="BK152"/>
  <c r="J152"/>
  <c r="J66"/>
  <c r="R176"/>
  <c i="8" r="BK94"/>
  <c r="J94"/>
  <c r="J65"/>
  <c r="P137"/>
  <c r="R175"/>
  <c r="R204"/>
  <c r="BK215"/>
  <c r="J215"/>
  <c r="J70"/>
  <c r="P215"/>
  <c r="R215"/>
  <c r="T215"/>
  <c i="9" r="P81"/>
  <c r="P80"/>
  <c i="1" r="AU63"/>
  <c i="2" r="T86"/>
  <c r="T85"/>
  <c r="T84"/>
  <c r="P121"/>
  <c i="3" r="T104"/>
  <c r="P205"/>
  <c r="T205"/>
  <c r="BK403"/>
  <c r="J403"/>
  <c r="J65"/>
  <c r="R521"/>
  <c r="BK620"/>
  <c r="J620"/>
  <c r="J70"/>
  <c r="R675"/>
  <c r="BK700"/>
  <c r="J700"/>
  <c r="J73"/>
  <c r="P716"/>
  <c r="T727"/>
  <c r="T746"/>
  <c r="R761"/>
  <c r="P783"/>
  <c r="R819"/>
  <c r="T867"/>
  <c r="R994"/>
  <c i="4" r="P109"/>
  <c r="P120"/>
  <c r="R140"/>
  <c r="P216"/>
  <c r="R274"/>
  <c r="T274"/>
  <c i="5" r="T83"/>
  <c r="T82"/>
  <c r="BK145"/>
  <c r="J145"/>
  <c r="J62"/>
  <c i="6" r="BK104"/>
  <c r="P133"/>
  <c r="BK146"/>
  <c r="J146"/>
  <c r="J68"/>
  <c r="T146"/>
  <c r="BK180"/>
  <c r="J180"/>
  <c r="J70"/>
  <c r="R213"/>
  <c i="7" r="R152"/>
  <c r="T176"/>
  <c i="8" r="T137"/>
  <c r="T175"/>
  <c i="9" r="R81"/>
  <c r="R80"/>
  <c i="2" r="R86"/>
  <c r="R85"/>
  <c r="R84"/>
  <c r="R121"/>
  <c i="3" r="P104"/>
  <c r="P103"/>
  <c r="BK205"/>
  <c r="J205"/>
  <c r="J63"/>
  <c r="R205"/>
  <c r="T246"/>
  <c r="T521"/>
  <c r="T567"/>
  <c r="T675"/>
  <c r="P700"/>
  <c r="R716"/>
  <c r="R727"/>
  <c r="P761"/>
  <c r="T783"/>
  <c r="T819"/>
  <c r="BK938"/>
  <c r="J938"/>
  <c r="J81"/>
  <c r="T994"/>
  <c i="4" r="T120"/>
  <c r="BK166"/>
  <c r="T166"/>
  <c r="T165"/>
  <c r="BK274"/>
  <c r="J274"/>
  <c r="J70"/>
  <c r="T286"/>
  <c i="5" r="BK83"/>
  <c r="J83"/>
  <c r="J60"/>
  <c r="P122"/>
  <c r="R145"/>
  <c i="6" r="P95"/>
  <c r="T95"/>
  <c r="BK133"/>
  <c r="J133"/>
  <c r="J67"/>
  <c r="P151"/>
  <c r="P180"/>
  <c r="BK213"/>
  <c r="J213"/>
  <c r="J71"/>
  <c i="7" r="BK93"/>
  <c r="J93"/>
  <c r="J65"/>
  <c r="T165"/>
  <c r="R203"/>
  <c i="8" r="R137"/>
  <c r="P175"/>
  <c r="T204"/>
  <c i="9" r="T81"/>
  <c r="T80"/>
  <c i="2" r="BK135"/>
  <c r="J135"/>
  <c r="J64"/>
  <c r="BK108"/>
  <c r="J108"/>
  <c r="J62"/>
  <c i="3" r="BK191"/>
  <c r="J191"/>
  <c r="J62"/>
  <c i="4" r="BK161"/>
  <c r="J161"/>
  <c r="J66"/>
  <c r="BK101"/>
  <c r="J101"/>
  <c r="J62"/>
  <c i="3" r="BK562"/>
  <c r="J562"/>
  <c r="J67"/>
  <c i="4" r="BK93"/>
  <c r="BK92"/>
  <c r="J92"/>
  <c r="J60"/>
  <c i="8" r="BK93"/>
  <c r="BK92"/>
  <c r="J92"/>
  <c i="9" r="E70"/>
  <c r="BE85"/>
  <c r="BE102"/>
  <c r="BE104"/>
  <c r="BE118"/>
  <c r="J55"/>
  <c r="F77"/>
  <c r="BE88"/>
  <c r="BE90"/>
  <c r="BE108"/>
  <c r="BE114"/>
  <c r="BE142"/>
  <c r="BE146"/>
  <c r="BE170"/>
  <c r="BE174"/>
  <c r="F54"/>
  <c r="J74"/>
  <c r="BE106"/>
  <c r="BE116"/>
  <c r="BE122"/>
  <c r="BE124"/>
  <c r="BE126"/>
  <c r="BE144"/>
  <c r="BE162"/>
  <c r="BE164"/>
  <c r="BE166"/>
  <c r="BE168"/>
  <c r="BE94"/>
  <c r="BE96"/>
  <c r="BE98"/>
  <c r="BE100"/>
  <c r="BE138"/>
  <c r="BE140"/>
  <c r="BE154"/>
  <c r="BE156"/>
  <c r="BE158"/>
  <c r="J54"/>
  <c r="BE131"/>
  <c r="BE134"/>
  <c r="BE150"/>
  <c r="BE152"/>
  <c r="BE172"/>
  <c r="BE112"/>
  <c r="BE136"/>
  <c r="BE160"/>
  <c r="BE176"/>
  <c r="BE82"/>
  <c r="BE92"/>
  <c r="BE110"/>
  <c r="BE120"/>
  <c r="BE129"/>
  <c r="BE148"/>
  <c i="8" r="F89"/>
  <c r="BE97"/>
  <c r="BE105"/>
  <c r="BE111"/>
  <c r="BE117"/>
  <c r="BE119"/>
  <c r="BE144"/>
  <c r="BE152"/>
  <c r="BE154"/>
  <c r="BE222"/>
  <c r="BE234"/>
  <c i="7" r="BK92"/>
  <c r="BK91"/>
  <c r="J91"/>
  <c r="J63"/>
  <c i="8" r="J56"/>
  <c r="E80"/>
  <c r="BE101"/>
  <c r="BE103"/>
  <c r="BE115"/>
  <c r="BE146"/>
  <c r="BE148"/>
  <c r="BE171"/>
  <c r="BE180"/>
  <c r="BE113"/>
  <c r="BE121"/>
  <c r="BE123"/>
  <c r="BE125"/>
  <c r="BE129"/>
  <c r="BE156"/>
  <c r="BE173"/>
  <c r="BE182"/>
  <c r="BE198"/>
  <c r="BE202"/>
  <c r="BE205"/>
  <c r="BE207"/>
  <c r="BE213"/>
  <c r="BE216"/>
  <c r="BE228"/>
  <c r="J59"/>
  <c r="BE95"/>
  <c r="BE99"/>
  <c r="BE109"/>
  <c r="BE176"/>
  <c r="BE209"/>
  <c r="BE232"/>
  <c r="BE127"/>
  <c r="BE135"/>
  <c r="BE192"/>
  <c r="BE200"/>
  <c r="BE220"/>
  <c r="J58"/>
  <c r="BE131"/>
  <c r="BE133"/>
  <c r="BE140"/>
  <c r="BE142"/>
  <c r="BE150"/>
  <c r="BE186"/>
  <c r="BE188"/>
  <c r="BE190"/>
  <c r="BE211"/>
  <c r="BE218"/>
  <c r="BE224"/>
  <c r="BE226"/>
  <c r="BE230"/>
  <c r="F58"/>
  <c r="BE194"/>
  <c r="BE196"/>
  <c r="BE107"/>
  <c r="BE138"/>
  <c r="BE159"/>
  <c r="BE161"/>
  <c r="BE163"/>
  <c r="BE165"/>
  <c r="BE167"/>
  <c r="BE169"/>
  <c r="BE178"/>
  <c r="BE184"/>
  <c i="7" r="F58"/>
  <c r="BE96"/>
  <c r="BE112"/>
  <c r="BE116"/>
  <c r="BE146"/>
  <c r="BE174"/>
  <c r="BE177"/>
  <c r="BE179"/>
  <c r="BE187"/>
  <c r="BE191"/>
  <c i="6" r="J104"/>
  <c r="J66"/>
  <c i="7" r="E79"/>
  <c r="BE94"/>
  <c r="BE132"/>
  <c r="BE140"/>
  <c r="BE142"/>
  <c r="BE155"/>
  <c r="BE157"/>
  <c r="BE172"/>
  <c r="BE189"/>
  <c r="BE220"/>
  <c r="BE126"/>
  <c r="BE134"/>
  <c r="BE144"/>
  <c r="BE148"/>
  <c r="BE163"/>
  <c r="BE166"/>
  <c r="BE168"/>
  <c r="BE170"/>
  <c r="BE183"/>
  <c r="BE195"/>
  <c r="BE206"/>
  <c r="BE208"/>
  <c r="BE212"/>
  <c r="BE214"/>
  <c r="BE222"/>
  <c r="F59"/>
  <c r="BE118"/>
  <c r="BE120"/>
  <c r="BE122"/>
  <c r="BE124"/>
  <c r="BE153"/>
  <c r="BE193"/>
  <c r="BE204"/>
  <c r="J56"/>
  <c r="BE104"/>
  <c r="BE106"/>
  <c r="BE108"/>
  <c r="BE110"/>
  <c r="BE136"/>
  <c r="BE138"/>
  <c r="BE150"/>
  <c r="BE210"/>
  <c r="J58"/>
  <c r="J88"/>
  <c r="BE100"/>
  <c r="BE102"/>
  <c r="BE128"/>
  <c r="BE130"/>
  <c r="BE181"/>
  <c r="BE197"/>
  <c r="BE199"/>
  <c r="BE201"/>
  <c r="BE216"/>
  <c r="BE98"/>
  <c r="BE114"/>
  <c r="BE159"/>
  <c r="BE161"/>
  <c r="BE185"/>
  <c r="BE218"/>
  <c i="6" r="F59"/>
  <c r="J89"/>
  <c r="BE127"/>
  <c r="BE138"/>
  <c r="BE170"/>
  <c r="BE199"/>
  <c r="BE230"/>
  <c r="J59"/>
  <c r="BE111"/>
  <c r="BE113"/>
  <c r="BE115"/>
  <c r="BE117"/>
  <c r="BE129"/>
  <c r="BE176"/>
  <c r="BE201"/>
  <c r="BE203"/>
  <c r="BE205"/>
  <c r="BE220"/>
  <c i="5" r="BK82"/>
  <c r="J82"/>
  <c i="6" r="F58"/>
  <c r="J87"/>
  <c r="BE181"/>
  <c r="BE185"/>
  <c r="BE187"/>
  <c r="BE189"/>
  <c r="BE197"/>
  <c r="BE209"/>
  <c r="BE226"/>
  <c r="BE98"/>
  <c r="BE134"/>
  <c r="BE136"/>
  <c r="BE156"/>
  <c r="BE172"/>
  <c r="BE216"/>
  <c r="BE218"/>
  <c r="BE228"/>
  <c r="BE142"/>
  <c r="BE174"/>
  <c r="BE183"/>
  <c r="BE211"/>
  <c r="BE214"/>
  <c r="BE224"/>
  <c r="E81"/>
  <c r="BE144"/>
  <c r="BE154"/>
  <c r="BE158"/>
  <c r="BE164"/>
  <c r="BE178"/>
  <c r="BE191"/>
  <c r="BE195"/>
  <c r="BE100"/>
  <c r="BE125"/>
  <c r="BE152"/>
  <c r="BE160"/>
  <c r="BE162"/>
  <c r="BE207"/>
  <c r="BE222"/>
  <c r="BE96"/>
  <c r="BE102"/>
  <c r="BE105"/>
  <c r="BE107"/>
  <c r="BE109"/>
  <c r="BE119"/>
  <c r="BE121"/>
  <c r="BE123"/>
  <c r="BE131"/>
  <c r="BE140"/>
  <c r="BE147"/>
  <c r="BE149"/>
  <c r="BE166"/>
  <c r="BE168"/>
  <c r="BE193"/>
  <c i="5" r="F78"/>
  <c r="BE125"/>
  <c r="BE150"/>
  <c i="4" r="J93"/>
  <c r="J61"/>
  <c r="J166"/>
  <c r="J68"/>
  <c i="5" r="J52"/>
  <c r="J55"/>
  <c r="F79"/>
  <c r="BE92"/>
  <c r="BE94"/>
  <c r="BE96"/>
  <c r="BE98"/>
  <c r="BE129"/>
  <c r="J54"/>
  <c r="BE100"/>
  <c r="BE102"/>
  <c r="BE118"/>
  <c r="BE120"/>
  <c r="BE127"/>
  <c r="BE139"/>
  <c r="BE152"/>
  <c r="BE154"/>
  <c r="BE156"/>
  <c r="BE158"/>
  <c r="E48"/>
  <c r="BE84"/>
  <c r="BE110"/>
  <c r="BE112"/>
  <c r="BE114"/>
  <c r="BE116"/>
  <c r="BE131"/>
  <c r="BE133"/>
  <c r="BE135"/>
  <c r="BE148"/>
  <c r="BE86"/>
  <c r="BE88"/>
  <c r="BE90"/>
  <c r="BE104"/>
  <c r="BE137"/>
  <c r="BE106"/>
  <c r="BE108"/>
  <c r="BE123"/>
  <c r="BE141"/>
  <c r="BE143"/>
  <c r="BE146"/>
  <c i="3" r="BK103"/>
  <c r="J103"/>
  <c r="J60"/>
  <c i="4" r="F55"/>
  <c r="BE147"/>
  <c r="BE203"/>
  <c r="BE263"/>
  <c r="BE266"/>
  <c r="BE287"/>
  <c r="BE294"/>
  <c r="BE298"/>
  <c r="BE301"/>
  <c r="BE213"/>
  <c r="BE231"/>
  <c r="BE234"/>
  <c r="BE240"/>
  <c r="BE252"/>
  <c r="BE283"/>
  <c r="E81"/>
  <c r="BE121"/>
  <c i="3" r="J567"/>
  <c r="J69"/>
  <c i="4" r="J52"/>
  <c r="BE94"/>
  <c r="BE102"/>
  <c r="BE110"/>
  <c r="BE126"/>
  <c r="BE246"/>
  <c r="BE268"/>
  <c r="BE144"/>
  <c r="BE188"/>
  <c r="BE195"/>
  <c r="BE205"/>
  <c r="BE210"/>
  <c r="BE151"/>
  <c r="BE156"/>
  <c r="BE162"/>
  <c r="BE167"/>
  <c r="BE174"/>
  <c r="BE181"/>
  <c r="BE258"/>
  <c r="BE271"/>
  <c r="BE275"/>
  <c r="BE117"/>
  <c r="BE133"/>
  <c r="BE141"/>
  <c r="BE198"/>
  <c r="BE217"/>
  <c r="BE225"/>
  <c r="BE280"/>
  <c i="3" r="BE247"/>
  <c r="BE257"/>
  <c r="BE267"/>
  <c r="BE286"/>
  <c r="BE415"/>
  <c r="BE525"/>
  <c r="BE587"/>
  <c r="BE669"/>
  <c r="BE672"/>
  <c r="BE676"/>
  <c r="BE808"/>
  <c r="BE813"/>
  <c r="BE827"/>
  <c r="BE830"/>
  <c r="BE841"/>
  <c r="BE927"/>
  <c r="BE932"/>
  <c r="BE935"/>
  <c r="BE991"/>
  <c r="BE995"/>
  <c r="BE1001"/>
  <c r="BE1007"/>
  <c r="BE1013"/>
  <c r="BE1019"/>
  <c r="BE1025"/>
  <c r="E48"/>
  <c r="BE226"/>
  <c r="BE325"/>
  <c r="BE332"/>
  <c r="BE336"/>
  <c r="BE343"/>
  <c r="BE350"/>
  <c r="BE390"/>
  <c r="BE397"/>
  <c r="BE410"/>
  <c r="BE474"/>
  <c r="BE486"/>
  <c r="BE511"/>
  <c r="BE528"/>
  <c r="BE532"/>
  <c r="BE563"/>
  <c r="BE581"/>
  <c r="BE600"/>
  <c r="BE614"/>
  <c r="BE690"/>
  <c r="BE695"/>
  <c r="BE706"/>
  <c r="BE728"/>
  <c r="BE734"/>
  <c r="BE762"/>
  <c r="BE777"/>
  <c r="BE780"/>
  <c r="BE894"/>
  <c r="BE981"/>
  <c r="BE105"/>
  <c r="BE308"/>
  <c r="BE460"/>
  <c r="BE522"/>
  <c r="BE722"/>
  <c r="BE744"/>
  <c r="BE747"/>
  <c r="BE753"/>
  <c r="BE796"/>
  <c r="BE802"/>
  <c r="BE952"/>
  <c r="BE988"/>
  <c r="F55"/>
  <c r="BE138"/>
  <c r="BE141"/>
  <c r="BE150"/>
  <c r="BE164"/>
  <c r="BE316"/>
  <c r="BE420"/>
  <c r="BE568"/>
  <c r="BE575"/>
  <c r="BE629"/>
  <c r="BE655"/>
  <c r="BE701"/>
  <c r="BE820"/>
  <c r="BE861"/>
  <c r="BE864"/>
  <c r="BE868"/>
  <c r="BE880"/>
  <c r="BE901"/>
  <c r="BE905"/>
  <c r="BE972"/>
  <c i="2" r="J86"/>
  <c r="J61"/>
  <c i="3" r="J52"/>
  <c r="BE126"/>
  <c r="BE147"/>
  <c r="BE167"/>
  <c r="BE199"/>
  <c r="BE206"/>
  <c r="BE239"/>
  <c r="BE369"/>
  <c r="BE376"/>
  <c r="BE383"/>
  <c r="BE492"/>
  <c r="BE504"/>
  <c r="BE537"/>
  <c r="BE542"/>
  <c r="BE547"/>
  <c r="BE552"/>
  <c r="BE594"/>
  <c r="BE617"/>
  <c r="BE621"/>
  <c r="BE686"/>
  <c r="BE853"/>
  <c r="BE858"/>
  <c r="BE887"/>
  <c r="BE912"/>
  <c r="BE919"/>
  <c r="BE965"/>
  <c r="BE969"/>
  <c r="BE111"/>
  <c r="BE117"/>
  <c r="BE179"/>
  <c r="BE192"/>
  <c r="BE355"/>
  <c r="BE362"/>
  <c r="BE426"/>
  <c r="BE454"/>
  <c r="BE480"/>
  <c r="BE498"/>
  <c r="BE516"/>
  <c r="BE607"/>
  <c r="BE639"/>
  <c r="BE649"/>
  <c r="BE665"/>
  <c r="BE711"/>
  <c r="BE717"/>
  <c r="BE736"/>
  <c r="BE742"/>
  <c r="BE790"/>
  <c r="BE978"/>
  <c r="BE156"/>
  <c r="BE220"/>
  <c r="BE233"/>
  <c r="BE272"/>
  <c r="BE296"/>
  <c r="BE404"/>
  <c r="BE431"/>
  <c r="BE446"/>
  <c r="BE557"/>
  <c r="BE643"/>
  <c r="BE683"/>
  <c r="BE769"/>
  <c r="BE775"/>
  <c r="BE834"/>
  <c r="BE845"/>
  <c r="BE923"/>
  <c r="BE939"/>
  <c r="BE975"/>
  <c r="BE132"/>
  <c r="BE161"/>
  <c r="BE172"/>
  <c r="BE186"/>
  <c r="BE213"/>
  <c r="BE277"/>
  <c r="BE437"/>
  <c r="BE467"/>
  <c r="BE758"/>
  <c r="BE784"/>
  <c r="BE816"/>
  <c r="BE850"/>
  <c i="2" r="E48"/>
  <c r="J52"/>
  <c r="F55"/>
  <c r="BE87"/>
  <c r="BE93"/>
  <c r="BE99"/>
  <c r="BE105"/>
  <c r="BE109"/>
  <c r="BE115"/>
  <c r="BE122"/>
  <c r="BE129"/>
  <c r="BE132"/>
  <c r="BE136"/>
  <c i="1" r="BA55"/>
  <c r="AW55"/>
  <c r="BB55"/>
  <c r="BC55"/>
  <c r="BD55"/>
  <c i="9" r="F36"/>
  <c i="1" r="BC63"/>
  <c i="3" r="F37"/>
  <c i="1" r="BD56"/>
  <c i="6" r="F39"/>
  <c i="1" r="BD60"/>
  <c i="9" r="F35"/>
  <c i="1" r="BB63"/>
  <c i="3" r="F36"/>
  <c i="1" r="BC56"/>
  <c i="9" r="J34"/>
  <c i="1" r="AW63"/>
  <c r="AS54"/>
  <c i="7" r="F39"/>
  <c i="1" r="BD61"/>
  <c i="3" r="F34"/>
  <c i="1" r="BA56"/>
  <c i="4" r="F36"/>
  <c i="1" r="BC57"/>
  <c i="8" r="F39"/>
  <c i="1" r="BD62"/>
  <c i="5" r="F34"/>
  <c i="1" r="BA58"/>
  <c i="5" r="F36"/>
  <c i="1" r="BC58"/>
  <c i="5" r="J30"/>
  <c i="7" r="J36"/>
  <c i="1" r="AW61"/>
  <c i="9" r="F34"/>
  <c i="1" r="BA63"/>
  <c i="6" r="F38"/>
  <c i="1" r="BC60"/>
  <c i="8" r="J32"/>
  <c i="3" r="J34"/>
  <c i="1" r="AW56"/>
  <c i="4" r="J34"/>
  <c i="1" r="AW57"/>
  <c i="3" r="F35"/>
  <c i="1" r="BB56"/>
  <c i="5" r="F35"/>
  <c i="1" r="BB58"/>
  <c i="8" r="J36"/>
  <c i="1" r="AW62"/>
  <c i="8" r="F38"/>
  <c i="1" r="BC62"/>
  <c i="5" r="F37"/>
  <c i="1" r="BD58"/>
  <c i="7" r="F36"/>
  <c i="1" r="BA61"/>
  <c i="4" r="F34"/>
  <c i="1" r="BA57"/>
  <c i="4" r="F37"/>
  <c i="1" r="BD57"/>
  <c i="7" r="F37"/>
  <c i="1" r="BB61"/>
  <c i="6" r="F37"/>
  <c i="1" r="BB60"/>
  <c i="9" r="F37"/>
  <c i="1" r="BD63"/>
  <c i="8" r="F36"/>
  <c i="1" r="BA62"/>
  <c i="4" r="F35"/>
  <c i="1" r="BB57"/>
  <c i="5" r="J34"/>
  <c i="1" r="AW58"/>
  <c i="6" r="J36"/>
  <c i="1" r="AW60"/>
  <c i="8" r="F37"/>
  <c i="1" r="BB62"/>
  <c i="6" r="F36"/>
  <c i="1" r="BA60"/>
  <c i="7" r="F38"/>
  <c i="1" r="BC61"/>
  <c i="3" l="1" r="R566"/>
  <c i="6" r="P94"/>
  <c r="P93"/>
  <c i="1" r="AU60"/>
  <c i="7" r="T92"/>
  <c r="T91"/>
  <c r="R92"/>
  <c r="R91"/>
  <c i="3" r="P566"/>
  <c r="P102"/>
  <c i="1" r="AU56"/>
  <c i="7" r="P92"/>
  <c r="P91"/>
  <c i="1" r="AU61"/>
  <c i="4" r="BK165"/>
  <c r="J165"/>
  <c r="J67"/>
  <c i="6" r="BK94"/>
  <c r="BK93"/>
  <c r="J93"/>
  <c r="T94"/>
  <c r="T93"/>
  <c i="2" r="BK85"/>
  <c r="J85"/>
  <c r="J60"/>
  <c i="6" r="R94"/>
  <c r="R93"/>
  <c i="8" r="P93"/>
  <c r="P92"/>
  <c i="1" r="AU62"/>
  <c i="5" r="R82"/>
  <c i="3" r="BK566"/>
  <c r="J566"/>
  <c r="J68"/>
  <c i="4" r="P165"/>
  <c r="R165"/>
  <c r="R92"/>
  <c r="R91"/>
  <c i="3" r="T103"/>
  <c i="8" r="T93"/>
  <c r="T92"/>
  <c i="5" r="P82"/>
  <c i="1" r="AU58"/>
  <c i="2" r="P85"/>
  <c r="P84"/>
  <c i="1" r="AU55"/>
  <c i="4" r="P92"/>
  <c r="P91"/>
  <c i="1" r="AU57"/>
  <c i="8" r="R93"/>
  <c r="R92"/>
  <c i="4" r="T92"/>
  <c r="T91"/>
  <c i="3" r="T566"/>
  <c r="R103"/>
  <c r="R102"/>
  <c i="9" r="J81"/>
  <c r="J60"/>
  <c i="1" r="AG62"/>
  <c i="8" r="J63"/>
  <c r="J93"/>
  <c r="J64"/>
  <c i="7" r="J92"/>
  <c r="J64"/>
  <c i="1" r="AG58"/>
  <c i="5" r="J59"/>
  <c i="3" r="BK102"/>
  <c r="J102"/>
  <c r="J59"/>
  <c i="2" r="F33"/>
  <c i="1" r="AZ55"/>
  <c i="8" r="F35"/>
  <c i="1" r="AZ62"/>
  <c i="4" r="F33"/>
  <c i="1" r="AZ57"/>
  <c r="BD59"/>
  <c i="7" r="J35"/>
  <c i="1" r="AV61"/>
  <c r="AT61"/>
  <c i="5" r="J33"/>
  <c i="1" r="AV58"/>
  <c r="AT58"/>
  <c r="AN58"/>
  <c r="BA59"/>
  <c r="AW59"/>
  <c i="3" r="J33"/>
  <c i="1" r="AV56"/>
  <c r="AT56"/>
  <c i="6" r="J32"/>
  <c i="1" r="AG60"/>
  <c r="BB59"/>
  <c r="AX59"/>
  <c i="2" r="J33"/>
  <c i="1" r="AV55"/>
  <c r="AT55"/>
  <c i="7" r="J32"/>
  <c i="1" r="AG61"/>
  <c i="5" r="F33"/>
  <c i="1" r="AZ58"/>
  <c i="7" r="F35"/>
  <c i="1" r="AZ61"/>
  <c r="BC59"/>
  <c r="AY59"/>
  <c i="6" r="F35"/>
  <c i="1" r="AZ60"/>
  <c i="9" r="J33"/>
  <c i="1" r="AV63"/>
  <c r="AT63"/>
  <c i="9" r="F33"/>
  <c i="1" r="AZ63"/>
  <c i="6" r="J35"/>
  <c i="1" r="AV60"/>
  <c r="AT60"/>
  <c r="AN60"/>
  <c i="4" r="J33"/>
  <c i="1" r="AV57"/>
  <c r="AT57"/>
  <c i="9" r="J30"/>
  <c i="1" r="AG63"/>
  <c i="3" r="F33"/>
  <c i="1" r="AZ56"/>
  <c i="8" r="J35"/>
  <c i="1" r="AV62"/>
  <c r="AT62"/>
  <c r="AN62"/>
  <c i="3" l="1" r="T102"/>
  <c i="2" r="BK84"/>
  <c r="J84"/>
  <c i="6" r="J94"/>
  <c r="J64"/>
  <c r="J63"/>
  <c i="4" r="BK91"/>
  <c r="J91"/>
  <c i="9" r="J39"/>
  <c i="1" r="AN61"/>
  <c i="8" r="J41"/>
  <c i="7" r="J41"/>
  <c i="6" r="J41"/>
  <c i="5" r="J39"/>
  <c i="1" r="AN63"/>
  <c i="3" r="J30"/>
  <c i="1" r="AG56"/>
  <c i="2" r="J30"/>
  <c i="1" r="AG55"/>
  <c r="AU59"/>
  <c r="BD54"/>
  <c r="W33"/>
  <c r="AG59"/>
  <c r="BA54"/>
  <c r="W30"/>
  <c r="BC54"/>
  <c r="W32"/>
  <c i="4" r="J30"/>
  <c i="1" r="AG57"/>
  <c r="BB54"/>
  <c r="W31"/>
  <c r="AZ59"/>
  <c r="AV59"/>
  <c r="AT59"/>
  <c r="AN59"/>
  <c i="2" l="1" r="J39"/>
  <c i="4" r="J39"/>
  <c i="2" r="J59"/>
  <c i="4" r="J59"/>
  <c i="3" r="J39"/>
  <c i="1" r="AN56"/>
  <c r="AN55"/>
  <c r="AN57"/>
  <c r="AG54"/>
  <c r="AK26"/>
  <c r="AX54"/>
  <c r="AU54"/>
  <c r="AW54"/>
  <c r="AK30"/>
  <c r="AY54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<sst xmlns="http://schemas.openxmlformats.org/spreadsheetml/2006/main">
  <si>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</si>
  <si>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</si>
  <si>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</si>
  <si>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</si>
  <si>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</si>
  <si>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{fbc3757a-e73a-4af2-9c66-3028df71476d}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</si>
  <si>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</si>
  <si>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</si>
  <si>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</si>
  <si>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</si>
  <si>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</si>
  <si>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</si>
  <si>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</si>
  <si>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</si>
  <si>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</si>
  <si>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</si>
  <si>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</si>
  <si>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m.č.0.25 sklad v 1.p.p. budovy PCHO pro zřízení datového centra</t>
  </si>
  <si>
    <t>KSO:</t>
  </si>
  <si>
    <t/>
  </si>
  <si>
    <t>CC-CZ:</t>
  </si>
  <si>
    <t>Místo:</t>
  </si>
  <si>
    <t>Areál nemocnice ve Frýdku - Místku</t>
  </si>
  <si>
    <t>Datum:</t>
  </si>
  <si>
    <t>16. 5. 2023</t>
  </si>
  <si>
    <t>Zadavatel:</t>
  </si>
  <si>
    <t>IČ:</t>
  </si>
  <si>
    <t>Nemocnice ve Frýsku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</si>
  <si>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</si>
  <si>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</si>
  <si>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</si>
  <si>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</si>
  <si>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</si>
  <si>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</si>
  <si>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</si>
  <si>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</si>
  <si>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</si>
  <si>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</si>
  <si>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</si>
  <si>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</si>
  <si>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</si>
  <si>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</si>
  <si>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</si>
  <si>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</si>
  <si>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</si>
  <si>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</si>
  <si>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</si>
  <si>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</si>
  <si>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</si>
  <si>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</si>
  <si>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</si>
  <si>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</si>
  <si>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</si>
  <si>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</si>
  <si>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</si>
  <si>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</si>
  <si>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</si>
  <si>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</si>
  <si>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</si>
  <si>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</si>
  <si>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</si>
  <si>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</si>
  <si>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</si>
  <si>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</si>
  <si>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</si>
  <si>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</si>
  <si>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</si>
  <si>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</si>
  <si>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</si>
  <si>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</si>
  <si>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</si>
  <si>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</si>
  <si>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</si>
  <si>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</si>
  <si>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</si>
  <si>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</si>
  <si>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</si>
  <si>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</si>
  <si>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náklady</t>
  </si>
  <si>
    <t>STA</t>
  </si>
  <si>
    <t>1</t>
  </si>
  <si>
    <t>{9487a987-5848-4bc3-aa3a-3e755227b16d}</t>
  </si>
  <si>
    <t>2</t>
  </si>
  <si>
    <t>001</t>
  </si>
  <si>
    <t>Stavební část</t>
  </si>
  <si>
    <t>{6d1a5e17-e028-4c10-82b0-b147b775f06f}</t>
  </si>
  <si>
    <t>002</t>
  </si>
  <si>
    <t>Zdravotechnika</t>
  </si>
  <si>
    <t>{a420ad11-8777-4097-a958-7fb55934b243}</t>
  </si>
  <si>
    <t>003</t>
  </si>
  <si>
    <t>Stabilní hasicí zařízení</t>
  </si>
  <si>
    <t>{c81eeda9-ae7d-4f4e-8e75-782079067d20}</t>
  </si>
  <si>
    <t>004</t>
  </si>
  <si>
    <t>Elektroinstalace</t>
  </si>
  <si>
    <t>{b76098fd-942d-46e2-8966-f5fe20196740}</t>
  </si>
  <si>
    <t>004-01</t>
  </si>
  <si>
    <t>Silnoproud</t>
  </si>
  <si>
    <t>Soupis</t>
  </si>
  <si>
    <t>{8719e472-466b-4356-bfeb-6ea905f285dd}</t>
  </si>
  <si>
    <t>004-02</t>
  </si>
  <si>
    <t>Racky</t>
  </si>
  <si>
    <t>{c0b0b8a5-f5e8-461a-9c15-57cc5f3c4570}</t>
  </si>
  <si>
    <t>004-03</t>
  </si>
  <si>
    <t>Slaboproud</t>
  </si>
  <si>
    <t>{74ed87a2-fb94-4a1e-ab8f-6884a26b9125}</t>
  </si>
  <si>
    <t>005</t>
  </si>
  <si>
    <t>Vzduchotechnika, chlazení</t>
  </si>
  <si>
    <t>{f2ddd563-ee10-4098-92bd-a11525fa9dd3}</t>
  </si>
  <si>
    <t>KRYCÍ LIST SOUPISU PRACÍ</t>
  </si>
  <si>
    <t>Objekt:</t>
  </si>
  <si>
    <t>000 - Vedlejší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</si>
  <si>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</si>
  <si>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</si>
  <si>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</si>
  <si>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</si>
  <si>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</si>
  <si>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</si>
  <si>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</si>
  <si>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</si>
  <si>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</si>
  <si>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</si>
  <si>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</si>
  <si>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</si>
  <si>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</si>
  <si>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</si>
  <si>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</si>
  <si>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</si>
  <si>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</si>
  <si>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</si>
  <si>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</si>
  <si>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</si>
  <si>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</si>
  <si>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</si>
  <si>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</si>
  <si>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</si>
  <si>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</si>
  <si>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</si>
  <si>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</si>
  <si>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</si>
  <si>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</si>
  <si>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</si>
  <si>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</si>
  <si>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</si>
  <si>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2023 01</t>
  </si>
  <si>
    <t>1024</t>
  </si>
  <si>
    <t>-1452027500</t>
  </si>
  <si>
    <t>PP</t>
  </si>
  <si>
    <t>Online PSC</t>
  </si>
  <si>
    <t>https://podminky.urs.cz/item/CS_URS_2023_01/012103000</t>
  </si>
  <si>
    <t>VV</t>
  </si>
  <si>
    <t>"zaměření stávajícího stavu"</t>
  </si>
  <si>
    <t>Součet</t>
  </si>
  <si>
    <t>4</t>
  </si>
  <si>
    <t>012303000</t>
  </si>
  <si>
    <t>Geodetické práce po výstavbě</t>
  </si>
  <si>
    <t>-1853293198</t>
  </si>
  <si>
    <t>https://podminky.urs.cz/item/CS_URS_2023_01/012303000</t>
  </si>
  <si>
    <t>"zaměření skutečného stavu"</t>
  </si>
  <si>
    <t>3</t>
  </si>
  <si>
    <t>013203000</t>
  </si>
  <si>
    <t>Dokumentace stavby bez rozlišení</t>
  </si>
  <si>
    <t>-1088352972</t>
  </si>
  <si>
    <t>https://podminky.urs.cz/item/CS_URS_2023_01/013203000</t>
  </si>
  <si>
    <t>"Výrobní dodavatelská dokumentace"</t>
  </si>
  <si>
    <t>013254000</t>
  </si>
  <si>
    <t>Dokumentace skutečného provedení stavby</t>
  </si>
  <si>
    <t>642170120</t>
  </si>
  <si>
    <t>https://podminky.urs.cz/item/CS_URS_2023_01/013254000</t>
  </si>
  <si>
    <t>VRN3</t>
  </si>
  <si>
    <t>Zařízení staveniště</t>
  </si>
  <si>
    <t>030001000</t>
  </si>
  <si>
    <t>-1598614950</t>
  </si>
  <si>
    <t>https://podminky.urs.cz/item/CS_URS_2023_01/030001000</t>
  </si>
  <si>
    <t>"náklady na zařízení staveniště, spotřeby energií atd."</t>
  </si>
  <si>
    <t>6</t>
  </si>
  <si>
    <t>034002000</t>
  </si>
  <si>
    <t>Zabezpečení staveniště</t>
  </si>
  <si>
    <t>525214051</t>
  </si>
  <si>
    <t>https://podminky.urs.cz/item/CS_URS_2023_01/034002000</t>
  </si>
  <si>
    <t>"výstražné pásky, tabulky atd."</t>
  </si>
  <si>
    <t>VRN4</t>
  </si>
  <si>
    <t>Inženýrská činnost</t>
  </si>
  <si>
    <t>7</t>
  </si>
  <si>
    <t>043002000</t>
  </si>
  <si>
    <t>Zkoušky a ostatní měření</t>
  </si>
  <si>
    <t>1135817488</t>
  </si>
  <si>
    <t>https://podminky.urs.cz/item/CS_URS_2023_01/043002000</t>
  </si>
  <si>
    <t>"veškeré potřebné zkoušky, kontroly a revize potřebné pro dokončení díla"</t>
  </si>
  <si>
    <t xml:space="preserve">"revize elektro, kotvení výplní otvorů,  podkladních povrchů atd."</t>
  </si>
  <si>
    <t>8</t>
  </si>
  <si>
    <t>045203000</t>
  </si>
  <si>
    <t>Kompletační činnost</t>
  </si>
  <si>
    <t>1039258298</t>
  </si>
  <si>
    <t>https://podminky.urs.cz/item/CS_URS_2023_01/045203000</t>
  </si>
  <si>
    <t>9</t>
  </si>
  <si>
    <t>045303000</t>
  </si>
  <si>
    <t>Koordinační činnost</t>
  </si>
  <si>
    <t>306550160</t>
  </si>
  <si>
    <t>https://podminky.urs.cz/item/CS_URS_2023_01/045303000</t>
  </si>
  <si>
    <t>VRN7</t>
  </si>
  <si>
    <t>Provozní vlivy</t>
  </si>
  <si>
    <t>10</t>
  </si>
  <si>
    <t>071103000</t>
  </si>
  <si>
    <t>Provoz investora</t>
  </si>
  <si>
    <t>-1020128349</t>
  </si>
  <si>
    <t>https://podminky.urs.cz/item/CS_URS_2023_01/071103000</t>
  </si>
  <si>
    <t>001 - Stavební část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</si>
  <si>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</si>
  <si>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</si>
  <si>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</si>
  <si>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</si>
  <si>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</si>
  <si>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</si>
  <si>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</si>
  <si>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</si>
  <si>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</si>
  <si>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</si>
  <si>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</si>
  <si>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</si>
  <si>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</si>
  <si>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749 - Elektromontáže - ostatní práce a konstrukce</t>
  </si>
  <si>
    <t xml:space="preserve">    751 - Vzduchotechnika</t>
  </si>
  <si>
    <t xml:space="preserve">    761 - Konstrukce prosvětlovací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</si>
  <si>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</si>
  <si>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</si>
  <si>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</si>
  <si>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</si>
  <si>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</si>
  <si>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</si>
  <si>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</si>
  <si>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</si>
  <si>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</si>
  <si>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Zemní práce</t>
  </si>
  <si>
    <t>113204111</t>
  </si>
  <si>
    <t>Vytrhání obrub záhonových</t>
  </si>
  <si>
    <t>m</t>
  </si>
  <si>
    <t>-1757692585</t>
  </si>
  <si>
    <t>Vytrhání obrub s vybouráním lože, s přemístěním hmot na skládku na vzdálenost do 3 m nebo s naložením na dopravní prostředek záhonových</t>
  </si>
  <si>
    <t>https://podminky.urs.cz/item/CS_URS_2023_01/113204111</t>
  </si>
  <si>
    <t>"dle výkresu 101"</t>
  </si>
  <si>
    <t>3,5</t>
  </si>
  <si>
    <t>113311171</t>
  </si>
  <si>
    <t>Odstranění geotextilií ze základové spáry</t>
  </si>
  <si>
    <t>m2</t>
  </si>
  <si>
    <t>-1086822897</t>
  </si>
  <si>
    <t>Odstranění geosyntetik s uložením na vzdálenost do 20 m nebo naložením na dopravní prostředek geotextilie</t>
  </si>
  <si>
    <t>https://podminky.urs.cz/item/CS_URS_2023_01/113311171</t>
  </si>
  <si>
    <t>1,75</t>
  </si>
  <si>
    <t>121112003</t>
  </si>
  <si>
    <t>Sejmutí ornice tl vrstvy do 200 mm ručně</t>
  </si>
  <si>
    <t>-139201968</t>
  </si>
  <si>
    <t>Sejmutí ornice ručně při souvislé ploše, tl. vrstvy do 200 mm</t>
  </si>
  <si>
    <t>https://podminky.urs.cz/item/CS_URS_2023_01/121112003</t>
  </si>
  <si>
    <t>"ornice"</t>
  </si>
  <si>
    <t>1,5</t>
  </si>
  <si>
    <t>"kačírek"</t>
  </si>
  <si>
    <t>132212222</t>
  </si>
  <si>
    <t>Hloubení zapažených rýh šířky do 2000 mm v nesoudržných horninách třídy těžitelnosti I skupiny 3 ručně</t>
  </si>
  <si>
    <t>m3</t>
  </si>
  <si>
    <t>-1154612364</t>
  </si>
  <si>
    <t>Hloubení zapažených rýh šířky přes 800 do 2 000 mm ručně s urovnáním dna do předepsaného profilu a spádu v hornině třídy těžitelnosti I skupiny 3 nesoudržných</t>
  </si>
  <si>
    <t>https://podminky.urs.cz/item/CS_URS_2023_01/132212222</t>
  </si>
  <si>
    <t>2,1*(1,5+1,75)</t>
  </si>
  <si>
    <t>151101201</t>
  </si>
  <si>
    <t>Zřízení příložného pažení stěn výkopu hl do 4 m</t>
  </si>
  <si>
    <t>867475453</t>
  </si>
  <si>
    <t>Zřízení pažení stěn výkopu bez rozepření nebo vzepření příložné, hloubky do 4 m</t>
  </si>
  <si>
    <t>https://podminky.urs.cz/item/CS_URS_2023_01/151101201</t>
  </si>
  <si>
    <t>2*(1+1,5)</t>
  </si>
  <si>
    <t>151101211</t>
  </si>
  <si>
    <t>Odstranění příložného pažení stěn hl do 4 m</t>
  </si>
  <si>
    <t>1110123644</t>
  </si>
  <si>
    <t>Odstranění pažení stěn výkopu bez rozepření nebo vzepření s uložením pažin na vzdálenost do 3 m od okraje výkopu příložné, hloubky do 4 m</t>
  </si>
  <si>
    <t>https://podminky.urs.cz/item/CS_URS_2023_01/151101211</t>
  </si>
  <si>
    <t>162211311</t>
  </si>
  <si>
    <t>Vodorovné přemístění výkopku z horniny třídy těžitelnosti I skupiny 1 až 3 stavebním kolečkem do 10 m</t>
  </si>
  <si>
    <t>371034760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</si>
  <si>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</si>
  <si>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https://podminky.urs.cz/item/CS_URS_2023_01/162211311</t>
  </si>
  <si>
    <t>"odvoz a přívoz zeminy"</t>
  </si>
  <si>
    <t>6,825+2,973</t>
  </si>
  <si>
    <t>162211319</t>
  </si>
  <si>
    <t>Příplatek k vodorovnému přemístění výkopku z horniny třídy těžitelnosti I skupiny 1 až 3 stavebním kolečkem za každých dalších 10 m</t>
  </si>
  <si>
    <t>-1999746887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</si>
  <si>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</si>
  <si>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https://podminky.urs.cz/item/CS_URS_2023_01/162211319</t>
  </si>
  <si>
    <t>162751117</t>
  </si>
  <si>
    <t>Vodorovné přemístění přes 9 000 do 10000 m výkopku/sypaniny z horniny třídy těžitelnosti I skupiny 1 až 3</t>
  </si>
  <si>
    <t>119290259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</si>
  <si>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</si>
  <si>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</si>
  <si>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"odvoz přebytečné zeminy"</t>
  </si>
  <si>
    <t>6,825-2,973</t>
  </si>
  <si>
    <t>162751119</t>
  </si>
  <si>
    <t>Příplatek k vodorovnému přemístění výkopku/sypaniny z horniny třídy těžitelnosti I skupiny 1 až 3 ZKD 1000 m přes 10000 m</t>
  </si>
  <si>
    <t>-1736524745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</si>
  <si>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</si>
  <si>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https://podminky.urs.cz/item/CS_URS_2023_01/162751119</t>
  </si>
  <si>
    <t>3,852*10</t>
  </si>
  <si>
    <t>11</t>
  </si>
  <si>
    <t>167111101</t>
  </si>
  <si>
    <t>Nakládání výkopku z hornin třídy těžitelnosti I skupiny 1 až 3 ručně</t>
  </si>
  <si>
    <t>2083886017</t>
  </si>
  <si>
    <t>Nakládání, skládání a překládání neulehlého výkopku nebo sypaniny ručně nakládání, z hornin třídy těžitelnosti I, skupiny 1 až 3</t>
  </si>
  <si>
    <t>https://podminky.urs.cz/item/CS_URS_2023_01/167111101</t>
  </si>
  <si>
    <t>12</t>
  </si>
  <si>
    <t>171251201</t>
  </si>
  <si>
    <t>Uložení sypaniny na skládky nebo meziskládky</t>
  </si>
  <si>
    <t>-1852479903</t>
  </si>
  <si>
    <t>Uložení sypaniny na skládky nebo meziskládky bez hutnění s upravením uložené sypaniny do předepsaného tvaru</t>
  </si>
  <si>
    <t>https://podminky.urs.cz/item/CS_URS_2023_01/171251201</t>
  </si>
  <si>
    <t>13</t>
  </si>
  <si>
    <t>171201221</t>
  </si>
  <si>
    <t>Poplatek za uložení na skládce (skládkovné) zeminy a kamení kód odpadu 17 05 04</t>
  </si>
  <si>
    <t>t</t>
  </si>
  <si>
    <t>-1534287030</t>
  </si>
  <si>
    <t>Poplatek za uložení stavebního odpadu na skládce (skládkovné) zeminy a kamení zatříděného do Katalogu odpadů pod kódem 17 05 04</t>
  </si>
  <si>
    <t>https://podminky.urs.cz/item/CS_URS_2023_01/171201221</t>
  </si>
  <si>
    <t>3,852*1,7</t>
  </si>
  <si>
    <t>14</t>
  </si>
  <si>
    <t>174111102</t>
  </si>
  <si>
    <t>Zásyp v uzavřených prostorech sypaninou se zhutněním ručně</t>
  </si>
  <si>
    <t>-1512432138</t>
  </si>
  <si>
    <t>Zásyp sypaninou z jakékoliv horniny ručně s uložením výkopku ve vrstvách se zhutněním v uzavřených prostorách s urovnáním povrchu zásypu</t>
  </si>
  <si>
    <t>https://podminky.urs.cz/item/CS_URS_2023_01/174111102</t>
  </si>
  <si>
    <t>"dle výkresu 103"</t>
  </si>
  <si>
    <t>"zpětný zásyp"</t>
  </si>
  <si>
    <t>1,45*(1,75+1,5)-0,6*1*1,45*2</t>
  </si>
  <si>
    <t>181311103</t>
  </si>
  <si>
    <t>Rozprostření ornice tl vrstvy do 200 mm v rovině nebo ve svahu do 1:5 ručně</t>
  </si>
  <si>
    <t>-547877325</t>
  </si>
  <si>
    <t>Rozprostření a urovnání ornice v rovině nebo ve svahu sklonu do 1:5 ručně při souvislé ploše, tl. vrstvy do 200 mm</t>
  </si>
  <si>
    <t>https://podminky.urs.cz/item/CS_URS_2023_01/181311103</t>
  </si>
  <si>
    <t>"obnovení ornice"</t>
  </si>
  <si>
    <t>16</t>
  </si>
  <si>
    <t>181912112</t>
  </si>
  <si>
    <t>Úprava pláně v hornině třídy těžitelnosti I skupiny 3 se zhutněním ručně</t>
  </si>
  <si>
    <t>-1477144692</t>
  </si>
  <si>
    <t>Úprava pláně vyrovnáním výškových rozdílů ručně v hornině třídy těžitelnosti I skupiny 3 se zhutněním</t>
  </si>
  <si>
    <t>https://podminky.urs.cz/item/CS_URS_2023_01/181912112</t>
  </si>
  <si>
    <t>1,75+1,5</t>
  </si>
  <si>
    <t>Zakládání</t>
  </si>
  <si>
    <t>17</t>
  </si>
  <si>
    <t>211531111</t>
  </si>
  <si>
    <t>Výplň odvodňovacích žeber nebo trativodů kamenivem hrubým drceným frakce 16 až 63 mm</t>
  </si>
  <si>
    <t>-1621540178</t>
  </si>
  <si>
    <t>Výplň kamenivem do rýh odvodňovacích žeber nebo trativodů bez zhutnění, s úpravou povrchu výplně kamenivem hrubým drceným frakce 16 až 63 mm</t>
  </si>
  <si>
    <t>https://podminky.urs.cz/item/CS_URS_2023_01/211531111</t>
  </si>
  <si>
    <t>"drenážní podsyp"</t>
  </si>
  <si>
    <t>0,5*(1,5+1,75)</t>
  </si>
  <si>
    <t>18</t>
  </si>
  <si>
    <t>212755213</t>
  </si>
  <si>
    <t>Trativody z drenážních trubek plastových flexibilních D 80 mm bez lože</t>
  </si>
  <si>
    <t>-836591700</t>
  </si>
  <si>
    <t>Trativody bez lože z drenážních trubek plastových flexibilních D 80 mm</t>
  </si>
  <si>
    <t>https://podminky.urs.cz/item/CS_URS_2023_01/212755213</t>
  </si>
  <si>
    <t>3*2</t>
  </si>
  <si>
    <t>Svislé a kompletní konstrukce</t>
  </si>
  <si>
    <t>19</t>
  </si>
  <si>
    <t>310321111</t>
  </si>
  <si>
    <t>Zabetonování otvorů do pl 1 m2 ve zdivu nadzákladovém včetně bednění a výztuže</t>
  </si>
  <si>
    <t>1127472838</t>
  </si>
  <si>
    <t>Zabetonování otvorů ve zdivu nadzákladovém včetně bednění, odbednění a výztuže (materiál v ceně) plochy do 1 m2</t>
  </si>
  <si>
    <t>https://podminky.urs.cz/item/CS_URS_2023_01/310321111</t>
  </si>
  <si>
    <t>"po osazení potrubí"</t>
  </si>
  <si>
    <t>0,45*(3,14*0,3*0,3+3,14*0,125*0,125*2)</t>
  </si>
  <si>
    <t>20</t>
  </si>
  <si>
    <t>340236212</t>
  </si>
  <si>
    <t>Zazdívka otvorů v příčkách nebo stěnách pl přes 0,0225 do 0,09 m2 cihlami plnými tl přes 100 mm</t>
  </si>
  <si>
    <t>kus</t>
  </si>
  <si>
    <t>1976407585</t>
  </si>
  <si>
    <t>Zazdívka otvorů v příčkách nebo stěnách cihlami plnými pálenými plochy přes 0,0225 m2 do 0,09 m2, tloušťky přes 100 mm</t>
  </si>
  <si>
    <t>https://podminky.urs.cz/item/CS_URS_2023_01/340236212</t>
  </si>
  <si>
    <t>340237211</t>
  </si>
  <si>
    <t>Zazdívka otvorů v příčkách nebo stěnách pl přes 0,09 do 0,25 m2 cihlami plnými tl do 100 mm</t>
  </si>
  <si>
    <t>-1544381800</t>
  </si>
  <si>
    <t>Zazdívka otvorů v příčkách nebo stěnách cihlami plnými pálenými plochy přes 0,09 m2 do 0,25 m2, tloušťky do 100 mm</t>
  </si>
  <si>
    <t>https://podminky.urs.cz/item/CS_URS_2023_01/340237211</t>
  </si>
  <si>
    <t>"dle výkresu 104"</t>
  </si>
  <si>
    <t>22</t>
  </si>
  <si>
    <t>340237212</t>
  </si>
  <si>
    <t>Zazdívka otvorů v příčkách nebo stěnách pl přes 0,09 do 0,25 m2 cihlami plnými tl přes 100 mm</t>
  </si>
  <si>
    <t>1436698808</t>
  </si>
  <si>
    <t>Zazdívka otvorů v příčkách nebo stěnách cihlami plnými pálenými plochy přes 0,09 m2 do 0,25 m2, tloušťky přes 100 mm</t>
  </si>
  <si>
    <t>https://podminky.urs.cz/item/CS_URS_2023_01/340237212</t>
  </si>
  <si>
    <t>23</t>
  </si>
  <si>
    <t>340238212</t>
  </si>
  <si>
    <t>Zazdívka otvorů v příčkách nebo stěnách pl přes 0,25 do 1 m2 cihlami plnými tl přes 100 mm</t>
  </si>
  <si>
    <t>1297209971</t>
  </si>
  <si>
    <t>Zazdívka otvorů v příčkách nebo stěnách cihlami plnými pálenými plochy přes 0,25 m2 do 1 m2, tloušťky přes 100 mm</t>
  </si>
  <si>
    <t>https://podminky.urs.cz/item/CS_URS_2023_01/340238212</t>
  </si>
  <si>
    <t>0,6*0,5</t>
  </si>
  <si>
    <t>24</t>
  </si>
  <si>
    <t>342272245</t>
  </si>
  <si>
    <t>Příčka z pórobetonových hladkých tvárnic na tenkovrstvou maltu tl 150 mm</t>
  </si>
  <si>
    <t>-48288074</t>
  </si>
  <si>
    <t>Příčky z pórobetonových tvárnic hladkých na tenké maltové lože objemová hmotnost do 500 kg/m3, tloušťka příčky 150 mm</t>
  </si>
  <si>
    <t>https://podminky.urs.cz/item/CS_URS_2023_01/342272245</t>
  </si>
  <si>
    <t>"obezdívky potrubí"</t>
  </si>
  <si>
    <t>3,665*(0,4+0,375+0,525+0,125+0,325*2)</t>
  </si>
  <si>
    <t>Úpravy povrchů, podlahy a osazování výplní</t>
  </si>
  <si>
    <t>25</t>
  </si>
  <si>
    <t>612131121</t>
  </si>
  <si>
    <t>Penetrační disperzní nátěr vnitřních stěn nanášený ručně</t>
  </si>
  <si>
    <t>-1702035411</t>
  </si>
  <si>
    <t>Podkladní a spojovací vrstva vnitřních omítaných ploch penetrace disperzní nanášená ručně stěn</t>
  </si>
  <si>
    <t>https://podminky.urs.cz/item/CS_URS_2023_01/612131121</t>
  </si>
  <si>
    <t>"dle výkresu 1023a TZ"</t>
  </si>
  <si>
    <t>"mimo obklady"</t>
  </si>
  <si>
    <t>"m.č.025"</t>
  </si>
  <si>
    <t>1*(8,425*2+3,2*2)*2</t>
  </si>
  <si>
    <t>"m.č.0.22, 0.20"</t>
  </si>
  <si>
    <t>(3,8*(0,325+0,525)+8*0,5)*2</t>
  </si>
  <si>
    <t>26</t>
  </si>
  <si>
    <t>612135011</t>
  </si>
  <si>
    <t>Vyrovnání podkladu vnitřních stěn tmelem tl do 2 mm</t>
  </si>
  <si>
    <t>933771789</t>
  </si>
  <si>
    <t>Vyrovnání nerovností podkladu vnitřních omítaných ploch tmelem, tloušťky do 2 mm stěn</t>
  </si>
  <si>
    <t>https://podminky.urs.cz/item/CS_URS_2023_01/612135011</t>
  </si>
  <si>
    <t>1*(8,425*2+3,2*2)</t>
  </si>
  <si>
    <t>(3,8*(0,325+0,525)+8*0,5)</t>
  </si>
  <si>
    <t>27</t>
  </si>
  <si>
    <t>612135095</t>
  </si>
  <si>
    <t>Příplatek k vyrovnání vnitřních stěn tmelem za každý dalších 1 mm tl</t>
  </si>
  <si>
    <t>-1745707877</t>
  </si>
  <si>
    <t>Vyrovnání nerovností podkladu vnitřních omítaných ploch Příplatek k ceně za každý další 1 mm tloušťky podkladní vrstvy přes 2 mm tmelem stěn</t>
  </si>
  <si>
    <t>https://podminky.urs.cz/item/CS_URS_2023_01/612135095</t>
  </si>
  <si>
    <t>30,48*3</t>
  </si>
  <si>
    <t>28</t>
  </si>
  <si>
    <t>612142001</t>
  </si>
  <si>
    <t>Potažení vnitřních stěn sklovláknitým pletivem vtlačeným do tenkovrstvé hmoty</t>
  </si>
  <si>
    <t>-2078692808</t>
  </si>
  <si>
    <t>Potažení vnitřních ploch pletivem v ploše nebo pruzích, na plném podkladu sklovláknitým vtlačením do tmelu stěn</t>
  </si>
  <si>
    <t>https://podminky.urs.cz/item/CS_URS_2023_01/612142001</t>
  </si>
  <si>
    <t>30,48</t>
  </si>
  <si>
    <t>29</t>
  </si>
  <si>
    <t>612311131a</t>
  </si>
  <si>
    <t>Potažení vnitřních stěn vápenným štukem tloušťky 4 mm</t>
  </si>
  <si>
    <t>-2120305141</t>
  </si>
  <si>
    <t>Potažení vnitřních ploch štukem tloušťky 4 mm svislých konstrukcí stěn</t>
  </si>
  <si>
    <t>30</t>
  </si>
  <si>
    <t>612315411</t>
  </si>
  <si>
    <t>Oprava vnitřní vápenné hladké omítky stěn v rozsahu plochy do 10 %</t>
  </si>
  <si>
    <t>-767029925</t>
  </si>
  <si>
    <t>Oprava vápenné omítky vnitřních ploch hladké, tloušťky do 20 mm stěn, v rozsahu opravované plochy do 10%</t>
  </si>
  <si>
    <t>https://podminky.urs.cz/item/CS_URS_2023_01/612315411</t>
  </si>
  <si>
    <t>31</t>
  </si>
  <si>
    <t>612321121</t>
  </si>
  <si>
    <t>Vápenocementová omítka hladká jednovrstvá vnitřních stěn nanášená ručně</t>
  </si>
  <si>
    <t>2056989714</t>
  </si>
  <si>
    <t>Omítka vápenocementová vnitřních ploch nanášená ručně jednovrstvá, tloušťky do 10 mm hladká svislých konstrukcí stěn</t>
  </si>
  <si>
    <t>https://podminky.urs.cz/item/CS_URS_2023_01/612321121</t>
  </si>
  <si>
    <t>"dle výkresu č. 103"</t>
  </si>
  <si>
    <t>"na nových obezdívkách potrubí pod obklady"</t>
  </si>
  <si>
    <t>2,5*(0,4+0,375+0,325)</t>
  </si>
  <si>
    <t>"na drážkách NN, SLP pod obklady"</t>
  </si>
  <si>
    <t>"dle výkresu č.104"</t>
  </si>
  <si>
    <t>"po přeložení odpadu pod obklady"</t>
  </si>
  <si>
    <t>0,2*0,6*2+0,6*0,5</t>
  </si>
  <si>
    <t>32</t>
  </si>
  <si>
    <t>612321141</t>
  </si>
  <si>
    <t>Vápenocementová omítka štuková dvouvrstvá vnitřních stěn nanášená ručně</t>
  </si>
  <si>
    <t>1354900041</t>
  </si>
  <si>
    <t>Omítka vápenocementová vnitřních ploch nanášená ručně dvouvrstvá, tloušťky jádrové omítky do 10 mm a tloušťky štuku do 3 mm štuková svislých konstrukcí stěn</t>
  </si>
  <si>
    <t>https://podminky.urs.cz/item/CS_URS_2023_01/612321141</t>
  </si>
  <si>
    <t>"na nových obezdívkách potrubí mimo obklady"</t>
  </si>
  <si>
    <t>3,665*(0,325+0,525)</t>
  </si>
  <si>
    <t>1*(0,4+0,375)</t>
  </si>
  <si>
    <t>33</t>
  </si>
  <si>
    <t>612325223</t>
  </si>
  <si>
    <t>Vápenocementová štuková omítka malých ploch přes 0,25 do 1 m2 na stěnách</t>
  </si>
  <si>
    <t>79101718</t>
  </si>
  <si>
    <t>Vápenocementová omítka jednotlivých malých ploch štuková na stěnách, plochy jednotlivě přes 0,25 do 1 m2</t>
  </si>
  <si>
    <t>https://podminky.urs.cz/item/CS_URS_2023_01/612325223</t>
  </si>
  <si>
    <t>"kolem nových dveří"</t>
  </si>
  <si>
    <t>"zazdívky otvorů po osazení potrubí"</t>
  </si>
  <si>
    <t>6+3</t>
  </si>
  <si>
    <t>34</t>
  </si>
  <si>
    <t>622211031</t>
  </si>
  <si>
    <t>Montáž kontaktního zateplení vnějších stěn lepením a mechanickým kotvením polystyrénových desek do betonu a zdiva tl přes 120 do 160 mm</t>
  </si>
  <si>
    <t>1760996825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</si>
  <si>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</si>
  <si>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https://podminky.urs.cz/item/CS_URS_2023_01/622211031</t>
  </si>
  <si>
    <t>"obnovení izolace"</t>
  </si>
  <si>
    <t>35</t>
  </si>
  <si>
    <t>M</t>
  </si>
  <si>
    <t>28376425</t>
  </si>
  <si>
    <t>deska XPS hrana polodrážková a hladký povrch 300kPA tl 160mm</t>
  </si>
  <si>
    <t>-513491884</t>
  </si>
  <si>
    <t>7*1,1</t>
  </si>
  <si>
    <t>36</t>
  </si>
  <si>
    <t>631311116</t>
  </si>
  <si>
    <t>Mazanina tl přes 50 do 80 mm z betonu prostého bez zvýšených nároků na prostředí tř. C 25/30</t>
  </si>
  <si>
    <t>-270504137</t>
  </si>
  <si>
    <t>Mazanina z betonu prostého bez zvýšených nároků na prostředí tl. přes 50 do 80 mm tř. C 25/30</t>
  </si>
  <si>
    <t>https://podminky.urs.cz/item/CS_URS_2023_01/631311116</t>
  </si>
  <si>
    <t>"dle výkresu 104 a TZ"</t>
  </si>
  <si>
    <t>"skladba S3"</t>
  </si>
  <si>
    <t>0,5*0,055</t>
  </si>
  <si>
    <t>37</t>
  </si>
  <si>
    <t>631311135</t>
  </si>
  <si>
    <t>Mazanina tl přes 120 do 240 mm z betonu prostého bez zvýšených nároků na prostředí tř. C 20/25</t>
  </si>
  <si>
    <t>1019458738</t>
  </si>
  <si>
    <t>Mazanina z betonu prostého bez zvýšených nároků na prostředí tl. přes 120 do 240 mm tř. C 20/25</t>
  </si>
  <si>
    <t>https://podminky.urs.cz/item/CS_URS_2023_01/631311135</t>
  </si>
  <si>
    <t>"skladba S1"</t>
  </si>
  <si>
    <t>27*0,176</t>
  </si>
  <si>
    <t>39</t>
  </si>
  <si>
    <t>631319175</t>
  </si>
  <si>
    <t>Příplatek k mazanině tl přes 120 do 240 mm za stržení povrchu spodní vrstvy před vložením výztuže</t>
  </si>
  <si>
    <t>-607444136</t>
  </si>
  <si>
    <t>Příplatek k cenám mazanin za stržení povrchu spodní vrstvy mazaniny latí před vložením výztuže nebo pletiva pro tl. obou vrstev mazaniny přes 120 do 240 mm</t>
  </si>
  <si>
    <t>https://podminky.urs.cz/item/CS_URS_2023_01/631319175</t>
  </si>
  <si>
    <t>40</t>
  </si>
  <si>
    <t>631362021</t>
  </si>
  <si>
    <t>Výztuž mazanin svařovanými sítěmi Kari</t>
  </si>
  <si>
    <t>2087321293</t>
  </si>
  <si>
    <t>Výztuž mazanin ze svařovaných sítí z drátů typu KARI</t>
  </si>
  <si>
    <t>https://podminky.urs.cz/item/CS_URS_2023_01/631362021</t>
  </si>
  <si>
    <t>27*2*0,001*1,1</t>
  </si>
  <si>
    <t>41</t>
  </si>
  <si>
    <t>632450131</t>
  </si>
  <si>
    <t>Vyrovnávací cementový potěr tl přes 10 do 20 mm ze suchých směsí provedený v ploše</t>
  </si>
  <si>
    <t>-328042029</t>
  </si>
  <si>
    <t>Potěr cementový vyrovnávací ze suchých směsí v ploše o průměrné (střední) tl. od 10 do 20 mm</t>
  </si>
  <si>
    <t>https://podminky.urs.cz/item/CS_URS_2023_01/632450131</t>
  </si>
  <si>
    <t>"S1"</t>
  </si>
  <si>
    <t>42</t>
  </si>
  <si>
    <t>632481215</t>
  </si>
  <si>
    <t>Separační vrstva z geotextilie</t>
  </si>
  <si>
    <t>1393354182</t>
  </si>
  <si>
    <t>Separační vrstva k oddělení podlahových vrstev z geotextilie</t>
  </si>
  <si>
    <t>https://podminky.urs.cz/item/CS_URS_2023_01/632481215</t>
  </si>
  <si>
    <t>"obnovení kačírku"</t>
  </si>
  <si>
    <t>1,75*1,15</t>
  </si>
  <si>
    <t>43</t>
  </si>
  <si>
    <t>637121112</t>
  </si>
  <si>
    <t>Okapový chodník z kačírku tl 150 mm s udusáním</t>
  </si>
  <si>
    <t>646959905</t>
  </si>
  <si>
    <t>Okapový chodník z kameniva s udusáním a urovnáním povrchu z kačírku tl. 150 mm</t>
  </si>
  <si>
    <t>https://podminky.urs.cz/item/CS_URS_2023_01/637121112</t>
  </si>
  <si>
    <t>44</t>
  </si>
  <si>
    <t>637311131</t>
  </si>
  <si>
    <t>Okapový chodník z betonových záhonových obrubníků lože beton</t>
  </si>
  <si>
    <t>194420740</t>
  </si>
  <si>
    <t>Okapový chodník z obrubníků betonových zahradních, se zalitím spár cementovou maltou do lože z betonu prostého</t>
  </si>
  <si>
    <t>https://podminky.urs.cz/item/CS_URS_2023_01/637311131</t>
  </si>
  <si>
    <t>3,5*1,1</t>
  </si>
  <si>
    <t>45</t>
  </si>
  <si>
    <t>642942721</t>
  </si>
  <si>
    <t>Osazování zárubní nebo rámů dveřních kovových přes 2,5 do 4,5 m2 na montážní pěnu</t>
  </si>
  <si>
    <t>945982183</t>
  </si>
  <si>
    <t>Osazování zárubní nebo rámů kovových dveřních lisovaných nebo z úhelníků bez dveřních křídel na montážní pěnu, plochy otvoru přes 2,5 do 4,5 m2</t>
  </si>
  <si>
    <t>https://podminky.urs.cz/item/CS_URS_2023_01/642942721</t>
  </si>
  <si>
    <t>"dle výpisu podrobností"</t>
  </si>
  <si>
    <t>"T01"</t>
  </si>
  <si>
    <t>46</t>
  </si>
  <si>
    <t>55331747</t>
  </si>
  <si>
    <t>zárubeň dvoukřídlá ocelová pro zdění tl stěny 110-150mm rozměru 1450/2100mm vč. povrchu</t>
  </si>
  <si>
    <t>1783501682</t>
  </si>
  <si>
    <t>zárubeň dvoukřídlá ocelová pro zdění tl stěny 110-150mm rozměru 1450/1970, 2100mm</t>
  </si>
  <si>
    <t>Ostatní konstrukce a práce, bourání</t>
  </si>
  <si>
    <t>47</t>
  </si>
  <si>
    <t>945421112</t>
  </si>
  <si>
    <t>Hydraulická zvedací plošina na automobilovém podvozku výška zdvihu do 34 m včetně obsluhy</t>
  </si>
  <si>
    <t>hod</t>
  </si>
  <si>
    <t>1466536522</t>
  </si>
  <si>
    <t>Hydraulická zvedací plošina včetně obsluhy instalovaná na automobilovém podvozku, výšky zdvihu do 34 m</t>
  </si>
  <si>
    <t>https://podminky.urs.cz/item/CS_URS_2023_01/945421112</t>
  </si>
  <si>
    <t>"pro montáž K01"</t>
  </si>
  <si>
    <t>48</t>
  </si>
  <si>
    <t>949101111</t>
  </si>
  <si>
    <t>Lešení pomocné pro objekty pozemních staveb s lešeňovou podlahou v do 1,9 m zatížení do 150 kg/m2</t>
  </si>
  <si>
    <t>-1066068467</t>
  </si>
  <si>
    <t>Lešení pomocné pracovní pro objekty pozemních staveb pro zatížení do 150 kg/m2, o výšce lešeňové podlahy do 1,9 m</t>
  </si>
  <si>
    <t>https://podminky.urs.cz/item/CS_URS_2023_01/949101111</t>
  </si>
  <si>
    <t>26,8+30+50</t>
  </si>
  <si>
    <t>49</t>
  </si>
  <si>
    <t>952901111</t>
  </si>
  <si>
    <t>Vyčištění budov bytové a občanské výstavby při výšce podlaží do 4 m</t>
  </si>
  <si>
    <t>-2084315276</t>
  </si>
  <si>
    <t>Vyčištění budov nebo objektů před předáním do užívání budov bytové nebo občanské výstavby, světlé výšky podlaží do 4 m</t>
  </si>
  <si>
    <t>https://podminky.urs.cz/item/CS_URS_2023_01/952901111</t>
  </si>
  <si>
    <t>150</t>
  </si>
  <si>
    <t>50</t>
  </si>
  <si>
    <t>953962111</t>
  </si>
  <si>
    <t>Kotvy chemickým tmelem M 8 hl 80 mm do zdiva z plných cihel vyvrtáním otvoru</t>
  </si>
  <si>
    <t>1189569486</t>
  </si>
  <si>
    <t>Kotvy chemické s vyvrtáním otvoru do zdiva z plných cihel tmel, hloubka 80 mm, velikost M 8</t>
  </si>
  <si>
    <t>https://podminky.urs.cz/item/CS_URS_2023_01/953962111</t>
  </si>
  <si>
    <t>"K02"</t>
  </si>
  <si>
    <t>51</t>
  </si>
  <si>
    <t>953965112a</t>
  </si>
  <si>
    <t>Kotevní šroub pro chemické kotvy M 8 dl 500 mm - závitová tyč + matice, podložky</t>
  </si>
  <si>
    <t>-856275736</t>
  </si>
  <si>
    <t>Kotvy chemické s vyvrtáním otvoru kotevní šrouby pro chemické kotvy, velikost M 8, délka 150 mm</t>
  </si>
  <si>
    <t>52</t>
  </si>
  <si>
    <t>962031133</t>
  </si>
  <si>
    <t>Bourání příček z cihel pálených na MVC tl do 150 mm</t>
  </si>
  <si>
    <t>-1988715534</t>
  </si>
  <si>
    <t>Bourání příček z cihel, tvárnic nebo příčkovek z cihel pálených, plných nebo dutých na maltu vápennou nebo vápenocementovou, tl. do 150 mm</t>
  </si>
  <si>
    <t>https://podminky.urs.cz/item/CS_URS_2023_01/962031133</t>
  </si>
  <si>
    <t>3,665*(0,525+0,125+0,2*2)</t>
  </si>
  <si>
    <t>53</t>
  </si>
  <si>
    <t>965042131</t>
  </si>
  <si>
    <t>Bourání podkladů pod dlažby nebo mazanin betonových nebo z litého asfaltu tl do 100 mm pl do 4 m2</t>
  </si>
  <si>
    <t>2142625917</t>
  </si>
  <si>
    <t>Bourání mazanin betonových nebo z litého asfaltu tl. do 100 mm, plochy do 4 m2</t>
  </si>
  <si>
    <t>https://podminky.urs.cz/item/CS_URS_2023_01/965042131</t>
  </si>
  <si>
    <t>"odstranění bet. mazaniny"</t>
  </si>
  <si>
    <t>0,085*27</t>
  </si>
  <si>
    <t>"dle výkresu 102"</t>
  </si>
  <si>
    <t>0,055*0,5</t>
  </si>
  <si>
    <t>54</t>
  </si>
  <si>
    <t>965081222</t>
  </si>
  <si>
    <t>Bourání podlah z dlaždic keramických nebo xylolitových tl přes 10 mm plochy do 1 m2</t>
  </si>
  <si>
    <t>342835022</t>
  </si>
  <si>
    <t>Bourání podlah z dlaždic bez podkladního lože nebo mazaniny, s jakoukoliv výplní spár keramických nebo xylolitových tl. přes 10 mm plochy do 1 m2</t>
  </si>
  <si>
    <t>https://podminky.urs.cz/item/CS_URS_2023_01/965081222</t>
  </si>
  <si>
    <t>2,5</t>
  </si>
  <si>
    <t>55</t>
  </si>
  <si>
    <t>968072456</t>
  </si>
  <si>
    <t>Vybourání kovových dveřních zárubní pl přes 2 m2</t>
  </si>
  <si>
    <t>582666872</t>
  </si>
  <si>
    <t>Vybourání kovových rámů oken s křídly, dveřních zárubní, vrat, stěn, ostění nebo obkladů dveřních zárubní, plochy přes 2 m2</t>
  </si>
  <si>
    <t>https://podminky.urs.cz/item/CS_URS_2023_01/968072456</t>
  </si>
  <si>
    <t>1,4*2</t>
  </si>
  <si>
    <t>56</t>
  </si>
  <si>
    <t>971033331</t>
  </si>
  <si>
    <t>Vybourání otvorů ve zdivu cihelném pl do 0,09 m2 na MVC nebo MV tl do 150 mm</t>
  </si>
  <si>
    <t>148524381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</si>
  <si>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</si>
  <si>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</si>
  <si>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"pro ZTI"</t>
  </si>
  <si>
    <t>57</t>
  </si>
  <si>
    <t>971033431</t>
  </si>
  <si>
    <t>Vybourání otvorů ve zdivu cihelném pl do 0,25 m2 na MVC nebo MV tl do 150 mm</t>
  </si>
  <si>
    <t>364765958</t>
  </si>
  <si>
    <t>Vybourání otvorů ve zdivu základovém nebo nadzákladovém z cihel, tvárnic, příčkovek z cihel pálených na maltu vápennou nebo vápenocementovou plochy do 0,25 m2, tl. do 150 mm</t>
  </si>
  <si>
    <t>https://podminky.urs.cz/item/CS_URS_2023_01/971033431</t>
  </si>
  <si>
    <t>58</t>
  </si>
  <si>
    <t>971033531</t>
  </si>
  <si>
    <t>Vybourání otvorů ve zdivu cihelném pl do 1 m2 na MVC nebo MV tl do 150 mm</t>
  </si>
  <si>
    <t>-578397813</t>
  </si>
  <si>
    <t>Vybourání otvorů ve zdivu základovém nebo nadzákladovém z cihel, tvárnic, příčkovek z cihel pálených na maltu vápennou nebo vápenocementovou plochy do 1 m2, tl. do 150 mm</t>
  </si>
  <si>
    <t>https://podminky.urs.cz/item/CS_URS_2023_01/971033531</t>
  </si>
  <si>
    <t>59</t>
  </si>
  <si>
    <t>974031155</t>
  </si>
  <si>
    <t>Vysekání rýh ve zdivu cihelném hl do 100 mm š do 200 mm</t>
  </si>
  <si>
    <t>1254949254</t>
  </si>
  <si>
    <t>Vysekání rýh ve zdivu cihelném na maltu vápennou nebo vápenocementovou do hl. 100 mm a šířky do 200 mm</t>
  </si>
  <si>
    <t>https://podminky.urs.cz/item/CS_URS_2023_01/974031155</t>
  </si>
  <si>
    <t>0,6</t>
  </si>
  <si>
    <t>60</t>
  </si>
  <si>
    <t>977151127</t>
  </si>
  <si>
    <t>Jádrové vrty diamantovými korunkami do stavebních materiálů D přes 225 do 250 mm</t>
  </si>
  <si>
    <t>-1770509387</t>
  </si>
  <si>
    <t>Jádrové vrty diamantovými korunkami do stavebních materiálů (železobetonu, betonu, cihel, obkladů, dlažeb, kamene) průměru přes 225 do 250 mm</t>
  </si>
  <si>
    <t>https://podminky.urs.cz/item/CS_URS_2023_01/977151127</t>
  </si>
  <si>
    <t>0,5*2</t>
  </si>
  <si>
    <t>61</t>
  </si>
  <si>
    <t>977151135</t>
  </si>
  <si>
    <t>Jádrové vrty diamantovými korunkami do stavebních materiálů D přes 550 do 600 mm</t>
  </si>
  <si>
    <t>1793684165</t>
  </si>
  <si>
    <t>Jádrové vrty diamantovými korunkami do stavebních materiálů (železobetonu, betonu, cihel, obkladů, dlažeb, kamene) průměru přes 550 do 600 mm</t>
  </si>
  <si>
    <t>https://podminky.urs.cz/item/CS_URS_2023_01/977151135</t>
  </si>
  <si>
    <t>0,5</t>
  </si>
  <si>
    <t>62</t>
  </si>
  <si>
    <t>978059511</t>
  </si>
  <si>
    <t>Odsekání a odebrání obkladů stěn z vnitřních obkládaček plochy do 1 m2</t>
  </si>
  <si>
    <t>824126834</t>
  </si>
  <si>
    <t>Odsekání obkladů stěn včetně otlučení podkladní omítky až na zdivo z obkládaček vnitřních, z jakýchkoliv materiálů, plochy do 1 m2</t>
  </si>
  <si>
    <t>https://podminky.urs.cz/item/CS_URS_2023_01/978059511</t>
  </si>
  <si>
    <t>0,2*0,6</t>
  </si>
  <si>
    <t>63</t>
  </si>
  <si>
    <t>978059541</t>
  </si>
  <si>
    <t>Odsekání a odebrání obkladů stěn z vnitřních obkládaček plochy přes 1 m2</t>
  </si>
  <si>
    <t>1916757426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</si>
  <si>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</si>
  <si>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</si>
  <si>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"pro nově navržené drážky - 10%"</t>
  </si>
  <si>
    <t>2,5*(8,425*2+3,2*2+0,375*2)*0,1</t>
  </si>
  <si>
    <t>64</t>
  </si>
  <si>
    <t>9-PU-R1</t>
  </si>
  <si>
    <t>D+M Požární manžeta potrubí</t>
  </si>
  <si>
    <t>-316466095</t>
  </si>
  <si>
    <t>D+M Požární ucpávka kolem kabelů</t>
  </si>
  <si>
    <t>65</t>
  </si>
  <si>
    <t>9-SV</t>
  </si>
  <si>
    <t>Stavební výpomoce pro profese</t>
  </si>
  <si>
    <t>782721407</t>
  </si>
  <si>
    <t>"neoceněné v ostatních položkách"</t>
  </si>
  <si>
    <t>997</t>
  </si>
  <si>
    <t>Přesun sutě</t>
  </si>
  <si>
    <t>66</t>
  </si>
  <si>
    <t>997013211</t>
  </si>
  <si>
    <t>Vnitrostaveništní doprava suti a vybouraných hmot pro budovy v do 6 m ručně</t>
  </si>
  <si>
    <t>1672563087</t>
  </si>
  <si>
    <t>Vnitrostaveništní doprava suti a vybouraných hmot vodorovně do 50 m svisle ručně pro budovy a haly výšky do 6 m</t>
  </si>
  <si>
    <t>https://podminky.urs.cz/item/CS_URS_2023_01/997013211</t>
  </si>
  <si>
    <t>67</t>
  </si>
  <si>
    <t>997013501</t>
  </si>
  <si>
    <t>Odvoz suti a vybouraných hmot na skládku nebo meziskládku do 1 km se složením</t>
  </si>
  <si>
    <t>53437340</t>
  </si>
  <si>
    <t>Odvoz suti a vybouraných hmot na skládku nebo meziskládku se složením, na vzdálenost do 1 km</t>
  </si>
  <si>
    <t>https://podminky.urs.cz/item/CS_URS_2023_01/997013501</t>
  </si>
  <si>
    <t>68</t>
  </si>
  <si>
    <t>997013509</t>
  </si>
  <si>
    <t>Příplatek k odvozu suti a vybouraných hmot na skládku ZKD 1 km přes 1 km</t>
  </si>
  <si>
    <t>1783573013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</si>
  <si>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</si>
  <si>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</si>
  <si>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9,661*19 'Přepočtené koeficientem množství</t>
  </si>
  <si>
    <t>69</t>
  </si>
  <si>
    <t>997013601</t>
  </si>
  <si>
    <t>Poplatek za uložení na skládce (skládkovné) stavebního odpadu betonového kód odpadu 17 01 01</t>
  </si>
  <si>
    <t>426739147</t>
  </si>
  <si>
    <t>Poplatek za uložení stavebního odpadu na skládce (skládkovné) z prostého betonu zatříděného do Katalogu odpadů pod kódem 17 01 01</t>
  </si>
  <si>
    <t>https://podminky.urs.cz/item/CS_URS_2023_01/997013601</t>
  </si>
  <si>
    <t>0,14+5,111</t>
  </si>
  <si>
    <t>70</t>
  </si>
  <si>
    <t>997013603</t>
  </si>
  <si>
    <t>Poplatek za uložení na skládce (skládkovné) stavebního odpadu cihelného kód odpadu 17 01 02</t>
  </si>
  <si>
    <t>-1403001290</t>
  </si>
  <si>
    <t>Poplatek za uložení stavebního odpadu na skládce (skládkovné) cihelného zatříděného do Katalogu odpadů pod kódem 17 01 02</t>
  </si>
  <si>
    <t>https://podminky.urs.cz/item/CS_URS_2023_01/997013603</t>
  </si>
  <si>
    <t>1,004+0,025+0,207+0,081+0,023+0,111+0,31</t>
  </si>
  <si>
    <t>71</t>
  </si>
  <si>
    <t>997013607</t>
  </si>
  <si>
    <t>Poplatek za uložení na skládce (skládkovné) stavebního odpadu keramického kód odpadu 17 01 03</t>
  </si>
  <si>
    <t>-177264954</t>
  </si>
  <si>
    <t>Poplatek za uložení stavebního odpadu na skládce (skládkovné) z tašek a keramických výrobků zatříděného do Katalogu odpadů pod kódem 17 01 03</t>
  </si>
  <si>
    <t>https://podminky.urs.cz/item/CS_URS_2023_01/997013607</t>
  </si>
  <si>
    <t>1,682+0,008+0,408</t>
  </si>
  <si>
    <t>72</t>
  </si>
  <si>
    <t>997013631</t>
  </si>
  <si>
    <t>Poplatek za uložení na skládce (skládkovné) stavebního odpadu směsného kód odpadu 17 09 04</t>
  </si>
  <si>
    <t>-216835145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</si>
  <si>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</si>
  <si>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</si>
  <si>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0,001+0,176+0,11+0,189+0,013</t>
  </si>
  <si>
    <t>73</t>
  </si>
  <si>
    <t>997013645</t>
  </si>
  <si>
    <t>Poplatek za uložení na skládce (skládkovné) odpadu asfaltového bez dehtu kód odpadu 17 03 02</t>
  </si>
  <si>
    <t>359512364</t>
  </si>
  <si>
    <t>Poplatek za uložení stavebního odpadu na skládce (skládkovné) asfaltového bez obsahu dehtu zatříděného do Katalogu odpadů pod kódem 17 03 02</t>
  </si>
  <si>
    <t>https://podminky.urs.cz/item/CS_URS_2023_01/997013645</t>
  </si>
  <si>
    <t>0,032</t>
  </si>
  <si>
    <t>74</t>
  </si>
  <si>
    <t>997013814</t>
  </si>
  <si>
    <t>Poplatek za uložení na skládce (skládkovné) stavebního odpadu izolací kód odpadu 17 06 04</t>
  </si>
  <si>
    <t>-28414978</t>
  </si>
  <si>
    <t>Poplatek za uložení stavebního odpadu na skládce (skládkovné) z izolačních materiálů zatříděného do Katalogu odpadů pod kódem 17 06 04</t>
  </si>
  <si>
    <t>https://podminky.urs.cz/item/CS_URS_2023_01/997013814</t>
  </si>
  <si>
    <t>0,012+0,02</t>
  </si>
  <si>
    <t>998</t>
  </si>
  <si>
    <t>Přesun hmot</t>
  </si>
  <si>
    <t>75</t>
  </si>
  <si>
    <t>998018001</t>
  </si>
  <si>
    <t>Přesun hmot ruční pro budovy v do 6 m</t>
  </si>
  <si>
    <t>289436798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</si>
  <si>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</si>
  <si>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</si>
  <si>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PSV</t>
  </si>
  <si>
    <t>Práce a dodávky PSV</t>
  </si>
  <si>
    <t>711</t>
  </si>
  <si>
    <t>Izolace proti vodě, vlhkosti a plynům</t>
  </si>
  <si>
    <t>76</t>
  </si>
  <si>
    <t>711112001</t>
  </si>
  <si>
    <t>Provedení izolace proti zemní vlhkosti svislé za studena nátěrem penetračním</t>
  </si>
  <si>
    <t>1938054991</t>
  </si>
  <si>
    <t>Provedení izolace proti zemní vlhkosti natěradly a tmely za studena na ploše svislé S nátěrem penetračním</t>
  </si>
  <si>
    <t>https://podminky.urs.cz/item/CS_URS_2023_01/711112001</t>
  </si>
  <si>
    <t>"obnovení hydroizolace"</t>
  </si>
  <si>
    <t>77</t>
  </si>
  <si>
    <t>11163150</t>
  </si>
  <si>
    <t>lak penetrační asfaltový</t>
  </si>
  <si>
    <t>1336086574</t>
  </si>
  <si>
    <t>7*0,45*1,2*0,001</t>
  </si>
  <si>
    <t>78</t>
  </si>
  <si>
    <t>711131821</t>
  </si>
  <si>
    <t>Odstranění izolace proti zemní vlhkosti svislé</t>
  </si>
  <si>
    <t>-603863960</t>
  </si>
  <si>
    <t>Odstranění izolace proti zemní vlhkosti na ploše svislé S</t>
  </si>
  <si>
    <t>https://podminky.urs.cz/item/CS_URS_2023_01/711131821</t>
  </si>
  <si>
    <t>79</t>
  </si>
  <si>
    <t>711142559</t>
  </si>
  <si>
    <t>Provedení izolace proti zemní vlhkosti pásy přitavením svislé NAIP</t>
  </si>
  <si>
    <t>-954344748</t>
  </si>
  <si>
    <t>Provedení izolace proti zemní vlhkosti pásy přitavením NAIP na ploše svislé S</t>
  </si>
  <si>
    <t>https://podminky.urs.cz/item/CS_URS_2023_01/711142559</t>
  </si>
  <si>
    <t>80</t>
  </si>
  <si>
    <t>62853004</t>
  </si>
  <si>
    <t>pás asfaltový natavitelný modifikovaný SBS tl 4,0mm s vložkou ze skleněné tkaniny a spalitelnou PE fólií nebo jemnozrnným minerálním posypem na horním povrchu</t>
  </si>
  <si>
    <t>-2055086793</t>
  </si>
  <si>
    <t>7*1,2</t>
  </si>
  <si>
    <t>81</t>
  </si>
  <si>
    <t>711161115</t>
  </si>
  <si>
    <t>Izolace proti zemní vlhkosti nopovou fólií vodorovná, nopek v 20,0 mm, tl do 1,0 mm</t>
  </si>
  <si>
    <t>-478681206</t>
  </si>
  <si>
    <t>Izolace proti zemní vlhkosti a beztlakové vodě nopovými fóliemi na ploše vodorovné V vrstva ochranná, odvětrávací a drenážní výška nopku 20,0 mm, tl. fólie do 1,0 mm</t>
  </si>
  <si>
    <t>https://podminky.urs.cz/item/CS_URS_2023_01/711161115</t>
  </si>
  <si>
    <t>0,5*3,5*1,15</t>
  </si>
  <si>
    <t>82</t>
  </si>
  <si>
    <t>711161215</t>
  </si>
  <si>
    <t>Izolace proti zemní vlhkosti nopovou fólií svislá, nopek v 20,0 mm, tl do 1,0 mm</t>
  </si>
  <si>
    <t>-1716894484</t>
  </si>
  <si>
    <t>Izolace proti zemní vlhkosti a beztlakové vodě nopovými fóliemi na ploše svislé S vrstva ochranná, odvětrávací a drenážní výška nopku 20,0 mm, tl. fólie do 1,0 mm</t>
  </si>
  <si>
    <t>https://podminky.urs.cz/item/CS_URS_2023_01/711161215</t>
  </si>
  <si>
    <t>83</t>
  </si>
  <si>
    <t>998711101</t>
  </si>
  <si>
    <t>Přesun hmot tonážní pro izolace proti vodě, vlhkosti a plynům v objektech v do 6 m</t>
  </si>
  <si>
    <t>-7439772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</si>
  <si>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</si>
  <si>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</si>
  <si>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84</t>
  </si>
  <si>
    <t>998711181</t>
  </si>
  <si>
    <t>Příplatek k přesunu hmot tonážní 711 prováděný bez použití mechanizace</t>
  </si>
  <si>
    <t>839249852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</si>
  <si>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</si>
  <si>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https://podminky.urs.cz/item/CS_URS_2023_01/998711181</t>
  </si>
  <si>
    <t>713</t>
  </si>
  <si>
    <t>Izolace tepelné</t>
  </si>
  <si>
    <t>85</t>
  </si>
  <si>
    <t>713120851</t>
  </si>
  <si>
    <t>Odstranění tepelné izolace podlah lepené z polystyrenu suchého tl do 100 mm</t>
  </si>
  <si>
    <t>450313805</t>
  </si>
  <si>
    <t>Odstranění tepelné izolace podlah z rohoží, pásů, dílců, desek, bloků podlah připevněných lepením z polystyrenu, tloušťka izolace suchého, tloušťka izolace do 100 mm</t>
  </si>
  <si>
    <t>https://podminky.urs.cz/item/CS_URS_2023_01/713120851</t>
  </si>
  <si>
    <t>86</t>
  </si>
  <si>
    <t>713121111</t>
  </si>
  <si>
    <t>Montáž izolace tepelné podlah volně kladenými rohožemi, pásy, dílci, deskami 1 vrstva</t>
  </si>
  <si>
    <t>1356018553</t>
  </si>
  <si>
    <t>Montáž tepelné izolace podlah rohožemi, pásy, deskami, dílci, bloky (izolační materiál ve specifikaci) kladenými volně jednovrstvá</t>
  </si>
  <si>
    <t>https://podminky.urs.cz/item/CS_URS_2023_01/713121111</t>
  </si>
  <si>
    <t>"dle výkresu 103 a TZ"</t>
  </si>
  <si>
    <t>"kročejová izolace"</t>
  </si>
  <si>
    <t>87</t>
  </si>
  <si>
    <t>61721355a</t>
  </si>
  <si>
    <t>deska izolační pryžovo korková tl.4mm</t>
  </si>
  <si>
    <t>1664282963</t>
  </si>
  <si>
    <t>27*1,1</t>
  </si>
  <si>
    <t>88</t>
  </si>
  <si>
    <t>28376553</t>
  </si>
  <si>
    <t>deska polystyrénová pro snížení kročejového hluku (max. zatížení 4 kN/m2) tl 30mm</t>
  </si>
  <si>
    <t>-1554270594</t>
  </si>
  <si>
    <t>0,5*1,1</t>
  </si>
  <si>
    <t>89</t>
  </si>
  <si>
    <t>713130853</t>
  </si>
  <si>
    <t>Odstranění tepelné izolace stěn lepené z polystyrenu tl přes 100 mm</t>
  </si>
  <si>
    <t>-1226256273</t>
  </si>
  <si>
    <t>Odstranění tepelné izolace stěn a příček z rohoží, pásů, dílců, desek, bloků připevněných lepením z polystyrenu, tloušťka izolace přes 100 mm</t>
  </si>
  <si>
    <t>https://podminky.urs.cz/item/CS_URS_2023_01/713130853</t>
  </si>
  <si>
    <t>90</t>
  </si>
  <si>
    <t>713191132</t>
  </si>
  <si>
    <t>Montáž izolace tepelné podlah, stropů vrchem nebo střech překrytí separační fólií z PE</t>
  </si>
  <si>
    <t>1646757312</t>
  </si>
  <si>
    <t>Montáž tepelné izolace stavebních konstrukcí - doplňky a konstrukční součásti podlah, stropů vrchem nebo střech překrytím fólií separační z PE</t>
  </si>
  <si>
    <t>https://podminky.urs.cz/item/CS_URS_2023_01/713191132</t>
  </si>
  <si>
    <t>91</t>
  </si>
  <si>
    <t>28329042</t>
  </si>
  <si>
    <t>fólie PE separační či ochranná tl 0,2mm</t>
  </si>
  <si>
    <t>1045486752</t>
  </si>
  <si>
    <t>27,5*1,15</t>
  </si>
  <si>
    <t>92</t>
  </si>
  <si>
    <t>998713101</t>
  </si>
  <si>
    <t>Přesun hmot tonážní pro izolace tepelné v objektech v do 6 m</t>
  </si>
  <si>
    <t>635371072</t>
  </si>
  <si>
    <t>Přesun hmot pro izolace tepelné stanovený z hmotnosti přesunovaného materiálu vodorovná dopravní vzdálenost do 50 m v objektech výšky do 6 m</t>
  </si>
  <si>
    <t>https://podminky.urs.cz/item/CS_URS_2023_01/998713101</t>
  </si>
  <si>
    <t>93</t>
  </si>
  <si>
    <t>998713181</t>
  </si>
  <si>
    <t>Příplatek k přesunu hmot tonážní 713 prováděný bez použití mechanizace</t>
  </si>
  <si>
    <t>1090463493</t>
  </si>
  <si>
    <t>Přesun hmot pro izolace tepelné stanovený z hmotnosti přesunovaného materiálu Příplatek k cenám za přesun prováděný bez použití mechanizace pro jakoukoliv výšku objektu</t>
  </si>
  <si>
    <t>https://podminky.urs.cz/item/CS_URS_2023_01/998713181</t>
  </si>
  <si>
    <t>721</t>
  </si>
  <si>
    <t>Zdravotechnika - vnitřní kanalizace</t>
  </si>
  <si>
    <t>94</t>
  </si>
  <si>
    <t>721174043</t>
  </si>
  <si>
    <t>Potrubí kanalizační z PP připojovací DN 50</t>
  </si>
  <si>
    <t>-949754862</t>
  </si>
  <si>
    <t>Potrubí z trub polypropylenových připojovací DN 50</t>
  </si>
  <si>
    <t>https://podminky.urs.cz/item/CS_URS_2023_01/721174043</t>
  </si>
  <si>
    <t>"u K02"</t>
  </si>
  <si>
    <t>95</t>
  </si>
  <si>
    <t>998721101</t>
  </si>
  <si>
    <t>Přesun hmot tonážní pro vnitřní kanalizace v objektech v do 6 m</t>
  </si>
  <si>
    <t>1670000460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</si>
  <si>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</si>
  <si>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</si>
  <si>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96</t>
  </si>
  <si>
    <t>998721181</t>
  </si>
  <si>
    <t>Příplatek k přesunu hmot tonážní 721 prováděný bez použití mechanizace</t>
  </si>
  <si>
    <t>1531272349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</si>
  <si>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</si>
  <si>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https://podminky.urs.cz/item/CS_URS_2023_01/998721181</t>
  </si>
  <si>
    <t>725</t>
  </si>
  <si>
    <t>Zdravotechnika - zařizovací předměty</t>
  </si>
  <si>
    <t>97</t>
  </si>
  <si>
    <t>725-DMTZ-R1</t>
  </si>
  <si>
    <t>Demontáž a zpětná montáž WC kombi vč. nádrže pro provedení přeložky odpadu umyvadla</t>
  </si>
  <si>
    <t>-2018022011</t>
  </si>
  <si>
    <t>98</t>
  </si>
  <si>
    <t>725-DMTZ-R2</t>
  </si>
  <si>
    <t>Demontáž a zpětná montáž umyvadla vč. baterie pro provedení přeložky odpadu umyvadla</t>
  </si>
  <si>
    <t>2073129022</t>
  </si>
  <si>
    <t>749</t>
  </si>
  <si>
    <t>Elektromontáže - ostatní práce a konstrukce</t>
  </si>
  <si>
    <t>99</t>
  </si>
  <si>
    <t>749-DMTZ-R1</t>
  </si>
  <si>
    <t>Demontáž podhledového svítidla vč. uložení pro zpětnou montáž dle dispozic investora</t>
  </si>
  <si>
    <t>-729844289</t>
  </si>
  <si>
    <t>"dle výkresu číslo 101"</t>
  </si>
  <si>
    <t>100</t>
  </si>
  <si>
    <t>749-DMTZ-R2</t>
  </si>
  <si>
    <t>Demontáž čidla EPS vč.uložení pro zpětnou montáž dle dispozic investora</t>
  </si>
  <si>
    <t>1500797061</t>
  </si>
  <si>
    <t>101</t>
  </si>
  <si>
    <t>749-DMTZ-R3</t>
  </si>
  <si>
    <t>Demontáž reproduktoru rozhlasu vč.uložení pro zpětnou montáž dle dispozic investora</t>
  </si>
  <si>
    <t>87031399</t>
  </si>
  <si>
    <t>751</t>
  </si>
  <si>
    <t>Vzduchotechnika</t>
  </si>
  <si>
    <t>102</t>
  </si>
  <si>
    <t>751-DMTZ1</t>
  </si>
  <si>
    <t>Demontáž distribučního prvku VZT vč. demontáže přívodního potrubí</t>
  </si>
  <si>
    <t>-1559222371</t>
  </si>
  <si>
    <t>103</t>
  </si>
  <si>
    <t>751-DMTZ2</t>
  </si>
  <si>
    <t>Demontáž vnitřní nástěnné jednotky VZT</t>
  </si>
  <si>
    <t>161339523</t>
  </si>
  <si>
    <t>761</t>
  </si>
  <si>
    <t>Konstrukce prosvětlovací</t>
  </si>
  <si>
    <t>104</t>
  </si>
  <si>
    <t>761661001</t>
  </si>
  <si>
    <t>Osazení sklepních světlíků (anglických dvorků) hl do 0,60 m š do 1,0 m</t>
  </si>
  <si>
    <t>-26177907</t>
  </si>
  <si>
    <t>Osazení sklepních světlíků (anglických dvorků) včetně osazení roštu, osazení odvodňovacího prvku a osazení pojistky (proti vloupání ) hloubky do 0,60 m, šířky do 1,0 m</t>
  </si>
  <si>
    <t>https://podminky.urs.cz/item/CS_URS_2023_01/761661001</t>
  </si>
  <si>
    <t>105</t>
  </si>
  <si>
    <t>56245263a</t>
  </si>
  <si>
    <t>světlík sklepní (anglický dvorek) pochozí včetně odvodňovacího prvku plast vyztužený skleněnými vlákny rošt mřížkový 1000x1000x600mm</t>
  </si>
  <si>
    <t>-2032266679</t>
  </si>
  <si>
    <t>106</t>
  </si>
  <si>
    <t>761661101</t>
  </si>
  <si>
    <t>Osazení výškové nástavby světlíku</t>
  </si>
  <si>
    <t>1246653626</t>
  </si>
  <si>
    <t>Osazení sklepních světlíků (anglických dvorků) nástavby světlíku výškově nastavitelné</t>
  </si>
  <si>
    <t>https://podminky.urs.cz/item/CS_URS_2023_01/761661101</t>
  </si>
  <si>
    <t>2*3</t>
  </si>
  <si>
    <t>107</t>
  </si>
  <si>
    <t>56245247</t>
  </si>
  <si>
    <t>nástavec sklepního světlíku hl 600mm š 1000mm s volitelnou výškou 30-300mm</t>
  </si>
  <si>
    <t>2069804539</t>
  </si>
  <si>
    <t>108</t>
  </si>
  <si>
    <t>761-R1</t>
  </si>
  <si>
    <t>Úprava sklepního světlíku (mříže) pro průchod potrubí</t>
  </si>
  <si>
    <t>světlík</t>
  </si>
  <si>
    <t>-1996905722</t>
  </si>
  <si>
    <t>764</t>
  </si>
  <si>
    <t>Konstrukce klempířské</t>
  </si>
  <si>
    <t>109</t>
  </si>
  <si>
    <t>764-K01-R1</t>
  </si>
  <si>
    <t>D+M K01 - Krycí oplechování potrubí chlazení - ocel. pozink. plech tl. 1mm třídílný</t>
  </si>
  <si>
    <t>bm</t>
  </si>
  <si>
    <t>1603755302</t>
  </si>
  <si>
    <t>"K01"</t>
  </si>
  <si>
    <t>110</t>
  </si>
  <si>
    <t>764-OV-R1</t>
  </si>
  <si>
    <t>D+M Ochranná vanička z nerez plechu tl.1mm r.š.600 dl.4,15m s výustkem, vč. pozink. úhelníků 30x3 dl.0,55m zasekaných do příčky</t>
  </si>
  <si>
    <t>1267620354</t>
  </si>
  <si>
    <t>D+M Ochranná vanička z nerez plechu tl.1mm r.š.600 dl.4,15m c výustkem, napojení HT potrubím 3,5m, pozink. úhelníků 30x3 dl.0,55m zasekaných do příčky</t>
  </si>
  <si>
    <t>"dle obrázku na výkrese 102"</t>
  </si>
  <si>
    <t>111</t>
  </si>
  <si>
    <t>998764201</t>
  </si>
  <si>
    <t>Přesun hmot procentní pro konstrukce klempířské v objektech v do 6 m</t>
  </si>
  <si>
    <t>%</t>
  </si>
  <si>
    <t>1532282419</t>
  </si>
  <si>
    <t>Přesun hmot pro konstrukce klempířské stanovený procentní sazbou (%) z ceny vodorovná dopravní vzdálenost do 50 m v objektech výšky do 6 m</t>
  </si>
  <si>
    <t>https://podminky.urs.cz/item/CS_URS_2023_01/998764201</t>
  </si>
  <si>
    <t>766</t>
  </si>
  <si>
    <t>Konstrukce truhlářské</t>
  </si>
  <si>
    <t>112</t>
  </si>
  <si>
    <t>766660011</t>
  </si>
  <si>
    <t>Montáž dveřních křídel otvíravých dvoukřídlových š do 1,45 m do ocelové zárubně</t>
  </si>
  <si>
    <t>1935855877</t>
  </si>
  <si>
    <t>Montáž dveřních křídel dřevěných nebo plastových otevíravých do ocelové zárubně povrchově upravených dvoukřídlových, šířky do 1450 mm</t>
  </si>
  <si>
    <t>https://podminky.urs.cz/item/CS_URS_2023_01/766660011</t>
  </si>
  <si>
    <t>113</t>
  </si>
  <si>
    <t>61161055</t>
  </si>
  <si>
    <t>dveře dvoukřídlé dřevěné plné 1450x2100mm vč. povrchu</t>
  </si>
  <si>
    <t>-1643900085</t>
  </si>
  <si>
    <t>114</t>
  </si>
  <si>
    <t>766-T01-R1</t>
  </si>
  <si>
    <t>D+M Příslušenství dveří T01 - kování atd. dle výpisu podrobností vč. přípravy pro SHZ, SLP</t>
  </si>
  <si>
    <t>598667778</t>
  </si>
  <si>
    <t>115</t>
  </si>
  <si>
    <t>998766101</t>
  </si>
  <si>
    <t>Přesun hmot tonážní pro kce truhlářské v objektech v do 6 m</t>
  </si>
  <si>
    <t>-760992835</t>
  </si>
  <si>
    <t>Přesun hmot pro konstrukce truhlářské stanovený z hmotnosti přesunovaného materiálu vodorovná dopravní vzdálenost do 50 m v objektech výšky do 6 m</t>
  </si>
  <si>
    <t>https://podminky.urs.cz/item/CS_URS_2023_01/998766101</t>
  </si>
  <si>
    <t>116</t>
  </si>
  <si>
    <t>998766181</t>
  </si>
  <si>
    <t>Příplatek k přesunu hmot tonážní 766 prováděný bez použití mechanizace</t>
  </si>
  <si>
    <t>-1628815949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</si>
  <si>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</si>
  <si>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https://podminky.urs.cz/item/CS_URS_2023_01/998766181</t>
  </si>
  <si>
    <t>767</t>
  </si>
  <si>
    <t>Konstrukce zámečnické</t>
  </si>
  <si>
    <t>117</t>
  </si>
  <si>
    <t>767581801</t>
  </si>
  <si>
    <t>Demontáž podhledu kazet</t>
  </si>
  <si>
    <t>-777692023</t>
  </si>
  <si>
    <t>Demontáž podhledů kazet</t>
  </si>
  <si>
    <t>https://podminky.urs.cz/item/CS_URS_2023_01/767581801</t>
  </si>
  <si>
    <t>118</t>
  </si>
  <si>
    <t>767582800</t>
  </si>
  <si>
    <t>Demontáž roštu podhledu</t>
  </si>
  <si>
    <t>2094954966</t>
  </si>
  <si>
    <t>Demontáž podhledů roštů</t>
  </si>
  <si>
    <t>https://podminky.urs.cz/item/CS_URS_2023_01/767582800</t>
  </si>
  <si>
    <t>119</t>
  </si>
  <si>
    <t>767584151</t>
  </si>
  <si>
    <t>Montáž podhledů kazetových 600x600 mm pl do 10 m2</t>
  </si>
  <si>
    <t>-1097989201</t>
  </si>
  <si>
    <t>Montáž kovových podhledů kazetových, z kazet velikosti 600 x 600 mm, plochy do 10 m2</t>
  </si>
  <si>
    <t>https://podminky.urs.cz/item/CS_URS_2023_01/767584151</t>
  </si>
  <si>
    <t>"dle výkresu č.103"</t>
  </si>
  <si>
    <t>120</t>
  </si>
  <si>
    <t>553-podhled-kaz</t>
  </si>
  <si>
    <t>Kazetový podhled pro zdravotnická zařízení vč. nosné konstrukce a veškerého příslušenství (dle PD)</t>
  </si>
  <si>
    <t>-2125295173</t>
  </si>
  <si>
    <t>"pro zdravotnická zařízení - specifikace dle TZ"</t>
  </si>
  <si>
    <t>121</t>
  </si>
  <si>
    <t>767-podhl</t>
  </si>
  <si>
    <t>Demontáž a zpětná montáž kazetového podhledu</t>
  </si>
  <si>
    <t>-1601414308</t>
  </si>
  <si>
    <t>122</t>
  </si>
  <si>
    <t>998767101</t>
  </si>
  <si>
    <t>Přesun hmot tonážní pro zámečnické konstrukce v objektech v do 6 m</t>
  </si>
  <si>
    <t>-461427246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</si>
  <si>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</si>
  <si>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</si>
  <si>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123</t>
  </si>
  <si>
    <t>998767181</t>
  </si>
  <si>
    <t>Příplatek k přesunu hmot tonážní 767 prováděný bez použití mechanizace</t>
  </si>
  <si>
    <t>-1814513958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</si>
  <si>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</si>
  <si>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https://podminky.urs.cz/item/CS_URS_2023_01/998767181</t>
  </si>
  <si>
    <t>771</t>
  </si>
  <si>
    <t>Podlahy z dlaždic</t>
  </si>
  <si>
    <t>124</t>
  </si>
  <si>
    <t>771121011</t>
  </si>
  <si>
    <t>Nátěr penetrační na podlahu</t>
  </si>
  <si>
    <t>-255334381</t>
  </si>
  <si>
    <t>Příprava podkladu před provedením dlažby nátěr penetrační na podlahu</t>
  </si>
  <si>
    <t>https://podminky.urs.cz/item/CS_URS_2023_01/771121011</t>
  </si>
  <si>
    <t>"dle výkresu č.104 a výpisu skladeb"</t>
  </si>
  <si>
    <t>"Skladba S2"</t>
  </si>
  <si>
    <t>2,5*2</t>
  </si>
  <si>
    <t>125</t>
  </si>
  <si>
    <t>771161021</t>
  </si>
  <si>
    <t>Montáž profilu ukončujícího pro plynulý přechod (dlažby s kobercem apod.)</t>
  </si>
  <si>
    <t>1387358315</t>
  </si>
  <si>
    <t>Příprava podkladu před provedením dlažby montáž profilu ukončujícího profilu pro plynulý přechod (dlažba-koberec apod.)</t>
  </si>
  <si>
    <t>https://podminky.urs.cz/item/CS_URS_2023_01/771161021</t>
  </si>
  <si>
    <t>126</t>
  </si>
  <si>
    <t>59054100</t>
  </si>
  <si>
    <t>profil přechodový Al s pohyblivým ramenem 8x20mm</t>
  </si>
  <si>
    <t>680384827</t>
  </si>
  <si>
    <t>3*1,1</t>
  </si>
  <si>
    <t>127</t>
  </si>
  <si>
    <t>771576142</t>
  </si>
  <si>
    <t>Montáž podlah keramických velkoformátových pro mechanické zatížení protiskluzných lepených flexi rychletuhnoucím lepidlem přes 4 do 6 ks/m2</t>
  </si>
  <si>
    <t>1803227613</t>
  </si>
  <si>
    <t>Montáž podlah z dlaždic keramických lepených flexibilním rychletuhnoucím lepidlem velkoformátových pro vysoké mechanické zatížení protiskluzných nebo reliéfních (bezbariérových) přes 4 do 6 ks/m2</t>
  </si>
  <si>
    <t>https://podminky.urs.cz/item/CS_URS_2023_01/771576142</t>
  </si>
  <si>
    <t>128</t>
  </si>
  <si>
    <t>59763990</t>
  </si>
  <si>
    <t>Dlažba keramická 45x45cm (dle specifikace ve výpisu skladeb)</t>
  </si>
  <si>
    <t>-1965095711</t>
  </si>
  <si>
    <t>Dlažba keramická (dle specifikace ve výpisu skladeb)</t>
  </si>
  <si>
    <t>2,5*1,1</t>
  </si>
  <si>
    <t>129</t>
  </si>
  <si>
    <t>771577124</t>
  </si>
  <si>
    <t>Příplatek k montáži podlah keramických lepených flexibilním rychletuhnoucím lepidlem za spárování tmelem dvousložkovým</t>
  </si>
  <si>
    <t>754783848</t>
  </si>
  <si>
    <t>Montáž podlah z dlaždic keramických lepených flexibilním rychletuhnoucím lepidlem Příplatek k cenám za dvousložkový spárovací tmel</t>
  </si>
  <si>
    <t>https://podminky.urs.cz/item/CS_URS_2023_01/771577124</t>
  </si>
  <si>
    <t>130</t>
  </si>
  <si>
    <t>771577125</t>
  </si>
  <si>
    <t>Příplatek k montáži podlah keramických lepených flexibilním rychletuhnoucím lepidlem za lepení dvousložkovým lepidlem</t>
  </si>
  <si>
    <t>1549380978</t>
  </si>
  <si>
    <t>Montáž podlah z dlaždic keramických lepených flexibilním rychletuhnoucím lepidlem Příplatek k cenám za dvousložkové lepidlo</t>
  </si>
  <si>
    <t>https://podminky.urs.cz/item/CS_URS_2023_01/771577125</t>
  </si>
  <si>
    <t>131</t>
  </si>
  <si>
    <t>771577141</t>
  </si>
  <si>
    <t>Příplatek k montáži podlah keramických lepených disperzním lepidlem za plochu do 5 m2</t>
  </si>
  <si>
    <t>170829826</t>
  </si>
  <si>
    <t>Montáž podlah z dlaždic keramických lepených disperzním lepidlem Příplatek k cenám za plochu do 5 m2 jednotlivě</t>
  </si>
  <si>
    <t>https://podminky.urs.cz/item/CS_URS_2023_01/771577141</t>
  </si>
  <si>
    <t>132</t>
  </si>
  <si>
    <t>771592011</t>
  </si>
  <si>
    <t>Čištění vnitřních ploch podlah nebo schodišť po položení dlažby chemickými prostředky</t>
  </si>
  <si>
    <t>-1394187966</t>
  </si>
  <si>
    <t>Čištění vnitřních ploch po položení dlažby podlah nebo schodišť chemickými prostředky</t>
  </si>
  <si>
    <t>https://podminky.urs.cz/item/CS_URS_2023_01/771592011</t>
  </si>
  <si>
    <t>133</t>
  </si>
  <si>
    <t>998771101</t>
  </si>
  <si>
    <t>Přesun hmot tonážní pro podlahy z dlaždic v objektech v do 6 m</t>
  </si>
  <si>
    <t>963156466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</si>
  <si>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</si>
  <si>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</si>
  <si>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134</t>
  </si>
  <si>
    <t>998771181</t>
  </si>
  <si>
    <t>Příplatek k přesunu hmot tonážní 771 prováděný bez použití mechanizace</t>
  </si>
  <si>
    <t>1147038656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</si>
  <si>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</si>
  <si>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https://podminky.urs.cz/item/CS_URS_2023_01/998771181</t>
  </si>
  <si>
    <t>776</t>
  </si>
  <si>
    <t>Podlahy povlakové</t>
  </si>
  <si>
    <t>135</t>
  </si>
  <si>
    <t>776111311</t>
  </si>
  <si>
    <t>Vysátí podkladu povlakových podlah</t>
  </si>
  <si>
    <t>1534285517</t>
  </si>
  <si>
    <t>Příprava podkladu vysátí podlah</t>
  </si>
  <si>
    <t>https://podminky.urs.cz/item/CS_URS_2023_01/776111311</t>
  </si>
  <si>
    <t>"skladba S2"</t>
  </si>
  <si>
    <t>136</t>
  </si>
  <si>
    <t>776121321</t>
  </si>
  <si>
    <t>Neředěná penetrace savého podkladu povlakových podlah</t>
  </si>
  <si>
    <t>1822552607</t>
  </si>
  <si>
    <t>Příprava podkladu penetrace neředěná podlah</t>
  </si>
  <si>
    <t>https://podminky.urs.cz/item/CS_URS_2023_01/776121321</t>
  </si>
  <si>
    <t>"dle výkresu č.103 a výpisu skladeb"</t>
  </si>
  <si>
    <t>27*2</t>
  </si>
  <si>
    <t>137</t>
  </si>
  <si>
    <t>776141121</t>
  </si>
  <si>
    <t>Stěrka podlahová nivelační pro vyrovnání podkladu povlakových podlah pevnosti 30 MPa tl do 3 mm</t>
  </si>
  <si>
    <t>-128466403</t>
  </si>
  <si>
    <t>Příprava podkladu vyrovnání samonivelační stěrkou podlah min.pevnosti 30 MPa, tloušťky do 3 mm</t>
  </si>
  <si>
    <t>https://podminky.urs.cz/item/CS_URS_2023_01/776141121</t>
  </si>
  <si>
    <t>138</t>
  </si>
  <si>
    <t>776221221</t>
  </si>
  <si>
    <t>Lepení elektrostaticky vodivých čtverců z PVC standardním lepidlem</t>
  </si>
  <si>
    <t>1828537222</t>
  </si>
  <si>
    <t>Montáž podlahovin z PVC lepením standardním lepidlem ze čtverců elektrostaticky vodivých</t>
  </si>
  <si>
    <t>https://podminky.urs.cz/item/CS_URS_2023_01/776221221</t>
  </si>
  <si>
    <t>139</t>
  </si>
  <si>
    <t>28411045</t>
  </si>
  <si>
    <t>PVC vinyl homogenní elektricky vodivá neválcovaná tl 2,00mm, čtverce 615x615mm, R 0,05-1MΩ, rozměrová stálost 0,05%, otlak do 0,035mm</t>
  </si>
  <si>
    <t>-451551001</t>
  </si>
  <si>
    <t>140</t>
  </si>
  <si>
    <t>776411112</t>
  </si>
  <si>
    <t>Montáž obvodových soklíků výšky do 100 mm</t>
  </si>
  <si>
    <t>-1006576624</t>
  </si>
  <si>
    <t>Montáž soklíků lepením obvodových, výšky přes 80 do 100 mm</t>
  </si>
  <si>
    <t>https://podminky.urs.cz/item/CS_URS_2023_01/776411112</t>
  </si>
  <si>
    <t>"sokly" 8,425*2+3,2*2-1,45+0,375*2</t>
  </si>
  <si>
    <t>141</t>
  </si>
  <si>
    <t>776421111</t>
  </si>
  <si>
    <t>Montáž obvodových lišt lepením</t>
  </si>
  <si>
    <t>198008417</t>
  </si>
  <si>
    <t>Montáž lišt obvodových lepených</t>
  </si>
  <si>
    <t>https://podminky.urs.cz/item/CS_URS_2023_01/776421111</t>
  </si>
  <si>
    <t>"sokly" 22,55*2</t>
  </si>
  <si>
    <t>142</t>
  </si>
  <si>
    <t>28411008</t>
  </si>
  <si>
    <t>lišta soklová PVC 16x60mm</t>
  </si>
  <si>
    <t>-1447381847</t>
  </si>
  <si>
    <t>22,55*1,1</t>
  </si>
  <si>
    <t>143</t>
  </si>
  <si>
    <t>28411004</t>
  </si>
  <si>
    <t>lišta soklová PVC samolepící 30x30mm</t>
  </si>
  <si>
    <t>1844268382</t>
  </si>
  <si>
    <t>144</t>
  </si>
  <si>
    <t>776-sokl</t>
  </si>
  <si>
    <t>Příplatek za atypické provedení soklu s fabionem (vč. dodávky veškerého potřebného materiálu)</t>
  </si>
  <si>
    <t>1853731527</t>
  </si>
  <si>
    <t>"dle výkresu číslo 103 a výpisu skladeb v technické zprávě"</t>
  </si>
  <si>
    <t>22,55</t>
  </si>
  <si>
    <t>145</t>
  </si>
  <si>
    <t>998776101</t>
  </si>
  <si>
    <t>Přesun hmot tonážní pro podlahy povlakové v objektech v do 6 m</t>
  </si>
  <si>
    <t>-918872790</t>
  </si>
  <si>
    <t>Přesun hmot pro podlahy povlakové stanovený z hmotnosti přesunovaného materiálu vodorovná dopravní vzdálenost do 50 m v objektech výšky do 6 m</t>
  </si>
  <si>
    <t>https://podminky.urs.cz/item/CS_URS_2023_01/998776101</t>
  </si>
  <si>
    <t>146</t>
  </si>
  <si>
    <t>998776181</t>
  </si>
  <si>
    <t>Příplatek k přesunu hmot tonážní 776 prováděný bez použití mechanizace</t>
  </si>
  <si>
    <t>1234005965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</si>
  <si>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</si>
  <si>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https://podminky.urs.cz/item/CS_URS_2023_01/998776181</t>
  </si>
  <si>
    <t>781</t>
  </si>
  <si>
    <t>Dokončovací práce - obklady</t>
  </si>
  <si>
    <t>147</t>
  </si>
  <si>
    <t>781121011</t>
  </si>
  <si>
    <t>Nátěr penetrační na stěnu</t>
  </si>
  <si>
    <t>980390573</t>
  </si>
  <si>
    <t>Příprava podkladu před provedením obkladu nátěr penetrační na stěnu</t>
  </si>
  <si>
    <t>https://podminky.urs.cz/item/CS_URS_2023_01/781121011</t>
  </si>
  <si>
    <t>"doplnění obkladů"</t>
  </si>
  <si>
    <t>"na nových obezdívkách potrubí"</t>
  </si>
  <si>
    <t>2,5*(0,4+0,375+0,325)*2</t>
  </si>
  <si>
    <t>"na drážkách NN, SLP"</t>
  </si>
  <si>
    <t>6*2</t>
  </si>
  <si>
    <t>"po přeložení odpadu"</t>
  </si>
  <si>
    <t>(0,2*0,6*2+0,6*0,5)*2</t>
  </si>
  <si>
    <t>148</t>
  </si>
  <si>
    <t>781474115</t>
  </si>
  <si>
    <t>Montáž obkladů vnitřních keramických hladkých přes 22 do 25 ks/m2 lepených flexibilním lepidlem</t>
  </si>
  <si>
    <t>1828755979</t>
  </si>
  <si>
    <t>Montáž obkladů vnitřních stěn z dlaždic keramických lepených flexibilním lepidlem maloformátových hladkých přes 22 do 25 ks/m2</t>
  </si>
  <si>
    <t>https://podminky.urs.cz/item/CS_URS_2023_01/781474115</t>
  </si>
  <si>
    <t>149</t>
  </si>
  <si>
    <t>59761039</t>
  </si>
  <si>
    <t>obklad keramický hladký přes 22 do 25ks/m2</t>
  </si>
  <si>
    <t>213470582</t>
  </si>
  <si>
    <t>obklad keramický hladký přes 22 do 25ks/m2 (dle stávajícího)</t>
  </si>
  <si>
    <t>9,29*1,1</t>
  </si>
  <si>
    <t>781477111</t>
  </si>
  <si>
    <t>Příplatek k montáži obkladů vnitřních keramických hladkých za plochu do 10 m2</t>
  </si>
  <si>
    <t>352014317</t>
  </si>
  <si>
    <t>Montáž obkladů vnitřních stěn z dlaždic keramických Příplatek k cenám za plochu do 10 m2 jednotlivě</t>
  </si>
  <si>
    <t>https://podminky.urs.cz/item/CS_URS_2023_01/781477111</t>
  </si>
  <si>
    <t>151</t>
  </si>
  <si>
    <t>781477114</t>
  </si>
  <si>
    <t>Příplatek k montáži obkladů vnitřních keramických hladkých za spárování tmelem dvousložkovým</t>
  </si>
  <si>
    <t>-408271275</t>
  </si>
  <si>
    <t>Montáž obkladů vnitřních stěn z dlaždic keramických Příplatek k cenám za dvousložkový spárovací tmel</t>
  </si>
  <si>
    <t>https://podminky.urs.cz/item/CS_URS_2023_01/781477114</t>
  </si>
  <si>
    <t>152</t>
  </si>
  <si>
    <t>781477115</t>
  </si>
  <si>
    <t>Příplatek k montáži obkladů vnitřních keramických hladkých za lepením lepidlem dvousložkovým</t>
  </si>
  <si>
    <t>1068254674</t>
  </si>
  <si>
    <t>Montáž obkladů vnitřních stěn z dlaždic keramických Příplatek k cenám za dvousložkové lepidlo</t>
  </si>
  <si>
    <t>https://podminky.urs.cz/item/CS_URS_2023_01/781477115</t>
  </si>
  <si>
    <t>153</t>
  </si>
  <si>
    <t>781494111</t>
  </si>
  <si>
    <t>Plastové profily rohové lepené flexibilním lepidlem</t>
  </si>
  <si>
    <t>-1087111637</t>
  </si>
  <si>
    <t>Obklad - dokončující práce profily ukončovací plastové lepené flexibilním lepidlem rohové</t>
  </si>
  <si>
    <t>https://podminky.urs.cz/item/CS_URS_2023_01/781494111</t>
  </si>
  <si>
    <t>154</t>
  </si>
  <si>
    <t>781495211</t>
  </si>
  <si>
    <t>Čištění vnitřních ploch stěn po provedení obkladu chemickými prostředky</t>
  </si>
  <si>
    <t>668445178</t>
  </si>
  <si>
    <t>Čištění vnitřních ploch po provedení obkladu stěn chemickými prostředky</t>
  </si>
  <si>
    <t>https://podminky.urs.cz/item/CS_URS_2023_01/781495211</t>
  </si>
  <si>
    <t>2,5*(3,2*2+8,425*2+0,325)-1,45*2,1</t>
  </si>
  <si>
    <t>3*2+2,7*2</t>
  </si>
  <si>
    <t>155</t>
  </si>
  <si>
    <t>998781101</t>
  </si>
  <si>
    <t>Přesun hmot tonážní pro obklady keramické v objektech v do 6 m</t>
  </si>
  <si>
    <t>-790766204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</si>
  <si>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</si>
  <si>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</si>
  <si>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156</t>
  </si>
  <si>
    <t>998781181</t>
  </si>
  <si>
    <t>Příplatek k přesunu hmot tonážní 781 prováděný bez použití mechanizace</t>
  </si>
  <si>
    <t>455743723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</si>
  <si>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</si>
  <si>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https://podminky.urs.cz/item/CS_URS_2023_01/998781181</t>
  </si>
  <si>
    <t>784</t>
  </si>
  <si>
    <t>Dokončovací práce - malby a tapety</t>
  </si>
  <si>
    <t>157</t>
  </si>
  <si>
    <t>784111001</t>
  </si>
  <si>
    <t>Oprášení (ometení ) podkladu v místnostech v do 3,80 m</t>
  </si>
  <si>
    <t>914022070</t>
  </si>
  <si>
    <t>Oprášení (ometení) podkladu v místnostech výšky do 3,80 m</t>
  </si>
  <si>
    <t>https://podminky.urs.cz/item/CS_URS_2023_01/784111001</t>
  </si>
  <si>
    <t>(3,665-2,5)*(8,425*2+3,2*2+0,375*2)</t>
  </si>
  <si>
    <t>158</t>
  </si>
  <si>
    <t>784111011</t>
  </si>
  <si>
    <t>Obroušení podkladu omítnutého v místnostech v do 3,80 m</t>
  </si>
  <si>
    <t>836682199</t>
  </si>
  <si>
    <t>Obroušení podkladu omítky v místnostech výšky do 3,80 m</t>
  </si>
  <si>
    <t>https://podminky.urs.cz/item/CS_URS_2023_01/784111011</t>
  </si>
  <si>
    <t>159</t>
  </si>
  <si>
    <t>784111031</t>
  </si>
  <si>
    <t>Omytí podkladu v místnostech v do 3,80 m</t>
  </si>
  <si>
    <t>-16718155</t>
  </si>
  <si>
    <t>Omytí podkladu omytí v místnostech výšky do 3,80 m</t>
  </si>
  <si>
    <t>https://podminky.urs.cz/item/CS_URS_2023_01/784111031</t>
  </si>
  <si>
    <t>160</t>
  </si>
  <si>
    <t>784121001</t>
  </si>
  <si>
    <t>Oškrabání malby v mísnostech v do 3,80 m</t>
  </si>
  <si>
    <t>-1308463653</t>
  </si>
  <si>
    <t>Oškrabání malby v místnostech výšky do 3,80 m</t>
  </si>
  <si>
    <t>https://podminky.urs.cz/item/CS_URS_2023_01/784121001</t>
  </si>
  <si>
    <t>161</t>
  </si>
  <si>
    <t>784181101</t>
  </si>
  <si>
    <t>Základní akrylátová jednonásobná bezbarvá penetrace podkladu v místnostech v do 3,80 m</t>
  </si>
  <si>
    <t>-1508108779</t>
  </si>
  <si>
    <t>Penetrace podkladu jednonásobná základní akrylátová bezbarvá v místnostech výšky do 3,80 m</t>
  </si>
  <si>
    <t>https://podminky.urs.cz/item/CS_URS_2023_01/784181101</t>
  </si>
  <si>
    <t>162</t>
  </si>
  <si>
    <t>784211101</t>
  </si>
  <si>
    <t>Dvojnásobné bílé malby ze směsí za mokra výborně oděruvzdorných v místnostech v do 3,80 m</t>
  </si>
  <si>
    <t>-875650549</t>
  </si>
  <si>
    <t>Malby z malířských směsí oděruvzdorných za mokra dvojnásobné, bílé za mokra oděruvzdorné výborně v místnostech výšky do 3,80 m</t>
  </si>
  <si>
    <t>https://podminky.urs.cz/item/CS_URS_2023_01/784211101</t>
  </si>
  <si>
    <t>002 - Zdravotechnika</t>
  </si>
  <si>
    <t xml:space="preserve">    4 - Vodorovné konstrukce</t>
  </si>
  <si>
    <t xml:space="preserve">    8 - Trubní vedení</t>
  </si>
  <si>
    <t xml:space="preserve">    722 - Zdravotechnika - vnitřní vodovod</t>
  </si>
  <si>
    <t xml:space="preserve">    742 - Elektroinstalace - slaboproud</t>
  </si>
  <si>
    <t>-480720601</t>
  </si>
  <si>
    <t>"dle výkresu číslo ZTI01 a technické zprávy"</t>
  </si>
  <si>
    <t>"dobetonování základu kolem vedení kanalizace po jejím osazení"</t>
  </si>
  <si>
    <t>0,3</t>
  </si>
  <si>
    <t>Vodorovné konstrukce</t>
  </si>
  <si>
    <t>411388531</t>
  </si>
  <si>
    <t>Zabetonování otvorů pl do 1 m2 ve stropech</t>
  </si>
  <si>
    <t>14696132</t>
  </si>
  <si>
    <t>Zabetonování otvorů ve stropech nebo v klenbách včetně lešení, bednění, odbednění a výztuže (materiál v ceně) ve stropech železobetonových, tvárnicových a prefabrikovaných</t>
  </si>
  <si>
    <t>https://podminky.urs.cz/item/CS_URS_2023_01/411388531</t>
  </si>
  <si>
    <t>"dobetonování stropu kolem vedení kanalizace po jejím osazení"</t>
  </si>
  <si>
    <t>0,2</t>
  </si>
  <si>
    <t>Trubní vedení</t>
  </si>
  <si>
    <t>871275811</t>
  </si>
  <si>
    <t>Bourání stávajícího potrubí z PVC nebo PP DN 150</t>
  </si>
  <si>
    <t>675889663</t>
  </si>
  <si>
    <t>Bourání stávajícího potrubí z PVC nebo polypropylenu PP v otevřeném výkopu DN do 150</t>
  </si>
  <si>
    <t>https://podminky.urs.cz/item/CS_URS_2023_01/871275811</t>
  </si>
  <si>
    <t>"zrušení stávající kanalizace"</t>
  </si>
  <si>
    <t>871395819</t>
  </si>
  <si>
    <t>Příplatek za bourání litinových trub ve štole, v uzavřených kanálech nebo objektech DN do 400</t>
  </si>
  <si>
    <t>1813631425</t>
  </si>
  <si>
    <t>Bourání stávajícího potrubí z PVC nebo polypropylenu PP Příplatek k cenám za práce ve štole, v uzavřeném kanálu nebo v objektech DN do 400</t>
  </si>
  <si>
    <t>https://podminky.urs.cz/item/CS_URS_2023_01/871395819</t>
  </si>
  <si>
    <t>-590667955</t>
  </si>
  <si>
    <t>961055111</t>
  </si>
  <si>
    <t>Bourání základů ze ŽB</t>
  </si>
  <si>
    <t>109832728</t>
  </si>
  <si>
    <t>Bourání základů z betonu železového</t>
  </si>
  <si>
    <t>https://podminky.urs.cz/item/CS_URS_2023_01/961055111</t>
  </si>
  <si>
    <t>"ubourání základu pro vedení kanalizace"</t>
  </si>
  <si>
    <t>963051113</t>
  </si>
  <si>
    <t>Bourání ŽB stropů deskových tl přes 80 mm</t>
  </si>
  <si>
    <t>-1403040074</t>
  </si>
  <si>
    <t>Bourání železobetonových stropů deskových, tl. přes 80 mm</t>
  </si>
  <si>
    <t>https://podminky.urs.cz/item/CS_URS_2023_01/963051113</t>
  </si>
  <si>
    <t>"ubourání stropu pro vedení kanalizace"</t>
  </si>
  <si>
    <t>1546367310</t>
  </si>
  <si>
    <t>-987533968</t>
  </si>
  <si>
    <t>-507351098</t>
  </si>
  <si>
    <t>1,24*19 'Přepočtené koeficientem množství</t>
  </si>
  <si>
    <t>997013602</t>
  </si>
  <si>
    <t>Poplatek za uložení na skládce (skládkovné) stavebního odpadu železobetonového kód odpadu 17 01 01</t>
  </si>
  <si>
    <t>2145606819</t>
  </si>
  <si>
    <t>Poplatek za uložení stavebního odpadu na skládce (skládkovné) z armovaného betonu zatříděného do Katalogu odpadů pod kódem 17 01 01</t>
  </si>
  <si>
    <t>https://podminky.urs.cz/item/CS_URS_2023_01/997013602</t>
  </si>
  <si>
    <t>0,72+0,48</t>
  </si>
  <si>
    <t>-755443020</t>
  </si>
  <si>
    <t>1,24-1,2</t>
  </si>
  <si>
    <t>308425258</t>
  </si>
  <si>
    <t>721173315</t>
  </si>
  <si>
    <t>Potrubí kanalizační z PVC SN 4 dešťové DN 110</t>
  </si>
  <si>
    <t>917024952</t>
  </si>
  <si>
    <t>Potrubí z trub PVC SN4 dešťové DN 110</t>
  </si>
  <si>
    <t>https://podminky.urs.cz/item/CS_URS_2023_01/721173315</t>
  </si>
  <si>
    <t>"odpadní potrubí vč. tvarovek DN 100 vedeno pod stropem nad podhledem vč. zdvojeného kotevního systému"</t>
  </si>
  <si>
    <t>721173401</t>
  </si>
  <si>
    <t>Potrubí kanalizační z PVC SN 4 svodné DN 110</t>
  </si>
  <si>
    <t>-247465672</t>
  </si>
  <si>
    <t>Potrubí z trub PVC SN4 svodné (ležaté) DN 110</t>
  </si>
  <si>
    <t>https://podminky.urs.cz/item/CS_URS_2023_01/721173401</t>
  </si>
  <si>
    <t>721174004</t>
  </si>
  <si>
    <t>Potrubí kanalizační z PP svodné DN 75</t>
  </si>
  <si>
    <t>1287347321</t>
  </si>
  <si>
    <t>Potrubí z trub polypropylenových svodné (ležaté) DN 75</t>
  </si>
  <si>
    <t>https://podminky.urs.cz/item/CS_URS_2023_01/721174004</t>
  </si>
  <si>
    <t>"odpadní potrubí vč. tvarovek plastové DN 75 vedeno v podlaze vč. následného zapravení"</t>
  </si>
  <si>
    <t>1000421872</t>
  </si>
  <si>
    <t>"odpadní potrubí vč. tvarovek plastové DN 50 vedeno v podlaze/v drážce vč. následného zapravení"</t>
  </si>
  <si>
    <t>4+1</t>
  </si>
  <si>
    <t>721194105</t>
  </si>
  <si>
    <t>Vyvedení a upevnění odpadních výpustek DN 50</t>
  </si>
  <si>
    <t>1944184248</t>
  </si>
  <si>
    <t>Vyměření přípojek na potrubí vyvedení a upevnění odpadních výpustek DN 50</t>
  </si>
  <si>
    <t>https://podminky.urs.cz/item/CS_URS_2023_01/721194105</t>
  </si>
  <si>
    <t>721290111</t>
  </si>
  <si>
    <t>Zkouška těsnosti potrubí kanalizace vodou DN do 125</t>
  </si>
  <si>
    <t>-430124980</t>
  </si>
  <si>
    <t>Zkouška těsnosti kanalizace v objektech vodou do DN 125</t>
  </si>
  <si>
    <t>https://podminky.urs.cz/item/CS_URS_2023_01/721290111</t>
  </si>
  <si>
    <t>13+13+5+5</t>
  </si>
  <si>
    <t>721-R2</t>
  </si>
  <si>
    <t xml:space="preserve">Napojení nové kanalizace na stávající </t>
  </si>
  <si>
    <t>1136771622</t>
  </si>
  <si>
    <t>721-R4</t>
  </si>
  <si>
    <t>Ukončení kanalizace hrdlem HT50 nad h.i. v podlaze + koncovka připojovací 50/19-21 rohová na hadici + sifonová smyčka na hadici na odvod kondenzátu</t>
  </si>
  <si>
    <t>-992219333</t>
  </si>
  <si>
    <t>1109499738</t>
  </si>
  <si>
    <t>1551924334</t>
  </si>
  <si>
    <t>722</t>
  </si>
  <si>
    <t>Zdravotechnika - vnitřní vodovod</t>
  </si>
  <si>
    <t>722174002</t>
  </si>
  <si>
    <t>Potrubí vodovodní plastové PPR svar polyfúze PN 16 D 20x2,8 mm</t>
  </si>
  <si>
    <t>-855980717</t>
  </si>
  <si>
    <t>Potrubí z plastových trubek z polypropylenu PPR svařovaných polyfúzně PN 16 (SDR 7,4) D 20 x 2,8</t>
  </si>
  <si>
    <t>https://podminky.urs.cz/item/CS_URS_2023_01/722174002</t>
  </si>
  <si>
    <t>"vč. kotevního systému, tvarovek, ventilů, zátek, bourání drážek a následného zapravení"</t>
  </si>
  <si>
    <t>"vedeno v drážce/pod stropem/v podlaze"</t>
  </si>
  <si>
    <t>3,5+5,5+5</t>
  </si>
  <si>
    <t>722181241</t>
  </si>
  <si>
    <t>Ochrana vodovodního potrubí přilepenými termoizolačními trubicemi z PE tl přes 13 do 20 mm DN do 22 mm</t>
  </si>
  <si>
    <t>-1627466715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</si>
  <si>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</si>
  <si>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https://podminky.urs.cz/item/CS_URS_2023_01/722181241</t>
  </si>
  <si>
    <t>722190401</t>
  </si>
  <si>
    <t>Vyvedení a upevnění výpustku DN do 25</t>
  </si>
  <si>
    <t>-1440903188</t>
  </si>
  <si>
    <t>Zřízení přípojek na potrubí vyvedení a upevnění výpustek do DN 25</t>
  </si>
  <si>
    <t>https://podminky.urs.cz/item/CS_URS_2023_01/722190401</t>
  </si>
  <si>
    <t>722220231</t>
  </si>
  <si>
    <t>Přechodka dGK PPR PN 20 D 20 x G 1/2" s kovovým vnitřním závitem</t>
  </si>
  <si>
    <t>-1789684729</t>
  </si>
  <si>
    <t>Armatury s jedním závitem přechodové tvarovky PPR, PN 20 (SDR 6) s kovovým závitem vnitřním přechodky dGK D 20 x G 1/2"</t>
  </si>
  <si>
    <t>https://podminky.urs.cz/item/CS_URS_2023_01/722220231</t>
  </si>
  <si>
    <t>722231232</t>
  </si>
  <si>
    <t>Ventil elektromagnetický G 1/2" PN 12 do 80°C bez proudu zavřeno se dvěma závity</t>
  </si>
  <si>
    <t>-1929411378</t>
  </si>
  <si>
    <t>Armatury se dvěma závity ventily elektromagnetické PN 12 do 80°C bez proudu zavřeno G 1/2"</t>
  </si>
  <si>
    <t>https://podminky.urs.cz/item/CS_URS_2023_01/722231232</t>
  </si>
  <si>
    <t>722232073</t>
  </si>
  <si>
    <t>Kohout kulový přímý G 3/4" PN 42 do 185°C 2x vnější závit</t>
  </si>
  <si>
    <t>616477951</t>
  </si>
  <si>
    <t>Armatury se dvěma závity kulové kohouty PN 42 do 185 °C přímé 2x vnější závit G 3/4"</t>
  </si>
  <si>
    <t>https://podminky.urs.cz/item/CS_URS_2023_01/722232073</t>
  </si>
  <si>
    <t>722232171</t>
  </si>
  <si>
    <t>Kohout kulový rohový G 1/2" PN 42 do 185°C plnoprůtokový s vnějším a vnitřním závitem</t>
  </si>
  <si>
    <t>-1978681328</t>
  </si>
  <si>
    <t>Armatury se dvěma závity kulové kohouty PN 42 do 185 °C rohové plnoprůtokové vnější a vnitřní závit G 1/2"</t>
  </si>
  <si>
    <t>https://podminky.urs.cz/item/CS_URS_2023_01/722232171</t>
  </si>
  <si>
    <t>722290226</t>
  </si>
  <si>
    <t>Zkouška těsnosti vodovodního potrubí závitového DN do 50</t>
  </si>
  <si>
    <t>1111769384</t>
  </si>
  <si>
    <t>Zkoušky, proplach a desinfekce vodovodního potrubí zkoušky těsnosti vodovodního potrubí závitového do DN 50</t>
  </si>
  <si>
    <t>https://podminky.urs.cz/item/CS_URS_2023_01/722290226</t>
  </si>
  <si>
    <t>722290234</t>
  </si>
  <si>
    <t>Proplach a dezinfekce vodovodního potrubí DN do 80</t>
  </si>
  <si>
    <t>980953662</t>
  </si>
  <si>
    <t>Zkoušky, proplach a desinfekce vodovodního potrubí proplach a desinfekce vodovodního potrubí do DN 80</t>
  </si>
  <si>
    <t>https://podminky.urs.cz/item/CS_URS_2023_01/722290234</t>
  </si>
  <si>
    <t>722-R2</t>
  </si>
  <si>
    <t>Napojení nových rozvodů vodovodu na stávající</t>
  </si>
  <si>
    <t>-2104161107</t>
  </si>
  <si>
    <t>998722101</t>
  </si>
  <si>
    <t>Přesun hmot tonážní pro vnitřní vodovod v objektech v do 6 m</t>
  </si>
  <si>
    <t>1421621668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</si>
  <si>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</si>
  <si>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</si>
  <si>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998722181</t>
  </si>
  <si>
    <t>Příplatek k přesunu hmot tonážní 722 prováděný bez použití mechanizace</t>
  </si>
  <si>
    <t>682661218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</si>
  <si>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</si>
  <si>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https://podminky.urs.cz/item/CS_URS_2023_01/998722181</t>
  </si>
  <si>
    <t>725980123a</t>
  </si>
  <si>
    <t>Dvířka revizní nerez 30/30 D+M</t>
  </si>
  <si>
    <t>-551456369</t>
  </si>
  <si>
    <t>998725101</t>
  </si>
  <si>
    <t>Přesun hmot tonážní pro zařizovací předměty v objektech v do 6 m</t>
  </si>
  <si>
    <t>-1162562746</t>
  </si>
  <si>
    <t>Přesun hmot pro zařizovací předměty stanovený z hmotnosti přesunovaného materiálu vodorovná dopravní vzdálenost do 50 m v objektech výšky do 6 m</t>
  </si>
  <si>
    <t>https://podminky.urs.cz/item/CS_URS_2023_01/998725101</t>
  </si>
  <si>
    <t>38</t>
  </si>
  <si>
    <t>998725181</t>
  </si>
  <si>
    <t>Příplatek k přesunu hmot tonážní 725 prováděný bez použití mechanizace</t>
  </si>
  <si>
    <t>-1117358735</t>
  </si>
  <si>
    <t>Přesun hmot pro zařizovací předměty stanovený z hmotnosti přesunovaného materiálu Příplatek k cenám za přesun prováděný bez použití mechanizace pro jakoukoliv výšku objektu</t>
  </si>
  <si>
    <t>https://podminky.urs.cz/item/CS_URS_2023_01/998725181</t>
  </si>
  <si>
    <t>742</t>
  </si>
  <si>
    <t>Elektroinstalace - slaboproud</t>
  </si>
  <si>
    <t>742110005</t>
  </si>
  <si>
    <t>Montáž trubek pro slaboproud plastových ohebných uložených v podlaze</t>
  </si>
  <si>
    <t>-1488264449</t>
  </si>
  <si>
    <t>Montáž trubek elektroinstalačních plastových ohebných uložených v podlaze</t>
  </si>
  <si>
    <t>https://podminky.urs.cz/item/CS_URS_2023_01/742110005</t>
  </si>
  <si>
    <t>"pro průchod připojovacích hadic"</t>
  </si>
  <si>
    <t>34571353</t>
  </si>
  <si>
    <t>trubka elektroinstalační ohebná dvouplášťová korugovaná (chránička) DN 63mm, HDPE+LDPE</t>
  </si>
  <si>
    <t>-432357996</t>
  </si>
  <si>
    <t>trubka elektroinstalační ohebná dvouplášťová korugovaná (chránička) DN63mm, HDPE+LDPE</t>
  </si>
  <si>
    <t>14*1,1</t>
  </si>
  <si>
    <t>998742101</t>
  </si>
  <si>
    <t>Přesun hmot tonážní pro slaboproud v objektech v do 6 m</t>
  </si>
  <si>
    <t>1583383502</t>
  </si>
  <si>
    <t>Přesun hmot pro slaboproud stanovený z hmotnosti přesunovaného materiálu vodorovná dopravní vzdálenost do 50 m v objektech výšky do 6 m</t>
  </si>
  <si>
    <t>https://podminky.urs.cz/item/CS_URS_2023_01/998742101</t>
  </si>
  <si>
    <t>998742181</t>
  </si>
  <si>
    <t>Příplatek k přesunu hmot tonážní 742 prováděný bez použití mechanizace</t>
  </si>
  <si>
    <t>1951696419</t>
  </si>
  <si>
    <t>Přesun hmot pro slaboproud stanovený z hmotnosti přesunovaného materiálu Příplatek k ceně za přesun prováděný bez použití mechanizace pro jakoukoliv výšku objektu</t>
  </si>
  <si>
    <t>https://podminky.urs.cz/item/CS_URS_2023_01/998742181</t>
  </si>
  <si>
    <t>003 - Stabilní hasicí zařízení</t>
  </si>
  <si>
    <t xml:space="preserve"> </t>
  </si>
  <si>
    <t>D1 - 1. Strojní část / Mechanical part</t>
  </si>
  <si>
    <t>D1-2 - 2. Elektrická část / Electrical part</t>
  </si>
  <si>
    <t>D1-3 - 3. Služby / Service</t>
  </si>
  <si>
    <t>D1</t>
  </si>
  <si>
    <t>1. Strojní část / Mechanical part</t>
  </si>
  <si>
    <t>Pol1</t>
  </si>
  <si>
    <t>"Láhev 80-300 M25 EU (24m3)"</t>
  </si>
  <si>
    <t>ks</t>
  </si>
  <si>
    <t>Pol2</t>
  </si>
  <si>
    <t>"Držák lahve 80L (25mm profil)"</t>
  </si>
  <si>
    <t>Pol3</t>
  </si>
  <si>
    <t>"Kolejnice 3x80L 960mm"</t>
  </si>
  <si>
    <t>Pol4</t>
  </si>
  <si>
    <t>"Koncovka kolejnice"</t>
  </si>
  <si>
    <t>Pol5</t>
  </si>
  <si>
    <t>"Ci IV8-300 Manosw - plug"</t>
  </si>
  <si>
    <t>Pol6</t>
  </si>
  <si>
    <t>"Manometr 470-5K6 Cabel 2m start kit"</t>
  </si>
  <si>
    <t>Pol7</t>
  </si>
  <si>
    <t>"Ci MT 3 Manifold"</t>
  </si>
  <si>
    <t>Pol8</t>
  </si>
  <si>
    <t>"Ci MT Orifice kit ISO 1"" Calibrated"</t>
  </si>
  <si>
    <t>Pol9</t>
  </si>
  <si>
    <t>"Ci MT Pressure Switch kit"</t>
  </si>
  <si>
    <t>Pol10</t>
  </si>
  <si>
    <t>"Hadice PH3/8""-300. 0.5m. std. Inergen"</t>
  </si>
  <si>
    <t>Pol11</t>
  </si>
  <si>
    <t>"Hadice PH3/8""-300. 1.0m.std. Inergen"</t>
  </si>
  <si>
    <t>Pol12</t>
  </si>
  <si>
    <t>"Ci IS8B Solenoid w. manual"</t>
  </si>
  <si>
    <t>Pol13</t>
  </si>
  <si>
    <t>"IN-15 ISO Nozzle Calibrated"</t>
  </si>
  <si>
    <t>Pol14</t>
  </si>
  <si>
    <t>Tlumič hluku</t>
  </si>
  <si>
    <t>Pol15</t>
  </si>
  <si>
    <t>"Plomba. rřd"</t>
  </si>
  <si>
    <t>Pol16</t>
  </si>
  <si>
    <t>"Plombovací drát RS (a'250mm)"</t>
  </si>
  <si>
    <t>Pol17</t>
  </si>
  <si>
    <t>"Přetlak. klapka IGV0303"</t>
  </si>
  <si>
    <t>Pol18</t>
  </si>
  <si>
    <t>Potrubí DN 15-20 včetně fitinků, zinkováno.</t>
  </si>
  <si>
    <t>Pol19</t>
  </si>
  <si>
    <t>Informační tabulky včetně schéma zařízení</t>
  </si>
  <si>
    <t>D1-2</t>
  </si>
  <si>
    <t>2. Elektrická část / Electrical part</t>
  </si>
  <si>
    <t>Pol20</t>
  </si>
  <si>
    <t>Ústředna SHZ, 1 hasební sekce</t>
  </si>
  <si>
    <t>Pol21</t>
  </si>
  <si>
    <t>Akubat 12V/4,5Ah</t>
  </si>
  <si>
    <t>Pol22</t>
  </si>
  <si>
    <t>Optickokouřový hlásič požáru</t>
  </si>
  <si>
    <t>Pol23</t>
  </si>
  <si>
    <t>Patice pro hlásiče</t>
  </si>
  <si>
    <t>Pol24</t>
  </si>
  <si>
    <t>Tlačítko START žluté</t>
  </si>
  <si>
    <t>Pol25</t>
  </si>
  <si>
    <t>Tlačítko STOP modré</t>
  </si>
  <si>
    <t>Pol26</t>
  </si>
  <si>
    <t>Akustická signalizace</t>
  </si>
  <si>
    <t>Pol27</t>
  </si>
  <si>
    <t>Opticko-akustická signalizace</t>
  </si>
  <si>
    <t>Pol28</t>
  </si>
  <si>
    <t>Výstražné tablo "NEVSTUPUJTE"</t>
  </si>
  <si>
    <t>Pol29</t>
  </si>
  <si>
    <t>VESDA VLF250 Nasávací Detektor, včetně nasávacího potrubí, instalace a programování</t>
  </si>
  <si>
    <t>Pol30</t>
  </si>
  <si>
    <t>Kabely příslušných typů včetně elektroinst. materiálu</t>
  </si>
  <si>
    <t>D1-3</t>
  </si>
  <si>
    <t>3. Služby / Service</t>
  </si>
  <si>
    <t>Pol31</t>
  </si>
  <si>
    <t>Doprava a manipulace</t>
  </si>
  <si>
    <t>Pol32</t>
  </si>
  <si>
    <t>Montáž zařízení (strojní a elektrická část)</t>
  </si>
  <si>
    <t>Pol33</t>
  </si>
  <si>
    <t>Funkční a komplexní koušky</t>
  </si>
  <si>
    <t>Pol34</t>
  </si>
  <si>
    <t>Tlaková zkouška za účasti TIČR</t>
  </si>
  <si>
    <t>Pol35</t>
  </si>
  <si>
    <t>Door Fan Test</t>
  </si>
  <si>
    <t>Pol36</t>
  </si>
  <si>
    <t>Zaškolení obsluhy</t>
  </si>
  <si>
    <t>Pol37</t>
  </si>
  <si>
    <t>Dokumentace skutečného provedení, provozní kniha SHZ a VPZ</t>
  </si>
  <si>
    <t>004 - Elektroinstalace</t>
  </si>
  <si>
    <t>Soupis:</t>
  </si>
  <si>
    <t>004-01 - Silnoproud</t>
  </si>
  <si>
    <t>SIL - Silnoproud</t>
  </si>
  <si>
    <t xml:space="preserve">    Rozvaděče - Rozvaděče</t>
  </si>
  <si>
    <t xml:space="preserve">    Kabely a vodiče - Kabely a vodiče</t>
  </si>
  <si>
    <t xml:space="preserve">    Vnější ochrana před - Vnější ochrana před</t>
  </si>
  <si>
    <t xml:space="preserve">    Uzemnění a ochranné - Uzemnění a ochranné</t>
  </si>
  <si>
    <t xml:space="preserve">    Osvětlení, zásuvky a - Osvětlení, zásuvky a</t>
  </si>
  <si>
    <t xml:space="preserve">    Kabelové trasy a ost - Kabelové trasy a ost</t>
  </si>
  <si>
    <t xml:space="preserve">    Ostatní - Ostatní</t>
  </si>
  <si>
    <t>SIL</t>
  </si>
  <si>
    <t>Rozvaděče</t>
  </si>
  <si>
    <t>Pol38</t>
  </si>
  <si>
    <t>Úprava stávajícího rozvaděče RB-AB</t>
  </si>
  <si>
    <t>Pol39</t>
  </si>
  <si>
    <t>Silový rozvaděč RH1 a RH2</t>
  </si>
  <si>
    <t>Pol40</t>
  </si>
  <si>
    <t>Silový rozvaděč RVS</t>
  </si>
  <si>
    <t>Pol41</t>
  </si>
  <si>
    <t>Rozvaděč R-FV-KJ</t>
  </si>
  <si>
    <t>Kabely a vodiče</t>
  </si>
  <si>
    <t>Pol42</t>
  </si>
  <si>
    <t>Silový bezhalogenový kabel 5x70, B2cas1d1</t>
  </si>
  <si>
    <t>Pol43</t>
  </si>
  <si>
    <t>Silový bezhalogenový kabel 1x50 RM ZŽ, B2cas1d1</t>
  </si>
  <si>
    <t>Pol44</t>
  </si>
  <si>
    <t>Silový ohebný kabel 1-CHBU 1x50</t>
  </si>
  <si>
    <t>Pol45</t>
  </si>
  <si>
    <t>Silový ohebný kabel 1-CHBU 1x35</t>
  </si>
  <si>
    <t>Pol46</t>
  </si>
  <si>
    <t>Silový kabel CYKY-J 5x6</t>
  </si>
  <si>
    <t>Pol47</t>
  </si>
  <si>
    <t>Silový kabel CYKY-J 3x6</t>
  </si>
  <si>
    <t>Pol48</t>
  </si>
  <si>
    <t>Silový kabel CYKY-J 3x2,5</t>
  </si>
  <si>
    <t>Pol49</t>
  </si>
  <si>
    <t>Silový kabel CYKY-J 3x1,5</t>
  </si>
  <si>
    <t>Pol50</t>
  </si>
  <si>
    <t>Silový kabel CYKY-O 5x1,5</t>
  </si>
  <si>
    <t>Pol51</t>
  </si>
  <si>
    <t>Silový kabel CYKY-O 3x1,5</t>
  </si>
  <si>
    <t>Pol52</t>
  </si>
  <si>
    <t>Vodič CYA 35 ZŽ</t>
  </si>
  <si>
    <t>Pol53</t>
  </si>
  <si>
    <t>Vodič CYA 25 ZŽ</t>
  </si>
  <si>
    <t>Pol54</t>
  </si>
  <si>
    <t>Vodič CYA 10 ZŽ</t>
  </si>
  <si>
    <t>Pol55</t>
  </si>
  <si>
    <t>Vodič CYA 6 ZŽ</t>
  </si>
  <si>
    <t>Vnější ochrana před</t>
  </si>
  <si>
    <t>Pol56</t>
  </si>
  <si>
    <t>Jímací tyč 18/10 AlMgSi s rovným koncem, 2500mm</t>
  </si>
  <si>
    <t>Pol57</t>
  </si>
  <si>
    <t>Betonový podstavec s podložkou pro jímací tyč</t>
  </si>
  <si>
    <t>Pol58</t>
  </si>
  <si>
    <t>Jímací drát FeZn ⌀ 8 mm</t>
  </si>
  <si>
    <t>kg</t>
  </si>
  <si>
    <t>Pol59</t>
  </si>
  <si>
    <t>Svorka SS pro spojení 2 vodičů</t>
  </si>
  <si>
    <t>Pol60</t>
  </si>
  <si>
    <t>Svorka SJ pro spojení jímacího drátu s jímací tyčí</t>
  </si>
  <si>
    <t>Pol61</t>
  </si>
  <si>
    <t>Podpěra jíámacího vedení na ploché střechy</t>
  </si>
  <si>
    <t>Uzemnění a ochranné</t>
  </si>
  <si>
    <t>Pol62</t>
  </si>
  <si>
    <t>Atypická hlavní uzemňovací svorkovnice pro vodiče CY nebo CYA</t>
  </si>
  <si>
    <t>Pol63</t>
  </si>
  <si>
    <t>Spojovací krabice vč svorky a zkušebního bodu pro pospojování antistatické podlahy</t>
  </si>
  <si>
    <t>Osvětlení, zásuvky a</t>
  </si>
  <si>
    <t>Pol64</t>
  </si>
  <si>
    <t>LED svítidlo do pohledu, čtverec 600x600, IP40, 34W, 4100lm RA80, 3800K, UGR &lt;19</t>
  </si>
  <si>
    <t>Pol65</t>
  </si>
  <si>
    <t>Nouzové svítidlo s pozorovacím dosahem 20m, IP65, baterie 1h, 4000K, 100lm</t>
  </si>
  <si>
    <t>Pol66</t>
  </si>
  <si>
    <t>Základna pro montáž do podhledu pro nouzové svítídlo</t>
  </si>
  <si>
    <t>Pol67</t>
  </si>
  <si>
    <t>Oboustranný panel s bezpečnostní tabulkou pro NO</t>
  </si>
  <si>
    <t>Pol68</t>
  </si>
  <si>
    <t>Vypínáč řazení č. 1, 250V,10A</t>
  </si>
  <si>
    <t>Pol69</t>
  </si>
  <si>
    <t>Tlačítko řazení 1/0, 250V/10A</t>
  </si>
  <si>
    <t>Pol70</t>
  </si>
  <si>
    <t>Krabice jednoduchá pod omítku KU68 se šroubky</t>
  </si>
  <si>
    <t>Pol71</t>
  </si>
  <si>
    <t>Rozvodná krabice s víkem vč, svorek</t>
  </si>
  <si>
    <t>Pol72</t>
  </si>
  <si>
    <t>Rámeček 1P bílá</t>
  </si>
  <si>
    <t>Pol73</t>
  </si>
  <si>
    <t>Zásuvka jednonásobná 250V/16A chráněná s clonkami, IP40</t>
  </si>
  <si>
    <t>Pol74</t>
  </si>
  <si>
    <t>Nástěnná zásuvka quick-connect 32A 3p, 230V IP44</t>
  </si>
  <si>
    <t>Pol75</t>
  </si>
  <si>
    <t>Nástěnná zásuvka quick-connect 32A 5p, 400V IP44</t>
  </si>
  <si>
    <t>Pol76</t>
  </si>
  <si>
    <t>Ovládací skříň pro ventilátor se signální LED a uzamykatelnou ovládací hlavicí 0-I, 230V</t>
  </si>
  <si>
    <t>Pol77</t>
  </si>
  <si>
    <t>Ovladač nouzového zastavení, červené hřibové tlačítko pr. 30mm na žlutém podkladu, ovolnění otočením, IP66 s pomocnými kontakty</t>
  </si>
  <si>
    <t>Kabelové trasy a ost</t>
  </si>
  <si>
    <t>Pol78</t>
  </si>
  <si>
    <t>Drátěný kabelový žlab 400x100, vč kompetního příslušenství, GZ</t>
  </si>
  <si>
    <t>Pol79</t>
  </si>
  <si>
    <t>Drátěný kabelový žlab 50x50, vč. kompletního příslušentví, ŽZ</t>
  </si>
  <si>
    <t>Pol80</t>
  </si>
  <si>
    <t>Kabelová lávka 110x400, vč. kompletního příslušenství, GZ</t>
  </si>
  <si>
    <t>Pol81</t>
  </si>
  <si>
    <t>Držák svazkový Grip 2031M/30 vč. hmoždinky, šroubu</t>
  </si>
  <si>
    <t>Pol82</t>
  </si>
  <si>
    <t>Vykroužení díry pro krabici KU68</t>
  </si>
  <si>
    <t>Pol83</t>
  </si>
  <si>
    <t>Sádra stavební 25kg</t>
  </si>
  <si>
    <t>Pol84</t>
  </si>
  <si>
    <t>Vysekání drážky</t>
  </si>
  <si>
    <t>Pol85</t>
  </si>
  <si>
    <t>Průraz ve zdivu tl. 60cm, plochy do 0,025m2, vč. začištění</t>
  </si>
  <si>
    <t>Pol86</t>
  </si>
  <si>
    <t>Trubka ohebná UV DN 25mm</t>
  </si>
  <si>
    <t>Pol87</t>
  </si>
  <si>
    <t>Trubka ohebná DN 25mm</t>
  </si>
  <si>
    <t>Pol88</t>
  </si>
  <si>
    <t>Trubka ohebná DN 32mm</t>
  </si>
  <si>
    <t>Pol89</t>
  </si>
  <si>
    <t>Pořární ucpávky, vč. štítků a revizní zprávy</t>
  </si>
  <si>
    <t>Pol90</t>
  </si>
  <si>
    <t>Podružný materiál pro kabelovou trasu z rozvodny do DC</t>
  </si>
  <si>
    <t>Pol91</t>
  </si>
  <si>
    <t>Úprava stávající kabeláže pro uložení nové</t>
  </si>
  <si>
    <t>Pol92</t>
  </si>
  <si>
    <t>Nosná konzole žár. Zink. kabelových žlabů na rozvaděč 500mm, vč. příslušenství</t>
  </si>
  <si>
    <t>Pol93</t>
  </si>
  <si>
    <t>Pomocné ocelové konstrukce</t>
  </si>
  <si>
    <t>Ostatní</t>
  </si>
  <si>
    <t>Pol94</t>
  </si>
  <si>
    <t xml:space="preserve">Podružný instalační materiál (konektory, propoj, kabely,  aj.)</t>
  </si>
  <si>
    <t>Podružný instalační materiál (konektory, propoj, kabely, aj.)</t>
  </si>
  <si>
    <t>Pol95</t>
  </si>
  <si>
    <t>Oživení a parametrizace systému, funkční zkoušky</t>
  </si>
  <si>
    <t>Pol96</t>
  </si>
  <si>
    <t>Koordinace, zaškolení obsluhy, předání, účast na KD</t>
  </si>
  <si>
    <t>Pol97</t>
  </si>
  <si>
    <t>Uvedení do trvalého provozu včetně nastavení</t>
  </si>
  <si>
    <t>Pol98</t>
  </si>
  <si>
    <t>Dokladová část - certifikáty, prohlášení o shodě, uživatelské příručky</t>
  </si>
  <si>
    <t>Pol99</t>
  </si>
  <si>
    <t>Revizní zpráva, zkušební protokoly</t>
  </si>
  <si>
    <t>Pol100</t>
  </si>
  <si>
    <t>Dokumentace skutečného provedení , fotodokumentace</t>
  </si>
  <si>
    <t>Pol101</t>
  </si>
  <si>
    <t>Celkem doprava, přesun hmot</t>
  </si>
  <si>
    <t>Pol102</t>
  </si>
  <si>
    <t>Celkem VRN - zařízení staveniště, odběr energií, WC, ostraha, …</t>
  </si>
  <si>
    <t>004-02 - Racky</t>
  </si>
  <si>
    <t>RACK - Racky</t>
  </si>
  <si>
    <t xml:space="preserve">    Datové sozváděče a v - Datové sozváděče a v</t>
  </si>
  <si>
    <t xml:space="preserve">    PDU - distribuce nap - PDU - distribuce nap</t>
  </si>
  <si>
    <t xml:space="preserve">    UPS - UPS</t>
  </si>
  <si>
    <t xml:space="preserve">    Systém RMS - Systém RMS</t>
  </si>
  <si>
    <t>RACK</t>
  </si>
  <si>
    <t>Datové sozváděče a v</t>
  </si>
  <si>
    <t>Pol103</t>
  </si>
  <si>
    <t>Rack 42U Š800, H1100, hliníkový rám rozvaděče s možností instalace příslušenství pro vyvázání kabeláže do kteréhokoliv místa bez udaného rastru, nosnost 800kg, přední dveře perforované půlené, zadní perforované půlené s propustností vzduchu minimálně 83 %</t>
  </si>
  <si>
    <t>Rack 42U Š800, H1100, hliníkový rám rozvaděče s možností instalace příslušenství pro vyvázání kabeláže do kteréhokoliv místa bez udaného rastru, nosnost 800kg, přední dveře perforované půlené, zadní perforované půlené s propustností vzduchu minimálně 83 %, demontovatelné/montovatelné bez použití nástrojů, s minimálně 3-bodovým zamykacím systémem a možností dodatečné instalace zámků, přední a zadní 19“ serverové profily se značením „U“ pozic, hloubkově nastavitelné bez rastru, horní víko s kabelovými prostupy po celé hloubce a obou stranách víka, dno rozvaděče bez krytu, volný prostor v celé světlé ploše rozvaděče, oddělení studené a teplé uličky utěsněním v úrovni předních 19" profilů, vyplnění prostoru mezi 19" profilem a bočnicí racku, vertikální 1U pozice, profily se značením pozic, nožičky výškově nastavitelné z vnitřní strany rozvaděče, barva RAL7021</t>
  </si>
  <si>
    <t>Pol104</t>
  </si>
  <si>
    <t>Rack 42U Š800, H1100, bez bočních panelů, hliníkový rám rozvaděče s možností instalace příslušenství pro vyvázání kabeláže do kteréhokoliv místa bez udaného rastru, nosnost 800kg, přední dveře perforované, zadní perforované půlené s propustností vzduchu m</t>
  </si>
  <si>
    <t>Rack 42U Š800, H1100, bez bočních panelů, hliníkový rám rozvaděče s možností instalace příslušenství pro vyvázání kabeláže do kteréhokoliv místa bez udaného rastru, nosnost 800kg, přední dveře perforované, zadní perforované půlené s propustností vzduchu minimálně 83 %, demontovatelné/montovatelné bez použití nástrojů, s minimálně 3-bodovým zamykacím systémem a možností dodatečné instalace zámků, přední a zadní 19“ serverové profily se značením „U“ pozic, hloubkově nastavitelné bez rastru, horní víko s kabelovými prostupy po celé hloubce a obou stranách víka, dno rozvaděče bez krytu, volný prostor v celé světlé ploše rozvaděče, oddělení studené a teplé uličky utěsněním v úrovni předních 19" profilů, vyplnění prostoru mezi 19" profilem a bočnicí racku, vertikální 1U pozice, profily se značením pozic, nožičky výškově nastavitelné z vnitřní strany rozvaděče, barva RAL7021</t>
  </si>
  <si>
    <t>Pol105</t>
  </si>
  <si>
    <t>Boční panel 42U, H1100</t>
  </si>
  <si>
    <t>Pol106</t>
  </si>
  <si>
    <t>Zemnění bočního panelu</t>
  </si>
  <si>
    <t>Pol107</t>
  </si>
  <si>
    <t xml:space="preserve">Dělící panel mezi racky 42U, H1100,  včetně spojníku do řady</t>
  </si>
  <si>
    <t>Dělící panel mezi racky 42U, H1100, včetně spojníku do řady</t>
  </si>
  <si>
    <t>Pol108</t>
  </si>
  <si>
    <t>Kabelové oko pružné 82x43, sada 10ks, dvojité, kovové provedení</t>
  </si>
  <si>
    <t>Pol109</t>
  </si>
  <si>
    <t>Kabelové oko pružné 102x82, sada 10ks, dvojité, kovové provedení</t>
  </si>
  <si>
    <t>Pol110</t>
  </si>
  <si>
    <t>Montážní materiál M5, sada 100ks</t>
  </si>
  <si>
    <t>Pol111</t>
  </si>
  <si>
    <t>pro každý rack dvojice zámků se stejným klíčem a generálním klíčem pro všechny dodané zámky (4 ks generálního klíče), včetně zamykacího plánu pro možnost dalšího doplnění zámků</t>
  </si>
  <si>
    <t>Pol112</t>
  </si>
  <si>
    <t>Zaslepovací panel do 19'', 6x1U, materiál ABS, černý, balení po 10 kusech = 60U, beznástrojová montáž</t>
  </si>
  <si>
    <t>Pol113</t>
  </si>
  <si>
    <t>Zakrytování teplé uličky ke zdi, posuvné dveře s průhledy do uličky, zasklené jednoduchá bezpečnostní sklo, konstrukce bez prahové lišty</t>
  </si>
  <si>
    <t>Pol114</t>
  </si>
  <si>
    <t>Zavírání dveří s automatickou aretací v otevřené poloze</t>
  </si>
  <si>
    <t>Pol115</t>
  </si>
  <si>
    <t>Zastřešení teplé uličky, stropní desky z čirého plného polykarbonátu tloušťky minimálně 4 mm, třída hořlavosti UL94V-0, s prostupy pro kabeláž a čidla ve svislé konstrukci zastřešení, těsnění min. 3 mm na všech spojích pro utěsnění uličky, SmartAisleW stř</t>
  </si>
  <si>
    <t>Zastřešení teplé uličky, stropní desky z čirého plného polykarbonátu tloušťky minimálně 4 mm, třída hořlavosti UL94V-0, s prostupy pro kabeláž a čidla ve svislé konstrukci zastřešení, těsnění min. 3 mm na všech spojích pro utěsnění uličky, SmartAisleW střecha H2400</t>
  </si>
  <si>
    <t>Pol116</t>
  </si>
  <si>
    <t>Zastřešení teplé uličky, stropní desky z čirého plného polykarbonátu tloušťky minimálně 4 mm, třída hořlavosti UL94V-0, s prostupy pro kabeláž a čidla ve svislé konstrukci zastřešení, těsnění min. 3 mm na všech spojích pro utěsnění uličky, SmartAisleW střecha H800</t>
  </si>
  <si>
    <t>Pol117</t>
  </si>
  <si>
    <t>Zastřešení teplé uličky, stropní desky z čirého plného polykarbonátu tloušťky minimálně 4 mm, třída hořlavosti UL94V-0, s prostupy pro kabeláž a čidla ve svislé konstrukci zastřešení, těsnění min. 3 mm na všech spojích pro utěsnění uličky, SmartAisleW střecha H600</t>
  </si>
  <si>
    <t>Pol118</t>
  </si>
  <si>
    <t>Zastřešení teplé uličky, stropní desky z čirého plného polykarbonátu tloušťky minimálně 4 mm, třída hořlavosti UL94V-0, s prostupy pro kabeláž a čidla ve svislé konstrukci zastřešení, těsnění min. 3 mm na všech spojích pro utěsnění uličky, SmartAisleW střecha H300</t>
  </si>
  <si>
    <t>Pol119</t>
  </si>
  <si>
    <t>Zakrytování teplé uličky ke zdi, uzavření uličky u zdi</t>
  </si>
  <si>
    <t>Pol120</t>
  </si>
  <si>
    <t>Ukončovací profil zastřešení uličky</t>
  </si>
  <si>
    <t>Pol121</t>
  </si>
  <si>
    <t>Vyrovnávací profil Š800</t>
  </si>
  <si>
    <t>Pol122</t>
  </si>
  <si>
    <t xml:space="preserve">Rack 47U Š800, H800, hliníkový rám rozvaděče s možností instalace příslušenství pro vyvázání kabeláže do kteréhokoliv místa bez udaného rastru, nosnost 800kg, přední dveře perforované s propustností vzduchu minimálně 83 %, demontovatelné/montovatelné bez </t>
  </si>
  <si>
    <t>Rack 47U Š800, H800, hliníkový rám rozvaděče s možností instalace příslušenství pro vyvázání kabeláže do kteréhokoliv místa bez udaného rastru, nosnost 800kg, přední dveře perforované s propustností vzduchu minimálně 83 %, demontovatelné/montovatelné bez použití nástrojů, s minimálně 3-bodovým zamykacím systémem a možností dodatečné instalace zámků, zadní panel, přední a zadní 19“ serverové profily se značením „U“ pozic, hloubkově nastavitelné bez rastru, horní víko s kabelovými prostupy po celé hloubce a obou stranách víka, dno rozvaděče bez krytu, volný prostor v celé světlé ploše rozvaděče, nožičky výškově nastavitelné z vnitřní strany rozvaděče, barva RAL7021</t>
  </si>
  <si>
    <t>Pol123</t>
  </si>
  <si>
    <t>Kabelový žlab 47U Š200 pro vyvázání kabeláže, umístění na boční části rozvaděče</t>
  </si>
  <si>
    <t>Pol124</t>
  </si>
  <si>
    <t>Přední kabelové žlaby (pár) 47U Š81 H100 s plastovými prsty</t>
  </si>
  <si>
    <t>Pol125</t>
  </si>
  <si>
    <t>Krycí víko pro přední kabelové žlaby</t>
  </si>
  <si>
    <t>Pol126</t>
  </si>
  <si>
    <t>19'' vyvazovací panel 2U H100 s plastovými prsty</t>
  </si>
  <si>
    <t>Pol127</t>
  </si>
  <si>
    <t>Krycí víko pro vyvazovací panel 2U</t>
  </si>
  <si>
    <t>Pol128</t>
  </si>
  <si>
    <t>19" police se čtyřbodobým uchycením, nosnost 70kg, beznástrojová montáž</t>
  </si>
  <si>
    <t>Pol129</t>
  </si>
  <si>
    <t>Univerzální držák PDU</t>
  </si>
  <si>
    <t>Pol130</t>
  </si>
  <si>
    <t>Unikátní zámek (systém generálního klíče s ostatními racky), včetně zamykacího plánu pro možnost dalšího doplnění zámků</t>
  </si>
  <si>
    <t>PDU - distribuce nap</t>
  </si>
  <si>
    <t>Pol131</t>
  </si>
  <si>
    <t>Inteligentní PDU, měřená na vstupu, měřená a spínaná na výstupu, 0U, 3x32A, 36x kombinovaná zásuvka C13/C9, zajištění kabelů systémem P-Lock, jištění 6x16A, střídání fází po jednotlivých zásuvkách, pracovní teplota do 60°C</t>
  </si>
  <si>
    <t>Pol132</t>
  </si>
  <si>
    <t>Inteligentní PDU, měřená na vstupu, měřená a spínaná na výstupu, 0U, 16A, 24x kombinovaná zásuvka C13/C9, zajištění kabelů systémem P-Lock, pracovní teplota do 60°C</t>
  </si>
  <si>
    <t>Pol133</t>
  </si>
  <si>
    <t>Kabel C13-C14, 0,5m, modrý, C14+P-Lock</t>
  </si>
  <si>
    <t>Pol134</t>
  </si>
  <si>
    <t>Kabel C13-C14, 1m, červený, C14+P-Lock</t>
  </si>
  <si>
    <t>Pol135</t>
  </si>
  <si>
    <t>Kabel C19-C20, 0,5m, modrý, C20+P-Lock, 6ks</t>
  </si>
  <si>
    <t>Pol136</t>
  </si>
  <si>
    <t>Kabel C19-C20, 1m, červený, C20+P-Lock, 6ks</t>
  </si>
  <si>
    <t>UPS</t>
  </si>
  <si>
    <t>Pol137</t>
  </si>
  <si>
    <t>Modulární online UPS s výkonem 60kW/kVA v redundanci na výkonovém modulu.</t>
  </si>
  <si>
    <t>Pol138</t>
  </si>
  <si>
    <t>Bateriová police s bateriemi, 30x9Ah, životnost 10 let dle EUROBAT</t>
  </si>
  <si>
    <t>Pol139</t>
  </si>
  <si>
    <t>Teplotní čidlo kompenzace dobíjení baterií</t>
  </si>
  <si>
    <t>Pol140</t>
  </si>
  <si>
    <t>Komunikační karta s podporou protokolů HTTP, HTTPS, Modbus (RTU a TCP/IP), BACnet, port pro enviromentální čidla</t>
  </si>
  <si>
    <t>Pol141</t>
  </si>
  <si>
    <t>StartUP UPS technikem výrobce</t>
  </si>
  <si>
    <t>Systém RMS</t>
  </si>
  <si>
    <t>Pol142</t>
  </si>
  <si>
    <t xml:space="preserve">Monitorovací jednotka 1U, 19“, monitoring prostředí a technologií, podpora minimálně 150 fyzických čidel a  1000 senzorů</t>
  </si>
  <si>
    <t>Monitorovací jednotka 1U, 19“, monitoring prostředí a technologií, podpora minimálně 150 fyzických čidel a 1000 senzorů</t>
  </si>
  <si>
    <t>Pol143</t>
  </si>
  <si>
    <t>Interní GSM modem s podporou 4G sítí, funkce zasílání SMS a provolání</t>
  </si>
  <si>
    <t>Pol144</t>
  </si>
  <si>
    <t>Dveřní kontakt</t>
  </si>
  <si>
    <t>Pol145</t>
  </si>
  <si>
    <t>Teplotní čidlo, rozsah měření -40 až 100°C, tolerance 1°C</t>
  </si>
  <si>
    <t>Pol146</t>
  </si>
  <si>
    <t>Vlhkostní čidlo, rozsah měření 20 až 95%, tolerance 5%</t>
  </si>
  <si>
    <t>Pol147</t>
  </si>
  <si>
    <t>Záplavové čidlo pro detekční kabel</t>
  </si>
  <si>
    <t>Pol148</t>
  </si>
  <si>
    <t>Záplavový detekční kabel, 10 m</t>
  </si>
  <si>
    <t>Pol149</t>
  </si>
  <si>
    <t>Kombinované čidlo teplota/vlhkost</t>
  </si>
  <si>
    <t>Pol150</t>
  </si>
  <si>
    <t>Veškerá propojovací kabeláž</t>
  </si>
  <si>
    <t>Pol151</t>
  </si>
  <si>
    <t>Konfigurace systému, programování</t>
  </si>
  <si>
    <t>Pol152</t>
  </si>
  <si>
    <t>Ukončení kabeláže, svorkové polo na DIN, 2U</t>
  </si>
  <si>
    <t>Pol153</t>
  </si>
  <si>
    <t>kabel SYKFY 2x2x0.5</t>
  </si>
  <si>
    <t>Pol154</t>
  </si>
  <si>
    <t>kabel FTP K.5E</t>
  </si>
  <si>
    <t>Pol155</t>
  </si>
  <si>
    <t>Pol156</t>
  </si>
  <si>
    <t>Pol157</t>
  </si>
  <si>
    <t>Pol158</t>
  </si>
  <si>
    <t>Uvedení do trvalého provozu včetně SW nastavení a programování, HW nastavení</t>
  </si>
  <si>
    <t>Pol159</t>
  </si>
  <si>
    <t>Pol160</t>
  </si>
  <si>
    <t>Zaškolení a instruktáž osoby uživatele</t>
  </si>
  <si>
    <t>Pol161</t>
  </si>
  <si>
    <t>Pol162</t>
  </si>
  <si>
    <t>Pol163</t>
  </si>
  <si>
    <t>Pol164</t>
  </si>
  <si>
    <t>004-03 - Slaboproud</t>
  </si>
  <si>
    <t>SLP - Slaboproud</t>
  </si>
  <si>
    <t xml:space="preserve">    Univerzální kabelážn - Univerzální kabelážn</t>
  </si>
  <si>
    <t xml:space="preserve">    Systém EZS - Systém EZS</t>
  </si>
  <si>
    <t xml:space="preserve">    Systém ACS - Systém ACS</t>
  </si>
  <si>
    <t xml:space="preserve">    Systém EPS - Systém EPS</t>
  </si>
  <si>
    <t xml:space="preserve">    Systém KAM - Systém KAM</t>
  </si>
  <si>
    <t>SLP</t>
  </si>
  <si>
    <t>Univerzální kabelážn</t>
  </si>
  <si>
    <t>Pol165</t>
  </si>
  <si>
    <t>Patch panel neosazený 24xRJ45 Cat.6A ISO STP 1U černý, beznástrojový</t>
  </si>
  <si>
    <t>Pol166</t>
  </si>
  <si>
    <t>Optická vana 24x LC, 1U, komplet vybavené (pigtaily, spojky, vana, kazet, apod.)</t>
  </si>
  <si>
    <t>Pol167</t>
  </si>
  <si>
    <t>19" vyvazovací panel 2U plastový, výklopný, oka pro K6A</t>
  </si>
  <si>
    <t>Pol168</t>
  </si>
  <si>
    <t>Patch panel osazený 24xRJ45 Cat.6A ISO STP 1U černý, beznástrojový</t>
  </si>
  <si>
    <t>Pol169</t>
  </si>
  <si>
    <t>HD patch panel neosazený pro 24xRJ45 HD 0,5U stříbrný</t>
  </si>
  <si>
    <t>Pol170</t>
  </si>
  <si>
    <t>Optická vana 24x LC Duplex, 1U, komplet vybavené (pigtaily, spojky, vana, kazet, apod.)</t>
  </si>
  <si>
    <t>Pol171</t>
  </si>
  <si>
    <t>19" police 1U, 450mm</t>
  </si>
  <si>
    <t>Pol172</t>
  </si>
  <si>
    <t>Montážní sada M6 - 50x šroub, podložka a plovoucí matice</t>
  </si>
  <si>
    <t>Pol173</t>
  </si>
  <si>
    <t>Trunk kabel /keyst.-keyst./ STP 6x4x2xAWG26, Cat 6A, LSOH - 10m</t>
  </si>
  <si>
    <t>Pol174</t>
  </si>
  <si>
    <t>Trunk kabel /keyst.-keyst./ STP 6x4x2xAWG26, Cat 6A, LSOH - 15m</t>
  </si>
  <si>
    <t>Pol175</t>
  </si>
  <si>
    <t>Trunkový kabel /modul-modul/ STP 6x4x2xAWG26, Cat 6A, LSOH - 20m</t>
  </si>
  <si>
    <t>Pol176</t>
  </si>
  <si>
    <t>Optický kabel univerzální 24 vl. 9/125 OS2 LSOHU-DQ(ZN)BH Eca</t>
  </si>
  <si>
    <t>Pol177</t>
  </si>
  <si>
    <t>Kabelové trasy k Serverovnám - Grip 2031M/30 vč. hmoždinky, šroubu</t>
  </si>
  <si>
    <t>Pol178</t>
  </si>
  <si>
    <t>Zásuvka 1xRJ45 Cat.6A - na povrch</t>
  </si>
  <si>
    <t>Pol179</t>
  </si>
  <si>
    <t>Zásuvka 2xRJ45 Cat.6A - na povrch</t>
  </si>
  <si>
    <t>Pol180</t>
  </si>
  <si>
    <t>Zásuvka 2xRJ45 Cat.6A - na DIN</t>
  </si>
  <si>
    <t>Pol181</t>
  </si>
  <si>
    <t>Zásuvka 2xRJ45 Cat.6A - na drátěnný žlab vč. patice</t>
  </si>
  <si>
    <t>Pol182</t>
  </si>
  <si>
    <t>Kabel Cat.6A STP LSOH 550MHz Euroclass Dca</t>
  </si>
  <si>
    <t>Pol183</t>
  </si>
  <si>
    <t>Certifikační měření kat. 6A vč. protokolu</t>
  </si>
  <si>
    <t>Pol184</t>
  </si>
  <si>
    <t xml:space="preserve">OTDR měření optického vlákna, oboustranné změření na vlnových délkách 850 a 1300nm nebo 1310 a 1550nm, zpracování hodnot útlumu  do protokolu vč. grafu (reflektometr)</t>
  </si>
  <si>
    <t>OTDR měření optického vlákna, oboustranné změření na vlnových délkách 850 a 1300nm nebo 1310 a 1550nm, zpracování hodnot útlumu do protokolu vč. grafu (reflektometr)</t>
  </si>
  <si>
    <t>Systém EZS</t>
  </si>
  <si>
    <t>JA-107K-4G</t>
  </si>
  <si>
    <t>Ústředna s LAN a 4G komunikátorem</t>
  </si>
  <si>
    <t>JA-114E</t>
  </si>
  <si>
    <t>LCD klávesnice s jedním ovládacím segmentem a RIFD čt.</t>
  </si>
  <si>
    <t>JA-154E</t>
  </si>
  <si>
    <t>Přídavný ovládací segment klávesnice</t>
  </si>
  <si>
    <t>JA-114HN</t>
  </si>
  <si>
    <t>Sběrnicový modul 4 vstupy/4 výstupy</t>
  </si>
  <si>
    <t>JA-194PL</t>
  </si>
  <si>
    <t>Víceúčelová plastová krabice</t>
  </si>
  <si>
    <t>AKH-0001</t>
  </si>
  <si>
    <t>Stropní duální PIR + MW detektor, dosah průměr 8m/360°, antimasking</t>
  </si>
  <si>
    <t>MAS283</t>
  </si>
  <si>
    <t>MG kontakt závrtný šestidrátový se 2 kontakty a pracovní mezerou 25mm</t>
  </si>
  <si>
    <t>Pol185</t>
  </si>
  <si>
    <t>Stíněný kabel 6x Cu drát Ø 0,5 + 2x Cu drát Ø 0,8</t>
  </si>
  <si>
    <t>Pol186</t>
  </si>
  <si>
    <t>Stíněný kabel 6x Cu drát Ø 0,5</t>
  </si>
  <si>
    <t>Pol187</t>
  </si>
  <si>
    <t>Koordinace napojení systému EZS dálkově na strážní systém</t>
  </si>
  <si>
    <t>Systém ACS</t>
  </si>
  <si>
    <t>REA::MP</t>
  </si>
  <si>
    <t>Řídící člen identifikačního stanoviště. Komunikace RS485, i2c. 32kB RAM, Com1, RS 485, montážní krabice povrchová</t>
  </si>
  <si>
    <t>REA-ET</t>
  </si>
  <si>
    <t>Čtečka karet, rozměry: 4.83 x 10.26 x 2.03 cm, napájení: 5 až 16 V DC, spotřeba: 65 mA, max. 225 mA / 12 V DC, provozní teplota: -35 až +65°C, provozní vlhkost: 5 až 95% bez kondenzace, hmotnost: 90,7 g, frekvence: 13,56 MHz, technologie: iCLASS, MIFARE</t>
  </si>
  <si>
    <t>Pol188</t>
  </si>
  <si>
    <t>Instalační redukce pro montáž čtečky na ko 68- nerez</t>
  </si>
  <si>
    <t>Pol189</t>
  </si>
  <si>
    <t>Napájecí zdroj 12V/3A</t>
  </si>
  <si>
    <t>Pol190</t>
  </si>
  <si>
    <t>Akumulátor 12V 17Ah</t>
  </si>
  <si>
    <t>Pol191</t>
  </si>
  <si>
    <t>El. mechanický zámek vč. příslušenství - průchodka, kování, systémový kabel, yj.</t>
  </si>
  <si>
    <t>Pol192</t>
  </si>
  <si>
    <t>Pol193</t>
  </si>
  <si>
    <t>Napájecí kabel 2x1,5</t>
  </si>
  <si>
    <t>Systém EPS</t>
  </si>
  <si>
    <t>MTD 533X</t>
  </si>
  <si>
    <t>Multisenzorový hlásič. MTD 533X</t>
  </si>
  <si>
    <t>USB 502-6</t>
  </si>
  <si>
    <t>Sokl USB 502-6 bez loop kontaktu</t>
  </si>
  <si>
    <t>BX-IM4</t>
  </si>
  <si>
    <t>BX-IM4 Vstupní modul, 4 monitorované vstupy pro připojení bezpotenciálových kontaktů, integrovaný zkratový izolátor</t>
  </si>
  <si>
    <t>GEH MOD2 IP66</t>
  </si>
  <si>
    <t>Krabice pro moduly IP66 / rozměry: 130 x 94 x 57 mm</t>
  </si>
  <si>
    <t>MM SN M20</t>
  </si>
  <si>
    <t>Záslepka PG 16</t>
  </si>
  <si>
    <t>MCP535X-1</t>
  </si>
  <si>
    <t>MCP535X-1 Tlačítkový manulání hlásič typu B, integrovaný zkratový izolátor, RAL 3001</t>
  </si>
  <si>
    <t>MCP535 AK</t>
  </si>
  <si>
    <t>Popiska pro manuální tlačítkový hlásič typu B se symbolem "ruky"</t>
  </si>
  <si>
    <t>Pol194</t>
  </si>
  <si>
    <t>Programování ústředny</t>
  </si>
  <si>
    <t>Pol195</t>
  </si>
  <si>
    <t>Konfigurace sítě</t>
  </si>
  <si>
    <t>Pol196</t>
  </si>
  <si>
    <t>PRAFlaCom 2x2x0,8, B2caS1D0</t>
  </si>
  <si>
    <t>Pol197</t>
  </si>
  <si>
    <t>PRAFLAGUARD F 2x2x0,8 P90-R</t>
  </si>
  <si>
    <t>Pol198</t>
  </si>
  <si>
    <t>PRAFLAGUARD F 4x2x0,8 P90-R</t>
  </si>
  <si>
    <t>SVC-VISM</t>
  </si>
  <si>
    <t>Vizualizace - vytvoření půdorysu</t>
  </si>
  <si>
    <t>SVC-VISS</t>
  </si>
  <si>
    <t>Vizualizace - vytvoření prvku, vč. odzkoušení</t>
  </si>
  <si>
    <t>Systém KAM</t>
  </si>
  <si>
    <t>Pol199</t>
  </si>
  <si>
    <t>8MPix IP Dome kamera; 2.8-12mm, IR 40m, Audio, Alarm, IP67, IK10</t>
  </si>
  <si>
    <t>Pol200</t>
  </si>
  <si>
    <t>Adaptér pro montáž do podhledů</t>
  </si>
  <si>
    <t>Pol201</t>
  </si>
  <si>
    <t>16 kanálový NVR pro IP kamery (160Mb/160Mb); 4K, 2xHDD, Alarm I/O + HDD 4TB</t>
  </si>
  <si>
    <t>Pol202</t>
  </si>
  <si>
    <t>Switch Catalyst C1000-24P-4G-L, 24x 10/100/1000 Ethernet PoE+ ports and 195W PoE budget, 4x 1G SFP uplinks</t>
  </si>
  <si>
    <t>Pol203</t>
  </si>
  <si>
    <t>Kamerová zkouška před montáží - dopřesnění typů a umístění</t>
  </si>
  <si>
    <t>Pol204</t>
  </si>
  <si>
    <t>Pol205</t>
  </si>
  <si>
    <t>Pol206</t>
  </si>
  <si>
    <t>Pol207</t>
  </si>
  <si>
    <t>Pol208</t>
  </si>
  <si>
    <t>Pol209</t>
  </si>
  <si>
    <t>Pol210</t>
  </si>
  <si>
    <t>Pol211</t>
  </si>
  <si>
    <t>Pol212</t>
  </si>
  <si>
    <t>Pol213</t>
  </si>
  <si>
    <t>005 - Vzduchotechnika, chlazení</t>
  </si>
  <si>
    <t>D1 - ZAŘÍZENÍ Č.1 – CHLAZENÍ A VĚTRÁNÍ DATOVÉHO CENTRA</t>
  </si>
  <si>
    <t>ZAŘÍZENÍ Č.1 – CHLAZENÍ A VĚTRÁNÍ DATOVÉHO CENTRA</t>
  </si>
  <si>
    <t>1.1A</t>
  </si>
  <si>
    <t xml:space="preserve">Meziracková chladící jednotka s výkonem 23,6 kW (nasávaná teplota 30°C, vlhkost 24%), dotykový ovládací displej, zvlhčovač, elektrický dohřev, automatický přepínač napájecích větví, čerpadlo kondenzátu, čidlo zaplavení.     Vzduchový výkon zařízení:      </t>
  </si>
  <si>
    <t>Meziracková chladící jednotka s výkonem 23,6 kW (nasávaná teplota 30°C, vlhkost 24%), dotykový ovládací displej, zvlhčovač, elektrický dohřev, automatický přepínač napájecích větví, čerpadlo kondenzátu, čidlo zaplavení. Vzduchový výkon zařízení: 5200 m3/h, Celkový příkon zařízení – venkovní + vnitřní jednotka: 6,76 kW / 29,8 A, 3x400 V, Zvlhčovací výkon zařízení: 2 kg/h, Elektrický ohřev, interní: 3 kW, Čerpadlo kondenzátu s výtlakem 5m: 3,5 l/min, Akustický tlak ve 2m, plný výkon: 76 dB(A)</t>
  </si>
  <si>
    <t>P</t>
  </si>
  <si>
    <t>Poznámka k položce:_x000d_
Přesná specifikace jednotky v příloze č.1 TZ, napájení zajistí profese ELEKTRO</t>
  </si>
  <si>
    <t>1.1B</t>
  </si>
  <si>
    <t xml:space="preserve">Kondenzátor pro mezirackovou chladí jednotku, EC ventilátory s plynulou regulací otáček, řízení po ModBus z vnitřní jednotky, Elektrický příkon zařízení – venkovní jednotka:   0,41 kW, 1,3 A, 3x400V, Akustický tlak v 5m, plný výkon:     53 dB(A)</t>
  </si>
  <si>
    <t>Kondenzátor pro mezirackovou chladí jednotku, EC ventilátory s plynulou regulací otáček, řízení po ModBus z vnitřní jednotky, Elektrický příkon zařízení – venkovní jednotka: 0,41 kW, 1,3 A, 3x400V, Akustický tlak v 5m, plný výkon: 53 dB(A)</t>
  </si>
  <si>
    <t>Poznámka k položce:_x000d_
Přesná specifikace jednotky v příloze č.1 TZ, napájení zajistí profese VZT</t>
  </si>
  <si>
    <t>-</t>
  </si>
  <si>
    <t>Teplotní čidlo pro rack s kabelem 3m, ModBus</t>
  </si>
  <si>
    <t>-.1</t>
  </si>
  <si>
    <t>Kabel ModBus, 10m</t>
  </si>
  <si>
    <t>-.2</t>
  </si>
  <si>
    <t>Uvedení zařízení do provozu servisním technikem výrobce</t>
  </si>
  <si>
    <t>-.3</t>
  </si>
  <si>
    <t>Montáž klimatizačního zařízení SPLIT do 30 kW, vnitřní + venkovní jednotka</t>
  </si>
  <si>
    <t>-.4</t>
  </si>
  <si>
    <t>Izolované Cu potrubí chladiva DN 22x1,5/18x1(plyn/kapalina), R410A , příslušenství, vč. montáž</t>
  </si>
  <si>
    <t>-.5</t>
  </si>
  <si>
    <t>Komunikační kabeláž mezi vnitřní a venkovní jednotkou, propojení vnitřních jednotek, vč. Chráničky, montáže</t>
  </si>
  <si>
    <t>-.6</t>
  </si>
  <si>
    <t>Napájecí kabeláž mezi vnitřní a venkovní jednotkou, 400V, CYKY 5Cx2,5, vč. Chráničky, montáže -napojit přes rozvaděč s přepěťovými ochranami R-FV-KJ, který bude vybaven SPD T1+T2.</t>
  </si>
  <si>
    <t>-.7</t>
  </si>
  <si>
    <t>Regulátory chvění pod venkovní jednotku, vč. Montáže</t>
  </si>
  <si>
    <t>-.8</t>
  </si>
  <si>
    <t>Dlaždice 500x500, vč. Podkladové nádtřešní fólie, vč. Montáže</t>
  </si>
  <si>
    <t>-.9</t>
  </si>
  <si>
    <t>Doplnění chladiva R410A, vč. Montáže</t>
  </si>
  <si>
    <t>-.10</t>
  </si>
  <si>
    <t>Doplnění komresorového oleje, vč. Montáže</t>
  </si>
  <si>
    <t>-.11</t>
  </si>
  <si>
    <t>Tlaková zkouška inertním plynem</t>
  </si>
  <si>
    <t>-.12</t>
  </si>
  <si>
    <t>Vakuová zkouška</t>
  </si>
  <si>
    <t>-.13</t>
  </si>
  <si>
    <t>Kabelový / instalační žlab - celokrytový, pozinkovaný, 600x250, vč. Montáže</t>
  </si>
  <si>
    <t>-.14</t>
  </si>
  <si>
    <t>Oplechování stoupačky vedení chladiva a komunikační kabeláže, venkovní provedení, RAL dle požadavku investora, vč. Montáže</t>
  </si>
  <si>
    <t>-.15</t>
  </si>
  <si>
    <t>Požární ucpávka</t>
  </si>
  <si>
    <t>-.16</t>
  </si>
  <si>
    <t>Montážní, spojovací a kotvící materiál, vč. Montáže</t>
  </si>
  <si>
    <t>-.17</t>
  </si>
  <si>
    <t>Nasávací žaluzie, 250x250, plastová, šedá, vč. Montáže</t>
  </si>
  <si>
    <t>-.18</t>
  </si>
  <si>
    <t>Výfuková hlavice DN 200, vč. Montáže</t>
  </si>
  <si>
    <t>-.19</t>
  </si>
  <si>
    <t>Požírní klapka do kruhového potrubí DN 200, v prčovedení se servopohonem s hav. Fcí, 230V, vč. Montáže</t>
  </si>
  <si>
    <t>Poznámka k položce:_x000d_
napájení a ovládání zajistí profese ELEKTRO</t>
  </si>
  <si>
    <t>-.20</t>
  </si>
  <si>
    <t>Zpětná klapka do potrubí, těsná, DN 200, vč. Montáže</t>
  </si>
  <si>
    <t>1.2</t>
  </si>
  <si>
    <t>Potrubní radiální ventilátor DN 200, Qv=460m3/h, 300Pa, 125W/230V, vč. Montáže</t>
  </si>
  <si>
    <t>-.21</t>
  </si>
  <si>
    <t>Spojovací manžeta DN 200, vč. Montáže</t>
  </si>
  <si>
    <t>-.22</t>
  </si>
  <si>
    <t>Kapsová filtr třídy G4, do kruhového potrubí, vč. Vložky G4, vč. Montáže</t>
  </si>
  <si>
    <t>-.23</t>
  </si>
  <si>
    <t>Mřížka DN 200, do SPIRA, pozinkovaná, vč. Montáže</t>
  </si>
  <si>
    <t>-.24</t>
  </si>
  <si>
    <t>Talířový ventil DN 200 vč. Rámečku, kovový, bílý, vč. Montáže</t>
  </si>
  <si>
    <t>-.25</t>
  </si>
  <si>
    <t>Potrubí kruhové typu SPIRO včetně tvarovek 60%, do DN200, vč. Montáže</t>
  </si>
  <si>
    <t>-.26</t>
  </si>
  <si>
    <t>Kaučuková samolepící tepelná izolace s AL fólií - tl. 20mm, vč. Montáže</t>
  </si>
  <si>
    <t>1.3</t>
  </si>
  <si>
    <t>Montáž přetlakové klapky 400x410 - dodávka profese SHZ (IGV0303)</t>
  </si>
  <si>
    <t>1.3.1</t>
  </si>
  <si>
    <t>Protidešťová žaluzie, FWL-0303 - 400x410mm, RAL 9010, vč. Montáže</t>
  </si>
  <si>
    <t>1.3.2</t>
  </si>
  <si>
    <t xml:space="preserve">Krycí mřížka na přírubu, CVG-0303 -  400x410mm, vč. Montáže</t>
  </si>
  <si>
    <t>Krycí mřížka na přírubu, CVG-0303 - 400x410mm, vč. Montáže</t>
  </si>
  <si>
    <t>-.27</t>
  </si>
  <si>
    <t>Potrubí čtyřhranné sk.I, pozinkované do obvodu 1800 mm, vč. tvarovek 100%, sk.I, třída těsnosti B, vč. Montáže</t>
  </si>
  <si>
    <t>OST1</t>
  </si>
  <si>
    <t>Doprava - 3.6% z dodávky zařízení</t>
  </si>
  <si>
    <t>471285931</t>
  </si>
  <si>
    <t>OST2</t>
  </si>
  <si>
    <t>-495349476</t>
  </si>
  <si>
    <t>OST3</t>
  </si>
  <si>
    <t>Komplexní vyzkoušení zařízení, oživení a vyregulování zařízení</t>
  </si>
  <si>
    <t>1338653263</t>
  </si>
  <si>
    <t>OST4</t>
  </si>
  <si>
    <t>Lešení a jeřábová technika</t>
  </si>
  <si>
    <t>1921809598</t>
  </si>
  <si>
    <t>OST5</t>
  </si>
  <si>
    <t>Vypracování protokolu o proměření a vyregulování</t>
  </si>
  <si>
    <t>-1043420970</t>
  </si>
  <si>
    <t>OST6</t>
  </si>
  <si>
    <t>-1965193576</t>
  </si>
  <si>
    <t>OST7</t>
  </si>
  <si>
    <t>Zpracování dodavatelské dokumentace</t>
  </si>
  <si>
    <t>213475089</t>
  </si>
  <si>
    <t>OST8</t>
  </si>
  <si>
    <t>Projekt skutečného provedení</t>
  </si>
  <si>
    <t>993566271</t>
  </si>
  <si>
    <t>OST9</t>
  </si>
  <si>
    <t>Nepředvídané práce</t>
  </si>
  <si>
    <t>-81210780</t>
  </si>
  <si>
    <t>OST10</t>
  </si>
  <si>
    <t>Ostatní položky neuvedené výše</t>
  </si>
  <si>
    <t>1512937738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</si>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</sst>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34002000" TargetMode="External" /><Relationship Id="rId7" Type="http://schemas.openxmlformats.org/officeDocument/2006/relationships/hyperlink" Target="https://podminky.urs.cz/item/CS_URS_2023_01/043002000" TargetMode="External" /><Relationship Id="rId8" Type="http://schemas.openxmlformats.org/officeDocument/2006/relationships/hyperlink" Target="https://podminky.urs.cz/item/CS_URS_2023_01/045203000" TargetMode="External" /><Relationship Id="rId9" Type="http://schemas.openxmlformats.org/officeDocument/2006/relationships/hyperlink" Target="https://podminky.urs.cz/item/CS_URS_2023_01/045303000" TargetMode="External" /><Relationship Id="rId10" Type="http://schemas.openxmlformats.org/officeDocument/2006/relationships/hyperlink" Target="https://podminky.urs.cz/item/CS_URS_2023_01/071103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204111" TargetMode="External" /><Relationship Id="rId2" Type="http://schemas.openxmlformats.org/officeDocument/2006/relationships/hyperlink" Target="https://podminky.urs.cz/item/CS_URS_2023_01/113311171" TargetMode="External" /><Relationship Id="rId3" Type="http://schemas.openxmlformats.org/officeDocument/2006/relationships/hyperlink" Target="https://podminky.urs.cz/item/CS_URS_2023_01/121112003" TargetMode="External" /><Relationship Id="rId4" Type="http://schemas.openxmlformats.org/officeDocument/2006/relationships/hyperlink" Target="https://podminky.urs.cz/item/CS_URS_2023_01/132212222" TargetMode="External" /><Relationship Id="rId5" Type="http://schemas.openxmlformats.org/officeDocument/2006/relationships/hyperlink" Target="https://podminky.urs.cz/item/CS_URS_2023_01/151101201" TargetMode="External" /><Relationship Id="rId6" Type="http://schemas.openxmlformats.org/officeDocument/2006/relationships/hyperlink" Target="https://podminky.urs.cz/item/CS_URS_2023_01/151101211" TargetMode="External" /><Relationship Id="rId7" Type="http://schemas.openxmlformats.org/officeDocument/2006/relationships/hyperlink" Target="https://podminky.urs.cz/item/CS_URS_2023_01/162211311" TargetMode="External" /><Relationship Id="rId8" Type="http://schemas.openxmlformats.org/officeDocument/2006/relationships/hyperlink" Target="https://podminky.urs.cz/item/CS_URS_2023_01/162211319" TargetMode="External" /><Relationship Id="rId9" Type="http://schemas.openxmlformats.org/officeDocument/2006/relationships/hyperlink" Target="https://podminky.urs.cz/item/CS_URS_2023_01/162751117" TargetMode="External" /><Relationship Id="rId10" Type="http://schemas.openxmlformats.org/officeDocument/2006/relationships/hyperlink" Target="https://podminky.urs.cz/item/CS_URS_2023_01/162751119" TargetMode="External" /><Relationship Id="rId11" Type="http://schemas.openxmlformats.org/officeDocument/2006/relationships/hyperlink" Target="https://podminky.urs.cz/item/CS_URS_2023_01/167111101" TargetMode="External" /><Relationship Id="rId12" Type="http://schemas.openxmlformats.org/officeDocument/2006/relationships/hyperlink" Target="https://podminky.urs.cz/item/CS_URS_2023_01/171251201" TargetMode="External" /><Relationship Id="rId13" Type="http://schemas.openxmlformats.org/officeDocument/2006/relationships/hyperlink" Target="https://podminky.urs.cz/item/CS_URS_2023_01/171201221" TargetMode="External" /><Relationship Id="rId14" Type="http://schemas.openxmlformats.org/officeDocument/2006/relationships/hyperlink" Target="https://podminky.urs.cz/item/CS_URS_2023_01/174111102" TargetMode="External" /><Relationship Id="rId15" Type="http://schemas.openxmlformats.org/officeDocument/2006/relationships/hyperlink" Target="https://podminky.urs.cz/item/CS_URS_2023_01/181311103" TargetMode="External" /><Relationship Id="rId16" Type="http://schemas.openxmlformats.org/officeDocument/2006/relationships/hyperlink" Target="https://podminky.urs.cz/item/CS_URS_2023_01/181912112" TargetMode="External" /><Relationship Id="rId17" Type="http://schemas.openxmlformats.org/officeDocument/2006/relationships/hyperlink" Target="https://podminky.urs.cz/item/CS_URS_2023_01/211531111" TargetMode="External" /><Relationship Id="rId18" Type="http://schemas.openxmlformats.org/officeDocument/2006/relationships/hyperlink" Target="https://podminky.urs.cz/item/CS_URS_2023_01/212755213" TargetMode="External" /><Relationship Id="rId19" Type="http://schemas.openxmlformats.org/officeDocument/2006/relationships/hyperlink" Target="https://podminky.urs.cz/item/CS_URS_2023_01/310321111" TargetMode="External" /><Relationship Id="rId20" Type="http://schemas.openxmlformats.org/officeDocument/2006/relationships/hyperlink" Target="https://podminky.urs.cz/item/CS_URS_2023_01/340236212" TargetMode="External" /><Relationship Id="rId21" Type="http://schemas.openxmlformats.org/officeDocument/2006/relationships/hyperlink" Target="https://podminky.urs.cz/item/CS_URS_2023_01/340237211" TargetMode="External" /><Relationship Id="rId22" Type="http://schemas.openxmlformats.org/officeDocument/2006/relationships/hyperlink" Target="https://podminky.urs.cz/item/CS_URS_2023_01/340237212" TargetMode="External" /><Relationship Id="rId23" Type="http://schemas.openxmlformats.org/officeDocument/2006/relationships/hyperlink" Target="https://podminky.urs.cz/item/CS_URS_2023_01/340238212" TargetMode="External" /><Relationship Id="rId24" Type="http://schemas.openxmlformats.org/officeDocument/2006/relationships/hyperlink" Target="https://podminky.urs.cz/item/CS_URS_2023_01/342272245" TargetMode="External" /><Relationship Id="rId25" Type="http://schemas.openxmlformats.org/officeDocument/2006/relationships/hyperlink" Target="https://podminky.urs.cz/item/CS_URS_2023_01/612131121" TargetMode="External" /><Relationship Id="rId26" Type="http://schemas.openxmlformats.org/officeDocument/2006/relationships/hyperlink" Target="https://podminky.urs.cz/item/CS_URS_2023_01/612135011" TargetMode="External" /><Relationship Id="rId27" Type="http://schemas.openxmlformats.org/officeDocument/2006/relationships/hyperlink" Target="https://podminky.urs.cz/item/CS_URS_2023_01/612135095" TargetMode="External" /><Relationship Id="rId28" Type="http://schemas.openxmlformats.org/officeDocument/2006/relationships/hyperlink" Target="https://podminky.urs.cz/item/CS_URS_2023_01/612142001" TargetMode="External" /><Relationship Id="rId29" Type="http://schemas.openxmlformats.org/officeDocument/2006/relationships/hyperlink" Target="https://podminky.urs.cz/item/CS_URS_2023_01/612315411" TargetMode="External" /><Relationship Id="rId30" Type="http://schemas.openxmlformats.org/officeDocument/2006/relationships/hyperlink" Target="https://podminky.urs.cz/item/CS_URS_2023_01/612321121" TargetMode="External" /><Relationship Id="rId31" Type="http://schemas.openxmlformats.org/officeDocument/2006/relationships/hyperlink" Target="https://podminky.urs.cz/item/CS_URS_2023_01/612321141" TargetMode="External" /><Relationship Id="rId32" Type="http://schemas.openxmlformats.org/officeDocument/2006/relationships/hyperlink" Target="https://podminky.urs.cz/item/CS_URS_2023_01/612325223" TargetMode="External" /><Relationship Id="rId33" Type="http://schemas.openxmlformats.org/officeDocument/2006/relationships/hyperlink" Target="https://podminky.urs.cz/item/CS_URS_2023_01/622211031" TargetMode="External" /><Relationship Id="rId34" Type="http://schemas.openxmlformats.org/officeDocument/2006/relationships/hyperlink" Target="https://podminky.urs.cz/item/CS_URS_2023_01/631311116" TargetMode="External" /><Relationship Id="rId35" Type="http://schemas.openxmlformats.org/officeDocument/2006/relationships/hyperlink" Target="https://podminky.urs.cz/item/CS_URS_2023_01/631311135" TargetMode="External" /><Relationship Id="rId36" Type="http://schemas.openxmlformats.org/officeDocument/2006/relationships/hyperlink" Target="https://podminky.urs.cz/item/CS_URS_2023_01/631319175" TargetMode="External" /><Relationship Id="rId37" Type="http://schemas.openxmlformats.org/officeDocument/2006/relationships/hyperlink" Target="https://podminky.urs.cz/item/CS_URS_2023_01/631362021" TargetMode="External" /><Relationship Id="rId38" Type="http://schemas.openxmlformats.org/officeDocument/2006/relationships/hyperlink" Target="https://podminky.urs.cz/item/CS_URS_2023_01/632450131" TargetMode="External" /><Relationship Id="rId39" Type="http://schemas.openxmlformats.org/officeDocument/2006/relationships/hyperlink" Target="https://podminky.urs.cz/item/CS_URS_2023_01/632481215" TargetMode="External" /><Relationship Id="rId40" Type="http://schemas.openxmlformats.org/officeDocument/2006/relationships/hyperlink" Target="https://podminky.urs.cz/item/CS_URS_2023_01/637121112" TargetMode="External" /><Relationship Id="rId41" Type="http://schemas.openxmlformats.org/officeDocument/2006/relationships/hyperlink" Target="https://podminky.urs.cz/item/CS_URS_2023_01/637311131" TargetMode="External" /><Relationship Id="rId42" Type="http://schemas.openxmlformats.org/officeDocument/2006/relationships/hyperlink" Target="https://podminky.urs.cz/item/CS_URS_2023_01/642942721" TargetMode="External" /><Relationship Id="rId43" Type="http://schemas.openxmlformats.org/officeDocument/2006/relationships/hyperlink" Target="https://podminky.urs.cz/item/CS_URS_2023_01/945421112" TargetMode="External" /><Relationship Id="rId44" Type="http://schemas.openxmlformats.org/officeDocument/2006/relationships/hyperlink" Target="https://podminky.urs.cz/item/CS_URS_2023_01/949101111" TargetMode="External" /><Relationship Id="rId45" Type="http://schemas.openxmlformats.org/officeDocument/2006/relationships/hyperlink" Target="https://podminky.urs.cz/item/CS_URS_2023_01/952901111" TargetMode="External" /><Relationship Id="rId46" Type="http://schemas.openxmlformats.org/officeDocument/2006/relationships/hyperlink" Target="https://podminky.urs.cz/item/CS_URS_2023_01/953962111" TargetMode="External" /><Relationship Id="rId47" Type="http://schemas.openxmlformats.org/officeDocument/2006/relationships/hyperlink" Target="https://podminky.urs.cz/item/CS_URS_2023_01/962031133" TargetMode="External" /><Relationship Id="rId48" Type="http://schemas.openxmlformats.org/officeDocument/2006/relationships/hyperlink" Target="https://podminky.urs.cz/item/CS_URS_2023_01/965042131" TargetMode="External" /><Relationship Id="rId49" Type="http://schemas.openxmlformats.org/officeDocument/2006/relationships/hyperlink" Target="https://podminky.urs.cz/item/CS_URS_2023_01/965081222" TargetMode="External" /><Relationship Id="rId50" Type="http://schemas.openxmlformats.org/officeDocument/2006/relationships/hyperlink" Target="https://podminky.urs.cz/item/CS_URS_2023_01/968072456" TargetMode="External" /><Relationship Id="rId51" Type="http://schemas.openxmlformats.org/officeDocument/2006/relationships/hyperlink" Target="https://podminky.urs.cz/item/CS_URS_2023_01/971033331" TargetMode="External" /><Relationship Id="rId52" Type="http://schemas.openxmlformats.org/officeDocument/2006/relationships/hyperlink" Target="https://podminky.urs.cz/item/CS_URS_2023_01/971033431" TargetMode="External" /><Relationship Id="rId53" Type="http://schemas.openxmlformats.org/officeDocument/2006/relationships/hyperlink" Target="https://podminky.urs.cz/item/CS_URS_2023_01/971033531" TargetMode="External" /><Relationship Id="rId54" Type="http://schemas.openxmlformats.org/officeDocument/2006/relationships/hyperlink" Target="https://podminky.urs.cz/item/CS_URS_2023_01/974031155" TargetMode="External" /><Relationship Id="rId55" Type="http://schemas.openxmlformats.org/officeDocument/2006/relationships/hyperlink" Target="https://podminky.urs.cz/item/CS_URS_2023_01/977151127" TargetMode="External" /><Relationship Id="rId56" Type="http://schemas.openxmlformats.org/officeDocument/2006/relationships/hyperlink" Target="https://podminky.urs.cz/item/CS_URS_2023_01/977151135" TargetMode="External" /><Relationship Id="rId57" Type="http://schemas.openxmlformats.org/officeDocument/2006/relationships/hyperlink" Target="https://podminky.urs.cz/item/CS_URS_2023_01/978059511" TargetMode="External" /><Relationship Id="rId58" Type="http://schemas.openxmlformats.org/officeDocument/2006/relationships/hyperlink" Target="https://podminky.urs.cz/item/CS_URS_2023_01/978059541" TargetMode="External" /><Relationship Id="rId59" Type="http://schemas.openxmlformats.org/officeDocument/2006/relationships/hyperlink" Target="https://podminky.urs.cz/item/CS_URS_2023_01/997013211" TargetMode="External" /><Relationship Id="rId60" Type="http://schemas.openxmlformats.org/officeDocument/2006/relationships/hyperlink" Target="https://podminky.urs.cz/item/CS_URS_2023_01/997013501" TargetMode="External" /><Relationship Id="rId61" Type="http://schemas.openxmlformats.org/officeDocument/2006/relationships/hyperlink" Target="https://podminky.urs.cz/item/CS_URS_2023_01/997013509" TargetMode="External" /><Relationship Id="rId62" Type="http://schemas.openxmlformats.org/officeDocument/2006/relationships/hyperlink" Target="https://podminky.urs.cz/item/CS_URS_2023_01/997013601" TargetMode="External" /><Relationship Id="rId63" Type="http://schemas.openxmlformats.org/officeDocument/2006/relationships/hyperlink" Target="https://podminky.urs.cz/item/CS_URS_2023_01/997013603" TargetMode="External" /><Relationship Id="rId64" Type="http://schemas.openxmlformats.org/officeDocument/2006/relationships/hyperlink" Target="https://podminky.urs.cz/item/CS_URS_2023_01/997013607" TargetMode="External" /><Relationship Id="rId65" Type="http://schemas.openxmlformats.org/officeDocument/2006/relationships/hyperlink" Target="https://podminky.urs.cz/item/CS_URS_2023_01/997013631" TargetMode="External" /><Relationship Id="rId66" Type="http://schemas.openxmlformats.org/officeDocument/2006/relationships/hyperlink" Target="https://podminky.urs.cz/item/CS_URS_2023_01/997013645" TargetMode="External" /><Relationship Id="rId67" Type="http://schemas.openxmlformats.org/officeDocument/2006/relationships/hyperlink" Target="https://podminky.urs.cz/item/CS_URS_2023_01/997013814" TargetMode="External" /><Relationship Id="rId68" Type="http://schemas.openxmlformats.org/officeDocument/2006/relationships/hyperlink" Target="https://podminky.urs.cz/item/CS_URS_2023_01/998018001" TargetMode="External" /><Relationship Id="rId69" Type="http://schemas.openxmlformats.org/officeDocument/2006/relationships/hyperlink" Target="https://podminky.urs.cz/item/CS_URS_2023_01/711112001" TargetMode="External" /><Relationship Id="rId70" Type="http://schemas.openxmlformats.org/officeDocument/2006/relationships/hyperlink" Target="https://podminky.urs.cz/item/CS_URS_2023_01/711131821" TargetMode="External" /><Relationship Id="rId71" Type="http://schemas.openxmlformats.org/officeDocument/2006/relationships/hyperlink" Target="https://podminky.urs.cz/item/CS_URS_2023_01/711142559" TargetMode="External" /><Relationship Id="rId72" Type="http://schemas.openxmlformats.org/officeDocument/2006/relationships/hyperlink" Target="https://podminky.urs.cz/item/CS_URS_2023_01/711161115" TargetMode="External" /><Relationship Id="rId73" Type="http://schemas.openxmlformats.org/officeDocument/2006/relationships/hyperlink" Target="https://podminky.urs.cz/item/CS_URS_2023_01/711161215" TargetMode="External" /><Relationship Id="rId74" Type="http://schemas.openxmlformats.org/officeDocument/2006/relationships/hyperlink" Target="https://podminky.urs.cz/item/CS_URS_2023_01/998711101" TargetMode="External" /><Relationship Id="rId75" Type="http://schemas.openxmlformats.org/officeDocument/2006/relationships/hyperlink" Target="https://podminky.urs.cz/item/CS_URS_2023_01/998711181" TargetMode="External" /><Relationship Id="rId76" Type="http://schemas.openxmlformats.org/officeDocument/2006/relationships/hyperlink" Target="https://podminky.urs.cz/item/CS_URS_2023_01/713120851" TargetMode="External" /><Relationship Id="rId77" Type="http://schemas.openxmlformats.org/officeDocument/2006/relationships/hyperlink" Target="https://podminky.urs.cz/item/CS_URS_2023_01/713121111" TargetMode="External" /><Relationship Id="rId78" Type="http://schemas.openxmlformats.org/officeDocument/2006/relationships/hyperlink" Target="https://podminky.urs.cz/item/CS_URS_2023_01/713130853" TargetMode="External" /><Relationship Id="rId79" Type="http://schemas.openxmlformats.org/officeDocument/2006/relationships/hyperlink" Target="https://podminky.urs.cz/item/CS_URS_2023_01/713191132" TargetMode="External" /><Relationship Id="rId80" Type="http://schemas.openxmlformats.org/officeDocument/2006/relationships/hyperlink" Target="https://podminky.urs.cz/item/CS_URS_2023_01/998713101" TargetMode="External" /><Relationship Id="rId81" Type="http://schemas.openxmlformats.org/officeDocument/2006/relationships/hyperlink" Target="https://podminky.urs.cz/item/CS_URS_2023_01/998713181" TargetMode="External" /><Relationship Id="rId82" Type="http://schemas.openxmlformats.org/officeDocument/2006/relationships/hyperlink" Target="https://podminky.urs.cz/item/CS_URS_2023_01/721174043" TargetMode="External" /><Relationship Id="rId83" Type="http://schemas.openxmlformats.org/officeDocument/2006/relationships/hyperlink" Target="https://podminky.urs.cz/item/CS_URS_2023_01/998721101" TargetMode="External" /><Relationship Id="rId84" Type="http://schemas.openxmlformats.org/officeDocument/2006/relationships/hyperlink" Target="https://podminky.urs.cz/item/CS_URS_2023_01/998721181" TargetMode="External" /><Relationship Id="rId85" Type="http://schemas.openxmlformats.org/officeDocument/2006/relationships/hyperlink" Target="https://podminky.urs.cz/item/CS_URS_2023_01/761661001" TargetMode="External" /><Relationship Id="rId86" Type="http://schemas.openxmlformats.org/officeDocument/2006/relationships/hyperlink" Target="https://podminky.urs.cz/item/CS_URS_2023_01/761661101" TargetMode="External" /><Relationship Id="rId87" Type="http://schemas.openxmlformats.org/officeDocument/2006/relationships/hyperlink" Target="https://podminky.urs.cz/item/CS_URS_2023_01/998764201" TargetMode="External" /><Relationship Id="rId88" Type="http://schemas.openxmlformats.org/officeDocument/2006/relationships/hyperlink" Target="https://podminky.urs.cz/item/CS_URS_2023_01/766660011" TargetMode="External" /><Relationship Id="rId89" Type="http://schemas.openxmlformats.org/officeDocument/2006/relationships/hyperlink" Target="https://podminky.urs.cz/item/CS_URS_2023_01/998766101" TargetMode="External" /><Relationship Id="rId90" Type="http://schemas.openxmlformats.org/officeDocument/2006/relationships/hyperlink" Target="https://podminky.urs.cz/item/CS_URS_2023_01/998766181" TargetMode="External" /><Relationship Id="rId91" Type="http://schemas.openxmlformats.org/officeDocument/2006/relationships/hyperlink" Target="https://podminky.urs.cz/item/CS_URS_2023_01/767581801" TargetMode="External" /><Relationship Id="rId92" Type="http://schemas.openxmlformats.org/officeDocument/2006/relationships/hyperlink" Target="https://podminky.urs.cz/item/CS_URS_2023_01/767582800" TargetMode="External" /><Relationship Id="rId93" Type="http://schemas.openxmlformats.org/officeDocument/2006/relationships/hyperlink" Target="https://podminky.urs.cz/item/CS_URS_2023_01/767584151" TargetMode="External" /><Relationship Id="rId94" Type="http://schemas.openxmlformats.org/officeDocument/2006/relationships/hyperlink" Target="https://podminky.urs.cz/item/CS_URS_2023_01/998767101" TargetMode="External" /><Relationship Id="rId95" Type="http://schemas.openxmlformats.org/officeDocument/2006/relationships/hyperlink" Target="https://podminky.urs.cz/item/CS_URS_2023_01/998767181" TargetMode="External" /><Relationship Id="rId96" Type="http://schemas.openxmlformats.org/officeDocument/2006/relationships/hyperlink" Target="https://podminky.urs.cz/item/CS_URS_2023_01/771121011" TargetMode="External" /><Relationship Id="rId97" Type="http://schemas.openxmlformats.org/officeDocument/2006/relationships/hyperlink" Target="https://podminky.urs.cz/item/CS_URS_2023_01/771161021" TargetMode="External" /><Relationship Id="rId98" Type="http://schemas.openxmlformats.org/officeDocument/2006/relationships/hyperlink" Target="https://podminky.urs.cz/item/CS_URS_2023_01/771576142" TargetMode="External" /><Relationship Id="rId99" Type="http://schemas.openxmlformats.org/officeDocument/2006/relationships/hyperlink" Target="https://podminky.urs.cz/item/CS_URS_2023_01/771577124" TargetMode="External" /><Relationship Id="rId100" Type="http://schemas.openxmlformats.org/officeDocument/2006/relationships/hyperlink" Target="https://podminky.urs.cz/item/CS_URS_2023_01/771577125" TargetMode="External" /><Relationship Id="rId101" Type="http://schemas.openxmlformats.org/officeDocument/2006/relationships/hyperlink" Target="https://podminky.urs.cz/item/CS_URS_2023_01/771577141" TargetMode="External" /><Relationship Id="rId102" Type="http://schemas.openxmlformats.org/officeDocument/2006/relationships/hyperlink" Target="https://podminky.urs.cz/item/CS_URS_2023_01/771592011" TargetMode="External" /><Relationship Id="rId103" Type="http://schemas.openxmlformats.org/officeDocument/2006/relationships/hyperlink" Target="https://podminky.urs.cz/item/CS_URS_2023_01/998771101" TargetMode="External" /><Relationship Id="rId104" Type="http://schemas.openxmlformats.org/officeDocument/2006/relationships/hyperlink" Target="https://podminky.urs.cz/item/CS_URS_2023_01/998771181" TargetMode="External" /><Relationship Id="rId105" Type="http://schemas.openxmlformats.org/officeDocument/2006/relationships/hyperlink" Target="https://podminky.urs.cz/item/CS_URS_2023_01/776111311" TargetMode="External" /><Relationship Id="rId106" Type="http://schemas.openxmlformats.org/officeDocument/2006/relationships/hyperlink" Target="https://podminky.urs.cz/item/CS_URS_2023_01/776121321" TargetMode="External" /><Relationship Id="rId107" Type="http://schemas.openxmlformats.org/officeDocument/2006/relationships/hyperlink" Target="https://podminky.urs.cz/item/CS_URS_2023_01/776141121" TargetMode="External" /><Relationship Id="rId108" Type="http://schemas.openxmlformats.org/officeDocument/2006/relationships/hyperlink" Target="https://podminky.urs.cz/item/CS_URS_2023_01/776221221" TargetMode="External" /><Relationship Id="rId109" Type="http://schemas.openxmlformats.org/officeDocument/2006/relationships/hyperlink" Target="https://podminky.urs.cz/item/CS_URS_2023_01/776411112" TargetMode="External" /><Relationship Id="rId110" Type="http://schemas.openxmlformats.org/officeDocument/2006/relationships/hyperlink" Target="https://podminky.urs.cz/item/CS_URS_2023_01/776421111" TargetMode="External" /><Relationship Id="rId111" Type="http://schemas.openxmlformats.org/officeDocument/2006/relationships/hyperlink" Target="https://podminky.urs.cz/item/CS_URS_2023_01/998776101" TargetMode="External" /><Relationship Id="rId112" Type="http://schemas.openxmlformats.org/officeDocument/2006/relationships/hyperlink" Target="https://podminky.urs.cz/item/CS_URS_2023_01/998776181" TargetMode="External" /><Relationship Id="rId113" Type="http://schemas.openxmlformats.org/officeDocument/2006/relationships/hyperlink" Target="https://podminky.urs.cz/item/CS_URS_2023_01/781121011" TargetMode="External" /><Relationship Id="rId114" Type="http://schemas.openxmlformats.org/officeDocument/2006/relationships/hyperlink" Target="https://podminky.urs.cz/item/CS_URS_2023_01/781474115" TargetMode="External" /><Relationship Id="rId115" Type="http://schemas.openxmlformats.org/officeDocument/2006/relationships/hyperlink" Target="https://podminky.urs.cz/item/CS_URS_2023_01/781477111" TargetMode="External" /><Relationship Id="rId116" Type="http://schemas.openxmlformats.org/officeDocument/2006/relationships/hyperlink" Target="https://podminky.urs.cz/item/CS_URS_2023_01/781477114" TargetMode="External" /><Relationship Id="rId117" Type="http://schemas.openxmlformats.org/officeDocument/2006/relationships/hyperlink" Target="https://podminky.urs.cz/item/CS_URS_2023_01/781477115" TargetMode="External" /><Relationship Id="rId118" Type="http://schemas.openxmlformats.org/officeDocument/2006/relationships/hyperlink" Target="https://podminky.urs.cz/item/CS_URS_2023_01/781494111" TargetMode="External" /><Relationship Id="rId119" Type="http://schemas.openxmlformats.org/officeDocument/2006/relationships/hyperlink" Target="https://podminky.urs.cz/item/CS_URS_2023_01/781495211" TargetMode="External" /><Relationship Id="rId120" Type="http://schemas.openxmlformats.org/officeDocument/2006/relationships/hyperlink" Target="https://podminky.urs.cz/item/CS_URS_2023_01/998781101" TargetMode="External" /><Relationship Id="rId121" Type="http://schemas.openxmlformats.org/officeDocument/2006/relationships/hyperlink" Target="https://podminky.urs.cz/item/CS_URS_2023_01/998781181" TargetMode="External" /><Relationship Id="rId122" Type="http://schemas.openxmlformats.org/officeDocument/2006/relationships/hyperlink" Target="https://podminky.urs.cz/item/CS_URS_2023_01/784111001" TargetMode="External" /><Relationship Id="rId123" Type="http://schemas.openxmlformats.org/officeDocument/2006/relationships/hyperlink" Target="https://podminky.urs.cz/item/CS_URS_2023_01/784111011" TargetMode="External" /><Relationship Id="rId124" Type="http://schemas.openxmlformats.org/officeDocument/2006/relationships/hyperlink" Target="https://podminky.urs.cz/item/CS_URS_2023_01/784111031" TargetMode="External" /><Relationship Id="rId125" Type="http://schemas.openxmlformats.org/officeDocument/2006/relationships/hyperlink" Target="https://podminky.urs.cz/item/CS_URS_2023_01/784121001" TargetMode="External" /><Relationship Id="rId126" Type="http://schemas.openxmlformats.org/officeDocument/2006/relationships/hyperlink" Target="https://podminky.urs.cz/item/CS_URS_2023_01/784181101" TargetMode="External" /><Relationship Id="rId127" Type="http://schemas.openxmlformats.org/officeDocument/2006/relationships/hyperlink" Target="https://podminky.urs.cz/item/CS_URS_2023_01/784211101" TargetMode="External" /><Relationship Id="rId1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0321111" TargetMode="External" /><Relationship Id="rId2" Type="http://schemas.openxmlformats.org/officeDocument/2006/relationships/hyperlink" Target="https://podminky.urs.cz/item/CS_URS_2023_01/411388531" TargetMode="External" /><Relationship Id="rId3" Type="http://schemas.openxmlformats.org/officeDocument/2006/relationships/hyperlink" Target="https://podminky.urs.cz/item/CS_URS_2023_01/871275811" TargetMode="External" /><Relationship Id="rId4" Type="http://schemas.openxmlformats.org/officeDocument/2006/relationships/hyperlink" Target="https://podminky.urs.cz/item/CS_URS_2023_01/871395819" TargetMode="External" /><Relationship Id="rId5" Type="http://schemas.openxmlformats.org/officeDocument/2006/relationships/hyperlink" Target="https://podminky.urs.cz/item/CS_URS_2023_01/949101111" TargetMode="External" /><Relationship Id="rId6" Type="http://schemas.openxmlformats.org/officeDocument/2006/relationships/hyperlink" Target="https://podminky.urs.cz/item/CS_URS_2023_01/961055111" TargetMode="External" /><Relationship Id="rId7" Type="http://schemas.openxmlformats.org/officeDocument/2006/relationships/hyperlink" Target="https://podminky.urs.cz/item/CS_URS_2023_01/963051113" TargetMode="External" /><Relationship Id="rId8" Type="http://schemas.openxmlformats.org/officeDocument/2006/relationships/hyperlink" Target="https://podminky.urs.cz/item/CS_URS_2023_01/997013211" TargetMode="External" /><Relationship Id="rId9" Type="http://schemas.openxmlformats.org/officeDocument/2006/relationships/hyperlink" Target="https://podminky.urs.cz/item/CS_URS_2023_01/997013501" TargetMode="External" /><Relationship Id="rId10" Type="http://schemas.openxmlformats.org/officeDocument/2006/relationships/hyperlink" Target="https://podminky.urs.cz/item/CS_URS_2023_01/997013509" TargetMode="External" /><Relationship Id="rId11" Type="http://schemas.openxmlformats.org/officeDocument/2006/relationships/hyperlink" Target="https://podminky.urs.cz/item/CS_URS_2023_01/997013602" TargetMode="External" /><Relationship Id="rId12" Type="http://schemas.openxmlformats.org/officeDocument/2006/relationships/hyperlink" Target="https://podminky.urs.cz/item/CS_URS_2023_01/997013631" TargetMode="External" /><Relationship Id="rId13" Type="http://schemas.openxmlformats.org/officeDocument/2006/relationships/hyperlink" Target="https://podminky.urs.cz/item/CS_URS_2023_01/998018001" TargetMode="External" /><Relationship Id="rId14" Type="http://schemas.openxmlformats.org/officeDocument/2006/relationships/hyperlink" Target="https://podminky.urs.cz/item/CS_URS_2023_01/721173315" TargetMode="External" /><Relationship Id="rId15" Type="http://schemas.openxmlformats.org/officeDocument/2006/relationships/hyperlink" Target="https://podminky.urs.cz/item/CS_URS_2023_01/721173401" TargetMode="External" /><Relationship Id="rId16" Type="http://schemas.openxmlformats.org/officeDocument/2006/relationships/hyperlink" Target="https://podminky.urs.cz/item/CS_URS_2023_01/721174004" TargetMode="External" /><Relationship Id="rId17" Type="http://schemas.openxmlformats.org/officeDocument/2006/relationships/hyperlink" Target="https://podminky.urs.cz/item/CS_URS_2023_01/721174043" TargetMode="External" /><Relationship Id="rId18" Type="http://schemas.openxmlformats.org/officeDocument/2006/relationships/hyperlink" Target="https://podminky.urs.cz/item/CS_URS_2023_01/721194105" TargetMode="External" /><Relationship Id="rId19" Type="http://schemas.openxmlformats.org/officeDocument/2006/relationships/hyperlink" Target="https://podminky.urs.cz/item/CS_URS_2023_01/721290111" TargetMode="External" /><Relationship Id="rId20" Type="http://schemas.openxmlformats.org/officeDocument/2006/relationships/hyperlink" Target="https://podminky.urs.cz/item/CS_URS_2023_01/998721101" TargetMode="External" /><Relationship Id="rId21" Type="http://schemas.openxmlformats.org/officeDocument/2006/relationships/hyperlink" Target="https://podminky.urs.cz/item/CS_URS_2023_01/998721181" TargetMode="External" /><Relationship Id="rId22" Type="http://schemas.openxmlformats.org/officeDocument/2006/relationships/hyperlink" Target="https://podminky.urs.cz/item/CS_URS_2023_01/722174002" TargetMode="External" /><Relationship Id="rId23" Type="http://schemas.openxmlformats.org/officeDocument/2006/relationships/hyperlink" Target="https://podminky.urs.cz/item/CS_URS_2023_01/722181241" TargetMode="External" /><Relationship Id="rId24" Type="http://schemas.openxmlformats.org/officeDocument/2006/relationships/hyperlink" Target="https://podminky.urs.cz/item/CS_URS_2023_01/722190401" TargetMode="External" /><Relationship Id="rId25" Type="http://schemas.openxmlformats.org/officeDocument/2006/relationships/hyperlink" Target="https://podminky.urs.cz/item/CS_URS_2023_01/722220231" TargetMode="External" /><Relationship Id="rId26" Type="http://schemas.openxmlformats.org/officeDocument/2006/relationships/hyperlink" Target="https://podminky.urs.cz/item/CS_URS_2023_01/722231232" TargetMode="External" /><Relationship Id="rId27" Type="http://schemas.openxmlformats.org/officeDocument/2006/relationships/hyperlink" Target="https://podminky.urs.cz/item/CS_URS_2023_01/722232073" TargetMode="External" /><Relationship Id="rId28" Type="http://schemas.openxmlformats.org/officeDocument/2006/relationships/hyperlink" Target="https://podminky.urs.cz/item/CS_URS_2023_01/722232171" TargetMode="External" /><Relationship Id="rId29" Type="http://schemas.openxmlformats.org/officeDocument/2006/relationships/hyperlink" Target="https://podminky.urs.cz/item/CS_URS_2023_01/722290226" TargetMode="External" /><Relationship Id="rId30" Type="http://schemas.openxmlformats.org/officeDocument/2006/relationships/hyperlink" Target="https://podminky.urs.cz/item/CS_URS_2023_01/722290234" TargetMode="External" /><Relationship Id="rId31" Type="http://schemas.openxmlformats.org/officeDocument/2006/relationships/hyperlink" Target="https://podminky.urs.cz/item/CS_URS_2023_01/998722101" TargetMode="External" /><Relationship Id="rId32" Type="http://schemas.openxmlformats.org/officeDocument/2006/relationships/hyperlink" Target="https://podminky.urs.cz/item/CS_URS_2023_01/998722181" TargetMode="External" /><Relationship Id="rId33" Type="http://schemas.openxmlformats.org/officeDocument/2006/relationships/hyperlink" Target="https://podminky.urs.cz/item/CS_URS_2023_01/998725101" TargetMode="External" /><Relationship Id="rId34" Type="http://schemas.openxmlformats.org/officeDocument/2006/relationships/hyperlink" Target="https://podminky.urs.cz/item/CS_URS_2023_01/998725181" TargetMode="External" /><Relationship Id="rId35" Type="http://schemas.openxmlformats.org/officeDocument/2006/relationships/hyperlink" Target="https://podminky.urs.cz/item/CS_URS_2023_01/742110005" TargetMode="External" /><Relationship Id="rId36" Type="http://schemas.openxmlformats.org/officeDocument/2006/relationships/hyperlink" Target="https://podminky.urs.cz/item/CS_URS_2023_01/998742101" TargetMode="External" /><Relationship Id="rId37" Type="http://schemas.openxmlformats.org/officeDocument/2006/relationships/hyperlink" Target="https://podminky.urs.cz/item/CS_URS_2023_01/998742181" TargetMode="External" /><Relationship Id="rId3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2023/015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m.č.0.25 sklad v 1.p.p. budovy PCHO pro zřízení datového centra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Areál nemocnice ve Frýdku - Místku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16. 5. 2023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Frýsku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ROUND(AG55+SUM(AG56:AG59)+AG63,2)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ROUND(AS55+SUM(AS56:AS59)+AS63,2)</f>
        <v>0</v>
      </c>
      <c r="AT54" s="107">
        <f>ROUND(SUM(AV54:AW54),2)</f>
        <v>0</v>
      </c>
      <c r="AU54" s="108">
        <f>ROUND(AU55+SUM(AU56:AU59)+AU63,5)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ROUND(AZ55+SUM(AZ56:AZ59)+AZ63,2)</f>
        <v>0</v>
      </c>
      <c r="BA54" s="107">
        <f>ROUND(BA55+SUM(BA56:BA59)+BA63,2)</f>
        <v>0</v>
      </c>
      <c r="BB54" s="107">
        <f>ROUND(BB55+SUM(BB56:BB59)+BB63,2)</f>
        <v>0</v>
      </c>
      <c r="BC54" s="107">
        <f>ROUND(BC55+SUM(BC56:BC59)+BC63,2)</f>
        <v>0</v>
      </c>
      <c r="BD54" s="109">
        <f>ROUND(BD55+SUM(BD56:BD59)+BD63,2)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'000 - Vedlejší náklady'!J30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'000 - Vedlejší náklady'!P84</f>
        <v>0</v>
      </c>
      <c r="AV55" s="121">
        <f>'000 - Vedlejší náklady'!J33</f>
        <v>0</v>
      </c>
      <c r="AW55" s="121">
        <f>'000 - Vedlejší náklady'!J34</f>
        <v>0</v>
      </c>
      <c r="AX55" s="121">
        <f>'000 - Vedlejší náklady'!J35</f>
        <v>0</v>
      </c>
      <c r="AY55" s="121">
        <f>'000 - Vedlejší náklady'!J36</f>
        <v>0</v>
      </c>
      <c r="AZ55" s="121">
        <f>'000 - Vedlejší náklady'!F33</f>
        <v>0</v>
      </c>
      <c r="BA55" s="121">
        <f>'000 - Vedlejší náklady'!F34</f>
        <v>0</v>
      </c>
      <c r="BB55" s="121">
        <f>'000 - Vedlejší náklady'!F35</f>
        <v>0</v>
      </c>
      <c r="BC55" s="121">
        <f>'000 - Vedlejší náklady'!F36</f>
        <v>0</v>
      </c>
      <c r="BD55" s="123">
        <f>'000 - Vedlejší náklady'!F37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'001 -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'001 - Stavební část'!P102</f>
        <v>0</v>
      </c>
      <c r="AV56" s="121">
        <f>'001 - Stavební část'!J33</f>
        <v>0</v>
      </c>
      <c r="AW56" s="121">
        <f>'001 - Stavební část'!J34</f>
        <v>0</v>
      </c>
      <c r="AX56" s="121">
        <f>'001 - Stavební část'!J35</f>
        <v>0</v>
      </c>
      <c r="AY56" s="121">
        <f>'001 - Stavební část'!J36</f>
        <v>0</v>
      </c>
      <c r="AZ56" s="121">
        <f>'001 - Stavební část'!F33</f>
        <v>0</v>
      </c>
      <c r="BA56" s="121">
        <f>'001 - Stavební část'!F34</f>
        <v>0</v>
      </c>
      <c r="BB56" s="121">
        <f>'001 - Stavební část'!F35</f>
        <v>0</v>
      </c>
      <c r="BC56" s="121">
        <f>'001 - Stavební část'!F36</f>
        <v>0</v>
      </c>
      <c r="BD56" s="123">
        <f>'001 -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'002 - Zdravotechnika'!J30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'002 - Zdravotechnika'!P91</f>
        <v>0</v>
      </c>
      <c r="AV57" s="121">
        <f>'002 - Zdravotechnika'!J33</f>
        <v>0</v>
      </c>
      <c r="AW57" s="121">
        <f>'002 - Zdravotechnika'!J34</f>
        <v>0</v>
      </c>
      <c r="AX57" s="121">
        <f>'002 - Zdravotechnika'!J35</f>
        <v>0</v>
      </c>
      <c r="AY57" s="121">
        <f>'002 - Zdravotechnika'!J36</f>
        <v>0</v>
      </c>
      <c r="AZ57" s="121">
        <f>'002 - Zdravotechnika'!F33</f>
        <v>0</v>
      </c>
      <c r="BA57" s="121">
        <f>'002 - Zdravotechnika'!F34</f>
        <v>0</v>
      </c>
      <c r="BB57" s="121">
        <f>'002 - Zdravotechnika'!F35</f>
        <v>0</v>
      </c>
      <c r="BC57" s="121">
        <f>'002 - Zdravotechnika'!F36</f>
        <v>0</v>
      </c>
      <c r="BD57" s="123">
        <f>'002 - Zdravotechnika'!F37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'003 - Stabilní hasicí zař...'!J30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'003 - Stabilní hasicí zař...'!P82</f>
        <v>0</v>
      </c>
      <c r="AV58" s="121">
        <f>'003 - Stabilní hasicí zař...'!J33</f>
        <v>0</v>
      </c>
      <c r="AW58" s="121">
        <f>'003 - Stabilní hasicí zař...'!J34</f>
        <v>0</v>
      </c>
      <c r="AX58" s="121">
        <f>'003 - Stabilní hasicí zař...'!J35</f>
        <v>0</v>
      </c>
      <c r="AY58" s="121">
        <f>'003 - Stabilní hasicí zař...'!J36</f>
        <v>0</v>
      </c>
      <c r="AZ58" s="121">
        <f>'003 - Stabilní hasicí zař...'!F33</f>
        <v>0</v>
      </c>
      <c r="BA58" s="121">
        <f>'003 - Stabilní hasicí zař...'!F34</f>
        <v>0</v>
      </c>
      <c r="BB58" s="121">
        <f>'003 - Stabilní hasicí zař...'!F35</f>
        <v>0</v>
      </c>
      <c r="BC58" s="121">
        <f>'003 - Stabilní hasicí zař...'!F36</f>
        <v>0</v>
      </c>
      <c r="BD58" s="123">
        <f>'003 - Stabilní hasicí zař...'!F37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7"/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25">
        <f>ROUND(SUM(AG60:AG62),2)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f>ROUND(SUM(AS60:AS62),2)</f>
        <v>0</v>
      </c>
      <c r="AT59" s="121">
        <f>ROUND(SUM(AV59:AW59),2)</f>
        <v>0</v>
      </c>
      <c r="AU59" s="122">
        <f>ROUND(SUM(AU60:AU62),5)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ROUND(SUM(AZ60:AZ62),2)</f>
        <v>0</v>
      </c>
      <c r="BA59" s="121">
        <f>ROUND(SUM(BA60:BA62),2)</f>
        <v>0</v>
      </c>
      <c r="BB59" s="121">
        <f>ROUND(SUM(BB60:BB62),2)</f>
        <v>0</v>
      </c>
      <c r="BC59" s="121">
        <f>ROUND(SUM(BC60:BC62),2)</f>
        <v>0</v>
      </c>
      <c r="BD59" s="123">
        <f>ROUND(SUM(BD60:BD62),2)</f>
        <v>0</v>
      </c>
      <c r="BE59" s="7"/>
      <c r="BS59" s="124" t="s">
        <v>71</v>
      </c>
      <c r="BT59" s="124" t="s">
        <v>80</v>
      </c>
      <c r="BU59" s="124" t="s">
        <v>73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4" customFormat="1" ht="16.5" customHeight="1">
      <c r="A60" s="112" t="s">
        <v>76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96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'004-01 - Silnoproud'!J32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97</v>
      </c>
      <c r="AR60" s="66"/>
      <c r="AS60" s="130">
        <v>0</v>
      </c>
      <c r="AT60" s="131">
        <f>ROUND(SUM(AV60:AW60),2)</f>
        <v>0</v>
      </c>
      <c r="AU60" s="132">
        <f>'004-01 - Silnoproud'!P93</f>
        <v>0</v>
      </c>
      <c r="AV60" s="131">
        <f>'004-01 - Silnoproud'!J35</f>
        <v>0</v>
      </c>
      <c r="AW60" s="131">
        <f>'004-01 - Silnoproud'!J36</f>
        <v>0</v>
      </c>
      <c r="AX60" s="131">
        <f>'004-01 - Silnoproud'!J37</f>
        <v>0</v>
      </c>
      <c r="AY60" s="131">
        <f>'004-01 - Silnoproud'!J38</f>
        <v>0</v>
      </c>
      <c r="AZ60" s="131">
        <f>'004-01 - Silnoproud'!F35</f>
        <v>0</v>
      </c>
      <c r="BA60" s="131">
        <f>'004-01 - Silnoproud'!F36</f>
        <v>0</v>
      </c>
      <c r="BB60" s="131">
        <f>'004-01 - Silnoproud'!F37</f>
        <v>0</v>
      </c>
      <c r="BC60" s="131">
        <f>'004-01 - Silnoproud'!F38</f>
        <v>0</v>
      </c>
      <c r="BD60" s="133">
        <f>'004-01 - Silnoproud'!F39</f>
        <v>0</v>
      </c>
      <c r="BE60" s="4"/>
      <c r="BT60" s="134" t="s">
        <v>82</v>
      </c>
      <c r="BV60" s="134" t="s">
        <v>74</v>
      </c>
      <c r="BW60" s="134" t="s">
        <v>98</v>
      </c>
      <c r="BX60" s="134" t="s">
        <v>94</v>
      </c>
      <c r="CL60" s="134" t="s">
        <v>19</v>
      </c>
    </row>
    <row r="61" s="4" customFormat="1" ht="16.5" customHeight="1">
      <c r="A61" s="112" t="s">
        <v>76</v>
      </c>
      <c r="B61" s="64"/>
      <c r="C61" s="126"/>
      <c r="D61" s="126"/>
      <c r="E61" s="127" t="s">
        <v>99</v>
      </c>
      <c r="F61" s="127"/>
      <c r="G61" s="127"/>
      <c r="H61" s="127"/>
      <c r="I61" s="127"/>
      <c r="J61" s="126"/>
      <c r="K61" s="127" t="s">
        <v>100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'004-02 - Racky'!J32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97</v>
      </c>
      <c r="AR61" s="66"/>
      <c r="AS61" s="130">
        <v>0</v>
      </c>
      <c r="AT61" s="131">
        <f>ROUND(SUM(AV61:AW61),2)</f>
        <v>0</v>
      </c>
      <c r="AU61" s="132">
        <f>'004-02 - Racky'!P91</f>
        <v>0</v>
      </c>
      <c r="AV61" s="131">
        <f>'004-02 - Racky'!J35</f>
        <v>0</v>
      </c>
      <c r="AW61" s="131">
        <f>'004-02 - Racky'!J36</f>
        <v>0</v>
      </c>
      <c r="AX61" s="131">
        <f>'004-02 - Racky'!J37</f>
        <v>0</v>
      </c>
      <c r="AY61" s="131">
        <f>'004-02 - Racky'!J38</f>
        <v>0</v>
      </c>
      <c r="AZ61" s="131">
        <f>'004-02 - Racky'!F35</f>
        <v>0</v>
      </c>
      <c r="BA61" s="131">
        <f>'004-02 - Racky'!F36</f>
        <v>0</v>
      </c>
      <c r="BB61" s="131">
        <f>'004-02 - Racky'!F37</f>
        <v>0</v>
      </c>
      <c r="BC61" s="131">
        <f>'004-02 - Racky'!F38</f>
        <v>0</v>
      </c>
      <c r="BD61" s="133">
        <f>'004-02 - Racky'!F39</f>
        <v>0</v>
      </c>
      <c r="BE61" s="4"/>
      <c r="BT61" s="134" t="s">
        <v>82</v>
      </c>
      <c r="BV61" s="134" t="s">
        <v>74</v>
      </c>
      <c r="BW61" s="134" t="s">
        <v>101</v>
      </c>
      <c r="BX61" s="134" t="s">
        <v>94</v>
      </c>
      <c r="CL61" s="134" t="s">
        <v>19</v>
      </c>
    </row>
    <row r="62" s="4" customFormat="1" ht="16.5" customHeight="1">
      <c r="A62" s="112" t="s">
        <v>76</v>
      </c>
      <c r="B62" s="64"/>
      <c r="C62" s="126"/>
      <c r="D62" s="126"/>
      <c r="E62" s="127" t="s">
        <v>102</v>
      </c>
      <c r="F62" s="127"/>
      <c r="G62" s="127"/>
      <c r="H62" s="127"/>
      <c r="I62" s="127"/>
      <c r="J62" s="126"/>
      <c r="K62" s="127" t="s">
        <v>103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'004-03 - Slaboproud'!J32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97</v>
      </c>
      <c r="AR62" s="66"/>
      <c r="AS62" s="130">
        <v>0</v>
      </c>
      <c r="AT62" s="131">
        <f>ROUND(SUM(AV62:AW62),2)</f>
        <v>0</v>
      </c>
      <c r="AU62" s="132">
        <f>'004-03 - Slaboproud'!P92</f>
        <v>0</v>
      </c>
      <c r="AV62" s="131">
        <f>'004-03 - Slaboproud'!J35</f>
        <v>0</v>
      </c>
      <c r="AW62" s="131">
        <f>'004-03 - Slaboproud'!J36</f>
        <v>0</v>
      </c>
      <c r="AX62" s="131">
        <f>'004-03 - Slaboproud'!J37</f>
        <v>0</v>
      </c>
      <c r="AY62" s="131">
        <f>'004-03 - Slaboproud'!J38</f>
        <v>0</v>
      </c>
      <c r="AZ62" s="131">
        <f>'004-03 - Slaboproud'!F35</f>
        <v>0</v>
      </c>
      <c r="BA62" s="131">
        <f>'004-03 - Slaboproud'!F36</f>
        <v>0</v>
      </c>
      <c r="BB62" s="131">
        <f>'004-03 - Slaboproud'!F37</f>
        <v>0</v>
      </c>
      <c r="BC62" s="131">
        <f>'004-03 - Slaboproud'!F38</f>
        <v>0</v>
      </c>
      <c r="BD62" s="133">
        <f>'004-03 - Slaboproud'!F39</f>
        <v>0</v>
      </c>
      <c r="BE62" s="4"/>
      <c r="BT62" s="134" t="s">
        <v>82</v>
      </c>
      <c r="BV62" s="134" t="s">
        <v>74</v>
      </c>
      <c r="BW62" s="134" t="s">
        <v>104</v>
      </c>
      <c r="BX62" s="134" t="s">
        <v>94</v>
      </c>
      <c r="CL62" s="134" t="s">
        <v>19</v>
      </c>
    </row>
    <row r="63" s="7" customFormat="1" ht="16.5" customHeight="1">
      <c r="A63" s="112" t="s">
        <v>76</v>
      </c>
      <c r="B63" s="113"/>
      <c r="C63" s="114"/>
      <c r="D63" s="115" t="s">
        <v>105</v>
      </c>
      <c r="E63" s="115"/>
      <c r="F63" s="115"/>
      <c r="G63" s="115"/>
      <c r="H63" s="115"/>
      <c r="I63" s="116"/>
      <c r="J63" s="115" t="s">
        <v>106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'005 - Vzduchotechnika, ch...'!J30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79</v>
      </c>
      <c r="AR63" s="119"/>
      <c r="AS63" s="135">
        <v>0</v>
      </c>
      <c r="AT63" s="136">
        <f>ROUND(SUM(AV63:AW63),2)</f>
        <v>0</v>
      </c>
      <c r="AU63" s="137">
        <f>'005 - Vzduchotechnika, ch...'!P80</f>
        <v>0</v>
      </c>
      <c r="AV63" s="136">
        <f>'005 - Vzduchotechnika, ch...'!J33</f>
        <v>0</v>
      </c>
      <c r="AW63" s="136">
        <f>'005 - Vzduchotechnika, ch...'!J34</f>
        <v>0</v>
      </c>
      <c r="AX63" s="136">
        <f>'005 - Vzduchotechnika, ch...'!J35</f>
        <v>0</v>
      </c>
      <c r="AY63" s="136">
        <f>'005 - Vzduchotechnika, ch...'!J36</f>
        <v>0</v>
      </c>
      <c r="AZ63" s="136">
        <f>'005 - Vzduchotechnika, ch...'!F33</f>
        <v>0</v>
      </c>
      <c r="BA63" s="136">
        <f>'005 - Vzduchotechnika, ch...'!F34</f>
        <v>0</v>
      </c>
      <c r="BB63" s="136">
        <f>'005 - Vzduchotechnika, ch...'!F35</f>
        <v>0</v>
      </c>
      <c r="BC63" s="136">
        <f>'005 - Vzduchotechnika, ch...'!F36</f>
        <v>0</v>
      </c>
      <c r="BD63" s="138">
        <f>'005 - Vzduchotechnika, ch...'!F37</f>
        <v>0</v>
      </c>
      <c r="BE63" s="7"/>
      <c r="BT63" s="124" t="s">
        <v>80</v>
      </c>
      <c r="BV63" s="124" t="s">
        <v>74</v>
      </c>
      <c r="BW63" s="124" t="s">
        <v>107</v>
      </c>
      <c r="BX63" s="124" t="s">
        <v>5</v>
      </c>
      <c r="CL63" s="124" t="s">
        <v>19</v>
      </c>
      <c r="CM63" s="124" t="s">
        <v>82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A162Azz1nMHiRsaqiqMwDdjaSC0tTUhPPgxM3al7gfZ2g8bpWTvtWd1fsivPIECaCqzQqu2vXhCvEB0SqJ3dsA==" hashValue="KYueLorWbe+YT2VPuU6n65DVgcQxq9Nnj1w9VZ8dOzimYgQ9ni878YxxLBCX0LMk1uUkNm/A2UhfOAgHbyznMA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0 - Vedlejší náklady'!C2" display="/"/>
    <hyperlink ref="A56" location="'001 - Stavební část'!C2" display="/"/>
    <hyperlink ref="A57" location="'002 - Zdravotechnika'!C2" display="/"/>
    <hyperlink ref="A58" location="'003 - Stabilní hasicí zař...'!C2" display="/"/>
    <hyperlink ref="A60" location="'004-01 - Silnoproud'!C2" display="/"/>
    <hyperlink ref="A61" location="'004-02 - Racky'!C2" display="/"/>
    <hyperlink ref="A62" location="'004-03 - Slaboproud'!C2" display="/"/>
    <hyperlink ref="A63" location="'005 - Vzduchotechnika, c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4" customWidth="1"/>
    <col min="2" max="2" width="1.667969" style="284" customWidth="1"/>
    <col min="3" max="4" width="5" style="284" customWidth="1"/>
    <col min="5" max="5" width="11.66016" style="284" customWidth="1"/>
    <col min="6" max="6" width="9.160156" style="284" customWidth="1"/>
    <col min="7" max="7" width="5" style="284" customWidth="1"/>
    <col min="8" max="8" width="77.83203" style="284" customWidth="1"/>
    <col min="9" max="10" width="20" style="284" customWidth="1"/>
    <col min="11" max="11" width="1.667969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2111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2112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2113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2114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2115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2116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2117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2118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2119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2120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2121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79</v>
      </c>
      <c r="F18" s="295" t="s">
        <v>2122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2123</v>
      </c>
      <c r="F19" s="295" t="s">
        <v>2124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2125</v>
      </c>
      <c r="F20" s="295" t="s">
        <v>2126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2127</v>
      </c>
      <c r="F21" s="295" t="s">
        <v>2128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2129</v>
      </c>
      <c r="F22" s="295" t="s">
        <v>1715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97</v>
      </c>
      <c r="F23" s="295" t="s">
        <v>2130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2131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2132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2133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2134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2135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2136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2137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2138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2139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121</v>
      </c>
      <c r="F36" s="295"/>
      <c r="G36" s="295" t="s">
        <v>2140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2141</v>
      </c>
      <c r="F37" s="295"/>
      <c r="G37" s="295" t="s">
        <v>2142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53</v>
      </c>
      <c r="F38" s="295"/>
      <c r="G38" s="295" t="s">
        <v>2143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54</v>
      </c>
      <c r="F39" s="295"/>
      <c r="G39" s="295" t="s">
        <v>2144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122</v>
      </c>
      <c r="F40" s="295"/>
      <c r="G40" s="295" t="s">
        <v>2145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123</v>
      </c>
      <c r="F41" s="295"/>
      <c r="G41" s="295" t="s">
        <v>2146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2147</v>
      </c>
      <c r="F42" s="295"/>
      <c r="G42" s="295" t="s">
        <v>2148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2149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2150</v>
      </c>
      <c r="F44" s="295"/>
      <c r="G44" s="295" t="s">
        <v>2151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125</v>
      </c>
      <c r="F45" s="295"/>
      <c r="G45" s="295" t="s">
        <v>2152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2153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2154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2155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2156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2157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2158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2159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2160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2161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2162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2163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2164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2165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2166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2167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2168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2169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2170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2171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2172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2173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2174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2175</v>
      </c>
      <c r="D76" s="313"/>
      <c r="E76" s="313"/>
      <c r="F76" s="313" t="s">
        <v>2176</v>
      </c>
      <c r="G76" s="314"/>
      <c r="H76" s="313" t="s">
        <v>54</v>
      </c>
      <c r="I76" s="313" t="s">
        <v>57</v>
      </c>
      <c r="J76" s="313" t="s">
        <v>2177</v>
      </c>
      <c r="K76" s="312"/>
    </row>
    <row r="77" s="1" customFormat="1" ht="17.25" customHeight="1">
      <c r="B77" s="310"/>
      <c r="C77" s="315" t="s">
        <v>2178</v>
      </c>
      <c r="D77" s="315"/>
      <c r="E77" s="315"/>
      <c r="F77" s="316" t="s">
        <v>2179</v>
      </c>
      <c r="G77" s="317"/>
      <c r="H77" s="315"/>
      <c r="I77" s="315"/>
      <c r="J77" s="315" t="s">
        <v>2180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53</v>
      </c>
      <c r="D79" s="320"/>
      <c r="E79" s="320"/>
      <c r="F79" s="321" t="s">
        <v>2181</v>
      </c>
      <c r="G79" s="322"/>
      <c r="H79" s="298" t="s">
        <v>2182</v>
      </c>
      <c r="I79" s="298" t="s">
        <v>2183</v>
      </c>
      <c r="J79" s="298">
        <v>20</v>
      </c>
      <c r="K79" s="312"/>
    </row>
    <row r="80" s="1" customFormat="1" ht="15" customHeight="1">
      <c r="B80" s="310"/>
      <c r="C80" s="298" t="s">
        <v>2184</v>
      </c>
      <c r="D80" s="298"/>
      <c r="E80" s="298"/>
      <c r="F80" s="321" t="s">
        <v>2181</v>
      </c>
      <c r="G80" s="322"/>
      <c r="H80" s="298" t="s">
        <v>2185</v>
      </c>
      <c r="I80" s="298" t="s">
        <v>2183</v>
      </c>
      <c r="J80" s="298">
        <v>120</v>
      </c>
      <c r="K80" s="312"/>
    </row>
    <row r="81" s="1" customFormat="1" ht="15" customHeight="1">
      <c r="B81" s="323"/>
      <c r="C81" s="298" t="s">
        <v>2186</v>
      </c>
      <c r="D81" s="298"/>
      <c r="E81" s="298"/>
      <c r="F81" s="321" t="s">
        <v>2187</v>
      </c>
      <c r="G81" s="322"/>
      <c r="H81" s="298" t="s">
        <v>2188</v>
      </c>
      <c r="I81" s="298" t="s">
        <v>2183</v>
      </c>
      <c r="J81" s="298">
        <v>50</v>
      </c>
      <c r="K81" s="312"/>
    </row>
    <row r="82" s="1" customFormat="1" ht="15" customHeight="1">
      <c r="B82" s="323"/>
      <c r="C82" s="298" t="s">
        <v>2189</v>
      </c>
      <c r="D82" s="298"/>
      <c r="E82" s="298"/>
      <c r="F82" s="321" t="s">
        <v>2181</v>
      </c>
      <c r="G82" s="322"/>
      <c r="H82" s="298" t="s">
        <v>2190</v>
      </c>
      <c r="I82" s="298" t="s">
        <v>2191</v>
      </c>
      <c r="J82" s="298"/>
      <c r="K82" s="312"/>
    </row>
    <row r="83" s="1" customFormat="1" ht="15" customHeight="1">
      <c r="B83" s="323"/>
      <c r="C83" s="324" t="s">
        <v>2192</v>
      </c>
      <c r="D83" s="324"/>
      <c r="E83" s="324"/>
      <c r="F83" s="325" t="s">
        <v>2187</v>
      </c>
      <c r="G83" s="324"/>
      <c r="H83" s="324" t="s">
        <v>2193</v>
      </c>
      <c r="I83" s="324" t="s">
        <v>2183</v>
      </c>
      <c r="J83" s="324">
        <v>15</v>
      </c>
      <c r="K83" s="312"/>
    </row>
    <row r="84" s="1" customFormat="1" ht="15" customHeight="1">
      <c r="B84" s="323"/>
      <c r="C84" s="324" t="s">
        <v>2194</v>
      </c>
      <c r="D84" s="324"/>
      <c r="E84" s="324"/>
      <c r="F84" s="325" t="s">
        <v>2187</v>
      </c>
      <c r="G84" s="324"/>
      <c r="H84" s="324" t="s">
        <v>2195</v>
      </c>
      <c r="I84" s="324" t="s">
        <v>2183</v>
      </c>
      <c r="J84" s="324">
        <v>15</v>
      </c>
      <c r="K84" s="312"/>
    </row>
    <row r="85" s="1" customFormat="1" ht="15" customHeight="1">
      <c r="B85" s="323"/>
      <c r="C85" s="324" t="s">
        <v>2196</v>
      </c>
      <c r="D85" s="324"/>
      <c r="E85" s="324"/>
      <c r="F85" s="325" t="s">
        <v>2187</v>
      </c>
      <c r="G85" s="324"/>
      <c r="H85" s="324" t="s">
        <v>2197</v>
      </c>
      <c r="I85" s="324" t="s">
        <v>2183</v>
      </c>
      <c r="J85" s="324">
        <v>20</v>
      </c>
      <c r="K85" s="312"/>
    </row>
    <row r="86" s="1" customFormat="1" ht="15" customHeight="1">
      <c r="B86" s="323"/>
      <c r="C86" s="324" t="s">
        <v>2198</v>
      </c>
      <c r="D86" s="324"/>
      <c r="E86" s="324"/>
      <c r="F86" s="325" t="s">
        <v>2187</v>
      </c>
      <c r="G86" s="324"/>
      <c r="H86" s="324" t="s">
        <v>2199</v>
      </c>
      <c r="I86" s="324" t="s">
        <v>2183</v>
      </c>
      <c r="J86" s="324">
        <v>20</v>
      </c>
      <c r="K86" s="312"/>
    </row>
    <row r="87" s="1" customFormat="1" ht="15" customHeight="1">
      <c r="B87" s="323"/>
      <c r="C87" s="298" t="s">
        <v>2200</v>
      </c>
      <c r="D87" s="298"/>
      <c r="E87" s="298"/>
      <c r="F87" s="321" t="s">
        <v>2187</v>
      </c>
      <c r="G87" s="322"/>
      <c r="H87" s="298" t="s">
        <v>2201</v>
      </c>
      <c r="I87" s="298" t="s">
        <v>2183</v>
      </c>
      <c r="J87" s="298">
        <v>50</v>
      </c>
      <c r="K87" s="312"/>
    </row>
    <row r="88" s="1" customFormat="1" ht="15" customHeight="1">
      <c r="B88" s="323"/>
      <c r="C88" s="298" t="s">
        <v>2202</v>
      </c>
      <c r="D88" s="298"/>
      <c r="E88" s="298"/>
      <c r="F88" s="321" t="s">
        <v>2187</v>
      </c>
      <c r="G88" s="322"/>
      <c r="H88" s="298" t="s">
        <v>2203</v>
      </c>
      <c r="I88" s="298" t="s">
        <v>2183</v>
      </c>
      <c r="J88" s="298">
        <v>20</v>
      </c>
      <c r="K88" s="312"/>
    </row>
    <row r="89" s="1" customFormat="1" ht="15" customHeight="1">
      <c r="B89" s="323"/>
      <c r="C89" s="298" t="s">
        <v>2204</v>
      </c>
      <c r="D89" s="298"/>
      <c r="E89" s="298"/>
      <c r="F89" s="321" t="s">
        <v>2187</v>
      </c>
      <c r="G89" s="322"/>
      <c r="H89" s="298" t="s">
        <v>2205</v>
      </c>
      <c r="I89" s="298" t="s">
        <v>2183</v>
      </c>
      <c r="J89" s="298">
        <v>20</v>
      </c>
      <c r="K89" s="312"/>
    </row>
    <row r="90" s="1" customFormat="1" ht="15" customHeight="1">
      <c r="B90" s="323"/>
      <c r="C90" s="298" t="s">
        <v>2206</v>
      </c>
      <c r="D90" s="298"/>
      <c r="E90" s="298"/>
      <c r="F90" s="321" t="s">
        <v>2187</v>
      </c>
      <c r="G90" s="322"/>
      <c r="H90" s="298" t="s">
        <v>2207</v>
      </c>
      <c r="I90" s="298" t="s">
        <v>2183</v>
      </c>
      <c r="J90" s="298">
        <v>50</v>
      </c>
      <c r="K90" s="312"/>
    </row>
    <row r="91" s="1" customFormat="1" ht="15" customHeight="1">
      <c r="B91" s="323"/>
      <c r="C91" s="298" t="s">
        <v>2208</v>
      </c>
      <c r="D91" s="298"/>
      <c r="E91" s="298"/>
      <c r="F91" s="321" t="s">
        <v>2187</v>
      </c>
      <c r="G91" s="322"/>
      <c r="H91" s="298" t="s">
        <v>2208</v>
      </c>
      <c r="I91" s="298" t="s">
        <v>2183</v>
      </c>
      <c r="J91" s="298">
        <v>50</v>
      </c>
      <c r="K91" s="312"/>
    </row>
    <row r="92" s="1" customFormat="1" ht="15" customHeight="1">
      <c r="B92" s="323"/>
      <c r="C92" s="298" t="s">
        <v>2209</v>
      </c>
      <c r="D92" s="298"/>
      <c r="E92" s="298"/>
      <c r="F92" s="321" t="s">
        <v>2187</v>
      </c>
      <c r="G92" s="322"/>
      <c r="H92" s="298" t="s">
        <v>2210</v>
      </c>
      <c r="I92" s="298" t="s">
        <v>2183</v>
      </c>
      <c r="J92" s="298">
        <v>255</v>
      </c>
      <c r="K92" s="312"/>
    </row>
    <row r="93" s="1" customFormat="1" ht="15" customHeight="1">
      <c r="B93" s="323"/>
      <c r="C93" s="298" t="s">
        <v>2211</v>
      </c>
      <c r="D93" s="298"/>
      <c r="E93" s="298"/>
      <c r="F93" s="321" t="s">
        <v>2181</v>
      </c>
      <c r="G93" s="322"/>
      <c r="H93" s="298" t="s">
        <v>2212</v>
      </c>
      <c r="I93" s="298" t="s">
        <v>2213</v>
      </c>
      <c r="J93" s="298"/>
      <c r="K93" s="312"/>
    </row>
    <row r="94" s="1" customFormat="1" ht="15" customHeight="1">
      <c r="B94" s="323"/>
      <c r="C94" s="298" t="s">
        <v>2214</v>
      </c>
      <c r="D94" s="298"/>
      <c r="E94" s="298"/>
      <c r="F94" s="321" t="s">
        <v>2181</v>
      </c>
      <c r="G94" s="322"/>
      <c r="H94" s="298" t="s">
        <v>2215</v>
      </c>
      <c r="I94" s="298" t="s">
        <v>2216</v>
      </c>
      <c r="J94" s="298"/>
      <c r="K94" s="312"/>
    </row>
    <row r="95" s="1" customFormat="1" ht="15" customHeight="1">
      <c r="B95" s="323"/>
      <c r="C95" s="298" t="s">
        <v>2217</v>
      </c>
      <c r="D95" s="298"/>
      <c r="E95" s="298"/>
      <c r="F95" s="321" t="s">
        <v>2181</v>
      </c>
      <c r="G95" s="322"/>
      <c r="H95" s="298" t="s">
        <v>2217</v>
      </c>
      <c r="I95" s="298" t="s">
        <v>2216</v>
      </c>
      <c r="J95" s="298"/>
      <c r="K95" s="312"/>
    </row>
    <row r="96" s="1" customFormat="1" ht="15" customHeight="1">
      <c r="B96" s="323"/>
      <c r="C96" s="298" t="s">
        <v>38</v>
      </c>
      <c r="D96" s="298"/>
      <c r="E96" s="298"/>
      <c r="F96" s="321" t="s">
        <v>2181</v>
      </c>
      <c r="G96" s="322"/>
      <c r="H96" s="298" t="s">
        <v>2218</v>
      </c>
      <c r="I96" s="298" t="s">
        <v>2216</v>
      </c>
      <c r="J96" s="298"/>
      <c r="K96" s="312"/>
    </row>
    <row r="97" s="1" customFormat="1" ht="15" customHeight="1">
      <c r="B97" s="323"/>
      <c r="C97" s="298" t="s">
        <v>48</v>
      </c>
      <c r="D97" s="298"/>
      <c r="E97" s="298"/>
      <c r="F97" s="321" t="s">
        <v>2181</v>
      </c>
      <c r="G97" s="322"/>
      <c r="H97" s="298" t="s">
        <v>2219</v>
      </c>
      <c r="I97" s="298" t="s">
        <v>2216</v>
      </c>
      <c r="J97" s="298"/>
      <c r="K97" s="312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2220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2175</v>
      </c>
      <c r="D103" s="313"/>
      <c r="E103" s="313"/>
      <c r="F103" s="313" t="s">
        <v>2176</v>
      </c>
      <c r="G103" s="314"/>
      <c r="H103" s="313" t="s">
        <v>54</v>
      </c>
      <c r="I103" s="313" t="s">
        <v>57</v>
      </c>
      <c r="J103" s="313" t="s">
        <v>2177</v>
      </c>
      <c r="K103" s="312"/>
    </row>
    <row r="104" s="1" customFormat="1" ht="17.25" customHeight="1">
      <c r="B104" s="310"/>
      <c r="C104" s="315" t="s">
        <v>2178</v>
      </c>
      <c r="D104" s="315"/>
      <c r="E104" s="315"/>
      <c r="F104" s="316" t="s">
        <v>2179</v>
      </c>
      <c r="G104" s="317"/>
      <c r="H104" s="315"/>
      <c r="I104" s="315"/>
      <c r="J104" s="315" t="s">
        <v>2180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31"/>
      <c r="H105" s="313"/>
      <c r="I105" s="313"/>
      <c r="J105" s="313"/>
      <c r="K105" s="312"/>
    </row>
    <row r="106" s="1" customFormat="1" ht="15" customHeight="1">
      <c r="B106" s="310"/>
      <c r="C106" s="298" t="s">
        <v>53</v>
      </c>
      <c r="D106" s="320"/>
      <c r="E106" s="320"/>
      <c r="F106" s="321" t="s">
        <v>2181</v>
      </c>
      <c r="G106" s="298"/>
      <c r="H106" s="298" t="s">
        <v>2221</v>
      </c>
      <c r="I106" s="298" t="s">
        <v>2183</v>
      </c>
      <c r="J106" s="298">
        <v>20</v>
      </c>
      <c r="K106" s="312"/>
    </row>
    <row r="107" s="1" customFormat="1" ht="15" customHeight="1">
      <c r="B107" s="310"/>
      <c r="C107" s="298" t="s">
        <v>2184</v>
      </c>
      <c r="D107" s="298"/>
      <c r="E107" s="298"/>
      <c r="F107" s="321" t="s">
        <v>2181</v>
      </c>
      <c r="G107" s="298"/>
      <c r="H107" s="298" t="s">
        <v>2221</v>
      </c>
      <c r="I107" s="298" t="s">
        <v>2183</v>
      </c>
      <c r="J107" s="298">
        <v>120</v>
      </c>
      <c r="K107" s="312"/>
    </row>
    <row r="108" s="1" customFormat="1" ht="15" customHeight="1">
      <c r="B108" s="323"/>
      <c r="C108" s="298" t="s">
        <v>2186</v>
      </c>
      <c r="D108" s="298"/>
      <c r="E108" s="298"/>
      <c r="F108" s="321" t="s">
        <v>2187</v>
      </c>
      <c r="G108" s="298"/>
      <c r="H108" s="298" t="s">
        <v>2221</v>
      </c>
      <c r="I108" s="298" t="s">
        <v>2183</v>
      </c>
      <c r="J108" s="298">
        <v>50</v>
      </c>
      <c r="K108" s="312"/>
    </row>
    <row r="109" s="1" customFormat="1" ht="15" customHeight="1">
      <c r="B109" s="323"/>
      <c r="C109" s="298" t="s">
        <v>2189</v>
      </c>
      <c r="D109" s="298"/>
      <c r="E109" s="298"/>
      <c r="F109" s="321" t="s">
        <v>2181</v>
      </c>
      <c r="G109" s="298"/>
      <c r="H109" s="298" t="s">
        <v>2221</v>
      </c>
      <c r="I109" s="298" t="s">
        <v>2191</v>
      </c>
      <c r="J109" s="298"/>
      <c r="K109" s="312"/>
    </row>
    <row r="110" s="1" customFormat="1" ht="15" customHeight="1">
      <c r="B110" s="323"/>
      <c r="C110" s="298" t="s">
        <v>2200</v>
      </c>
      <c r="D110" s="298"/>
      <c r="E110" s="298"/>
      <c r="F110" s="321" t="s">
        <v>2187</v>
      </c>
      <c r="G110" s="298"/>
      <c r="H110" s="298" t="s">
        <v>2221</v>
      </c>
      <c r="I110" s="298" t="s">
        <v>2183</v>
      </c>
      <c r="J110" s="298">
        <v>50</v>
      </c>
      <c r="K110" s="312"/>
    </row>
    <row r="111" s="1" customFormat="1" ht="15" customHeight="1">
      <c r="B111" s="323"/>
      <c r="C111" s="298" t="s">
        <v>2208</v>
      </c>
      <c r="D111" s="298"/>
      <c r="E111" s="298"/>
      <c r="F111" s="321" t="s">
        <v>2187</v>
      </c>
      <c r="G111" s="298"/>
      <c r="H111" s="298" t="s">
        <v>2221</v>
      </c>
      <c r="I111" s="298" t="s">
        <v>2183</v>
      </c>
      <c r="J111" s="298">
        <v>50</v>
      </c>
      <c r="K111" s="312"/>
    </row>
    <row r="112" s="1" customFormat="1" ht="15" customHeight="1">
      <c r="B112" s="323"/>
      <c r="C112" s="298" t="s">
        <v>2206</v>
      </c>
      <c r="D112" s="298"/>
      <c r="E112" s="298"/>
      <c r="F112" s="321" t="s">
        <v>2187</v>
      </c>
      <c r="G112" s="298"/>
      <c r="H112" s="298" t="s">
        <v>2221</v>
      </c>
      <c r="I112" s="298" t="s">
        <v>2183</v>
      </c>
      <c r="J112" s="298">
        <v>50</v>
      </c>
      <c r="K112" s="312"/>
    </row>
    <row r="113" s="1" customFormat="1" ht="15" customHeight="1">
      <c r="B113" s="323"/>
      <c r="C113" s="298" t="s">
        <v>53</v>
      </c>
      <c r="D113" s="298"/>
      <c r="E113" s="298"/>
      <c r="F113" s="321" t="s">
        <v>2181</v>
      </c>
      <c r="G113" s="298"/>
      <c r="H113" s="298" t="s">
        <v>2222</v>
      </c>
      <c r="I113" s="298" t="s">
        <v>2183</v>
      </c>
      <c r="J113" s="298">
        <v>20</v>
      </c>
      <c r="K113" s="312"/>
    </row>
    <row r="114" s="1" customFormat="1" ht="15" customHeight="1">
      <c r="B114" s="323"/>
      <c r="C114" s="298" t="s">
        <v>2223</v>
      </c>
      <c r="D114" s="298"/>
      <c r="E114" s="298"/>
      <c r="F114" s="321" t="s">
        <v>2181</v>
      </c>
      <c r="G114" s="298"/>
      <c r="H114" s="298" t="s">
        <v>2224</v>
      </c>
      <c r="I114" s="298" t="s">
        <v>2183</v>
      </c>
      <c r="J114" s="298">
        <v>120</v>
      </c>
      <c r="K114" s="312"/>
    </row>
    <row r="115" s="1" customFormat="1" ht="15" customHeight="1">
      <c r="B115" s="323"/>
      <c r="C115" s="298" t="s">
        <v>38</v>
      </c>
      <c r="D115" s="298"/>
      <c r="E115" s="298"/>
      <c r="F115" s="321" t="s">
        <v>2181</v>
      </c>
      <c r="G115" s="298"/>
      <c r="H115" s="298" t="s">
        <v>2225</v>
      </c>
      <c r="I115" s="298" t="s">
        <v>2216</v>
      </c>
      <c r="J115" s="298"/>
      <c r="K115" s="312"/>
    </row>
    <row r="116" s="1" customFormat="1" ht="15" customHeight="1">
      <c r="B116" s="323"/>
      <c r="C116" s="298" t="s">
        <v>48</v>
      </c>
      <c r="D116" s="298"/>
      <c r="E116" s="298"/>
      <c r="F116" s="321" t="s">
        <v>2181</v>
      </c>
      <c r="G116" s="298"/>
      <c r="H116" s="298" t="s">
        <v>2226</v>
      </c>
      <c r="I116" s="298" t="s">
        <v>2216</v>
      </c>
      <c r="J116" s="298"/>
      <c r="K116" s="312"/>
    </row>
    <row r="117" s="1" customFormat="1" ht="15" customHeight="1">
      <c r="B117" s="323"/>
      <c r="C117" s="298" t="s">
        <v>57</v>
      </c>
      <c r="D117" s="298"/>
      <c r="E117" s="298"/>
      <c r="F117" s="321" t="s">
        <v>2181</v>
      </c>
      <c r="G117" s="298"/>
      <c r="H117" s="298" t="s">
        <v>2227</v>
      </c>
      <c r="I117" s="298" t="s">
        <v>2228</v>
      </c>
      <c r="J117" s="298"/>
      <c r="K117" s="312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334"/>
      <c r="D119" s="334"/>
      <c r="E119" s="334"/>
      <c r="F119" s="335"/>
      <c r="G119" s="334"/>
      <c r="H119" s="334"/>
      <c r="I119" s="334"/>
      <c r="J119" s="334"/>
      <c r="K119" s="333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89" t="s">
        <v>2229</v>
      </c>
      <c r="D122" s="289"/>
      <c r="E122" s="289"/>
      <c r="F122" s="289"/>
      <c r="G122" s="289"/>
      <c r="H122" s="289"/>
      <c r="I122" s="289"/>
      <c r="J122" s="289"/>
      <c r="K122" s="340"/>
    </row>
    <row r="123" s="1" customFormat="1" ht="17.25" customHeight="1">
      <c r="B123" s="341"/>
      <c r="C123" s="313" t="s">
        <v>2175</v>
      </c>
      <c r="D123" s="313"/>
      <c r="E123" s="313"/>
      <c r="F123" s="313" t="s">
        <v>2176</v>
      </c>
      <c r="G123" s="314"/>
      <c r="H123" s="313" t="s">
        <v>54</v>
      </c>
      <c r="I123" s="313" t="s">
        <v>57</v>
      </c>
      <c r="J123" s="313" t="s">
        <v>2177</v>
      </c>
      <c r="K123" s="342"/>
    </row>
    <row r="124" s="1" customFormat="1" ht="17.25" customHeight="1">
      <c r="B124" s="341"/>
      <c r="C124" s="315" t="s">
        <v>2178</v>
      </c>
      <c r="D124" s="315"/>
      <c r="E124" s="315"/>
      <c r="F124" s="316" t="s">
        <v>2179</v>
      </c>
      <c r="G124" s="317"/>
      <c r="H124" s="315"/>
      <c r="I124" s="315"/>
      <c r="J124" s="315" t="s">
        <v>2180</v>
      </c>
      <c r="K124" s="342"/>
    </row>
    <row r="125" s="1" customFormat="1" ht="5.25" customHeight="1">
      <c r="B125" s="343"/>
      <c r="C125" s="318"/>
      <c r="D125" s="318"/>
      <c r="E125" s="318"/>
      <c r="F125" s="318"/>
      <c r="G125" s="344"/>
      <c r="H125" s="318"/>
      <c r="I125" s="318"/>
      <c r="J125" s="318"/>
      <c r="K125" s="345"/>
    </row>
    <row r="126" s="1" customFormat="1" ht="15" customHeight="1">
      <c r="B126" s="343"/>
      <c r="C126" s="298" t="s">
        <v>2184</v>
      </c>
      <c r="D126" s="320"/>
      <c r="E126" s="320"/>
      <c r="F126" s="321" t="s">
        <v>2181</v>
      </c>
      <c r="G126" s="298"/>
      <c r="H126" s="298" t="s">
        <v>2221</v>
      </c>
      <c r="I126" s="298" t="s">
        <v>2183</v>
      </c>
      <c r="J126" s="298">
        <v>120</v>
      </c>
      <c r="K126" s="346"/>
    </row>
    <row r="127" s="1" customFormat="1" ht="15" customHeight="1">
      <c r="B127" s="343"/>
      <c r="C127" s="298" t="s">
        <v>2230</v>
      </c>
      <c r="D127" s="298"/>
      <c r="E127" s="298"/>
      <c r="F127" s="321" t="s">
        <v>2181</v>
      </c>
      <c r="G127" s="298"/>
      <c r="H127" s="298" t="s">
        <v>2231</v>
      </c>
      <c r="I127" s="298" t="s">
        <v>2183</v>
      </c>
      <c r="J127" s="298" t="s">
        <v>2232</v>
      </c>
      <c r="K127" s="346"/>
    </row>
    <row r="128" s="1" customFormat="1" ht="15" customHeight="1">
      <c r="B128" s="343"/>
      <c r="C128" s="298" t="s">
        <v>97</v>
      </c>
      <c r="D128" s="298"/>
      <c r="E128" s="298"/>
      <c r="F128" s="321" t="s">
        <v>2181</v>
      </c>
      <c r="G128" s="298"/>
      <c r="H128" s="298" t="s">
        <v>2233</v>
      </c>
      <c r="I128" s="298" t="s">
        <v>2183</v>
      </c>
      <c r="J128" s="298" t="s">
        <v>2232</v>
      </c>
      <c r="K128" s="346"/>
    </row>
    <row r="129" s="1" customFormat="1" ht="15" customHeight="1">
      <c r="B129" s="343"/>
      <c r="C129" s="298" t="s">
        <v>2192</v>
      </c>
      <c r="D129" s="298"/>
      <c r="E129" s="298"/>
      <c r="F129" s="321" t="s">
        <v>2187</v>
      </c>
      <c r="G129" s="298"/>
      <c r="H129" s="298" t="s">
        <v>2193</v>
      </c>
      <c r="I129" s="298" t="s">
        <v>2183</v>
      </c>
      <c r="J129" s="298">
        <v>15</v>
      </c>
      <c r="K129" s="346"/>
    </row>
    <row r="130" s="1" customFormat="1" ht="15" customHeight="1">
      <c r="B130" s="343"/>
      <c r="C130" s="324" t="s">
        <v>2194</v>
      </c>
      <c r="D130" s="324"/>
      <c r="E130" s="324"/>
      <c r="F130" s="325" t="s">
        <v>2187</v>
      </c>
      <c r="G130" s="324"/>
      <c r="H130" s="324" t="s">
        <v>2195</v>
      </c>
      <c r="I130" s="324" t="s">
        <v>2183</v>
      </c>
      <c r="J130" s="324">
        <v>15</v>
      </c>
      <c r="K130" s="346"/>
    </row>
    <row r="131" s="1" customFormat="1" ht="15" customHeight="1">
      <c r="B131" s="343"/>
      <c r="C131" s="324" t="s">
        <v>2196</v>
      </c>
      <c r="D131" s="324"/>
      <c r="E131" s="324"/>
      <c r="F131" s="325" t="s">
        <v>2187</v>
      </c>
      <c r="G131" s="324"/>
      <c r="H131" s="324" t="s">
        <v>2197</v>
      </c>
      <c r="I131" s="324" t="s">
        <v>2183</v>
      </c>
      <c r="J131" s="324">
        <v>20</v>
      </c>
      <c r="K131" s="346"/>
    </row>
    <row r="132" s="1" customFormat="1" ht="15" customHeight="1">
      <c r="B132" s="343"/>
      <c r="C132" s="324" t="s">
        <v>2198</v>
      </c>
      <c r="D132" s="324"/>
      <c r="E132" s="324"/>
      <c r="F132" s="325" t="s">
        <v>2187</v>
      </c>
      <c r="G132" s="324"/>
      <c r="H132" s="324" t="s">
        <v>2199</v>
      </c>
      <c r="I132" s="324" t="s">
        <v>2183</v>
      </c>
      <c r="J132" s="324">
        <v>20</v>
      </c>
      <c r="K132" s="346"/>
    </row>
    <row r="133" s="1" customFormat="1" ht="15" customHeight="1">
      <c r="B133" s="343"/>
      <c r="C133" s="298" t="s">
        <v>2186</v>
      </c>
      <c r="D133" s="298"/>
      <c r="E133" s="298"/>
      <c r="F133" s="321" t="s">
        <v>2187</v>
      </c>
      <c r="G133" s="298"/>
      <c r="H133" s="298" t="s">
        <v>2221</v>
      </c>
      <c r="I133" s="298" t="s">
        <v>2183</v>
      </c>
      <c r="J133" s="298">
        <v>50</v>
      </c>
      <c r="K133" s="346"/>
    </row>
    <row r="134" s="1" customFormat="1" ht="15" customHeight="1">
      <c r="B134" s="343"/>
      <c r="C134" s="298" t="s">
        <v>2200</v>
      </c>
      <c r="D134" s="298"/>
      <c r="E134" s="298"/>
      <c r="F134" s="321" t="s">
        <v>2187</v>
      </c>
      <c r="G134" s="298"/>
      <c r="H134" s="298" t="s">
        <v>2221</v>
      </c>
      <c r="I134" s="298" t="s">
        <v>2183</v>
      </c>
      <c r="J134" s="298">
        <v>50</v>
      </c>
      <c r="K134" s="346"/>
    </row>
    <row r="135" s="1" customFormat="1" ht="15" customHeight="1">
      <c r="B135" s="343"/>
      <c r="C135" s="298" t="s">
        <v>2206</v>
      </c>
      <c r="D135" s="298"/>
      <c r="E135" s="298"/>
      <c r="F135" s="321" t="s">
        <v>2187</v>
      </c>
      <c r="G135" s="298"/>
      <c r="H135" s="298" t="s">
        <v>2221</v>
      </c>
      <c r="I135" s="298" t="s">
        <v>2183</v>
      </c>
      <c r="J135" s="298">
        <v>50</v>
      </c>
      <c r="K135" s="346"/>
    </row>
    <row r="136" s="1" customFormat="1" ht="15" customHeight="1">
      <c r="B136" s="343"/>
      <c r="C136" s="298" t="s">
        <v>2208</v>
      </c>
      <c r="D136" s="298"/>
      <c r="E136" s="298"/>
      <c r="F136" s="321" t="s">
        <v>2187</v>
      </c>
      <c r="G136" s="298"/>
      <c r="H136" s="298" t="s">
        <v>2221</v>
      </c>
      <c r="I136" s="298" t="s">
        <v>2183</v>
      </c>
      <c r="J136" s="298">
        <v>50</v>
      </c>
      <c r="K136" s="346"/>
    </row>
    <row r="137" s="1" customFormat="1" ht="15" customHeight="1">
      <c r="B137" s="343"/>
      <c r="C137" s="298" t="s">
        <v>2209</v>
      </c>
      <c r="D137" s="298"/>
      <c r="E137" s="298"/>
      <c r="F137" s="321" t="s">
        <v>2187</v>
      </c>
      <c r="G137" s="298"/>
      <c r="H137" s="298" t="s">
        <v>2234</v>
      </c>
      <c r="I137" s="298" t="s">
        <v>2183</v>
      </c>
      <c r="J137" s="298">
        <v>255</v>
      </c>
      <c r="K137" s="346"/>
    </row>
    <row r="138" s="1" customFormat="1" ht="15" customHeight="1">
      <c r="B138" s="343"/>
      <c r="C138" s="298" t="s">
        <v>2211</v>
      </c>
      <c r="D138" s="298"/>
      <c r="E138" s="298"/>
      <c r="F138" s="321" t="s">
        <v>2181</v>
      </c>
      <c r="G138" s="298"/>
      <c r="H138" s="298" t="s">
        <v>2235</v>
      </c>
      <c r="I138" s="298" t="s">
        <v>2213</v>
      </c>
      <c r="J138" s="298"/>
      <c r="K138" s="346"/>
    </row>
    <row r="139" s="1" customFormat="1" ht="15" customHeight="1">
      <c r="B139" s="343"/>
      <c r="C139" s="298" t="s">
        <v>2214</v>
      </c>
      <c r="D139" s="298"/>
      <c r="E139" s="298"/>
      <c r="F139" s="321" t="s">
        <v>2181</v>
      </c>
      <c r="G139" s="298"/>
      <c r="H139" s="298" t="s">
        <v>2236</v>
      </c>
      <c r="I139" s="298" t="s">
        <v>2216</v>
      </c>
      <c r="J139" s="298"/>
      <c r="K139" s="346"/>
    </row>
    <row r="140" s="1" customFormat="1" ht="15" customHeight="1">
      <c r="B140" s="343"/>
      <c r="C140" s="298" t="s">
        <v>2217</v>
      </c>
      <c r="D140" s="298"/>
      <c r="E140" s="298"/>
      <c r="F140" s="321" t="s">
        <v>2181</v>
      </c>
      <c r="G140" s="298"/>
      <c r="H140" s="298" t="s">
        <v>2217</v>
      </c>
      <c r="I140" s="298" t="s">
        <v>2216</v>
      </c>
      <c r="J140" s="298"/>
      <c r="K140" s="346"/>
    </row>
    <row r="141" s="1" customFormat="1" ht="15" customHeight="1">
      <c r="B141" s="343"/>
      <c r="C141" s="298" t="s">
        <v>38</v>
      </c>
      <c r="D141" s="298"/>
      <c r="E141" s="298"/>
      <c r="F141" s="321" t="s">
        <v>2181</v>
      </c>
      <c r="G141" s="298"/>
      <c r="H141" s="298" t="s">
        <v>2237</v>
      </c>
      <c r="I141" s="298" t="s">
        <v>2216</v>
      </c>
      <c r="J141" s="298"/>
      <c r="K141" s="346"/>
    </row>
    <row r="142" s="1" customFormat="1" ht="15" customHeight="1">
      <c r="B142" s="343"/>
      <c r="C142" s="298" t="s">
        <v>2238</v>
      </c>
      <c r="D142" s="298"/>
      <c r="E142" s="298"/>
      <c r="F142" s="321" t="s">
        <v>2181</v>
      </c>
      <c r="G142" s="298"/>
      <c r="H142" s="298" t="s">
        <v>2239</v>
      </c>
      <c r="I142" s="298" t="s">
        <v>2216</v>
      </c>
      <c r="J142" s="298"/>
      <c r="K142" s="346"/>
    </row>
    <row r="143" s="1" customFormat="1" ht="15" customHeight="1">
      <c r="B143" s="347"/>
      <c r="C143" s="348"/>
      <c r="D143" s="348"/>
      <c r="E143" s="348"/>
      <c r="F143" s="348"/>
      <c r="G143" s="348"/>
      <c r="H143" s="348"/>
      <c r="I143" s="348"/>
      <c r="J143" s="348"/>
      <c r="K143" s="349"/>
    </row>
    <row r="144" s="1" customFormat="1" ht="18.75" customHeight="1">
      <c r="B144" s="334"/>
      <c r="C144" s="334"/>
      <c r="D144" s="334"/>
      <c r="E144" s="334"/>
      <c r="F144" s="335"/>
      <c r="G144" s="334"/>
      <c r="H144" s="334"/>
      <c r="I144" s="334"/>
      <c r="J144" s="334"/>
      <c r="K144" s="334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2240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2175</v>
      </c>
      <c r="D148" s="313"/>
      <c r="E148" s="313"/>
      <c r="F148" s="313" t="s">
        <v>2176</v>
      </c>
      <c r="G148" s="314"/>
      <c r="H148" s="313" t="s">
        <v>54</v>
      </c>
      <c r="I148" s="313" t="s">
        <v>57</v>
      </c>
      <c r="J148" s="313" t="s">
        <v>2177</v>
      </c>
      <c r="K148" s="312"/>
    </row>
    <row r="149" s="1" customFormat="1" ht="17.25" customHeight="1">
      <c r="B149" s="310"/>
      <c r="C149" s="315" t="s">
        <v>2178</v>
      </c>
      <c r="D149" s="315"/>
      <c r="E149" s="315"/>
      <c r="F149" s="316" t="s">
        <v>2179</v>
      </c>
      <c r="G149" s="317"/>
      <c r="H149" s="315"/>
      <c r="I149" s="315"/>
      <c r="J149" s="315" t="s">
        <v>2180</v>
      </c>
      <c r="K149" s="312"/>
    </row>
    <row r="150" s="1" customFormat="1" ht="5.25" customHeight="1">
      <c r="B150" s="323"/>
      <c r="C150" s="318"/>
      <c r="D150" s="318"/>
      <c r="E150" s="318"/>
      <c r="F150" s="318"/>
      <c r="G150" s="319"/>
      <c r="H150" s="318"/>
      <c r="I150" s="318"/>
      <c r="J150" s="318"/>
      <c r="K150" s="346"/>
    </row>
    <row r="151" s="1" customFormat="1" ht="15" customHeight="1">
      <c r="B151" s="323"/>
      <c r="C151" s="350" t="s">
        <v>2184</v>
      </c>
      <c r="D151" s="298"/>
      <c r="E151" s="298"/>
      <c r="F151" s="351" t="s">
        <v>2181</v>
      </c>
      <c r="G151" s="298"/>
      <c r="H151" s="350" t="s">
        <v>2221</v>
      </c>
      <c r="I151" s="350" t="s">
        <v>2183</v>
      </c>
      <c r="J151" s="350">
        <v>120</v>
      </c>
      <c r="K151" s="346"/>
    </row>
    <row r="152" s="1" customFormat="1" ht="15" customHeight="1">
      <c r="B152" s="323"/>
      <c r="C152" s="350" t="s">
        <v>2230</v>
      </c>
      <c r="D152" s="298"/>
      <c r="E152" s="298"/>
      <c r="F152" s="351" t="s">
        <v>2181</v>
      </c>
      <c r="G152" s="298"/>
      <c r="H152" s="350" t="s">
        <v>2241</v>
      </c>
      <c r="I152" s="350" t="s">
        <v>2183</v>
      </c>
      <c r="J152" s="350" t="s">
        <v>2232</v>
      </c>
      <c r="K152" s="346"/>
    </row>
    <row r="153" s="1" customFormat="1" ht="15" customHeight="1">
      <c r="B153" s="323"/>
      <c r="C153" s="350" t="s">
        <v>97</v>
      </c>
      <c r="D153" s="298"/>
      <c r="E153" s="298"/>
      <c r="F153" s="351" t="s">
        <v>2181</v>
      </c>
      <c r="G153" s="298"/>
      <c r="H153" s="350" t="s">
        <v>2242</v>
      </c>
      <c r="I153" s="350" t="s">
        <v>2183</v>
      </c>
      <c r="J153" s="350" t="s">
        <v>2232</v>
      </c>
      <c r="K153" s="346"/>
    </row>
    <row r="154" s="1" customFormat="1" ht="15" customHeight="1">
      <c r="B154" s="323"/>
      <c r="C154" s="350" t="s">
        <v>2186</v>
      </c>
      <c r="D154" s="298"/>
      <c r="E154" s="298"/>
      <c r="F154" s="351" t="s">
        <v>2187</v>
      </c>
      <c r="G154" s="298"/>
      <c r="H154" s="350" t="s">
        <v>2221</v>
      </c>
      <c r="I154" s="350" t="s">
        <v>2183</v>
      </c>
      <c r="J154" s="350">
        <v>50</v>
      </c>
      <c r="K154" s="346"/>
    </row>
    <row r="155" s="1" customFormat="1" ht="15" customHeight="1">
      <c r="B155" s="323"/>
      <c r="C155" s="350" t="s">
        <v>2189</v>
      </c>
      <c r="D155" s="298"/>
      <c r="E155" s="298"/>
      <c r="F155" s="351" t="s">
        <v>2181</v>
      </c>
      <c r="G155" s="298"/>
      <c r="H155" s="350" t="s">
        <v>2221</v>
      </c>
      <c r="I155" s="350" t="s">
        <v>2191</v>
      </c>
      <c r="J155" s="350"/>
      <c r="K155" s="346"/>
    </row>
    <row r="156" s="1" customFormat="1" ht="15" customHeight="1">
      <c r="B156" s="323"/>
      <c r="C156" s="350" t="s">
        <v>2200</v>
      </c>
      <c r="D156" s="298"/>
      <c r="E156" s="298"/>
      <c r="F156" s="351" t="s">
        <v>2187</v>
      </c>
      <c r="G156" s="298"/>
      <c r="H156" s="350" t="s">
        <v>2221</v>
      </c>
      <c r="I156" s="350" t="s">
        <v>2183</v>
      </c>
      <c r="J156" s="350">
        <v>50</v>
      </c>
      <c r="K156" s="346"/>
    </row>
    <row r="157" s="1" customFormat="1" ht="15" customHeight="1">
      <c r="B157" s="323"/>
      <c r="C157" s="350" t="s">
        <v>2208</v>
      </c>
      <c r="D157" s="298"/>
      <c r="E157" s="298"/>
      <c r="F157" s="351" t="s">
        <v>2187</v>
      </c>
      <c r="G157" s="298"/>
      <c r="H157" s="350" t="s">
        <v>2221</v>
      </c>
      <c r="I157" s="350" t="s">
        <v>2183</v>
      </c>
      <c r="J157" s="350">
        <v>50</v>
      </c>
      <c r="K157" s="346"/>
    </row>
    <row r="158" s="1" customFormat="1" ht="15" customHeight="1">
      <c r="B158" s="323"/>
      <c r="C158" s="350" t="s">
        <v>2206</v>
      </c>
      <c r="D158" s="298"/>
      <c r="E158" s="298"/>
      <c r="F158" s="351" t="s">
        <v>2187</v>
      </c>
      <c r="G158" s="298"/>
      <c r="H158" s="350" t="s">
        <v>2221</v>
      </c>
      <c r="I158" s="350" t="s">
        <v>2183</v>
      </c>
      <c r="J158" s="350">
        <v>50</v>
      </c>
      <c r="K158" s="346"/>
    </row>
    <row r="159" s="1" customFormat="1" ht="15" customHeight="1">
      <c r="B159" s="323"/>
      <c r="C159" s="350" t="s">
        <v>112</v>
      </c>
      <c r="D159" s="298"/>
      <c r="E159" s="298"/>
      <c r="F159" s="351" t="s">
        <v>2181</v>
      </c>
      <c r="G159" s="298"/>
      <c r="H159" s="350" t="s">
        <v>2243</v>
      </c>
      <c r="I159" s="350" t="s">
        <v>2183</v>
      </c>
      <c r="J159" s="350" t="s">
        <v>2244</v>
      </c>
      <c r="K159" s="346"/>
    </row>
    <row r="160" s="1" customFormat="1" ht="15" customHeight="1">
      <c r="B160" s="323"/>
      <c r="C160" s="350" t="s">
        <v>2245</v>
      </c>
      <c r="D160" s="298"/>
      <c r="E160" s="298"/>
      <c r="F160" s="351" t="s">
        <v>2181</v>
      </c>
      <c r="G160" s="298"/>
      <c r="H160" s="350" t="s">
        <v>2246</v>
      </c>
      <c r="I160" s="350" t="s">
        <v>2216</v>
      </c>
      <c r="J160" s="350"/>
      <c r="K160" s="346"/>
    </row>
    <row r="161" s="1" customFormat="1" ht="15" customHeight="1">
      <c r="B161" s="352"/>
      <c r="C161" s="332"/>
      <c r="D161" s="332"/>
      <c r="E161" s="332"/>
      <c r="F161" s="332"/>
      <c r="G161" s="332"/>
      <c r="H161" s="332"/>
      <c r="I161" s="332"/>
      <c r="J161" s="332"/>
      <c r="K161" s="353"/>
    </row>
    <row r="162" s="1" customFormat="1" ht="18.75" customHeight="1">
      <c r="B162" s="334"/>
      <c r="C162" s="344"/>
      <c r="D162" s="344"/>
      <c r="E162" s="344"/>
      <c r="F162" s="354"/>
      <c r="G162" s="344"/>
      <c r="H162" s="344"/>
      <c r="I162" s="344"/>
      <c r="J162" s="344"/>
      <c r="K162" s="334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2247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2175</v>
      </c>
      <c r="D166" s="313"/>
      <c r="E166" s="313"/>
      <c r="F166" s="313" t="s">
        <v>2176</v>
      </c>
      <c r="G166" s="355"/>
      <c r="H166" s="356" t="s">
        <v>54</v>
      </c>
      <c r="I166" s="356" t="s">
        <v>57</v>
      </c>
      <c r="J166" s="313" t="s">
        <v>2177</v>
      </c>
      <c r="K166" s="290"/>
    </row>
    <row r="167" s="1" customFormat="1" ht="17.25" customHeight="1">
      <c r="B167" s="291"/>
      <c r="C167" s="315" t="s">
        <v>2178</v>
      </c>
      <c r="D167" s="315"/>
      <c r="E167" s="315"/>
      <c r="F167" s="316" t="s">
        <v>2179</v>
      </c>
      <c r="G167" s="357"/>
      <c r="H167" s="358"/>
      <c r="I167" s="358"/>
      <c r="J167" s="315" t="s">
        <v>2180</v>
      </c>
      <c r="K167" s="293"/>
    </row>
    <row r="168" s="1" customFormat="1" ht="5.25" customHeight="1">
      <c r="B168" s="323"/>
      <c r="C168" s="318"/>
      <c r="D168" s="318"/>
      <c r="E168" s="318"/>
      <c r="F168" s="318"/>
      <c r="G168" s="319"/>
      <c r="H168" s="318"/>
      <c r="I168" s="318"/>
      <c r="J168" s="318"/>
      <c r="K168" s="346"/>
    </row>
    <row r="169" s="1" customFormat="1" ht="15" customHeight="1">
      <c r="B169" s="323"/>
      <c r="C169" s="298" t="s">
        <v>2184</v>
      </c>
      <c r="D169" s="298"/>
      <c r="E169" s="298"/>
      <c r="F169" s="321" t="s">
        <v>2181</v>
      </c>
      <c r="G169" s="298"/>
      <c r="H169" s="298" t="s">
        <v>2221</v>
      </c>
      <c r="I169" s="298" t="s">
        <v>2183</v>
      </c>
      <c r="J169" s="298">
        <v>120</v>
      </c>
      <c r="K169" s="346"/>
    </row>
    <row r="170" s="1" customFormat="1" ht="15" customHeight="1">
      <c r="B170" s="323"/>
      <c r="C170" s="298" t="s">
        <v>2230</v>
      </c>
      <c r="D170" s="298"/>
      <c r="E170" s="298"/>
      <c r="F170" s="321" t="s">
        <v>2181</v>
      </c>
      <c r="G170" s="298"/>
      <c r="H170" s="298" t="s">
        <v>2231</v>
      </c>
      <c r="I170" s="298" t="s">
        <v>2183</v>
      </c>
      <c r="J170" s="298" t="s">
        <v>2232</v>
      </c>
      <c r="K170" s="346"/>
    </row>
    <row r="171" s="1" customFormat="1" ht="15" customHeight="1">
      <c r="B171" s="323"/>
      <c r="C171" s="298" t="s">
        <v>97</v>
      </c>
      <c r="D171" s="298"/>
      <c r="E171" s="298"/>
      <c r="F171" s="321" t="s">
        <v>2181</v>
      </c>
      <c r="G171" s="298"/>
      <c r="H171" s="298" t="s">
        <v>2248</v>
      </c>
      <c r="I171" s="298" t="s">
        <v>2183</v>
      </c>
      <c r="J171" s="298" t="s">
        <v>2232</v>
      </c>
      <c r="K171" s="346"/>
    </row>
    <row r="172" s="1" customFormat="1" ht="15" customHeight="1">
      <c r="B172" s="323"/>
      <c r="C172" s="298" t="s">
        <v>2186</v>
      </c>
      <c r="D172" s="298"/>
      <c r="E172" s="298"/>
      <c r="F172" s="321" t="s">
        <v>2187</v>
      </c>
      <c r="G172" s="298"/>
      <c r="H172" s="298" t="s">
        <v>2248</v>
      </c>
      <c r="I172" s="298" t="s">
        <v>2183</v>
      </c>
      <c r="J172" s="298">
        <v>50</v>
      </c>
      <c r="K172" s="346"/>
    </row>
    <row r="173" s="1" customFormat="1" ht="15" customHeight="1">
      <c r="B173" s="323"/>
      <c r="C173" s="298" t="s">
        <v>2189</v>
      </c>
      <c r="D173" s="298"/>
      <c r="E173" s="298"/>
      <c r="F173" s="321" t="s">
        <v>2181</v>
      </c>
      <c r="G173" s="298"/>
      <c r="H173" s="298" t="s">
        <v>2248</v>
      </c>
      <c r="I173" s="298" t="s">
        <v>2191</v>
      </c>
      <c r="J173" s="298"/>
      <c r="K173" s="346"/>
    </row>
    <row r="174" s="1" customFormat="1" ht="15" customHeight="1">
      <c r="B174" s="323"/>
      <c r="C174" s="298" t="s">
        <v>2200</v>
      </c>
      <c r="D174" s="298"/>
      <c r="E174" s="298"/>
      <c r="F174" s="321" t="s">
        <v>2187</v>
      </c>
      <c r="G174" s="298"/>
      <c r="H174" s="298" t="s">
        <v>2248</v>
      </c>
      <c r="I174" s="298" t="s">
        <v>2183</v>
      </c>
      <c r="J174" s="298">
        <v>50</v>
      </c>
      <c r="K174" s="346"/>
    </row>
    <row r="175" s="1" customFormat="1" ht="15" customHeight="1">
      <c r="B175" s="323"/>
      <c r="C175" s="298" t="s">
        <v>2208</v>
      </c>
      <c r="D175" s="298"/>
      <c r="E175" s="298"/>
      <c r="F175" s="321" t="s">
        <v>2187</v>
      </c>
      <c r="G175" s="298"/>
      <c r="H175" s="298" t="s">
        <v>2248</v>
      </c>
      <c r="I175" s="298" t="s">
        <v>2183</v>
      </c>
      <c r="J175" s="298">
        <v>50</v>
      </c>
      <c r="K175" s="346"/>
    </row>
    <row r="176" s="1" customFormat="1" ht="15" customHeight="1">
      <c r="B176" s="323"/>
      <c r="C176" s="298" t="s">
        <v>2206</v>
      </c>
      <c r="D176" s="298"/>
      <c r="E176" s="298"/>
      <c r="F176" s="321" t="s">
        <v>2187</v>
      </c>
      <c r="G176" s="298"/>
      <c r="H176" s="298" t="s">
        <v>2248</v>
      </c>
      <c r="I176" s="298" t="s">
        <v>2183</v>
      </c>
      <c r="J176" s="298">
        <v>50</v>
      </c>
      <c r="K176" s="346"/>
    </row>
    <row r="177" s="1" customFormat="1" ht="15" customHeight="1">
      <c r="B177" s="323"/>
      <c r="C177" s="298" t="s">
        <v>121</v>
      </c>
      <c r="D177" s="298"/>
      <c r="E177" s="298"/>
      <c r="F177" s="321" t="s">
        <v>2181</v>
      </c>
      <c r="G177" s="298"/>
      <c r="H177" s="298" t="s">
        <v>2249</v>
      </c>
      <c r="I177" s="298" t="s">
        <v>2250</v>
      </c>
      <c r="J177" s="298"/>
      <c r="K177" s="346"/>
    </row>
    <row r="178" s="1" customFormat="1" ht="15" customHeight="1">
      <c r="B178" s="323"/>
      <c r="C178" s="298" t="s">
        <v>57</v>
      </c>
      <c r="D178" s="298"/>
      <c r="E178" s="298"/>
      <c r="F178" s="321" t="s">
        <v>2181</v>
      </c>
      <c r="G178" s="298"/>
      <c r="H178" s="298" t="s">
        <v>2251</v>
      </c>
      <c r="I178" s="298" t="s">
        <v>2252</v>
      </c>
      <c r="J178" s="298">
        <v>1</v>
      </c>
      <c r="K178" s="346"/>
    </row>
    <row r="179" s="1" customFormat="1" ht="15" customHeight="1">
      <c r="B179" s="323"/>
      <c r="C179" s="298" t="s">
        <v>53</v>
      </c>
      <c r="D179" s="298"/>
      <c r="E179" s="298"/>
      <c r="F179" s="321" t="s">
        <v>2181</v>
      </c>
      <c r="G179" s="298"/>
      <c r="H179" s="298" t="s">
        <v>2253</v>
      </c>
      <c r="I179" s="298" t="s">
        <v>2183</v>
      </c>
      <c r="J179" s="298">
        <v>20</v>
      </c>
      <c r="K179" s="346"/>
    </row>
    <row r="180" s="1" customFormat="1" ht="15" customHeight="1">
      <c r="B180" s="323"/>
      <c r="C180" s="298" t="s">
        <v>54</v>
      </c>
      <c r="D180" s="298"/>
      <c r="E180" s="298"/>
      <c r="F180" s="321" t="s">
        <v>2181</v>
      </c>
      <c r="G180" s="298"/>
      <c r="H180" s="298" t="s">
        <v>2254</v>
      </c>
      <c r="I180" s="298" t="s">
        <v>2183</v>
      </c>
      <c r="J180" s="298">
        <v>255</v>
      </c>
      <c r="K180" s="346"/>
    </row>
    <row r="181" s="1" customFormat="1" ht="15" customHeight="1">
      <c r="B181" s="323"/>
      <c r="C181" s="298" t="s">
        <v>122</v>
      </c>
      <c r="D181" s="298"/>
      <c r="E181" s="298"/>
      <c r="F181" s="321" t="s">
        <v>2181</v>
      </c>
      <c r="G181" s="298"/>
      <c r="H181" s="298" t="s">
        <v>2145</v>
      </c>
      <c r="I181" s="298" t="s">
        <v>2183</v>
      </c>
      <c r="J181" s="298">
        <v>10</v>
      </c>
      <c r="K181" s="346"/>
    </row>
    <row r="182" s="1" customFormat="1" ht="15" customHeight="1">
      <c r="B182" s="323"/>
      <c r="C182" s="298" t="s">
        <v>123</v>
      </c>
      <c r="D182" s="298"/>
      <c r="E182" s="298"/>
      <c r="F182" s="321" t="s">
        <v>2181</v>
      </c>
      <c r="G182" s="298"/>
      <c r="H182" s="298" t="s">
        <v>2255</v>
      </c>
      <c r="I182" s="298" t="s">
        <v>2216</v>
      </c>
      <c r="J182" s="298"/>
      <c r="K182" s="346"/>
    </row>
    <row r="183" s="1" customFormat="1" ht="15" customHeight="1">
      <c r="B183" s="323"/>
      <c r="C183" s="298" t="s">
        <v>2256</v>
      </c>
      <c r="D183" s="298"/>
      <c r="E183" s="298"/>
      <c r="F183" s="321" t="s">
        <v>2181</v>
      </c>
      <c r="G183" s="298"/>
      <c r="H183" s="298" t="s">
        <v>2257</v>
      </c>
      <c r="I183" s="298" t="s">
        <v>2216</v>
      </c>
      <c r="J183" s="298"/>
      <c r="K183" s="346"/>
    </row>
    <row r="184" s="1" customFormat="1" ht="15" customHeight="1">
      <c r="B184" s="323"/>
      <c r="C184" s="298" t="s">
        <v>2245</v>
      </c>
      <c r="D184" s="298"/>
      <c r="E184" s="298"/>
      <c r="F184" s="321" t="s">
        <v>2181</v>
      </c>
      <c r="G184" s="298"/>
      <c r="H184" s="298" t="s">
        <v>2258</v>
      </c>
      <c r="I184" s="298" t="s">
        <v>2216</v>
      </c>
      <c r="J184" s="298"/>
      <c r="K184" s="346"/>
    </row>
    <row r="185" s="1" customFormat="1" ht="15" customHeight="1">
      <c r="B185" s="323"/>
      <c r="C185" s="298" t="s">
        <v>125</v>
      </c>
      <c r="D185" s="298"/>
      <c r="E185" s="298"/>
      <c r="F185" s="321" t="s">
        <v>2187</v>
      </c>
      <c r="G185" s="298"/>
      <c r="H185" s="298" t="s">
        <v>2259</v>
      </c>
      <c r="I185" s="298" t="s">
        <v>2183</v>
      </c>
      <c r="J185" s="298">
        <v>50</v>
      </c>
      <c r="K185" s="346"/>
    </row>
    <row r="186" s="1" customFormat="1" ht="15" customHeight="1">
      <c r="B186" s="323"/>
      <c r="C186" s="298" t="s">
        <v>2260</v>
      </c>
      <c r="D186" s="298"/>
      <c r="E186" s="298"/>
      <c r="F186" s="321" t="s">
        <v>2187</v>
      </c>
      <c r="G186" s="298"/>
      <c r="H186" s="298" t="s">
        <v>2261</v>
      </c>
      <c r="I186" s="298" t="s">
        <v>2262</v>
      </c>
      <c r="J186" s="298"/>
      <c r="K186" s="346"/>
    </row>
    <row r="187" s="1" customFormat="1" ht="15" customHeight="1">
      <c r="B187" s="323"/>
      <c r="C187" s="298" t="s">
        <v>2263</v>
      </c>
      <c r="D187" s="298"/>
      <c r="E187" s="298"/>
      <c r="F187" s="321" t="s">
        <v>2187</v>
      </c>
      <c r="G187" s="298"/>
      <c r="H187" s="298" t="s">
        <v>2264</v>
      </c>
      <c r="I187" s="298" t="s">
        <v>2262</v>
      </c>
      <c r="J187" s="298"/>
      <c r="K187" s="346"/>
    </row>
    <row r="188" s="1" customFormat="1" ht="15" customHeight="1">
      <c r="B188" s="323"/>
      <c r="C188" s="298" t="s">
        <v>2265</v>
      </c>
      <c r="D188" s="298"/>
      <c r="E188" s="298"/>
      <c r="F188" s="321" t="s">
        <v>2187</v>
      </c>
      <c r="G188" s="298"/>
      <c r="H188" s="298" t="s">
        <v>2266</v>
      </c>
      <c r="I188" s="298" t="s">
        <v>2262</v>
      </c>
      <c r="J188" s="298"/>
      <c r="K188" s="346"/>
    </row>
    <row r="189" s="1" customFormat="1" ht="15" customHeight="1">
      <c r="B189" s="323"/>
      <c r="C189" s="359" t="s">
        <v>2267</v>
      </c>
      <c r="D189" s="298"/>
      <c r="E189" s="298"/>
      <c r="F189" s="321" t="s">
        <v>2187</v>
      </c>
      <c r="G189" s="298"/>
      <c r="H189" s="298" t="s">
        <v>2268</v>
      </c>
      <c r="I189" s="298" t="s">
        <v>2269</v>
      </c>
      <c r="J189" s="360" t="s">
        <v>2270</v>
      </c>
      <c r="K189" s="346"/>
    </row>
    <row r="190" s="1" customFormat="1" ht="15" customHeight="1">
      <c r="B190" s="323"/>
      <c r="C190" s="359" t="s">
        <v>42</v>
      </c>
      <c r="D190" s="298"/>
      <c r="E190" s="298"/>
      <c r="F190" s="321" t="s">
        <v>2181</v>
      </c>
      <c r="G190" s="298"/>
      <c r="H190" s="295" t="s">
        <v>2271</v>
      </c>
      <c r="I190" s="298" t="s">
        <v>2272</v>
      </c>
      <c r="J190" s="298"/>
      <c r="K190" s="346"/>
    </row>
    <row r="191" s="1" customFormat="1" ht="15" customHeight="1">
      <c r="B191" s="323"/>
      <c r="C191" s="359" t="s">
        <v>2273</v>
      </c>
      <c r="D191" s="298"/>
      <c r="E191" s="298"/>
      <c r="F191" s="321" t="s">
        <v>2181</v>
      </c>
      <c r="G191" s="298"/>
      <c r="H191" s="298" t="s">
        <v>2274</v>
      </c>
      <c r="I191" s="298" t="s">
        <v>2216</v>
      </c>
      <c r="J191" s="298"/>
      <c r="K191" s="346"/>
    </row>
    <row r="192" s="1" customFormat="1" ht="15" customHeight="1">
      <c r="B192" s="323"/>
      <c r="C192" s="359" t="s">
        <v>2275</v>
      </c>
      <c r="D192" s="298"/>
      <c r="E192" s="298"/>
      <c r="F192" s="321" t="s">
        <v>2181</v>
      </c>
      <c r="G192" s="298"/>
      <c r="H192" s="298" t="s">
        <v>2276</v>
      </c>
      <c r="I192" s="298" t="s">
        <v>2216</v>
      </c>
      <c r="J192" s="298"/>
      <c r="K192" s="346"/>
    </row>
    <row r="193" s="1" customFormat="1" ht="15" customHeight="1">
      <c r="B193" s="323"/>
      <c r="C193" s="359" t="s">
        <v>2277</v>
      </c>
      <c r="D193" s="298"/>
      <c r="E193" s="298"/>
      <c r="F193" s="321" t="s">
        <v>2187</v>
      </c>
      <c r="G193" s="298"/>
      <c r="H193" s="298" t="s">
        <v>2278</v>
      </c>
      <c r="I193" s="298" t="s">
        <v>2216</v>
      </c>
      <c r="J193" s="298"/>
      <c r="K193" s="346"/>
    </row>
    <row r="194" s="1" customFormat="1" ht="15" customHeight="1">
      <c r="B194" s="352"/>
      <c r="C194" s="361"/>
      <c r="D194" s="332"/>
      <c r="E194" s="332"/>
      <c r="F194" s="332"/>
      <c r="G194" s="332"/>
      <c r="H194" s="332"/>
      <c r="I194" s="332"/>
      <c r="J194" s="332"/>
      <c r="K194" s="353"/>
    </row>
    <row r="195" s="1" customFormat="1" ht="18.75" customHeight="1">
      <c r="B195" s="334"/>
      <c r="C195" s="344"/>
      <c r="D195" s="344"/>
      <c r="E195" s="344"/>
      <c r="F195" s="354"/>
      <c r="G195" s="344"/>
      <c r="H195" s="344"/>
      <c r="I195" s="344"/>
      <c r="J195" s="344"/>
      <c r="K195" s="334"/>
    </row>
    <row r="196" s="1" customFormat="1" ht="18.75" customHeight="1">
      <c r="B196" s="334"/>
      <c r="C196" s="344"/>
      <c r="D196" s="344"/>
      <c r="E196" s="344"/>
      <c r="F196" s="354"/>
      <c r="G196" s="344"/>
      <c r="H196" s="344"/>
      <c r="I196" s="344"/>
      <c r="J196" s="344"/>
      <c r="K196" s="334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2279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62" t="s">
        <v>2280</v>
      </c>
      <c r="D200" s="362"/>
      <c r="E200" s="362"/>
      <c r="F200" s="362" t="s">
        <v>2281</v>
      </c>
      <c r="G200" s="363"/>
      <c r="H200" s="362" t="s">
        <v>2282</v>
      </c>
      <c r="I200" s="362"/>
      <c r="J200" s="362"/>
      <c r="K200" s="290"/>
    </row>
    <row r="201" s="1" customFormat="1" ht="5.25" customHeight="1">
      <c r="B201" s="323"/>
      <c r="C201" s="318"/>
      <c r="D201" s="318"/>
      <c r="E201" s="318"/>
      <c r="F201" s="318"/>
      <c r="G201" s="344"/>
      <c r="H201" s="318"/>
      <c r="I201" s="318"/>
      <c r="J201" s="318"/>
      <c r="K201" s="346"/>
    </row>
    <row r="202" s="1" customFormat="1" ht="15" customHeight="1">
      <c r="B202" s="323"/>
      <c r="C202" s="298" t="s">
        <v>2272</v>
      </c>
      <c r="D202" s="298"/>
      <c r="E202" s="298"/>
      <c r="F202" s="321" t="s">
        <v>43</v>
      </c>
      <c r="G202" s="298"/>
      <c r="H202" s="298" t="s">
        <v>2283</v>
      </c>
      <c r="I202" s="298"/>
      <c r="J202" s="298"/>
      <c r="K202" s="346"/>
    </row>
    <row r="203" s="1" customFormat="1" ht="15" customHeight="1">
      <c r="B203" s="323"/>
      <c r="C203" s="298"/>
      <c r="D203" s="298"/>
      <c r="E203" s="298"/>
      <c r="F203" s="321" t="s">
        <v>44</v>
      </c>
      <c r="G203" s="298"/>
      <c r="H203" s="298" t="s">
        <v>2284</v>
      </c>
      <c r="I203" s="298"/>
      <c r="J203" s="298"/>
      <c r="K203" s="346"/>
    </row>
    <row r="204" s="1" customFormat="1" ht="15" customHeight="1">
      <c r="B204" s="323"/>
      <c r="C204" s="298"/>
      <c r="D204" s="298"/>
      <c r="E204" s="298"/>
      <c r="F204" s="321" t="s">
        <v>47</v>
      </c>
      <c r="G204" s="298"/>
      <c r="H204" s="298" t="s">
        <v>2285</v>
      </c>
      <c r="I204" s="298"/>
      <c r="J204" s="298"/>
      <c r="K204" s="346"/>
    </row>
    <row r="205" s="1" customFormat="1" ht="15" customHeight="1">
      <c r="B205" s="323"/>
      <c r="C205" s="298"/>
      <c r="D205" s="298"/>
      <c r="E205" s="298"/>
      <c r="F205" s="321" t="s">
        <v>45</v>
      </c>
      <c r="G205" s="298"/>
      <c r="H205" s="298" t="s">
        <v>2286</v>
      </c>
      <c r="I205" s="298"/>
      <c r="J205" s="298"/>
      <c r="K205" s="346"/>
    </row>
    <row r="206" s="1" customFormat="1" ht="15" customHeight="1">
      <c r="B206" s="323"/>
      <c r="C206" s="298"/>
      <c r="D206" s="298"/>
      <c r="E206" s="298"/>
      <c r="F206" s="321" t="s">
        <v>46</v>
      </c>
      <c r="G206" s="298"/>
      <c r="H206" s="298" t="s">
        <v>2287</v>
      </c>
      <c r="I206" s="298"/>
      <c r="J206" s="298"/>
      <c r="K206" s="346"/>
    </row>
    <row r="207" s="1" customFormat="1" ht="15" customHeight="1">
      <c r="B207" s="323"/>
      <c r="C207" s="298"/>
      <c r="D207" s="298"/>
      <c r="E207" s="298"/>
      <c r="F207" s="321"/>
      <c r="G207" s="298"/>
      <c r="H207" s="298"/>
      <c r="I207" s="298"/>
      <c r="J207" s="298"/>
      <c r="K207" s="346"/>
    </row>
    <row r="208" s="1" customFormat="1" ht="15" customHeight="1">
      <c r="B208" s="323"/>
      <c r="C208" s="298" t="s">
        <v>2228</v>
      </c>
      <c r="D208" s="298"/>
      <c r="E208" s="298"/>
      <c r="F208" s="321" t="s">
        <v>79</v>
      </c>
      <c r="G208" s="298"/>
      <c r="H208" s="298" t="s">
        <v>2288</v>
      </c>
      <c r="I208" s="298"/>
      <c r="J208" s="298"/>
      <c r="K208" s="346"/>
    </row>
    <row r="209" s="1" customFormat="1" ht="15" customHeight="1">
      <c r="B209" s="323"/>
      <c r="C209" s="298"/>
      <c r="D209" s="298"/>
      <c r="E209" s="298"/>
      <c r="F209" s="321" t="s">
        <v>2125</v>
      </c>
      <c r="G209" s="298"/>
      <c r="H209" s="298" t="s">
        <v>2126</v>
      </c>
      <c r="I209" s="298"/>
      <c r="J209" s="298"/>
      <c r="K209" s="346"/>
    </row>
    <row r="210" s="1" customFormat="1" ht="15" customHeight="1">
      <c r="B210" s="323"/>
      <c r="C210" s="298"/>
      <c r="D210" s="298"/>
      <c r="E210" s="298"/>
      <c r="F210" s="321" t="s">
        <v>2123</v>
      </c>
      <c r="G210" s="298"/>
      <c r="H210" s="298" t="s">
        <v>2289</v>
      </c>
      <c r="I210" s="298"/>
      <c r="J210" s="298"/>
      <c r="K210" s="346"/>
    </row>
    <row r="211" s="1" customFormat="1" ht="15" customHeight="1">
      <c r="B211" s="364"/>
      <c r="C211" s="298"/>
      <c r="D211" s="298"/>
      <c r="E211" s="298"/>
      <c r="F211" s="321" t="s">
        <v>2127</v>
      </c>
      <c r="G211" s="359"/>
      <c r="H211" s="350" t="s">
        <v>2128</v>
      </c>
      <c r="I211" s="350"/>
      <c r="J211" s="350"/>
      <c r="K211" s="365"/>
    </row>
    <row r="212" s="1" customFormat="1" ht="15" customHeight="1">
      <c r="B212" s="364"/>
      <c r="C212" s="298"/>
      <c r="D212" s="298"/>
      <c r="E212" s="298"/>
      <c r="F212" s="321" t="s">
        <v>2129</v>
      </c>
      <c r="G212" s="359"/>
      <c r="H212" s="350" t="s">
        <v>2290</v>
      </c>
      <c r="I212" s="350"/>
      <c r="J212" s="350"/>
      <c r="K212" s="365"/>
    </row>
    <row r="213" s="1" customFormat="1" ht="15" customHeight="1">
      <c r="B213" s="364"/>
      <c r="C213" s="298"/>
      <c r="D213" s="298"/>
      <c r="E213" s="298"/>
      <c r="F213" s="321"/>
      <c r="G213" s="359"/>
      <c r="H213" s="350"/>
      <c r="I213" s="350"/>
      <c r="J213" s="350"/>
      <c r="K213" s="365"/>
    </row>
    <row r="214" s="1" customFormat="1" ht="15" customHeight="1">
      <c r="B214" s="364"/>
      <c r="C214" s="298" t="s">
        <v>2252</v>
      </c>
      <c r="D214" s="298"/>
      <c r="E214" s="298"/>
      <c r="F214" s="321">
        <v>1</v>
      </c>
      <c r="G214" s="359"/>
      <c r="H214" s="350" t="s">
        <v>2291</v>
      </c>
      <c r="I214" s="350"/>
      <c r="J214" s="350"/>
      <c r="K214" s="365"/>
    </row>
    <row r="215" s="1" customFormat="1" ht="15" customHeight="1">
      <c r="B215" s="364"/>
      <c r="C215" s="298"/>
      <c r="D215" s="298"/>
      <c r="E215" s="298"/>
      <c r="F215" s="321">
        <v>2</v>
      </c>
      <c r="G215" s="359"/>
      <c r="H215" s="350" t="s">
        <v>2292</v>
      </c>
      <c r="I215" s="350"/>
      <c r="J215" s="350"/>
      <c r="K215" s="365"/>
    </row>
    <row r="216" s="1" customFormat="1" ht="15" customHeight="1">
      <c r="B216" s="364"/>
      <c r="C216" s="298"/>
      <c r="D216" s="298"/>
      <c r="E216" s="298"/>
      <c r="F216" s="321">
        <v>3</v>
      </c>
      <c r="G216" s="359"/>
      <c r="H216" s="350" t="s">
        <v>2293</v>
      </c>
      <c r="I216" s="350"/>
      <c r="J216" s="350"/>
      <c r="K216" s="365"/>
    </row>
    <row r="217" s="1" customFormat="1" ht="15" customHeight="1">
      <c r="B217" s="364"/>
      <c r="C217" s="298"/>
      <c r="D217" s="298"/>
      <c r="E217" s="298"/>
      <c r="F217" s="321">
        <v>4</v>
      </c>
      <c r="G217" s="359"/>
      <c r="H217" s="350" t="s">
        <v>2294</v>
      </c>
      <c r="I217" s="350"/>
      <c r="J217" s="350"/>
      <c r="K217" s="365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16. 5. 2023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ROUND((SUM(BE84:BE138)),  2)</f>
        <v>0</v>
      </c>
      <c r="G33" s="39"/>
      <c r="H33" s="39"/>
      <c r="I33" s="158">
        <v>0.20999999999999999</v>
      </c>
      <c r="J33" s="157">
        <f>ROUND(((SUM(BE84:BE138))*I33),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ROUND((SUM(BF84:BF138)),  2)</f>
        <v>0</v>
      </c>
      <c r="G34" s="39"/>
      <c r="H34" s="39"/>
      <c r="I34" s="158">
        <v>0.14999999999999999</v>
      </c>
      <c r="J34" s="157">
        <f>ROUND(((SUM(BF84:BF138))*I34),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ROUND((SUM(BG84:BG138)),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ROUND((SUM(BH84:BH138)),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ROUND((SUM(BI84:BI138)),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m.č.0.25 sklad v 1.p.p. budovy PCHO pro zřízení datového centra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000 - Vedlejší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Areál nemocnice ve Frýdku - Místku</v>
      </c>
      <c r="G52" s="41"/>
      <c r="H52" s="41"/>
      <c r="I52" s="33" t="s">
        <v>23</v>
      </c>
      <c r="J52" s="73" t="str">
        <f>IF(J12="","",J12)</f>
        <v>16. 5. 2023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Frýsku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115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116</v>
      </c>
      <c r="E61" s="183"/>
      <c r="F61" s="183"/>
      <c r="G61" s="183"/>
      <c r="H61" s="183"/>
      <c r="I61" s="183"/>
      <c r="J61" s="184">
        <f>J86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117</v>
      </c>
      <c r="E62" s="183"/>
      <c r="F62" s="183"/>
      <c r="G62" s="183"/>
      <c r="H62" s="183"/>
      <c r="I62" s="183"/>
      <c r="J62" s="184">
        <f>J108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118</v>
      </c>
      <c r="E63" s="183"/>
      <c r="F63" s="183"/>
      <c r="G63" s="183"/>
      <c r="H63" s="183"/>
      <c r="I63" s="183"/>
      <c r="J63" s="184">
        <f>J121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119</v>
      </c>
      <c r="E64" s="183"/>
      <c r="F64" s="183"/>
      <c r="G64" s="183"/>
      <c r="H64" s="183"/>
      <c r="I64" s="183"/>
      <c r="J64" s="184">
        <f>J135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120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Stavební úpravy m.č.0.25 sklad v 1.p.p. budovy PCHO pro zřízení datového centra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109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000 - Vedlejší náklady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Areál nemocnice ve Frýdku - Místku</v>
      </c>
      <c r="G78" s="41"/>
      <c r="H78" s="41"/>
      <c r="I78" s="33" t="s">
        <v>23</v>
      </c>
      <c r="J78" s="73" t="str">
        <f>IF(J12="","",J12)</f>
        <v>16. 5. 2023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Nemocnice ve Frýsku - 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121</v>
      </c>
      <c r="D83" s="189" t="s">
        <v>57</v>
      </c>
      <c r="E83" s="189" t="s">
        <v>53</v>
      </c>
      <c r="F83" s="189" t="s">
        <v>54</v>
      </c>
      <c r="G83" s="189" t="s">
        <v>122</v>
      </c>
      <c r="H83" s="189" t="s">
        <v>123</v>
      </c>
      <c r="I83" s="189" t="s">
        <v>124</v>
      </c>
      <c r="J83" s="189" t="s">
        <v>113</v>
      </c>
      <c r="K83" s="190" t="s">
        <v>125</v>
      </c>
      <c r="L83" s="191"/>
      <c r="M83" s="93" t="s">
        <v>19</v>
      </c>
      <c r="N83" s="94" t="s">
        <v>42</v>
      </c>
      <c r="O83" s="94" t="s">
        <v>126</v>
      </c>
      <c r="P83" s="94" t="s">
        <v>127</v>
      </c>
      <c r="Q83" s="94" t="s">
        <v>128</v>
      </c>
      <c r="R83" s="94" t="s">
        <v>129</v>
      </c>
      <c r="S83" s="94" t="s">
        <v>130</v>
      </c>
      <c r="T83" s="95" t="s">
        <v>131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132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</f>
        <v>0</v>
      </c>
      <c r="Q84" s="97"/>
      <c r="R84" s="194">
        <f>R85</f>
        <v>0</v>
      </c>
      <c r="S84" s="97"/>
      <c r="T84" s="195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114</v>
      </c>
      <c r="BK84" s="196">
        <f>BK85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133</v>
      </c>
      <c r="F85" s="200" t="s">
        <v>134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P86+P108+P121+P135</f>
        <v>0</v>
      </c>
      <c r="Q85" s="205"/>
      <c r="R85" s="206">
        <f>R86+R108+R121+R135</f>
        <v>0</v>
      </c>
      <c r="S85" s="205"/>
      <c r="T85" s="207">
        <f>T86+T108+T121+T135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135</v>
      </c>
      <c r="AT85" s="209" t="s">
        <v>71</v>
      </c>
      <c r="AU85" s="209" t="s">
        <v>72</v>
      </c>
      <c r="AY85" s="208" t="s">
        <v>136</v>
      </c>
      <c r="BK85" s="210">
        <f>BK86+BK108+BK121+BK135</f>
        <v>0</v>
      </c>
    </row>
    <row r="86" s="12" customFormat="1" ht="22.8" customHeight="1">
      <c r="A86" s="12"/>
      <c r="B86" s="197"/>
      <c r="C86" s="198"/>
      <c r="D86" s="199" t="s">
        <v>71</v>
      </c>
      <c r="E86" s="211" t="s">
        <v>137</v>
      </c>
      <c r="F86" s="211" t="s">
        <v>138</v>
      </c>
      <c r="G86" s="198"/>
      <c r="H86" s="198"/>
      <c r="I86" s="201"/>
      <c r="J86" s="212">
        <f>BK86</f>
        <v>0</v>
      </c>
      <c r="K86" s="198"/>
      <c r="L86" s="203"/>
      <c r="M86" s="204"/>
      <c r="N86" s="205"/>
      <c r="O86" s="205"/>
      <c r="P86" s="206">
        <f>SUM(P87:P107)</f>
        <v>0</v>
      </c>
      <c r="Q86" s="205"/>
      <c r="R86" s="206">
        <f>SUM(R87:R107)</f>
        <v>0</v>
      </c>
      <c r="S86" s="205"/>
      <c r="T86" s="207">
        <f>SUM(T87:T107)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135</v>
      </c>
      <c r="AT86" s="209" t="s">
        <v>71</v>
      </c>
      <c r="AU86" s="209" t="s">
        <v>80</v>
      </c>
      <c r="AY86" s="208" t="s">
        <v>136</v>
      </c>
      <c r="BK86" s="210">
        <f>SUM(BK87:BK107)</f>
        <v>0</v>
      </c>
    </row>
    <row r="87" s="2" customFormat="1" ht="16.5" customHeight="1">
      <c r="A87" s="39"/>
      <c r="B87" s="40"/>
      <c r="C87" s="213" t="s">
        <v>80</v>
      </c>
      <c r="D87" s="213" t="s">
        <v>139</v>
      </c>
      <c r="E87" s="214" t="s">
        <v>140</v>
      </c>
      <c r="F87" s="215" t="s">
        <v>141</v>
      </c>
      <c r="G87" s="216" t="s">
        <v>142</v>
      </c>
      <c r="H87" s="217">
        <v>1</v>
      </c>
      <c r="I87" s="218"/>
      <c r="J87" s="219">
        <f>ROUND(I87*H87,2)</f>
        <v>0</v>
      </c>
      <c r="K87" s="215" t="s">
        <v>143</v>
      </c>
      <c r="L87" s="45"/>
      <c r="M87" s="220" t="s">
        <v>19</v>
      </c>
      <c r="N87" s="221" t="s">
        <v>43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144</v>
      </c>
      <c r="AT87" s="224" t="s">
        <v>139</v>
      </c>
      <c r="AU87" s="224" t="s">
        <v>82</v>
      </c>
      <c r="AY87" s="18" t="s">
        <v>136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80</v>
      </c>
      <c r="BK87" s="225">
        <f>ROUND(I87*H87,2)</f>
        <v>0</v>
      </c>
      <c r="BL87" s="18" t="s">
        <v>144</v>
      </c>
      <c r="BM87" s="224" t="s">
        <v>145</v>
      </c>
    </row>
    <row r="88" s="2" customFormat="1">
      <c r="A88" s="39"/>
      <c r="B88" s="40"/>
      <c r="C88" s="41"/>
      <c r="D88" s="226" t="s">
        <v>146</v>
      </c>
      <c r="E88" s="41"/>
      <c r="F88" s="227" t="s">
        <v>141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146</v>
      </c>
      <c r="AU88" s="18" t="s">
        <v>82</v>
      </c>
    </row>
    <row r="89" s="2" customFormat="1">
      <c r="A89" s="39"/>
      <c r="B89" s="40"/>
      <c r="C89" s="41"/>
      <c r="D89" s="231" t="s">
        <v>147</v>
      </c>
      <c r="E89" s="41"/>
      <c r="F89" s="232" t="s">
        <v>148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147</v>
      </c>
      <c r="AU89" s="18" t="s">
        <v>82</v>
      </c>
    </row>
    <row r="90" s="13" customFormat="1">
      <c r="A90" s="13"/>
      <c r="B90" s="233"/>
      <c r="C90" s="234"/>
      <c r="D90" s="226" t="s">
        <v>149</v>
      </c>
      <c r="E90" s="235" t="s">
        <v>19</v>
      </c>
      <c r="F90" s="236" t="s">
        <v>150</v>
      </c>
      <c r="G90" s="234"/>
      <c r="H90" s="235" t="s">
        <v>19</v>
      </c>
      <c r="I90" s="237"/>
      <c r="J90" s="234"/>
      <c r="K90" s="234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149</v>
      </c>
      <c r="AU90" s="242" t="s">
        <v>82</v>
      </c>
      <c r="AV90" s="13" t="s">
        <v>80</v>
      </c>
      <c r="AW90" s="13" t="s">
        <v>33</v>
      </c>
      <c r="AX90" s="13" t="s">
        <v>72</v>
      </c>
      <c r="AY90" s="242" t="s">
        <v>136</v>
      </c>
    </row>
    <row r="91" s="14" customFormat="1">
      <c r="A91" s="14"/>
      <c r="B91" s="243"/>
      <c r="C91" s="244"/>
      <c r="D91" s="226" t="s">
        <v>149</v>
      </c>
      <c r="E91" s="245" t="s">
        <v>19</v>
      </c>
      <c r="F91" s="246" t="s">
        <v>80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149</v>
      </c>
      <c r="AU91" s="253" t="s">
        <v>82</v>
      </c>
      <c r="AV91" s="14" t="s">
        <v>82</v>
      </c>
      <c r="AW91" s="14" t="s">
        <v>33</v>
      </c>
      <c r="AX91" s="14" t="s">
        <v>72</v>
      </c>
      <c r="AY91" s="253" t="s">
        <v>136</v>
      </c>
    </row>
    <row r="92" s="15" customFormat="1">
      <c r="A92" s="15"/>
      <c r="B92" s="254"/>
      <c r="C92" s="255"/>
      <c r="D92" s="226" t="s">
        <v>149</v>
      </c>
      <c r="E92" s="256" t="s">
        <v>19</v>
      </c>
      <c r="F92" s="257" t="s">
        <v>151</v>
      </c>
      <c r="G92" s="255"/>
      <c r="H92" s="258">
        <v>1</v>
      </c>
      <c r="I92" s="259"/>
      <c r="J92" s="255"/>
      <c r="K92" s="255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149</v>
      </c>
      <c r="AU92" s="264" t="s">
        <v>82</v>
      </c>
      <c r="AV92" s="15" t="s">
        <v>152</v>
      </c>
      <c r="AW92" s="15" t="s">
        <v>33</v>
      </c>
      <c r="AX92" s="15" t="s">
        <v>80</v>
      </c>
      <c r="AY92" s="264" t="s">
        <v>136</v>
      </c>
    </row>
    <row r="93" s="2" customFormat="1" ht="16.5" customHeight="1">
      <c r="A93" s="39"/>
      <c r="B93" s="40"/>
      <c r="C93" s="213" t="s">
        <v>82</v>
      </c>
      <c r="D93" s="213" t="s">
        <v>139</v>
      </c>
      <c r="E93" s="214" t="s">
        <v>153</v>
      </c>
      <c r="F93" s="215" t="s">
        <v>154</v>
      </c>
      <c r="G93" s="216" t="s">
        <v>142</v>
      </c>
      <c r="H93" s="217">
        <v>1</v>
      </c>
      <c r="I93" s="218"/>
      <c r="J93" s="219">
        <f>ROUND(I93*H93,2)</f>
        <v>0</v>
      </c>
      <c r="K93" s="215" t="s">
        <v>143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144</v>
      </c>
      <c r="AT93" s="224" t="s">
        <v>139</v>
      </c>
      <c r="AU93" s="224" t="s">
        <v>82</v>
      </c>
      <c r="AY93" s="18" t="s">
        <v>136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80</v>
      </c>
      <c r="BK93" s="225">
        <f>ROUND(I93*H93,2)</f>
        <v>0</v>
      </c>
      <c r="BL93" s="18" t="s">
        <v>144</v>
      </c>
      <c r="BM93" s="224" t="s">
        <v>155</v>
      </c>
    </row>
    <row r="94" s="2" customFormat="1">
      <c r="A94" s="39"/>
      <c r="B94" s="40"/>
      <c r="C94" s="41"/>
      <c r="D94" s="226" t="s">
        <v>146</v>
      </c>
      <c r="E94" s="41"/>
      <c r="F94" s="227" t="s">
        <v>154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146</v>
      </c>
      <c r="AU94" s="18" t="s">
        <v>82</v>
      </c>
    </row>
    <row r="95" s="2" customFormat="1">
      <c r="A95" s="39"/>
      <c r="B95" s="40"/>
      <c r="C95" s="41"/>
      <c r="D95" s="231" t="s">
        <v>147</v>
      </c>
      <c r="E95" s="41"/>
      <c r="F95" s="232" t="s">
        <v>156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147</v>
      </c>
      <c r="AU95" s="18" t="s">
        <v>82</v>
      </c>
    </row>
    <row r="96" s="13" customFormat="1">
      <c r="A96" s="13"/>
      <c r="B96" s="233"/>
      <c r="C96" s="234"/>
      <c r="D96" s="226" t="s">
        <v>149</v>
      </c>
      <c r="E96" s="235" t="s">
        <v>19</v>
      </c>
      <c r="F96" s="236" t="s">
        <v>157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149</v>
      </c>
      <c r="AU96" s="242" t="s">
        <v>82</v>
      </c>
      <c r="AV96" s="13" t="s">
        <v>80</v>
      </c>
      <c r="AW96" s="13" t="s">
        <v>33</v>
      </c>
      <c r="AX96" s="13" t="s">
        <v>72</v>
      </c>
      <c r="AY96" s="242" t="s">
        <v>136</v>
      </c>
    </row>
    <row r="97" s="14" customFormat="1">
      <c r="A97" s="14"/>
      <c r="B97" s="243"/>
      <c r="C97" s="244"/>
      <c r="D97" s="226" t="s">
        <v>149</v>
      </c>
      <c r="E97" s="245" t="s">
        <v>19</v>
      </c>
      <c r="F97" s="246" t="s">
        <v>80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149</v>
      </c>
      <c r="AU97" s="253" t="s">
        <v>82</v>
      </c>
      <c r="AV97" s="14" t="s">
        <v>82</v>
      </c>
      <c r="AW97" s="14" t="s">
        <v>33</v>
      </c>
      <c r="AX97" s="14" t="s">
        <v>72</v>
      </c>
      <c r="AY97" s="253" t="s">
        <v>136</v>
      </c>
    </row>
    <row r="98" s="15" customFormat="1">
      <c r="A98" s="15"/>
      <c r="B98" s="254"/>
      <c r="C98" s="255"/>
      <c r="D98" s="226" t="s">
        <v>149</v>
      </c>
      <c r="E98" s="256" t="s">
        <v>19</v>
      </c>
      <c r="F98" s="257" t="s">
        <v>151</v>
      </c>
      <c r="G98" s="255"/>
      <c r="H98" s="258">
        <v>1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4" t="s">
        <v>149</v>
      </c>
      <c r="AU98" s="264" t="s">
        <v>82</v>
      </c>
      <c r="AV98" s="15" t="s">
        <v>152</v>
      </c>
      <c r="AW98" s="15" t="s">
        <v>33</v>
      </c>
      <c r="AX98" s="15" t="s">
        <v>80</v>
      </c>
      <c r="AY98" s="264" t="s">
        <v>136</v>
      </c>
    </row>
    <row r="99" s="2" customFormat="1" ht="16.5" customHeight="1">
      <c r="A99" s="39"/>
      <c r="B99" s="40"/>
      <c r="C99" s="213" t="s">
        <v>158</v>
      </c>
      <c r="D99" s="213" t="s">
        <v>139</v>
      </c>
      <c r="E99" s="214" t="s">
        <v>159</v>
      </c>
      <c r="F99" s="215" t="s">
        <v>160</v>
      </c>
      <c r="G99" s="216" t="s">
        <v>142</v>
      </c>
      <c r="H99" s="217">
        <v>1</v>
      </c>
      <c r="I99" s="218"/>
      <c r="J99" s="219">
        <f>ROUND(I99*H99,2)</f>
        <v>0</v>
      </c>
      <c r="K99" s="215" t="s">
        <v>143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144</v>
      </c>
      <c r="AT99" s="224" t="s">
        <v>139</v>
      </c>
      <c r="AU99" s="224" t="s">
        <v>82</v>
      </c>
      <c r="AY99" s="18" t="s">
        <v>136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144</v>
      </c>
      <c r="BM99" s="224" t="s">
        <v>161</v>
      </c>
    </row>
    <row r="100" s="2" customFormat="1">
      <c r="A100" s="39"/>
      <c r="B100" s="40"/>
      <c r="C100" s="41"/>
      <c r="D100" s="226" t="s">
        <v>146</v>
      </c>
      <c r="E100" s="41"/>
      <c r="F100" s="227" t="s">
        <v>160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146</v>
      </c>
      <c r="AU100" s="18" t="s">
        <v>82</v>
      </c>
    </row>
    <row r="101" s="2" customFormat="1">
      <c r="A101" s="39"/>
      <c r="B101" s="40"/>
      <c r="C101" s="41"/>
      <c r="D101" s="231" t="s">
        <v>147</v>
      </c>
      <c r="E101" s="41"/>
      <c r="F101" s="232" t="s">
        <v>162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147</v>
      </c>
      <c r="AU101" s="18" t="s">
        <v>82</v>
      </c>
    </row>
    <row r="102" s="13" customFormat="1">
      <c r="A102" s="13"/>
      <c r="B102" s="233"/>
      <c r="C102" s="234"/>
      <c r="D102" s="226" t="s">
        <v>149</v>
      </c>
      <c r="E102" s="235" t="s">
        <v>19</v>
      </c>
      <c r="F102" s="236" t="s">
        <v>163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149</v>
      </c>
      <c r="AU102" s="242" t="s">
        <v>82</v>
      </c>
      <c r="AV102" s="13" t="s">
        <v>80</v>
      </c>
      <c r="AW102" s="13" t="s">
        <v>33</v>
      </c>
      <c r="AX102" s="13" t="s">
        <v>72</v>
      </c>
      <c r="AY102" s="242" t="s">
        <v>136</v>
      </c>
    </row>
    <row r="103" s="14" customFormat="1">
      <c r="A103" s="14"/>
      <c r="B103" s="243"/>
      <c r="C103" s="244"/>
      <c r="D103" s="226" t="s">
        <v>149</v>
      </c>
      <c r="E103" s="245" t="s">
        <v>19</v>
      </c>
      <c r="F103" s="246" t="s">
        <v>80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149</v>
      </c>
      <c r="AU103" s="253" t="s">
        <v>82</v>
      </c>
      <c r="AV103" s="14" t="s">
        <v>82</v>
      </c>
      <c r="AW103" s="14" t="s">
        <v>33</v>
      </c>
      <c r="AX103" s="14" t="s">
        <v>72</v>
      </c>
      <c r="AY103" s="253" t="s">
        <v>136</v>
      </c>
    </row>
    <row r="104" s="15" customFormat="1">
      <c r="A104" s="15"/>
      <c r="B104" s="254"/>
      <c r="C104" s="255"/>
      <c r="D104" s="226" t="s">
        <v>149</v>
      </c>
      <c r="E104" s="256" t="s">
        <v>19</v>
      </c>
      <c r="F104" s="257" t="s">
        <v>151</v>
      </c>
      <c r="G104" s="255"/>
      <c r="H104" s="258">
        <v>1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149</v>
      </c>
      <c r="AU104" s="264" t="s">
        <v>82</v>
      </c>
      <c r="AV104" s="15" t="s">
        <v>152</v>
      </c>
      <c r="AW104" s="15" t="s">
        <v>33</v>
      </c>
      <c r="AX104" s="15" t="s">
        <v>80</v>
      </c>
      <c r="AY104" s="264" t="s">
        <v>136</v>
      </c>
    </row>
    <row r="105" s="2" customFormat="1" ht="16.5" customHeight="1">
      <c r="A105" s="39"/>
      <c r="B105" s="40"/>
      <c r="C105" s="213" t="s">
        <v>152</v>
      </c>
      <c r="D105" s="213" t="s">
        <v>139</v>
      </c>
      <c r="E105" s="214" t="s">
        <v>164</v>
      </c>
      <c r="F105" s="215" t="s">
        <v>165</v>
      </c>
      <c r="G105" s="216" t="s">
        <v>142</v>
      </c>
      <c r="H105" s="217">
        <v>1</v>
      </c>
      <c r="I105" s="218"/>
      <c r="J105" s="219">
        <f>ROUND(I105*H105,2)</f>
        <v>0</v>
      </c>
      <c r="K105" s="215" t="s">
        <v>143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144</v>
      </c>
      <c r="AT105" s="224" t="s">
        <v>139</v>
      </c>
      <c r="AU105" s="224" t="s">
        <v>82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144</v>
      </c>
      <c r="BM105" s="224" t="s">
        <v>166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165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82</v>
      </c>
    </row>
    <row r="107" s="2" customFormat="1">
      <c r="A107" s="39"/>
      <c r="B107" s="40"/>
      <c r="C107" s="41"/>
      <c r="D107" s="231" t="s">
        <v>147</v>
      </c>
      <c r="E107" s="41"/>
      <c r="F107" s="232" t="s">
        <v>167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147</v>
      </c>
      <c r="AU107" s="18" t="s">
        <v>82</v>
      </c>
    </row>
    <row r="108" s="12" customFormat="1" ht="22.8" customHeight="1">
      <c r="A108" s="12"/>
      <c r="B108" s="197"/>
      <c r="C108" s="198"/>
      <c r="D108" s="199" t="s">
        <v>71</v>
      </c>
      <c r="E108" s="211" t="s">
        <v>168</v>
      </c>
      <c r="F108" s="211" t="s">
        <v>169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SUM(P109:P120)</f>
        <v>0</v>
      </c>
      <c r="Q108" s="205"/>
      <c r="R108" s="206">
        <f>SUM(R109:R120)</f>
        <v>0</v>
      </c>
      <c r="S108" s="205"/>
      <c r="T108" s="207">
        <f>SUM(T109:T120)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135</v>
      </c>
      <c r="AT108" s="209" t="s">
        <v>71</v>
      </c>
      <c r="AU108" s="209" t="s">
        <v>80</v>
      </c>
      <c r="AY108" s="208" t="s">
        <v>136</v>
      </c>
      <c r="BK108" s="210">
        <f>SUM(BK109:BK120)</f>
        <v>0</v>
      </c>
    </row>
    <row r="109" s="2" customFormat="1" ht="16.5" customHeight="1">
      <c r="A109" s="39"/>
      <c r="B109" s="40"/>
      <c r="C109" s="213" t="s">
        <v>135</v>
      </c>
      <c r="D109" s="213" t="s">
        <v>139</v>
      </c>
      <c r="E109" s="214" t="s">
        <v>170</v>
      </c>
      <c r="F109" s="215" t="s">
        <v>169</v>
      </c>
      <c r="G109" s="216" t="s">
        <v>142</v>
      </c>
      <c r="H109" s="217">
        <v>1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82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144</v>
      </c>
      <c r="BM109" s="224" t="s">
        <v>171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169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82</v>
      </c>
    </row>
    <row r="111" s="2" customFormat="1">
      <c r="A111" s="39"/>
      <c r="B111" s="40"/>
      <c r="C111" s="41"/>
      <c r="D111" s="231" t="s">
        <v>147</v>
      </c>
      <c r="E111" s="41"/>
      <c r="F111" s="232" t="s">
        <v>172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147</v>
      </c>
      <c r="AU111" s="18" t="s">
        <v>82</v>
      </c>
    </row>
    <row r="112" s="13" customFormat="1">
      <c r="A112" s="13"/>
      <c r="B112" s="233"/>
      <c r="C112" s="234"/>
      <c r="D112" s="226" t="s">
        <v>149</v>
      </c>
      <c r="E112" s="235" t="s">
        <v>19</v>
      </c>
      <c r="F112" s="236" t="s">
        <v>173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149</v>
      </c>
      <c r="AU112" s="242" t="s">
        <v>82</v>
      </c>
      <c r="AV112" s="13" t="s">
        <v>80</v>
      </c>
      <c r="AW112" s="13" t="s">
        <v>33</v>
      </c>
      <c r="AX112" s="13" t="s">
        <v>72</v>
      </c>
      <c r="AY112" s="242" t="s">
        <v>136</v>
      </c>
    </row>
    <row r="113" s="14" customFormat="1">
      <c r="A113" s="14"/>
      <c r="B113" s="243"/>
      <c r="C113" s="244"/>
      <c r="D113" s="226" t="s">
        <v>149</v>
      </c>
      <c r="E113" s="245" t="s">
        <v>19</v>
      </c>
      <c r="F113" s="246" t="s">
        <v>80</v>
      </c>
      <c r="G113" s="244"/>
      <c r="H113" s="247">
        <v>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149</v>
      </c>
      <c r="AU113" s="253" t="s">
        <v>82</v>
      </c>
      <c r="AV113" s="14" t="s">
        <v>82</v>
      </c>
      <c r="AW113" s="14" t="s">
        <v>33</v>
      </c>
      <c r="AX113" s="14" t="s">
        <v>72</v>
      </c>
      <c r="AY113" s="253" t="s">
        <v>136</v>
      </c>
    </row>
    <row r="114" s="15" customFormat="1">
      <c r="A114" s="15"/>
      <c r="B114" s="254"/>
      <c r="C114" s="255"/>
      <c r="D114" s="226" t="s">
        <v>149</v>
      </c>
      <c r="E114" s="256" t="s">
        <v>19</v>
      </c>
      <c r="F114" s="257" t="s">
        <v>151</v>
      </c>
      <c r="G114" s="255"/>
      <c r="H114" s="258">
        <v>1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4" t="s">
        <v>149</v>
      </c>
      <c r="AU114" s="264" t="s">
        <v>82</v>
      </c>
      <c r="AV114" s="15" t="s">
        <v>152</v>
      </c>
      <c r="AW114" s="15" t="s">
        <v>33</v>
      </c>
      <c r="AX114" s="15" t="s">
        <v>80</v>
      </c>
      <c r="AY114" s="264" t="s">
        <v>136</v>
      </c>
    </row>
    <row r="115" s="2" customFormat="1" ht="16.5" customHeight="1">
      <c r="A115" s="39"/>
      <c r="B115" s="40"/>
      <c r="C115" s="213" t="s">
        <v>174</v>
      </c>
      <c r="D115" s="213" t="s">
        <v>139</v>
      </c>
      <c r="E115" s="214" t="s">
        <v>175</v>
      </c>
      <c r="F115" s="215" t="s">
        <v>176</v>
      </c>
      <c r="G115" s="216" t="s">
        <v>142</v>
      </c>
      <c r="H115" s="217">
        <v>1</v>
      </c>
      <c r="I115" s="218"/>
      <c r="J115" s="219">
        <f>ROUND(I115*H115,2)</f>
        <v>0</v>
      </c>
      <c r="K115" s="215" t="s">
        <v>143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82</v>
      </c>
      <c r="AY115" s="18" t="s">
        <v>136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144</v>
      </c>
      <c r="BM115" s="224" t="s">
        <v>177</v>
      </c>
    </row>
    <row r="116" s="2" customFormat="1">
      <c r="A116" s="39"/>
      <c r="B116" s="40"/>
      <c r="C116" s="41"/>
      <c r="D116" s="226" t="s">
        <v>146</v>
      </c>
      <c r="E116" s="41"/>
      <c r="F116" s="227" t="s">
        <v>176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82</v>
      </c>
    </row>
    <row r="117" s="2" customFormat="1">
      <c r="A117" s="39"/>
      <c r="B117" s="40"/>
      <c r="C117" s="41"/>
      <c r="D117" s="231" t="s">
        <v>147</v>
      </c>
      <c r="E117" s="41"/>
      <c r="F117" s="232" t="s">
        <v>178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147</v>
      </c>
      <c r="AU117" s="18" t="s">
        <v>82</v>
      </c>
    </row>
    <row r="118" s="13" customFormat="1">
      <c r="A118" s="13"/>
      <c r="B118" s="233"/>
      <c r="C118" s="234"/>
      <c r="D118" s="226" t="s">
        <v>149</v>
      </c>
      <c r="E118" s="235" t="s">
        <v>19</v>
      </c>
      <c r="F118" s="236" t="s">
        <v>179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149</v>
      </c>
      <c r="AU118" s="242" t="s">
        <v>82</v>
      </c>
      <c r="AV118" s="13" t="s">
        <v>80</v>
      </c>
      <c r="AW118" s="13" t="s">
        <v>33</v>
      </c>
      <c r="AX118" s="13" t="s">
        <v>72</v>
      </c>
      <c r="AY118" s="242" t="s">
        <v>136</v>
      </c>
    </row>
    <row r="119" s="14" customFormat="1">
      <c r="A119" s="14"/>
      <c r="B119" s="243"/>
      <c r="C119" s="244"/>
      <c r="D119" s="226" t="s">
        <v>149</v>
      </c>
      <c r="E119" s="245" t="s">
        <v>19</v>
      </c>
      <c r="F119" s="246" t="s">
        <v>80</v>
      </c>
      <c r="G119" s="244"/>
      <c r="H119" s="247">
        <v>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149</v>
      </c>
      <c r="AU119" s="253" t="s">
        <v>82</v>
      </c>
      <c r="AV119" s="14" t="s">
        <v>82</v>
      </c>
      <c r="AW119" s="14" t="s">
        <v>33</v>
      </c>
      <c r="AX119" s="14" t="s">
        <v>72</v>
      </c>
      <c r="AY119" s="253" t="s">
        <v>136</v>
      </c>
    </row>
    <row r="120" s="15" customFormat="1">
      <c r="A120" s="15"/>
      <c r="B120" s="254"/>
      <c r="C120" s="255"/>
      <c r="D120" s="226" t="s">
        <v>149</v>
      </c>
      <c r="E120" s="256" t="s">
        <v>19</v>
      </c>
      <c r="F120" s="257" t="s">
        <v>151</v>
      </c>
      <c r="G120" s="255"/>
      <c r="H120" s="258">
        <v>1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149</v>
      </c>
      <c r="AU120" s="264" t="s">
        <v>82</v>
      </c>
      <c r="AV120" s="15" t="s">
        <v>152</v>
      </c>
      <c r="AW120" s="15" t="s">
        <v>33</v>
      </c>
      <c r="AX120" s="15" t="s">
        <v>80</v>
      </c>
      <c r="AY120" s="264" t="s">
        <v>136</v>
      </c>
    </row>
    <row r="121" s="12" customFormat="1" ht="22.8" customHeight="1">
      <c r="A121" s="12"/>
      <c r="B121" s="197"/>
      <c r="C121" s="198"/>
      <c r="D121" s="199" t="s">
        <v>71</v>
      </c>
      <c r="E121" s="211" t="s">
        <v>180</v>
      </c>
      <c r="F121" s="211" t="s">
        <v>181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SUM(P122:P134)</f>
        <v>0</v>
      </c>
      <c r="Q121" s="205"/>
      <c r="R121" s="206">
        <f>SUM(R122:R134)</f>
        <v>0</v>
      </c>
      <c r="S121" s="205"/>
      <c r="T121" s="207">
        <f>SUM(T122:T134)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135</v>
      </c>
      <c r="AT121" s="209" t="s">
        <v>71</v>
      </c>
      <c r="AU121" s="209" t="s">
        <v>80</v>
      </c>
      <c r="AY121" s="208" t="s">
        <v>136</v>
      </c>
      <c r="BK121" s="210">
        <f>SUM(BK122:BK134)</f>
        <v>0</v>
      </c>
    </row>
    <row r="122" s="2" customFormat="1" ht="16.5" customHeight="1">
      <c r="A122" s="39"/>
      <c r="B122" s="40"/>
      <c r="C122" s="213" t="s">
        <v>182</v>
      </c>
      <c r="D122" s="213" t="s">
        <v>139</v>
      </c>
      <c r="E122" s="214" t="s">
        <v>183</v>
      </c>
      <c r="F122" s="215" t="s">
        <v>184</v>
      </c>
      <c r="G122" s="216" t="s">
        <v>142</v>
      </c>
      <c r="H122" s="217">
        <v>1</v>
      </c>
      <c r="I122" s="218"/>
      <c r="J122" s="219">
        <f>ROUND(I122*H122,2)</f>
        <v>0</v>
      </c>
      <c r="K122" s="215" t="s">
        <v>143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144</v>
      </c>
      <c r="AT122" s="224" t="s">
        <v>139</v>
      </c>
      <c r="AU122" s="224" t="s">
        <v>82</v>
      </c>
      <c r="AY122" s="18" t="s">
        <v>136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144</v>
      </c>
      <c r="BM122" s="224" t="s">
        <v>185</v>
      </c>
    </row>
    <row r="123" s="2" customFormat="1">
      <c r="A123" s="39"/>
      <c r="B123" s="40"/>
      <c r="C123" s="41"/>
      <c r="D123" s="226" t="s">
        <v>146</v>
      </c>
      <c r="E123" s="41"/>
      <c r="F123" s="227" t="s">
        <v>184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82</v>
      </c>
    </row>
    <row r="124" s="2" customFormat="1">
      <c r="A124" s="39"/>
      <c r="B124" s="40"/>
      <c r="C124" s="41"/>
      <c r="D124" s="231" t="s">
        <v>147</v>
      </c>
      <c r="E124" s="41"/>
      <c r="F124" s="232" t="s">
        <v>186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82</v>
      </c>
    </row>
    <row r="125" s="13" customFormat="1">
      <c r="A125" s="13"/>
      <c r="B125" s="233"/>
      <c r="C125" s="234"/>
      <c r="D125" s="226" t="s">
        <v>149</v>
      </c>
      <c r="E125" s="235" t="s">
        <v>19</v>
      </c>
      <c r="F125" s="236" t="s">
        <v>187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149</v>
      </c>
      <c r="AU125" s="242" t="s">
        <v>82</v>
      </c>
      <c r="AV125" s="13" t="s">
        <v>80</v>
      </c>
      <c r="AW125" s="13" t="s">
        <v>33</v>
      </c>
      <c r="AX125" s="13" t="s">
        <v>72</v>
      </c>
      <c r="AY125" s="242" t="s">
        <v>136</v>
      </c>
    </row>
    <row r="126" s="13" customFormat="1">
      <c r="A126" s="13"/>
      <c r="B126" s="233"/>
      <c r="C126" s="234"/>
      <c r="D126" s="226" t="s">
        <v>149</v>
      </c>
      <c r="E126" s="235" t="s">
        <v>19</v>
      </c>
      <c r="F126" s="236" t="s">
        <v>188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149</v>
      </c>
      <c r="AU126" s="242" t="s">
        <v>82</v>
      </c>
      <c r="AV126" s="13" t="s">
        <v>80</v>
      </c>
      <c r="AW126" s="13" t="s">
        <v>33</v>
      </c>
      <c r="AX126" s="13" t="s">
        <v>72</v>
      </c>
      <c r="AY126" s="242" t="s">
        <v>136</v>
      </c>
    </row>
    <row r="127" s="14" customFormat="1">
      <c r="A127" s="14"/>
      <c r="B127" s="243"/>
      <c r="C127" s="244"/>
      <c r="D127" s="226" t="s">
        <v>149</v>
      </c>
      <c r="E127" s="245" t="s">
        <v>19</v>
      </c>
      <c r="F127" s="246" t="s">
        <v>80</v>
      </c>
      <c r="G127" s="244"/>
      <c r="H127" s="247">
        <v>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149</v>
      </c>
      <c r="AU127" s="253" t="s">
        <v>82</v>
      </c>
      <c r="AV127" s="14" t="s">
        <v>82</v>
      </c>
      <c r="AW127" s="14" t="s">
        <v>33</v>
      </c>
      <c r="AX127" s="14" t="s">
        <v>72</v>
      </c>
      <c r="AY127" s="253" t="s">
        <v>136</v>
      </c>
    </row>
    <row r="128" s="15" customFormat="1">
      <c r="A128" s="15"/>
      <c r="B128" s="254"/>
      <c r="C128" s="255"/>
      <c r="D128" s="226" t="s">
        <v>149</v>
      </c>
      <c r="E128" s="256" t="s">
        <v>19</v>
      </c>
      <c r="F128" s="257" t="s">
        <v>151</v>
      </c>
      <c r="G128" s="255"/>
      <c r="H128" s="258">
        <v>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149</v>
      </c>
      <c r="AU128" s="264" t="s">
        <v>82</v>
      </c>
      <c r="AV128" s="15" t="s">
        <v>152</v>
      </c>
      <c r="AW128" s="15" t="s">
        <v>33</v>
      </c>
      <c r="AX128" s="15" t="s">
        <v>80</v>
      </c>
      <c r="AY128" s="264" t="s">
        <v>136</v>
      </c>
    </row>
    <row r="129" s="2" customFormat="1" ht="16.5" customHeight="1">
      <c r="A129" s="39"/>
      <c r="B129" s="40"/>
      <c r="C129" s="213" t="s">
        <v>189</v>
      </c>
      <c r="D129" s="213" t="s">
        <v>139</v>
      </c>
      <c r="E129" s="214" t="s">
        <v>190</v>
      </c>
      <c r="F129" s="215" t="s">
        <v>191</v>
      </c>
      <c r="G129" s="216" t="s">
        <v>142</v>
      </c>
      <c r="H129" s="217">
        <v>1</v>
      </c>
      <c r="I129" s="218"/>
      <c r="J129" s="219">
        <f>ROUND(I129*H129,2)</f>
        <v>0</v>
      </c>
      <c r="K129" s="215" t="s">
        <v>143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144</v>
      </c>
      <c r="AT129" s="224" t="s">
        <v>139</v>
      </c>
      <c r="AU129" s="224" t="s">
        <v>82</v>
      </c>
      <c r="AY129" s="18" t="s">
        <v>136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144</v>
      </c>
      <c r="BM129" s="224" t="s">
        <v>192</v>
      </c>
    </row>
    <row r="130" s="2" customFormat="1">
      <c r="A130" s="39"/>
      <c r="B130" s="40"/>
      <c r="C130" s="41"/>
      <c r="D130" s="226" t="s">
        <v>146</v>
      </c>
      <c r="E130" s="41"/>
      <c r="F130" s="227" t="s">
        <v>191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82</v>
      </c>
    </row>
    <row r="131" s="2" customFormat="1">
      <c r="A131" s="39"/>
      <c r="B131" s="40"/>
      <c r="C131" s="41"/>
      <c r="D131" s="231" t="s">
        <v>147</v>
      </c>
      <c r="E131" s="41"/>
      <c r="F131" s="232" t="s">
        <v>193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147</v>
      </c>
      <c r="AU131" s="18" t="s">
        <v>82</v>
      </c>
    </row>
    <row r="132" s="2" customFormat="1" ht="16.5" customHeight="1">
      <c r="A132" s="39"/>
      <c r="B132" s="40"/>
      <c r="C132" s="213" t="s">
        <v>194</v>
      </c>
      <c r="D132" s="213" t="s">
        <v>139</v>
      </c>
      <c r="E132" s="214" t="s">
        <v>195</v>
      </c>
      <c r="F132" s="215" t="s">
        <v>196</v>
      </c>
      <c r="G132" s="216" t="s">
        <v>142</v>
      </c>
      <c r="H132" s="217">
        <v>1</v>
      </c>
      <c r="I132" s="218"/>
      <c r="J132" s="219">
        <f>ROUND(I132*H132,2)</f>
        <v>0</v>
      </c>
      <c r="K132" s="215" t="s">
        <v>143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144</v>
      </c>
      <c r="AT132" s="224" t="s">
        <v>139</v>
      </c>
      <c r="AU132" s="224" t="s">
        <v>82</v>
      </c>
      <c r="AY132" s="18" t="s">
        <v>136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144</v>
      </c>
      <c r="BM132" s="224" t="s">
        <v>197</v>
      </c>
    </row>
    <row r="133" s="2" customFormat="1">
      <c r="A133" s="39"/>
      <c r="B133" s="40"/>
      <c r="C133" s="41"/>
      <c r="D133" s="226" t="s">
        <v>146</v>
      </c>
      <c r="E133" s="41"/>
      <c r="F133" s="227" t="s">
        <v>196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82</v>
      </c>
    </row>
    <row r="134" s="2" customFormat="1">
      <c r="A134" s="39"/>
      <c r="B134" s="40"/>
      <c r="C134" s="41"/>
      <c r="D134" s="231" t="s">
        <v>147</v>
      </c>
      <c r="E134" s="41"/>
      <c r="F134" s="232" t="s">
        <v>198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82</v>
      </c>
    </row>
    <row r="135" s="12" customFormat="1" ht="22.8" customHeight="1">
      <c r="A135" s="12"/>
      <c r="B135" s="197"/>
      <c r="C135" s="198"/>
      <c r="D135" s="199" t="s">
        <v>71</v>
      </c>
      <c r="E135" s="211" t="s">
        <v>199</v>
      </c>
      <c r="F135" s="211" t="s">
        <v>200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SUM(P136:P138)</f>
        <v>0</v>
      </c>
      <c r="Q135" s="205"/>
      <c r="R135" s="206">
        <f>SUM(R136:R138)</f>
        <v>0</v>
      </c>
      <c r="S135" s="205"/>
      <c r="T135" s="207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135</v>
      </c>
      <c r="AT135" s="209" t="s">
        <v>71</v>
      </c>
      <c r="AU135" s="209" t="s">
        <v>80</v>
      </c>
      <c r="AY135" s="208" t="s">
        <v>136</v>
      </c>
      <c r="BK135" s="210">
        <f>SUM(BK136:BK138)</f>
        <v>0</v>
      </c>
    </row>
    <row r="136" s="2" customFormat="1" ht="16.5" customHeight="1">
      <c r="A136" s="39"/>
      <c r="B136" s="40"/>
      <c r="C136" s="213" t="s">
        <v>201</v>
      </c>
      <c r="D136" s="213" t="s">
        <v>139</v>
      </c>
      <c r="E136" s="214" t="s">
        <v>202</v>
      </c>
      <c r="F136" s="215" t="s">
        <v>203</v>
      </c>
      <c r="G136" s="216" t="s">
        <v>142</v>
      </c>
      <c r="H136" s="217">
        <v>1</v>
      </c>
      <c r="I136" s="218"/>
      <c r="J136" s="219">
        <f>ROUND(I136*H136,2)</f>
        <v>0</v>
      </c>
      <c r="K136" s="215" t="s">
        <v>143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144</v>
      </c>
      <c r="AT136" s="224" t="s">
        <v>139</v>
      </c>
      <c r="AU136" s="224" t="s">
        <v>82</v>
      </c>
      <c r="AY136" s="18" t="s">
        <v>136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144</v>
      </c>
      <c r="BM136" s="224" t="s">
        <v>204</v>
      </c>
    </row>
    <row r="137" s="2" customFormat="1">
      <c r="A137" s="39"/>
      <c r="B137" s="40"/>
      <c r="C137" s="41"/>
      <c r="D137" s="226" t="s">
        <v>146</v>
      </c>
      <c r="E137" s="41"/>
      <c r="F137" s="227" t="s">
        <v>203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82</v>
      </c>
    </row>
    <row r="138" s="2" customFormat="1">
      <c r="A138" s="39"/>
      <c r="B138" s="40"/>
      <c r="C138" s="41"/>
      <c r="D138" s="231" t="s">
        <v>147</v>
      </c>
      <c r="E138" s="41"/>
      <c r="F138" s="232" t="s">
        <v>205</v>
      </c>
      <c r="G138" s="41"/>
      <c r="H138" s="41"/>
      <c r="I138" s="228"/>
      <c r="J138" s="41"/>
      <c r="K138" s="41"/>
      <c r="L138" s="45"/>
      <c r="M138" s="265"/>
      <c r="N138" s="266"/>
      <c r="O138" s="267"/>
      <c r="P138" s="267"/>
      <c r="Q138" s="267"/>
      <c r="R138" s="267"/>
      <c r="S138" s="267"/>
      <c r="T138" s="268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82</v>
      </c>
    </row>
    <row r="139" s="2" customFormat="1" ht="6.96" customHeight="1">
      <c r="A139" s="39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7yDwBcjU2m51RlKJmsx/1ZQC8PmZjqzqDlOSZvwDpDJ2dsj3PqgMgFX9B4NabVR1myMfmZ6WdtC4T0/9EE95jw==" hashValue="D079DKAFZ6ay5TyhUnSWcWDaibT8/yTsREi9oXLb3MYkSrN6ANgMqQ80aH+8mXs6U4KBvz3G0uFGkWysJkzHIQ==" algorithmName="SHA-512" password="CC35"/>
  <autoFilter ref="C83:K13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012103000"/>
    <hyperlink ref="F95" r:id="rId2" display="https://podminky.urs.cz/item/CS_URS_2023_01/012303000"/>
    <hyperlink ref="F101" r:id="rId3" display="https://podminky.urs.cz/item/CS_URS_2023_01/013203000"/>
    <hyperlink ref="F107" r:id="rId4" display="https://podminky.urs.cz/item/CS_URS_2023_01/013254000"/>
    <hyperlink ref="F111" r:id="rId5" display="https://podminky.urs.cz/item/CS_URS_2023_01/030001000"/>
    <hyperlink ref="F117" r:id="rId6" display="https://podminky.urs.cz/item/CS_URS_2023_01/034002000"/>
    <hyperlink ref="F124" r:id="rId7" display="https://podminky.urs.cz/item/CS_URS_2023_01/043002000"/>
    <hyperlink ref="F131" r:id="rId8" display="https://podminky.urs.cz/item/CS_URS_2023_01/045203000"/>
    <hyperlink ref="F134" r:id="rId9" display="https://podminky.urs.cz/item/CS_URS_2023_01/045303000"/>
    <hyperlink ref="F138" r:id="rId10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206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16. 5. 2023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ROUND(J102,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ROUND((SUM(BE102:BE1030)),  2)</f>
        <v>0</v>
      </c>
      <c r="G33" s="39"/>
      <c r="H33" s="39"/>
      <c r="I33" s="158">
        <v>0.20999999999999999</v>
      </c>
      <c r="J33" s="157">
        <f>ROUND(((SUM(BE102:BE1030))*I33),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ROUND((SUM(BF102:BF1030)),  2)</f>
        <v>0</v>
      </c>
      <c r="G34" s="39"/>
      <c r="H34" s="39"/>
      <c r="I34" s="158">
        <v>0.14999999999999999</v>
      </c>
      <c r="J34" s="157">
        <f>ROUND(((SUM(BF102:BF1030))*I34),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ROUND((SUM(BG102:BG1030)),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ROUND((SUM(BH102:BH1030)),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ROUND((SUM(BI102:BI1030)),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m.č.0.25 sklad v 1.p.p. budovy PCHO pro zřízení datového centra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Stavební část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Areál nemocnice ve Frýdku - Místku</v>
      </c>
      <c r="G52" s="41"/>
      <c r="H52" s="41"/>
      <c r="I52" s="33" t="s">
        <v>23</v>
      </c>
      <c r="J52" s="73" t="str">
        <f>IF(J12="","",J12)</f>
        <v>16. 5. 2023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Frýsku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J102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207</v>
      </c>
      <c r="E60" s="178"/>
      <c r="F60" s="178"/>
      <c r="G60" s="178"/>
      <c r="H60" s="178"/>
      <c r="I60" s="178"/>
      <c r="J60" s="179">
        <f>J103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208</v>
      </c>
      <c r="E61" s="183"/>
      <c r="F61" s="183"/>
      <c r="G61" s="183"/>
      <c r="H61" s="183"/>
      <c r="I61" s="183"/>
      <c r="J61" s="184">
        <f>J104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209</v>
      </c>
      <c r="E62" s="183"/>
      <c r="F62" s="183"/>
      <c r="G62" s="183"/>
      <c r="H62" s="183"/>
      <c r="I62" s="183"/>
      <c r="J62" s="184">
        <f>J191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210</v>
      </c>
      <c r="E63" s="183"/>
      <c r="F63" s="183"/>
      <c r="G63" s="183"/>
      <c r="H63" s="183"/>
      <c r="I63" s="183"/>
      <c r="J63" s="184">
        <f>J205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211</v>
      </c>
      <c r="E64" s="183"/>
      <c r="F64" s="183"/>
      <c r="G64" s="183"/>
      <c r="H64" s="183"/>
      <c r="I64" s="183"/>
      <c r="J64" s="184">
        <f>J246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212</v>
      </c>
      <c r="E65" s="183"/>
      <c r="F65" s="183"/>
      <c r="G65" s="183"/>
      <c r="H65" s="183"/>
      <c r="I65" s="183"/>
      <c r="J65" s="184">
        <f>J403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213</v>
      </c>
      <c r="E66" s="183"/>
      <c r="F66" s="183"/>
      <c r="G66" s="183"/>
      <c r="H66" s="183"/>
      <c r="I66" s="183"/>
      <c r="J66" s="184">
        <f>J521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214</v>
      </c>
      <c r="E67" s="183"/>
      <c r="F67" s="183"/>
      <c r="G67" s="183"/>
      <c r="H67" s="183"/>
      <c r="I67" s="183"/>
      <c r="J67" s="184">
        <f>J562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215</v>
      </c>
      <c r="E68" s="178"/>
      <c r="F68" s="178"/>
      <c r="G68" s="178"/>
      <c r="H68" s="178"/>
      <c r="I68" s="178"/>
      <c r="J68" s="179">
        <f>J566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216</v>
      </c>
      <c r="E69" s="183"/>
      <c r="F69" s="183"/>
      <c r="G69" s="183"/>
      <c r="H69" s="183"/>
      <c r="I69" s="183"/>
      <c r="J69" s="184">
        <f>J567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217</v>
      </c>
      <c r="E70" s="183"/>
      <c r="F70" s="183"/>
      <c r="G70" s="183"/>
      <c r="H70" s="183"/>
      <c r="I70" s="183"/>
      <c r="J70" s="184">
        <f>J620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218</v>
      </c>
      <c r="E71" s="183"/>
      <c r="F71" s="183"/>
      <c r="G71" s="183"/>
      <c r="H71" s="183"/>
      <c r="I71" s="183"/>
      <c r="J71" s="184">
        <f>J675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219</v>
      </c>
      <c r="E72" s="183"/>
      <c r="F72" s="183"/>
      <c r="G72" s="183"/>
      <c r="H72" s="183"/>
      <c r="I72" s="183"/>
      <c r="J72" s="184">
        <f>J689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220</v>
      </c>
      <c r="E73" s="183"/>
      <c r="F73" s="183"/>
      <c r="G73" s="183"/>
      <c r="H73" s="183"/>
      <c r="I73" s="183"/>
      <c r="J73" s="184">
        <f>J700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221</v>
      </c>
      <c r="E74" s="183"/>
      <c r="F74" s="183"/>
      <c r="G74" s="183"/>
      <c r="H74" s="183"/>
      <c r="I74" s="183"/>
      <c r="J74" s="184">
        <f>J716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222</v>
      </c>
      <c r="E75" s="183"/>
      <c r="F75" s="183"/>
      <c r="G75" s="183"/>
      <c r="H75" s="183"/>
      <c r="I75" s="183"/>
      <c r="J75" s="184">
        <f>J727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223</v>
      </c>
      <c r="E76" s="183"/>
      <c r="F76" s="183"/>
      <c r="G76" s="183"/>
      <c r="H76" s="183"/>
      <c r="I76" s="183"/>
      <c r="J76" s="184">
        <f>J746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224</v>
      </c>
      <c r="E77" s="183"/>
      <c r="F77" s="183"/>
      <c r="G77" s="183"/>
      <c r="H77" s="183"/>
      <c r="I77" s="183"/>
      <c r="J77" s="184">
        <f>J761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1"/>
      <c r="C78" s="126"/>
      <c r="D78" s="182" t="s">
        <v>225</v>
      </c>
      <c r="E78" s="183"/>
      <c r="F78" s="183"/>
      <c r="G78" s="183"/>
      <c r="H78" s="183"/>
      <c r="I78" s="183"/>
      <c r="J78" s="184">
        <f>J783</f>
        <v>0</v>
      </c>
      <c r="K78" s="126"/>
      <c r="L78" s="18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1"/>
      <c r="C79" s="126"/>
      <c r="D79" s="182" t="s">
        <v>226</v>
      </c>
      <c r="E79" s="183"/>
      <c r="F79" s="183"/>
      <c r="G79" s="183"/>
      <c r="H79" s="183"/>
      <c r="I79" s="183"/>
      <c r="J79" s="184">
        <f>J819</f>
        <v>0</v>
      </c>
      <c r="K79" s="126"/>
      <c r="L79" s="18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1"/>
      <c r="C80" s="126"/>
      <c r="D80" s="182" t="s">
        <v>227</v>
      </c>
      <c r="E80" s="183"/>
      <c r="F80" s="183"/>
      <c r="G80" s="183"/>
      <c r="H80" s="183"/>
      <c r="I80" s="183"/>
      <c r="J80" s="184">
        <f>J867</f>
        <v>0</v>
      </c>
      <c r="K80" s="126"/>
      <c r="L80" s="18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1"/>
      <c r="C81" s="126"/>
      <c r="D81" s="182" t="s">
        <v>228</v>
      </c>
      <c r="E81" s="183"/>
      <c r="F81" s="183"/>
      <c r="G81" s="183"/>
      <c r="H81" s="183"/>
      <c r="I81" s="183"/>
      <c r="J81" s="184">
        <f>J938</f>
        <v>0</v>
      </c>
      <c r="K81" s="126"/>
      <c r="L81" s="18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1"/>
      <c r="C82" s="126"/>
      <c r="D82" s="182" t="s">
        <v>229</v>
      </c>
      <c r="E82" s="183"/>
      <c r="F82" s="183"/>
      <c r="G82" s="183"/>
      <c r="H82" s="183"/>
      <c r="I82" s="183"/>
      <c r="J82" s="184">
        <f>J994</f>
        <v>0</v>
      </c>
      <c r="K82" s="126"/>
      <c r="L82" s="18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120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70" t="str">
        <f>E7</f>
        <v>Stavební úpravy m.č.0.25 sklad v 1.p.p. budovy PCHO pro zřízení datového centra</v>
      </c>
      <c r="F92" s="33"/>
      <c r="G92" s="33"/>
      <c r="H92" s="33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109</v>
      </c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70" t="str">
        <f>E9</f>
        <v>001 - Stavební část</v>
      </c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41"/>
      <c r="E96" s="41"/>
      <c r="F96" s="28" t="str">
        <f>F12</f>
        <v>Areál nemocnice ve Frýdku - Místku</v>
      </c>
      <c r="G96" s="41"/>
      <c r="H96" s="41"/>
      <c r="I96" s="33" t="s">
        <v>23</v>
      </c>
      <c r="J96" s="73" t="str">
        <f>IF(J12="","",J12)</f>
        <v>16. 5. 2023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25</v>
      </c>
      <c r="D98" s="41"/>
      <c r="E98" s="41"/>
      <c r="F98" s="28" t="str">
        <f>E15</f>
        <v>Nemocnice ve Frýsku - Místku, p.o.</v>
      </c>
      <c r="G98" s="41"/>
      <c r="H98" s="41"/>
      <c r="I98" s="33" t="s">
        <v>31</v>
      </c>
      <c r="J98" s="37" t="str">
        <f>E21</f>
        <v>Forsing projekt s.r.o.</v>
      </c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29</v>
      </c>
      <c r="D99" s="41"/>
      <c r="E99" s="41"/>
      <c r="F99" s="28" t="str">
        <f>IF(E18="","",E18)</f>
        <v>Vyplň údaj</v>
      </c>
      <c r="G99" s="41"/>
      <c r="H99" s="41"/>
      <c r="I99" s="33" t="s">
        <v>34</v>
      </c>
      <c r="J99" s="37" t="str">
        <f>E24</f>
        <v>Jindřich Jansa</v>
      </c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1" customFormat="1" ht="29.28" customHeight="1">
      <c r="A101" s="186"/>
      <c r="B101" s="187"/>
      <c r="C101" s="188" t="s">
        <v>121</v>
      </c>
      <c r="D101" s="189" t="s">
        <v>57</v>
      </c>
      <c r="E101" s="189" t="s">
        <v>53</v>
      </c>
      <c r="F101" s="189" t="s">
        <v>54</v>
      </c>
      <c r="G101" s="189" t="s">
        <v>122</v>
      </c>
      <c r="H101" s="189" t="s">
        <v>123</v>
      </c>
      <c r="I101" s="189" t="s">
        <v>124</v>
      </c>
      <c r="J101" s="189" t="s">
        <v>113</v>
      </c>
      <c r="K101" s="190" t="s">
        <v>125</v>
      </c>
      <c r="L101" s="191"/>
      <c r="M101" s="93" t="s">
        <v>19</v>
      </c>
      <c r="N101" s="94" t="s">
        <v>42</v>
      </c>
      <c r="O101" s="94" t="s">
        <v>126</v>
      </c>
      <c r="P101" s="94" t="s">
        <v>127</v>
      </c>
      <c r="Q101" s="94" t="s">
        <v>128</v>
      </c>
      <c r="R101" s="94" t="s">
        <v>129</v>
      </c>
      <c r="S101" s="94" t="s">
        <v>130</v>
      </c>
      <c r="T101" s="95" t="s">
        <v>131</v>
      </c>
      <c r="U101" s="186"/>
      <c r="V101" s="186"/>
      <c r="W101" s="186"/>
      <c r="X101" s="186"/>
      <c r="Y101" s="186"/>
      <c r="Z101" s="186"/>
      <c r="AA101" s="186"/>
      <c r="AB101" s="186"/>
      <c r="AC101" s="186"/>
      <c r="AD101" s="186"/>
      <c r="AE101" s="186"/>
    </row>
    <row r="102" s="2" customFormat="1" ht="22.8" customHeight="1">
      <c r="A102" s="39"/>
      <c r="B102" s="40"/>
      <c r="C102" s="100" t="s">
        <v>132</v>
      </c>
      <c r="D102" s="41"/>
      <c r="E102" s="41"/>
      <c r="F102" s="41"/>
      <c r="G102" s="41"/>
      <c r="H102" s="41"/>
      <c r="I102" s="41"/>
      <c r="J102" s="192">
        <f>BK102</f>
        <v>0</v>
      </c>
      <c r="K102" s="41"/>
      <c r="L102" s="45"/>
      <c r="M102" s="96"/>
      <c r="N102" s="193"/>
      <c r="O102" s="97"/>
      <c r="P102" s="194">
        <f>P103+P566</f>
        <v>0</v>
      </c>
      <c r="Q102" s="97"/>
      <c r="R102" s="194">
        <f>R103+R566</f>
        <v>18.502895739999996</v>
      </c>
      <c r="S102" s="97"/>
      <c r="T102" s="195">
        <f>T103+T566</f>
        <v>9.6609746000000012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71</v>
      </c>
      <c r="AU102" s="18" t="s">
        <v>114</v>
      </c>
      <c r="BK102" s="196">
        <f>BK103+BK566</f>
        <v>0</v>
      </c>
    </row>
    <row r="103" s="12" customFormat="1" ht="25.92" customHeight="1">
      <c r="A103" s="12"/>
      <c r="B103" s="197"/>
      <c r="C103" s="198"/>
      <c r="D103" s="199" t="s">
        <v>71</v>
      </c>
      <c r="E103" s="200" t="s">
        <v>230</v>
      </c>
      <c r="F103" s="200" t="s">
        <v>231</v>
      </c>
      <c r="G103" s="198"/>
      <c r="H103" s="198"/>
      <c r="I103" s="201"/>
      <c r="J103" s="202">
        <f>BK103</f>
        <v>0</v>
      </c>
      <c r="K103" s="198"/>
      <c r="L103" s="203"/>
      <c r="M103" s="204"/>
      <c r="N103" s="205"/>
      <c r="O103" s="205"/>
      <c r="P103" s="206">
        <f>P104+P191+P205+P246+P403+P521+P562</f>
        <v>0</v>
      </c>
      <c r="Q103" s="205"/>
      <c r="R103" s="206">
        <f>R104+R191+R205+R246+R403+R521+R562</f>
        <v>17.156391339999995</v>
      </c>
      <c r="S103" s="205"/>
      <c r="T103" s="207">
        <f>T104+T191+T205+T246+T403+T521+T562</f>
        <v>9.286188000000001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80</v>
      </c>
      <c r="AT103" s="209" t="s">
        <v>71</v>
      </c>
      <c r="AU103" s="209" t="s">
        <v>72</v>
      </c>
      <c r="AY103" s="208" t="s">
        <v>136</v>
      </c>
      <c r="BK103" s="210">
        <f>BK104+BK191+BK205+BK246+BK403+BK521+BK562</f>
        <v>0</v>
      </c>
    </row>
    <row r="104" s="12" customFormat="1" ht="22.8" customHeight="1">
      <c r="A104" s="12"/>
      <c r="B104" s="197"/>
      <c r="C104" s="198"/>
      <c r="D104" s="199" t="s">
        <v>71</v>
      </c>
      <c r="E104" s="211" t="s">
        <v>80</v>
      </c>
      <c r="F104" s="211" t="s">
        <v>232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SUM(P105:P190)</f>
        <v>0</v>
      </c>
      <c r="Q104" s="205"/>
      <c r="R104" s="206">
        <f>SUM(R105:R190)</f>
        <v>0.0035000000000000001</v>
      </c>
      <c r="S104" s="205"/>
      <c r="T104" s="207">
        <f>SUM(T105:T190)</f>
        <v>0.14140000000000003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80</v>
      </c>
      <c r="AT104" s="209" t="s">
        <v>71</v>
      </c>
      <c r="AU104" s="209" t="s">
        <v>80</v>
      </c>
      <c r="AY104" s="208" t="s">
        <v>136</v>
      </c>
      <c r="BK104" s="210">
        <f>SUM(BK105:BK190)</f>
        <v>0</v>
      </c>
    </row>
    <row r="105" s="2" customFormat="1" ht="16.5" customHeight="1">
      <c r="A105" s="39"/>
      <c r="B105" s="40"/>
      <c r="C105" s="213" t="s">
        <v>80</v>
      </c>
      <c r="D105" s="213" t="s">
        <v>139</v>
      </c>
      <c r="E105" s="214" t="s">
        <v>233</v>
      </c>
      <c r="F105" s="215" t="s">
        <v>234</v>
      </c>
      <c r="G105" s="216" t="s">
        <v>235</v>
      </c>
      <c r="H105" s="217">
        <v>3.5</v>
      </c>
      <c r="I105" s="218"/>
      <c r="J105" s="219">
        <f>ROUND(I105*H105,2)</f>
        <v>0</v>
      </c>
      <c r="K105" s="215" t="s">
        <v>143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0.040000000000000001</v>
      </c>
      <c r="T105" s="223">
        <f>S105*H105</f>
        <v>0.14000000000000001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152</v>
      </c>
      <c r="AT105" s="224" t="s">
        <v>139</v>
      </c>
      <c r="AU105" s="224" t="s">
        <v>82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152</v>
      </c>
      <c r="BM105" s="224" t="s">
        <v>236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237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82</v>
      </c>
    </row>
    <row r="107" s="2" customFormat="1">
      <c r="A107" s="39"/>
      <c r="B107" s="40"/>
      <c r="C107" s="41"/>
      <c r="D107" s="231" t="s">
        <v>147</v>
      </c>
      <c r="E107" s="41"/>
      <c r="F107" s="232" t="s">
        <v>238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147</v>
      </c>
      <c r="AU107" s="18" t="s">
        <v>82</v>
      </c>
    </row>
    <row r="108" s="13" customFormat="1">
      <c r="A108" s="13"/>
      <c r="B108" s="233"/>
      <c r="C108" s="234"/>
      <c r="D108" s="226" t="s">
        <v>149</v>
      </c>
      <c r="E108" s="235" t="s">
        <v>19</v>
      </c>
      <c r="F108" s="236" t="s">
        <v>239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149</v>
      </c>
      <c r="AU108" s="242" t="s">
        <v>82</v>
      </c>
      <c r="AV108" s="13" t="s">
        <v>80</v>
      </c>
      <c r="AW108" s="13" t="s">
        <v>33</v>
      </c>
      <c r="AX108" s="13" t="s">
        <v>72</v>
      </c>
      <c r="AY108" s="242" t="s">
        <v>136</v>
      </c>
    </row>
    <row r="109" s="14" customFormat="1">
      <c r="A109" s="14"/>
      <c r="B109" s="243"/>
      <c r="C109" s="244"/>
      <c r="D109" s="226" t="s">
        <v>149</v>
      </c>
      <c r="E109" s="245" t="s">
        <v>19</v>
      </c>
      <c r="F109" s="246" t="s">
        <v>240</v>
      </c>
      <c r="G109" s="244"/>
      <c r="H109" s="247">
        <v>3.5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149</v>
      </c>
      <c r="AU109" s="253" t="s">
        <v>82</v>
      </c>
      <c r="AV109" s="14" t="s">
        <v>82</v>
      </c>
      <c r="AW109" s="14" t="s">
        <v>33</v>
      </c>
      <c r="AX109" s="14" t="s">
        <v>72</v>
      </c>
      <c r="AY109" s="253" t="s">
        <v>136</v>
      </c>
    </row>
    <row r="110" s="15" customFormat="1">
      <c r="A110" s="15"/>
      <c r="B110" s="254"/>
      <c r="C110" s="255"/>
      <c r="D110" s="226" t="s">
        <v>149</v>
      </c>
      <c r="E110" s="256" t="s">
        <v>19</v>
      </c>
      <c r="F110" s="257" t="s">
        <v>151</v>
      </c>
      <c r="G110" s="255"/>
      <c r="H110" s="258">
        <v>3.5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149</v>
      </c>
      <c r="AU110" s="264" t="s">
        <v>82</v>
      </c>
      <c r="AV110" s="15" t="s">
        <v>152</v>
      </c>
      <c r="AW110" s="15" t="s">
        <v>33</v>
      </c>
      <c r="AX110" s="15" t="s">
        <v>80</v>
      </c>
      <c r="AY110" s="264" t="s">
        <v>136</v>
      </c>
    </row>
    <row r="111" s="2" customFormat="1" ht="16.5" customHeight="1">
      <c r="A111" s="39"/>
      <c r="B111" s="40"/>
      <c r="C111" s="213" t="s">
        <v>82</v>
      </c>
      <c r="D111" s="213" t="s">
        <v>139</v>
      </c>
      <c r="E111" s="214" t="s">
        <v>241</v>
      </c>
      <c r="F111" s="215" t="s">
        <v>242</v>
      </c>
      <c r="G111" s="216" t="s">
        <v>243</v>
      </c>
      <c r="H111" s="217">
        <v>1.75</v>
      </c>
      <c r="I111" s="218"/>
      <c r="J111" s="219">
        <f>ROUND(I111*H111,2)</f>
        <v>0</v>
      </c>
      <c r="K111" s="215" t="s">
        <v>143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0.00080000000000000004</v>
      </c>
      <c r="T111" s="223">
        <f>S111*H111</f>
        <v>0.0014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152</v>
      </c>
      <c r="AT111" s="224" t="s">
        <v>139</v>
      </c>
      <c r="AU111" s="224" t="s">
        <v>82</v>
      </c>
      <c r="AY111" s="18" t="s">
        <v>136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152</v>
      </c>
      <c r="BM111" s="224" t="s">
        <v>244</v>
      </c>
    </row>
    <row r="112" s="2" customFormat="1">
      <c r="A112" s="39"/>
      <c r="B112" s="40"/>
      <c r="C112" s="41"/>
      <c r="D112" s="226" t="s">
        <v>146</v>
      </c>
      <c r="E112" s="41"/>
      <c r="F112" s="227" t="s">
        <v>245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82</v>
      </c>
    </row>
    <row r="113" s="2" customFormat="1">
      <c r="A113" s="39"/>
      <c r="B113" s="40"/>
      <c r="C113" s="41"/>
      <c r="D113" s="231" t="s">
        <v>147</v>
      </c>
      <c r="E113" s="41"/>
      <c r="F113" s="232" t="s">
        <v>246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147</v>
      </c>
      <c r="AU113" s="18" t="s">
        <v>82</v>
      </c>
    </row>
    <row r="114" s="13" customFormat="1">
      <c r="A114" s="13"/>
      <c r="B114" s="233"/>
      <c r="C114" s="234"/>
      <c r="D114" s="226" t="s">
        <v>149</v>
      </c>
      <c r="E114" s="235" t="s">
        <v>19</v>
      </c>
      <c r="F114" s="236" t="s">
        <v>239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149</v>
      </c>
      <c r="AU114" s="242" t="s">
        <v>82</v>
      </c>
      <c r="AV114" s="13" t="s">
        <v>80</v>
      </c>
      <c r="AW114" s="13" t="s">
        <v>33</v>
      </c>
      <c r="AX114" s="13" t="s">
        <v>72</v>
      </c>
      <c r="AY114" s="242" t="s">
        <v>136</v>
      </c>
    </row>
    <row r="115" s="14" customFormat="1">
      <c r="A115" s="14"/>
      <c r="B115" s="243"/>
      <c r="C115" s="244"/>
      <c r="D115" s="226" t="s">
        <v>149</v>
      </c>
      <c r="E115" s="245" t="s">
        <v>19</v>
      </c>
      <c r="F115" s="246" t="s">
        <v>247</v>
      </c>
      <c r="G115" s="244"/>
      <c r="H115" s="247">
        <v>1.75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149</v>
      </c>
      <c r="AU115" s="253" t="s">
        <v>82</v>
      </c>
      <c r="AV115" s="14" t="s">
        <v>82</v>
      </c>
      <c r="AW115" s="14" t="s">
        <v>33</v>
      </c>
      <c r="AX115" s="14" t="s">
        <v>72</v>
      </c>
      <c r="AY115" s="253" t="s">
        <v>136</v>
      </c>
    </row>
    <row r="116" s="15" customFormat="1">
      <c r="A116" s="15"/>
      <c r="B116" s="254"/>
      <c r="C116" s="255"/>
      <c r="D116" s="226" t="s">
        <v>149</v>
      </c>
      <c r="E116" s="256" t="s">
        <v>19</v>
      </c>
      <c r="F116" s="257" t="s">
        <v>151</v>
      </c>
      <c r="G116" s="255"/>
      <c r="H116" s="258">
        <v>1.75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149</v>
      </c>
      <c r="AU116" s="264" t="s">
        <v>82</v>
      </c>
      <c r="AV116" s="15" t="s">
        <v>152</v>
      </c>
      <c r="AW116" s="15" t="s">
        <v>33</v>
      </c>
      <c r="AX116" s="15" t="s">
        <v>80</v>
      </c>
      <c r="AY116" s="264" t="s">
        <v>136</v>
      </c>
    </row>
    <row r="117" s="2" customFormat="1" ht="16.5" customHeight="1">
      <c r="A117" s="39"/>
      <c r="B117" s="40"/>
      <c r="C117" s="213" t="s">
        <v>158</v>
      </c>
      <c r="D117" s="213" t="s">
        <v>139</v>
      </c>
      <c r="E117" s="214" t="s">
        <v>248</v>
      </c>
      <c r="F117" s="215" t="s">
        <v>249</v>
      </c>
      <c r="G117" s="216" t="s">
        <v>243</v>
      </c>
      <c r="H117" s="217">
        <v>3.25</v>
      </c>
      <c r="I117" s="218"/>
      <c r="J117" s="219">
        <f>ROUND(I117*H117,2)</f>
        <v>0</v>
      </c>
      <c r="K117" s="215" t="s">
        <v>143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152</v>
      </c>
      <c r="AT117" s="224" t="s">
        <v>139</v>
      </c>
      <c r="AU117" s="224" t="s">
        <v>82</v>
      </c>
      <c r="AY117" s="18" t="s">
        <v>136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152</v>
      </c>
      <c r="BM117" s="224" t="s">
        <v>250</v>
      </c>
    </row>
    <row r="118" s="2" customFormat="1">
      <c r="A118" s="39"/>
      <c r="B118" s="40"/>
      <c r="C118" s="41"/>
      <c r="D118" s="226" t="s">
        <v>146</v>
      </c>
      <c r="E118" s="41"/>
      <c r="F118" s="227" t="s">
        <v>251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82</v>
      </c>
    </row>
    <row r="119" s="2" customFormat="1">
      <c r="A119" s="39"/>
      <c r="B119" s="40"/>
      <c r="C119" s="41"/>
      <c r="D119" s="231" t="s">
        <v>147</v>
      </c>
      <c r="E119" s="41"/>
      <c r="F119" s="232" t="s">
        <v>252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147</v>
      </c>
      <c r="AU119" s="18" t="s">
        <v>82</v>
      </c>
    </row>
    <row r="120" s="13" customFormat="1">
      <c r="A120" s="13"/>
      <c r="B120" s="233"/>
      <c r="C120" s="234"/>
      <c r="D120" s="226" t="s">
        <v>149</v>
      </c>
      <c r="E120" s="235" t="s">
        <v>19</v>
      </c>
      <c r="F120" s="236" t="s">
        <v>239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149</v>
      </c>
      <c r="AU120" s="242" t="s">
        <v>82</v>
      </c>
      <c r="AV120" s="13" t="s">
        <v>80</v>
      </c>
      <c r="AW120" s="13" t="s">
        <v>33</v>
      </c>
      <c r="AX120" s="13" t="s">
        <v>72</v>
      </c>
      <c r="AY120" s="242" t="s">
        <v>136</v>
      </c>
    </row>
    <row r="121" s="13" customFormat="1">
      <c r="A121" s="13"/>
      <c r="B121" s="233"/>
      <c r="C121" s="234"/>
      <c r="D121" s="226" t="s">
        <v>149</v>
      </c>
      <c r="E121" s="235" t="s">
        <v>19</v>
      </c>
      <c r="F121" s="236" t="s">
        <v>253</v>
      </c>
      <c r="G121" s="234"/>
      <c r="H121" s="235" t="s">
        <v>19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149</v>
      </c>
      <c r="AU121" s="242" t="s">
        <v>82</v>
      </c>
      <c r="AV121" s="13" t="s">
        <v>80</v>
      </c>
      <c r="AW121" s="13" t="s">
        <v>33</v>
      </c>
      <c r="AX121" s="13" t="s">
        <v>72</v>
      </c>
      <c r="AY121" s="242" t="s">
        <v>136</v>
      </c>
    </row>
    <row r="122" s="14" customFormat="1">
      <c r="A122" s="14"/>
      <c r="B122" s="243"/>
      <c r="C122" s="244"/>
      <c r="D122" s="226" t="s">
        <v>149</v>
      </c>
      <c r="E122" s="245" t="s">
        <v>19</v>
      </c>
      <c r="F122" s="246" t="s">
        <v>254</v>
      </c>
      <c r="G122" s="244"/>
      <c r="H122" s="247">
        <v>1.5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149</v>
      </c>
      <c r="AU122" s="253" t="s">
        <v>82</v>
      </c>
      <c r="AV122" s="14" t="s">
        <v>82</v>
      </c>
      <c r="AW122" s="14" t="s">
        <v>33</v>
      </c>
      <c r="AX122" s="14" t="s">
        <v>72</v>
      </c>
      <c r="AY122" s="253" t="s">
        <v>136</v>
      </c>
    </row>
    <row r="123" s="13" customFormat="1">
      <c r="A123" s="13"/>
      <c r="B123" s="233"/>
      <c r="C123" s="234"/>
      <c r="D123" s="226" t="s">
        <v>149</v>
      </c>
      <c r="E123" s="235" t="s">
        <v>19</v>
      </c>
      <c r="F123" s="236" t="s">
        <v>255</v>
      </c>
      <c r="G123" s="234"/>
      <c r="H123" s="235" t="s">
        <v>19</v>
      </c>
      <c r="I123" s="237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149</v>
      </c>
      <c r="AU123" s="242" t="s">
        <v>82</v>
      </c>
      <c r="AV123" s="13" t="s">
        <v>80</v>
      </c>
      <c r="AW123" s="13" t="s">
        <v>33</v>
      </c>
      <c r="AX123" s="13" t="s">
        <v>72</v>
      </c>
      <c r="AY123" s="242" t="s">
        <v>136</v>
      </c>
    </row>
    <row r="124" s="14" customFormat="1">
      <c r="A124" s="14"/>
      <c r="B124" s="243"/>
      <c r="C124" s="244"/>
      <c r="D124" s="226" t="s">
        <v>149</v>
      </c>
      <c r="E124" s="245" t="s">
        <v>19</v>
      </c>
      <c r="F124" s="246" t="s">
        <v>247</v>
      </c>
      <c r="G124" s="244"/>
      <c r="H124" s="247">
        <v>1.75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149</v>
      </c>
      <c r="AU124" s="253" t="s">
        <v>82</v>
      </c>
      <c r="AV124" s="14" t="s">
        <v>82</v>
      </c>
      <c r="AW124" s="14" t="s">
        <v>33</v>
      </c>
      <c r="AX124" s="14" t="s">
        <v>72</v>
      </c>
      <c r="AY124" s="253" t="s">
        <v>136</v>
      </c>
    </row>
    <row r="125" s="15" customFormat="1">
      <c r="A125" s="15"/>
      <c r="B125" s="254"/>
      <c r="C125" s="255"/>
      <c r="D125" s="226" t="s">
        <v>149</v>
      </c>
      <c r="E125" s="256" t="s">
        <v>19</v>
      </c>
      <c r="F125" s="257" t="s">
        <v>151</v>
      </c>
      <c r="G125" s="255"/>
      <c r="H125" s="258">
        <v>3.25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149</v>
      </c>
      <c r="AU125" s="264" t="s">
        <v>82</v>
      </c>
      <c r="AV125" s="15" t="s">
        <v>152</v>
      </c>
      <c r="AW125" s="15" t="s">
        <v>33</v>
      </c>
      <c r="AX125" s="15" t="s">
        <v>80</v>
      </c>
      <c r="AY125" s="264" t="s">
        <v>136</v>
      </c>
    </row>
    <row r="126" s="2" customFormat="1" ht="21.75" customHeight="1">
      <c r="A126" s="39"/>
      <c r="B126" s="40"/>
      <c r="C126" s="213" t="s">
        <v>152</v>
      </c>
      <c r="D126" s="213" t="s">
        <v>139</v>
      </c>
      <c r="E126" s="214" t="s">
        <v>256</v>
      </c>
      <c r="F126" s="215" t="s">
        <v>257</v>
      </c>
      <c r="G126" s="216" t="s">
        <v>258</v>
      </c>
      <c r="H126" s="217">
        <v>6.8250000000000002</v>
      </c>
      <c r="I126" s="218"/>
      <c r="J126" s="219">
        <f>ROUND(I126*H126,2)</f>
        <v>0</v>
      </c>
      <c r="K126" s="215" t="s">
        <v>143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152</v>
      </c>
      <c r="AT126" s="224" t="s">
        <v>139</v>
      </c>
      <c r="AU126" s="224" t="s">
        <v>82</v>
      </c>
      <c r="AY126" s="18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152</v>
      </c>
      <c r="BM126" s="224" t="s">
        <v>259</v>
      </c>
    </row>
    <row r="127" s="2" customFormat="1">
      <c r="A127" s="39"/>
      <c r="B127" s="40"/>
      <c r="C127" s="41"/>
      <c r="D127" s="226" t="s">
        <v>146</v>
      </c>
      <c r="E127" s="41"/>
      <c r="F127" s="227" t="s">
        <v>260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82</v>
      </c>
    </row>
    <row r="128" s="2" customFormat="1">
      <c r="A128" s="39"/>
      <c r="B128" s="40"/>
      <c r="C128" s="41"/>
      <c r="D128" s="231" t="s">
        <v>147</v>
      </c>
      <c r="E128" s="41"/>
      <c r="F128" s="232" t="s">
        <v>261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82</v>
      </c>
    </row>
    <row r="129" s="13" customFormat="1">
      <c r="A129" s="13"/>
      <c r="B129" s="233"/>
      <c r="C129" s="234"/>
      <c r="D129" s="226" t="s">
        <v>149</v>
      </c>
      <c r="E129" s="235" t="s">
        <v>19</v>
      </c>
      <c r="F129" s="236" t="s">
        <v>239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149</v>
      </c>
      <c r="AU129" s="242" t="s">
        <v>82</v>
      </c>
      <c r="AV129" s="13" t="s">
        <v>80</v>
      </c>
      <c r="AW129" s="13" t="s">
        <v>33</v>
      </c>
      <c r="AX129" s="13" t="s">
        <v>72</v>
      </c>
      <c r="AY129" s="242" t="s">
        <v>136</v>
      </c>
    </row>
    <row r="130" s="14" customFormat="1">
      <c r="A130" s="14"/>
      <c r="B130" s="243"/>
      <c r="C130" s="244"/>
      <c r="D130" s="226" t="s">
        <v>149</v>
      </c>
      <c r="E130" s="245" t="s">
        <v>19</v>
      </c>
      <c r="F130" s="246" t="s">
        <v>262</v>
      </c>
      <c r="G130" s="244"/>
      <c r="H130" s="247">
        <v>6.8250000000000002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149</v>
      </c>
      <c r="AU130" s="253" t="s">
        <v>82</v>
      </c>
      <c r="AV130" s="14" t="s">
        <v>82</v>
      </c>
      <c r="AW130" s="14" t="s">
        <v>33</v>
      </c>
      <c r="AX130" s="14" t="s">
        <v>72</v>
      </c>
      <c r="AY130" s="253" t="s">
        <v>136</v>
      </c>
    </row>
    <row r="131" s="15" customFormat="1">
      <c r="A131" s="15"/>
      <c r="B131" s="254"/>
      <c r="C131" s="255"/>
      <c r="D131" s="226" t="s">
        <v>149</v>
      </c>
      <c r="E131" s="256" t="s">
        <v>19</v>
      </c>
      <c r="F131" s="257" t="s">
        <v>151</v>
      </c>
      <c r="G131" s="255"/>
      <c r="H131" s="258">
        <v>6.8250000000000002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149</v>
      </c>
      <c r="AU131" s="264" t="s">
        <v>82</v>
      </c>
      <c r="AV131" s="15" t="s">
        <v>152</v>
      </c>
      <c r="AW131" s="15" t="s">
        <v>33</v>
      </c>
      <c r="AX131" s="15" t="s">
        <v>80</v>
      </c>
      <c r="AY131" s="264" t="s">
        <v>136</v>
      </c>
    </row>
    <row r="132" s="2" customFormat="1" ht="16.5" customHeight="1">
      <c r="A132" s="39"/>
      <c r="B132" s="40"/>
      <c r="C132" s="213" t="s">
        <v>135</v>
      </c>
      <c r="D132" s="213" t="s">
        <v>139</v>
      </c>
      <c r="E132" s="214" t="s">
        <v>263</v>
      </c>
      <c r="F132" s="215" t="s">
        <v>264</v>
      </c>
      <c r="G132" s="216" t="s">
        <v>243</v>
      </c>
      <c r="H132" s="217">
        <v>5</v>
      </c>
      <c r="I132" s="218"/>
      <c r="J132" s="219">
        <f>ROUND(I132*H132,2)</f>
        <v>0</v>
      </c>
      <c r="K132" s="215" t="s">
        <v>143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0.00069999999999999999</v>
      </c>
      <c r="R132" s="222">
        <f>Q132*H132</f>
        <v>0.0035000000000000001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152</v>
      </c>
      <c r="AT132" s="224" t="s">
        <v>139</v>
      </c>
      <c r="AU132" s="224" t="s">
        <v>82</v>
      </c>
      <c r="AY132" s="18" t="s">
        <v>136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152</v>
      </c>
      <c r="BM132" s="224" t="s">
        <v>265</v>
      </c>
    </row>
    <row r="133" s="2" customFormat="1">
      <c r="A133" s="39"/>
      <c r="B133" s="40"/>
      <c r="C133" s="41"/>
      <c r="D133" s="226" t="s">
        <v>146</v>
      </c>
      <c r="E133" s="41"/>
      <c r="F133" s="227" t="s">
        <v>266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82</v>
      </c>
    </row>
    <row r="134" s="2" customFormat="1">
      <c r="A134" s="39"/>
      <c r="B134" s="40"/>
      <c r="C134" s="41"/>
      <c r="D134" s="231" t="s">
        <v>147</v>
      </c>
      <c r="E134" s="41"/>
      <c r="F134" s="232" t="s">
        <v>267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147</v>
      </c>
      <c r="AU134" s="18" t="s">
        <v>82</v>
      </c>
    </row>
    <row r="135" s="13" customFormat="1">
      <c r="A135" s="13"/>
      <c r="B135" s="233"/>
      <c r="C135" s="234"/>
      <c r="D135" s="226" t="s">
        <v>149</v>
      </c>
      <c r="E135" s="235" t="s">
        <v>19</v>
      </c>
      <c r="F135" s="236" t="s">
        <v>239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149</v>
      </c>
      <c r="AU135" s="242" t="s">
        <v>82</v>
      </c>
      <c r="AV135" s="13" t="s">
        <v>80</v>
      </c>
      <c r="AW135" s="13" t="s">
        <v>33</v>
      </c>
      <c r="AX135" s="13" t="s">
        <v>72</v>
      </c>
      <c r="AY135" s="242" t="s">
        <v>136</v>
      </c>
    </row>
    <row r="136" s="14" customFormat="1">
      <c r="A136" s="14"/>
      <c r="B136" s="243"/>
      <c r="C136" s="244"/>
      <c r="D136" s="226" t="s">
        <v>149</v>
      </c>
      <c r="E136" s="245" t="s">
        <v>19</v>
      </c>
      <c r="F136" s="246" t="s">
        <v>268</v>
      </c>
      <c r="G136" s="244"/>
      <c r="H136" s="247">
        <v>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149</v>
      </c>
      <c r="AU136" s="253" t="s">
        <v>82</v>
      </c>
      <c r="AV136" s="14" t="s">
        <v>82</v>
      </c>
      <c r="AW136" s="14" t="s">
        <v>33</v>
      </c>
      <c r="AX136" s="14" t="s">
        <v>72</v>
      </c>
      <c r="AY136" s="253" t="s">
        <v>136</v>
      </c>
    </row>
    <row r="137" s="15" customFormat="1">
      <c r="A137" s="15"/>
      <c r="B137" s="254"/>
      <c r="C137" s="255"/>
      <c r="D137" s="226" t="s">
        <v>149</v>
      </c>
      <c r="E137" s="256" t="s">
        <v>19</v>
      </c>
      <c r="F137" s="257" t="s">
        <v>151</v>
      </c>
      <c r="G137" s="255"/>
      <c r="H137" s="258">
        <v>5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149</v>
      </c>
      <c r="AU137" s="264" t="s">
        <v>82</v>
      </c>
      <c r="AV137" s="15" t="s">
        <v>152</v>
      </c>
      <c r="AW137" s="15" t="s">
        <v>33</v>
      </c>
      <c r="AX137" s="15" t="s">
        <v>80</v>
      </c>
      <c r="AY137" s="264" t="s">
        <v>136</v>
      </c>
    </row>
    <row r="138" s="2" customFormat="1" ht="16.5" customHeight="1">
      <c r="A138" s="39"/>
      <c r="B138" s="40"/>
      <c r="C138" s="213" t="s">
        <v>174</v>
      </c>
      <c r="D138" s="213" t="s">
        <v>139</v>
      </c>
      <c r="E138" s="214" t="s">
        <v>269</v>
      </c>
      <c r="F138" s="215" t="s">
        <v>270</v>
      </c>
      <c r="G138" s="216" t="s">
        <v>243</v>
      </c>
      <c r="H138" s="217">
        <v>5</v>
      </c>
      <c r="I138" s="218"/>
      <c r="J138" s="219">
        <f>ROUND(I138*H138,2)</f>
        <v>0</v>
      </c>
      <c r="K138" s="215" t="s">
        <v>143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152</v>
      </c>
      <c r="AT138" s="224" t="s">
        <v>139</v>
      </c>
      <c r="AU138" s="224" t="s">
        <v>82</v>
      </c>
      <c r="AY138" s="18" t="s">
        <v>136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152</v>
      </c>
      <c r="BM138" s="224" t="s">
        <v>271</v>
      </c>
    </row>
    <row r="139" s="2" customFormat="1">
      <c r="A139" s="39"/>
      <c r="B139" s="40"/>
      <c r="C139" s="41"/>
      <c r="D139" s="226" t="s">
        <v>146</v>
      </c>
      <c r="E139" s="41"/>
      <c r="F139" s="227" t="s">
        <v>272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82</v>
      </c>
    </row>
    <row r="140" s="2" customFormat="1">
      <c r="A140" s="39"/>
      <c r="B140" s="40"/>
      <c r="C140" s="41"/>
      <c r="D140" s="231" t="s">
        <v>147</v>
      </c>
      <c r="E140" s="41"/>
      <c r="F140" s="232" t="s">
        <v>273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147</v>
      </c>
      <c r="AU140" s="18" t="s">
        <v>82</v>
      </c>
    </row>
    <row r="141" s="2" customFormat="1" ht="21.75" customHeight="1">
      <c r="A141" s="39"/>
      <c r="B141" s="40"/>
      <c r="C141" s="213" t="s">
        <v>182</v>
      </c>
      <c r="D141" s="213" t="s">
        <v>139</v>
      </c>
      <c r="E141" s="214" t="s">
        <v>274</v>
      </c>
      <c r="F141" s="215" t="s">
        <v>275</v>
      </c>
      <c r="G141" s="216" t="s">
        <v>258</v>
      </c>
      <c r="H141" s="217">
        <v>9.798</v>
      </c>
      <c r="I141" s="218"/>
      <c r="J141" s="219">
        <f>ROUND(I141*H141,2)</f>
        <v>0</v>
      </c>
      <c r="K141" s="215" t="s">
        <v>143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152</v>
      </c>
      <c r="AT141" s="224" t="s">
        <v>139</v>
      </c>
      <c r="AU141" s="224" t="s">
        <v>82</v>
      </c>
      <c r="AY141" s="18" t="s">
        <v>136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80</v>
      </c>
      <c r="BK141" s="225">
        <f>ROUND(I141*H141,2)</f>
        <v>0</v>
      </c>
      <c r="BL141" s="18" t="s">
        <v>152</v>
      </c>
      <c r="BM141" s="224" t="s">
        <v>276</v>
      </c>
    </row>
    <row r="142" s="2" customFormat="1">
      <c r="A142" s="39"/>
      <c r="B142" s="40"/>
      <c r="C142" s="41"/>
      <c r="D142" s="226" t="s">
        <v>146</v>
      </c>
      <c r="E142" s="41"/>
      <c r="F142" s="227" t="s">
        <v>277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82</v>
      </c>
    </row>
    <row r="143" s="2" customFormat="1">
      <c r="A143" s="39"/>
      <c r="B143" s="40"/>
      <c r="C143" s="41"/>
      <c r="D143" s="231" t="s">
        <v>147</v>
      </c>
      <c r="E143" s="41"/>
      <c r="F143" s="232" t="s">
        <v>278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147</v>
      </c>
      <c r="AU143" s="18" t="s">
        <v>82</v>
      </c>
    </row>
    <row r="144" s="13" customFormat="1">
      <c r="A144" s="13"/>
      <c r="B144" s="233"/>
      <c r="C144" s="234"/>
      <c r="D144" s="226" t="s">
        <v>149</v>
      </c>
      <c r="E144" s="235" t="s">
        <v>19</v>
      </c>
      <c r="F144" s="236" t="s">
        <v>279</v>
      </c>
      <c r="G144" s="234"/>
      <c r="H144" s="235" t="s">
        <v>19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149</v>
      </c>
      <c r="AU144" s="242" t="s">
        <v>82</v>
      </c>
      <c r="AV144" s="13" t="s">
        <v>80</v>
      </c>
      <c r="AW144" s="13" t="s">
        <v>33</v>
      </c>
      <c r="AX144" s="13" t="s">
        <v>72</v>
      </c>
      <c r="AY144" s="242" t="s">
        <v>136</v>
      </c>
    </row>
    <row r="145" s="14" customFormat="1">
      <c r="A145" s="14"/>
      <c r="B145" s="243"/>
      <c r="C145" s="244"/>
      <c r="D145" s="226" t="s">
        <v>149</v>
      </c>
      <c r="E145" s="245" t="s">
        <v>19</v>
      </c>
      <c r="F145" s="246" t="s">
        <v>280</v>
      </c>
      <c r="G145" s="244"/>
      <c r="H145" s="247">
        <v>9.798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149</v>
      </c>
      <c r="AU145" s="253" t="s">
        <v>82</v>
      </c>
      <c r="AV145" s="14" t="s">
        <v>82</v>
      </c>
      <c r="AW145" s="14" t="s">
        <v>33</v>
      </c>
      <c r="AX145" s="14" t="s">
        <v>72</v>
      </c>
      <c r="AY145" s="253" t="s">
        <v>136</v>
      </c>
    </row>
    <row r="146" s="15" customFormat="1">
      <c r="A146" s="15"/>
      <c r="B146" s="254"/>
      <c r="C146" s="255"/>
      <c r="D146" s="226" t="s">
        <v>149</v>
      </c>
      <c r="E146" s="256" t="s">
        <v>19</v>
      </c>
      <c r="F146" s="257" t="s">
        <v>151</v>
      </c>
      <c r="G146" s="255"/>
      <c r="H146" s="258">
        <v>9.798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149</v>
      </c>
      <c r="AU146" s="264" t="s">
        <v>82</v>
      </c>
      <c r="AV146" s="15" t="s">
        <v>152</v>
      </c>
      <c r="AW146" s="15" t="s">
        <v>33</v>
      </c>
      <c r="AX146" s="15" t="s">
        <v>80</v>
      </c>
      <c r="AY146" s="264" t="s">
        <v>136</v>
      </c>
    </row>
    <row r="147" s="2" customFormat="1" ht="24.15" customHeight="1">
      <c r="A147" s="39"/>
      <c r="B147" s="40"/>
      <c r="C147" s="213" t="s">
        <v>189</v>
      </c>
      <c r="D147" s="213" t="s">
        <v>139</v>
      </c>
      <c r="E147" s="214" t="s">
        <v>281</v>
      </c>
      <c r="F147" s="215" t="s">
        <v>282</v>
      </c>
      <c r="G147" s="216" t="s">
        <v>258</v>
      </c>
      <c r="H147" s="217">
        <v>9.798</v>
      </c>
      <c r="I147" s="218"/>
      <c r="J147" s="219">
        <f>ROUND(I147*H147,2)</f>
        <v>0</v>
      </c>
      <c r="K147" s="215" t="s">
        <v>143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152</v>
      </c>
      <c r="AT147" s="224" t="s">
        <v>139</v>
      </c>
      <c r="AU147" s="224" t="s">
        <v>82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152</v>
      </c>
      <c r="BM147" s="224" t="s">
        <v>283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284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82</v>
      </c>
    </row>
    <row r="149" s="2" customFormat="1">
      <c r="A149" s="39"/>
      <c r="B149" s="40"/>
      <c r="C149" s="41"/>
      <c r="D149" s="231" t="s">
        <v>147</v>
      </c>
      <c r="E149" s="41"/>
      <c r="F149" s="232" t="s">
        <v>285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147</v>
      </c>
      <c r="AU149" s="18" t="s">
        <v>82</v>
      </c>
    </row>
    <row r="150" s="2" customFormat="1" ht="21.75" customHeight="1">
      <c r="A150" s="39"/>
      <c r="B150" s="40"/>
      <c r="C150" s="213" t="s">
        <v>194</v>
      </c>
      <c r="D150" s="213" t="s">
        <v>139</v>
      </c>
      <c r="E150" s="214" t="s">
        <v>286</v>
      </c>
      <c r="F150" s="215" t="s">
        <v>287</v>
      </c>
      <c r="G150" s="216" t="s">
        <v>258</v>
      </c>
      <c r="H150" s="217">
        <v>3.8519999999999999</v>
      </c>
      <c r="I150" s="218"/>
      <c r="J150" s="219">
        <f>ROUND(I150*H150,2)</f>
        <v>0</v>
      </c>
      <c r="K150" s="215" t="s">
        <v>143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152</v>
      </c>
      <c r="AT150" s="224" t="s">
        <v>139</v>
      </c>
      <c r="AU150" s="224" t="s">
        <v>82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152</v>
      </c>
      <c r="BM150" s="224" t="s">
        <v>288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289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82</v>
      </c>
    </row>
    <row r="152" s="2" customFormat="1">
      <c r="A152" s="39"/>
      <c r="B152" s="40"/>
      <c r="C152" s="41"/>
      <c r="D152" s="231" t="s">
        <v>147</v>
      </c>
      <c r="E152" s="41"/>
      <c r="F152" s="232" t="s">
        <v>290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147</v>
      </c>
      <c r="AU152" s="18" t="s">
        <v>82</v>
      </c>
    </row>
    <row r="153" s="13" customFormat="1">
      <c r="A153" s="13"/>
      <c r="B153" s="233"/>
      <c r="C153" s="234"/>
      <c r="D153" s="226" t="s">
        <v>149</v>
      </c>
      <c r="E153" s="235" t="s">
        <v>19</v>
      </c>
      <c r="F153" s="236" t="s">
        <v>291</v>
      </c>
      <c r="G153" s="234"/>
      <c r="H153" s="235" t="s">
        <v>19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149</v>
      </c>
      <c r="AU153" s="242" t="s">
        <v>82</v>
      </c>
      <c r="AV153" s="13" t="s">
        <v>80</v>
      </c>
      <c r="AW153" s="13" t="s">
        <v>33</v>
      </c>
      <c r="AX153" s="13" t="s">
        <v>72</v>
      </c>
      <c r="AY153" s="242" t="s">
        <v>136</v>
      </c>
    </row>
    <row r="154" s="14" customFormat="1">
      <c r="A154" s="14"/>
      <c r="B154" s="243"/>
      <c r="C154" s="244"/>
      <c r="D154" s="226" t="s">
        <v>149</v>
      </c>
      <c r="E154" s="245" t="s">
        <v>19</v>
      </c>
      <c r="F154" s="246" t="s">
        <v>292</v>
      </c>
      <c r="G154" s="244"/>
      <c r="H154" s="247">
        <v>3.8519999999999999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149</v>
      </c>
      <c r="AU154" s="253" t="s">
        <v>82</v>
      </c>
      <c r="AV154" s="14" t="s">
        <v>82</v>
      </c>
      <c r="AW154" s="14" t="s">
        <v>33</v>
      </c>
      <c r="AX154" s="14" t="s">
        <v>72</v>
      </c>
      <c r="AY154" s="253" t="s">
        <v>136</v>
      </c>
    </row>
    <row r="155" s="15" customFormat="1">
      <c r="A155" s="15"/>
      <c r="B155" s="254"/>
      <c r="C155" s="255"/>
      <c r="D155" s="226" t="s">
        <v>149</v>
      </c>
      <c r="E155" s="256" t="s">
        <v>19</v>
      </c>
      <c r="F155" s="257" t="s">
        <v>151</v>
      </c>
      <c r="G155" s="255"/>
      <c r="H155" s="258">
        <v>3.8519999999999999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149</v>
      </c>
      <c r="AU155" s="264" t="s">
        <v>82</v>
      </c>
      <c r="AV155" s="15" t="s">
        <v>152</v>
      </c>
      <c r="AW155" s="15" t="s">
        <v>33</v>
      </c>
      <c r="AX155" s="15" t="s">
        <v>80</v>
      </c>
      <c r="AY155" s="264" t="s">
        <v>136</v>
      </c>
    </row>
    <row r="156" s="2" customFormat="1" ht="24.15" customHeight="1">
      <c r="A156" s="39"/>
      <c r="B156" s="40"/>
      <c r="C156" s="213" t="s">
        <v>201</v>
      </c>
      <c r="D156" s="213" t="s">
        <v>139</v>
      </c>
      <c r="E156" s="214" t="s">
        <v>293</v>
      </c>
      <c r="F156" s="215" t="s">
        <v>294</v>
      </c>
      <c r="G156" s="216" t="s">
        <v>258</v>
      </c>
      <c r="H156" s="217">
        <v>38.520000000000003</v>
      </c>
      <c r="I156" s="218"/>
      <c r="J156" s="219">
        <f>ROUND(I156*H156,2)</f>
        <v>0</v>
      </c>
      <c r="K156" s="215" t="s">
        <v>143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152</v>
      </c>
      <c r="AT156" s="224" t="s">
        <v>139</v>
      </c>
      <c r="AU156" s="224" t="s">
        <v>82</v>
      </c>
      <c r="AY156" s="18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80</v>
      </c>
      <c r="BK156" s="225">
        <f>ROUND(I156*H156,2)</f>
        <v>0</v>
      </c>
      <c r="BL156" s="18" t="s">
        <v>152</v>
      </c>
      <c r="BM156" s="224" t="s">
        <v>295</v>
      </c>
    </row>
    <row r="157" s="2" customFormat="1">
      <c r="A157" s="39"/>
      <c r="B157" s="40"/>
      <c r="C157" s="41"/>
      <c r="D157" s="226" t="s">
        <v>146</v>
      </c>
      <c r="E157" s="41"/>
      <c r="F157" s="227" t="s">
        <v>296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82</v>
      </c>
    </row>
    <row r="158" s="2" customFormat="1">
      <c r="A158" s="39"/>
      <c r="B158" s="40"/>
      <c r="C158" s="41"/>
      <c r="D158" s="231" t="s">
        <v>147</v>
      </c>
      <c r="E158" s="41"/>
      <c r="F158" s="232" t="s">
        <v>297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147</v>
      </c>
      <c r="AU158" s="18" t="s">
        <v>82</v>
      </c>
    </row>
    <row r="159" s="14" customFormat="1">
      <c r="A159" s="14"/>
      <c r="B159" s="243"/>
      <c r="C159" s="244"/>
      <c r="D159" s="226" t="s">
        <v>149</v>
      </c>
      <c r="E159" s="245" t="s">
        <v>19</v>
      </c>
      <c r="F159" s="246" t="s">
        <v>298</v>
      </c>
      <c r="G159" s="244"/>
      <c r="H159" s="247">
        <v>38.520000000000003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149</v>
      </c>
      <c r="AU159" s="253" t="s">
        <v>82</v>
      </c>
      <c r="AV159" s="14" t="s">
        <v>82</v>
      </c>
      <c r="AW159" s="14" t="s">
        <v>33</v>
      </c>
      <c r="AX159" s="14" t="s">
        <v>72</v>
      </c>
      <c r="AY159" s="253" t="s">
        <v>136</v>
      </c>
    </row>
    <row r="160" s="15" customFormat="1">
      <c r="A160" s="15"/>
      <c r="B160" s="254"/>
      <c r="C160" s="255"/>
      <c r="D160" s="226" t="s">
        <v>149</v>
      </c>
      <c r="E160" s="256" t="s">
        <v>19</v>
      </c>
      <c r="F160" s="257" t="s">
        <v>151</v>
      </c>
      <c r="G160" s="255"/>
      <c r="H160" s="258">
        <v>38.520000000000003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149</v>
      </c>
      <c r="AU160" s="264" t="s">
        <v>82</v>
      </c>
      <c r="AV160" s="15" t="s">
        <v>152</v>
      </c>
      <c r="AW160" s="15" t="s">
        <v>33</v>
      </c>
      <c r="AX160" s="15" t="s">
        <v>80</v>
      </c>
      <c r="AY160" s="264" t="s">
        <v>136</v>
      </c>
    </row>
    <row r="161" s="2" customFormat="1" ht="16.5" customHeight="1">
      <c r="A161" s="39"/>
      <c r="B161" s="40"/>
      <c r="C161" s="213" t="s">
        <v>299</v>
      </c>
      <c r="D161" s="213" t="s">
        <v>139</v>
      </c>
      <c r="E161" s="214" t="s">
        <v>300</v>
      </c>
      <c r="F161" s="215" t="s">
        <v>301</v>
      </c>
      <c r="G161" s="216" t="s">
        <v>258</v>
      </c>
      <c r="H161" s="217">
        <v>2.9729999999999999</v>
      </c>
      <c r="I161" s="218"/>
      <c r="J161" s="219">
        <f>ROUND(I161*H161,2)</f>
        <v>0</v>
      </c>
      <c r="K161" s="215" t="s">
        <v>143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152</v>
      </c>
      <c r="AT161" s="224" t="s">
        <v>139</v>
      </c>
      <c r="AU161" s="224" t="s">
        <v>82</v>
      </c>
      <c r="AY161" s="18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152</v>
      </c>
      <c r="BM161" s="224" t="s">
        <v>302</v>
      </c>
    </row>
    <row r="162" s="2" customFormat="1">
      <c r="A162" s="39"/>
      <c r="B162" s="40"/>
      <c r="C162" s="41"/>
      <c r="D162" s="226" t="s">
        <v>146</v>
      </c>
      <c r="E162" s="41"/>
      <c r="F162" s="227" t="s">
        <v>303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82</v>
      </c>
    </row>
    <row r="163" s="2" customFormat="1">
      <c r="A163" s="39"/>
      <c r="B163" s="40"/>
      <c r="C163" s="41"/>
      <c r="D163" s="231" t="s">
        <v>147</v>
      </c>
      <c r="E163" s="41"/>
      <c r="F163" s="232" t="s">
        <v>304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147</v>
      </c>
      <c r="AU163" s="18" t="s">
        <v>82</v>
      </c>
    </row>
    <row r="164" s="2" customFormat="1" ht="16.5" customHeight="1">
      <c r="A164" s="39"/>
      <c r="B164" s="40"/>
      <c r="C164" s="213" t="s">
        <v>305</v>
      </c>
      <c r="D164" s="213" t="s">
        <v>139</v>
      </c>
      <c r="E164" s="214" t="s">
        <v>306</v>
      </c>
      <c r="F164" s="215" t="s">
        <v>307</v>
      </c>
      <c r="G164" s="216" t="s">
        <v>258</v>
      </c>
      <c r="H164" s="217">
        <v>3.8519999999999999</v>
      </c>
      <c r="I164" s="218"/>
      <c r="J164" s="219">
        <f>ROUND(I164*H164,2)</f>
        <v>0</v>
      </c>
      <c r="K164" s="215" t="s">
        <v>143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152</v>
      </c>
      <c r="AT164" s="224" t="s">
        <v>139</v>
      </c>
      <c r="AU164" s="224" t="s">
        <v>82</v>
      </c>
      <c r="AY164" s="18" t="s">
        <v>136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152</v>
      </c>
      <c r="BM164" s="224" t="s">
        <v>308</v>
      </c>
    </row>
    <row r="165" s="2" customFormat="1">
      <c r="A165" s="39"/>
      <c r="B165" s="40"/>
      <c r="C165" s="41"/>
      <c r="D165" s="226" t="s">
        <v>146</v>
      </c>
      <c r="E165" s="41"/>
      <c r="F165" s="227" t="s">
        <v>309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82</v>
      </c>
    </row>
    <row r="166" s="2" customFormat="1">
      <c r="A166" s="39"/>
      <c r="B166" s="40"/>
      <c r="C166" s="41"/>
      <c r="D166" s="231" t="s">
        <v>147</v>
      </c>
      <c r="E166" s="41"/>
      <c r="F166" s="232" t="s">
        <v>310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147</v>
      </c>
      <c r="AU166" s="18" t="s">
        <v>82</v>
      </c>
    </row>
    <row r="167" s="2" customFormat="1" ht="16.5" customHeight="1">
      <c r="A167" s="39"/>
      <c r="B167" s="40"/>
      <c r="C167" s="213" t="s">
        <v>311</v>
      </c>
      <c r="D167" s="213" t="s">
        <v>139</v>
      </c>
      <c r="E167" s="214" t="s">
        <v>312</v>
      </c>
      <c r="F167" s="215" t="s">
        <v>313</v>
      </c>
      <c r="G167" s="216" t="s">
        <v>314</v>
      </c>
      <c r="H167" s="217">
        <v>6.548</v>
      </c>
      <c r="I167" s="218"/>
      <c r="J167" s="219">
        <f>ROUND(I167*H167,2)</f>
        <v>0</v>
      </c>
      <c r="K167" s="215" t="s">
        <v>143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152</v>
      </c>
      <c r="AT167" s="224" t="s">
        <v>139</v>
      </c>
      <c r="AU167" s="224" t="s">
        <v>82</v>
      </c>
      <c r="AY167" s="18" t="s">
        <v>136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152</v>
      </c>
      <c r="BM167" s="224" t="s">
        <v>315</v>
      </c>
    </row>
    <row r="168" s="2" customFormat="1">
      <c r="A168" s="39"/>
      <c r="B168" s="40"/>
      <c r="C168" s="41"/>
      <c r="D168" s="226" t="s">
        <v>146</v>
      </c>
      <c r="E168" s="41"/>
      <c r="F168" s="227" t="s">
        <v>316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82</v>
      </c>
    </row>
    <row r="169" s="2" customFormat="1">
      <c r="A169" s="39"/>
      <c r="B169" s="40"/>
      <c r="C169" s="41"/>
      <c r="D169" s="231" t="s">
        <v>147</v>
      </c>
      <c r="E169" s="41"/>
      <c r="F169" s="232" t="s">
        <v>317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147</v>
      </c>
      <c r="AU169" s="18" t="s">
        <v>82</v>
      </c>
    </row>
    <row r="170" s="14" customFormat="1">
      <c r="A170" s="14"/>
      <c r="B170" s="243"/>
      <c r="C170" s="244"/>
      <c r="D170" s="226" t="s">
        <v>149</v>
      </c>
      <c r="E170" s="245" t="s">
        <v>19</v>
      </c>
      <c r="F170" s="246" t="s">
        <v>318</v>
      </c>
      <c r="G170" s="244"/>
      <c r="H170" s="247">
        <v>6.548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149</v>
      </c>
      <c r="AU170" s="253" t="s">
        <v>82</v>
      </c>
      <c r="AV170" s="14" t="s">
        <v>82</v>
      </c>
      <c r="AW170" s="14" t="s">
        <v>33</v>
      </c>
      <c r="AX170" s="14" t="s">
        <v>72</v>
      </c>
      <c r="AY170" s="253" t="s">
        <v>136</v>
      </c>
    </row>
    <row r="171" s="15" customFormat="1">
      <c r="A171" s="15"/>
      <c r="B171" s="254"/>
      <c r="C171" s="255"/>
      <c r="D171" s="226" t="s">
        <v>149</v>
      </c>
      <c r="E171" s="256" t="s">
        <v>19</v>
      </c>
      <c r="F171" s="257" t="s">
        <v>151</v>
      </c>
      <c r="G171" s="255"/>
      <c r="H171" s="258">
        <v>6.548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149</v>
      </c>
      <c r="AU171" s="264" t="s">
        <v>82</v>
      </c>
      <c r="AV171" s="15" t="s">
        <v>152</v>
      </c>
      <c r="AW171" s="15" t="s">
        <v>33</v>
      </c>
      <c r="AX171" s="15" t="s">
        <v>80</v>
      </c>
      <c r="AY171" s="264" t="s">
        <v>136</v>
      </c>
    </row>
    <row r="172" s="2" customFormat="1" ht="16.5" customHeight="1">
      <c r="A172" s="39"/>
      <c r="B172" s="40"/>
      <c r="C172" s="213" t="s">
        <v>319</v>
      </c>
      <c r="D172" s="213" t="s">
        <v>139</v>
      </c>
      <c r="E172" s="214" t="s">
        <v>320</v>
      </c>
      <c r="F172" s="215" t="s">
        <v>321</v>
      </c>
      <c r="G172" s="216" t="s">
        <v>258</v>
      </c>
      <c r="H172" s="217">
        <v>2.9729999999999999</v>
      </c>
      <c r="I172" s="218"/>
      <c r="J172" s="219">
        <f>ROUND(I172*H172,2)</f>
        <v>0</v>
      </c>
      <c r="K172" s="215" t="s">
        <v>143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152</v>
      </c>
      <c r="AT172" s="224" t="s">
        <v>139</v>
      </c>
      <c r="AU172" s="224" t="s">
        <v>82</v>
      </c>
      <c r="AY172" s="18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152</v>
      </c>
      <c r="BM172" s="224" t="s">
        <v>322</v>
      </c>
    </row>
    <row r="173" s="2" customFormat="1">
      <c r="A173" s="39"/>
      <c r="B173" s="40"/>
      <c r="C173" s="41"/>
      <c r="D173" s="226" t="s">
        <v>146</v>
      </c>
      <c r="E173" s="41"/>
      <c r="F173" s="227" t="s">
        <v>323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82</v>
      </c>
    </row>
    <row r="174" s="2" customFormat="1">
      <c r="A174" s="39"/>
      <c r="B174" s="40"/>
      <c r="C174" s="41"/>
      <c r="D174" s="231" t="s">
        <v>147</v>
      </c>
      <c r="E174" s="41"/>
      <c r="F174" s="232" t="s">
        <v>324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147</v>
      </c>
      <c r="AU174" s="18" t="s">
        <v>82</v>
      </c>
    </row>
    <row r="175" s="13" customFormat="1">
      <c r="A175" s="13"/>
      <c r="B175" s="233"/>
      <c r="C175" s="234"/>
      <c r="D175" s="226" t="s">
        <v>149</v>
      </c>
      <c r="E175" s="235" t="s">
        <v>19</v>
      </c>
      <c r="F175" s="236" t="s">
        <v>325</v>
      </c>
      <c r="G175" s="234"/>
      <c r="H175" s="235" t="s">
        <v>19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149</v>
      </c>
      <c r="AU175" s="242" t="s">
        <v>82</v>
      </c>
      <c r="AV175" s="13" t="s">
        <v>80</v>
      </c>
      <c r="AW175" s="13" t="s">
        <v>33</v>
      </c>
      <c r="AX175" s="13" t="s">
        <v>72</v>
      </c>
      <c r="AY175" s="242" t="s">
        <v>136</v>
      </c>
    </row>
    <row r="176" s="13" customFormat="1">
      <c r="A176" s="13"/>
      <c r="B176" s="233"/>
      <c r="C176" s="234"/>
      <c r="D176" s="226" t="s">
        <v>149</v>
      </c>
      <c r="E176" s="235" t="s">
        <v>19</v>
      </c>
      <c r="F176" s="236" t="s">
        <v>326</v>
      </c>
      <c r="G176" s="234"/>
      <c r="H176" s="235" t="s">
        <v>19</v>
      </c>
      <c r="I176" s="237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149</v>
      </c>
      <c r="AU176" s="242" t="s">
        <v>82</v>
      </c>
      <c r="AV176" s="13" t="s">
        <v>80</v>
      </c>
      <c r="AW176" s="13" t="s">
        <v>33</v>
      </c>
      <c r="AX176" s="13" t="s">
        <v>72</v>
      </c>
      <c r="AY176" s="242" t="s">
        <v>136</v>
      </c>
    </row>
    <row r="177" s="14" customFormat="1">
      <c r="A177" s="14"/>
      <c r="B177" s="243"/>
      <c r="C177" s="244"/>
      <c r="D177" s="226" t="s">
        <v>149</v>
      </c>
      <c r="E177" s="245" t="s">
        <v>19</v>
      </c>
      <c r="F177" s="246" t="s">
        <v>327</v>
      </c>
      <c r="G177" s="244"/>
      <c r="H177" s="247">
        <v>2.9729999999999999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149</v>
      </c>
      <c r="AU177" s="253" t="s">
        <v>82</v>
      </c>
      <c r="AV177" s="14" t="s">
        <v>82</v>
      </c>
      <c r="AW177" s="14" t="s">
        <v>33</v>
      </c>
      <c r="AX177" s="14" t="s">
        <v>72</v>
      </c>
      <c r="AY177" s="253" t="s">
        <v>136</v>
      </c>
    </row>
    <row r="178" s="15" customFormat="1">
      <c r="A178" s="15"/>
      <c r="B178" s="254"/>
      <c r="C178" s="255"/>
      <c r="D178" s="226" t="s">
        <v>149</v>
      </c>
      <c r="E178" s="256" t="s">
        <v>19</v>
      </c>
      <c r="F178" s="257" t="s">
        <v>151</v>
      </c>
      <c r="G178" s="255"/>
      <c r="H178" s="258">
        <v>2.9729999999999999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149</v>
      </c>
      <c r="AU178" s="264" t="s">
        <v>82</v>
      </c>
      <c r="AV178" s="15" t="s">
        <v>152</v>
      </c>
      <c r="AW178" s="15" t="s">
        <v>33</v>
      </c>
      <c r="AX178" s="15" t="s">
        <v>80</v>
      </c>
      <c r="AY178" s="264" t="s">
        <v>136</v>
      </c>
    </row>
    <row r="179" s="2" customFormat="1" ht="16.5" customHeight="1">
      <c r="A179" s="39"/>
      <c r="B179" s="40"/>
      <c r="C179" s="213" t="s">
        <v>8</v>
      </c>
      <c r="D179" s="213" t="s">
        <v>139</v>
      </c>
      <c r="E179" s="214" t="s">
        <v>328</v>
      </c>
      <c r="F179" s="215" t="s">
        <v>329</v>
      </c>
      <c r="G179" s="216" t="s">
        <v>243</v>
      </c>
      <c r="H179" s="217">
        <v>1.5</v>
      </c>
      <c r="I179" s="218"/>
      <c r="J179" s="219">
        <f>ROUND(I179*H179,2)</f>
        <v>0</v>
      </c>
      <c r="K179" s="215" t="s">
        <v>143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152</v>
      </c>
      <c r="AT179" s="224" t="s">
        <v>139</v>
      </c>
      <c r="AU179" s="224" t="s">
        <v>82</v>
      </c>
      <c r="AY179" s="18" t="s">
        <v>136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152</v>
      </c>
      <c r="BM179" s="224" t="s">
        <v>330</v>
      </c>
    </row>
    <row r="180" s="2" customFormat="1">
      <c r="A180" s="39"/>
      <c r="B180" s="40"/>
      <c r="C180" s="41"/>
      <c r="D180" s="226" t="s">
        <v>146</v>
      </c>
      <c r="E180" s="41"/>
      <c r="F180" s="227" t="s">
        <v>331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82</v>
      </c>
    </row>
    <row r="181" s="2" customFormat="1">
      <c r="A181" s="39"/>
      <c r="B181" s="40"/>
      <c r="C181" s="41"/>
      <c r="D181" s="231" t="s">
        <v>147</v>
      </c>
      <c r="E181" s="41"/>
      <c r="F181" s="232" t="s">
        <v>332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147</v>
      </c>
      <c r="AU181" s="18" t="s">
        <v>82</v>
      </c>
    </row>
    <row r="182" s="13" customFormat="1">
      <c r="A182" s="13"/>
      <c r="B182" s="233"/>
      <c r="C182" s="234"/>
      <c r="D182" s="226" t="s">
        <v>149</v>
      </c>
      <c r="E182" s="235" t="s">
        <v>19</v>
      </c>
      <c r="F182" s="236" t="s">
        <v>325</v>
      </c>
      <c r="G182" s="234"/>
      <c r="H182" s="235" t="s">
        <v>19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149</v>
      </c>
      <c r="AU182" s="242" t="s">
        <v>82</v>
      </c>
      <c r="AV182" s="13" t="s">
        <v>80</v>
      </c>
      <c r="AW182" s="13" t="s">
        <v>33</v>
      </c>
      <c r="AX182" s="13" t="s">
        <v>72</v>
      </c>
      <c r="AY182" s="242" t="s">
        <v>136</v>
      </c>
    </row>
    <row r="183" s="13" customFormat="1">
      <c r="A183" s="13"/>
      <c r="B183" s="233"/>
      <c r="C183" s="234"/>
      <c r="D183" s="226" t="s">
        <v>149</v>
      </c>
      <c r="E183" s="235" t="s">
        <v>19</v>
      </c>
      <c r="F183" s="236" t="s">
        <v>333</v>
      </c>
      <c r="G183" s="234"/>
      <c r="H183" s="235" t="s">
        <v>19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149</v>
      </c>
      <c r="AU183" s="242" t="s">
        <v>82</v>
      </c>
      <c r="AV183" s="13" t="s">
        <v>80</v>
      </c>
      <c r="AW183" s="13" t="s">
        <v>33</v>
      </c>
      <c r="AX183" s="13" t="s">
        <v>72</v>
      </c>
      <c r="AY183" s="242" t="s">
        <v>136</v>
      </c>
    </row>
    <row r="184" s="14" customFormat="1">
      <c r="A184" s="14"/>
      <c r="B184" s="243"/>
      <c r="C184" s="244"/>
      <c r="D184" s="226" t="s">
        <v>149</v>
      </c>
      <c r="E184" s="245" t="s">
        <v>19</v>
      </c>
      <c r="F184" s="246" t="s">
        <v>254</v>
      </c>
      <c r="G184" s="244"/>
      <c r="H184" s="247">
        <v>1.5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149</v>
      </c>
      <c r="AU184" s="253" t="s">
        <v>82</v>
      </c>
      <c r="AV184" s="14" t="s">
        <v>82</v>
      </c>
      <c r="AW184" s="14" t="s">
        <v>33</v>
      </c>
      <c r="AX184" s="14" t="s">
        <v>72</v>
      </c>
      <c r="AY184" s="253" t="s">
        <v>136</v>
      </c>
    </row>
    <row r="185" s="15" customFormat="1">
      <c r="A185" s="15"/>
      <c r="B185" s="254"/>
      <c r="C185" s="255"/>
      <c r="D185" s="226" t="s">
        <v>149</v>
      </c>
      <c r="E185" s="256" t="s">
        <v>19</v>
      </c>
      <c r="F185" s="257" t="s">
        <v>151</v>
      </c>
      <c r="G185" s="255"/>
      <c r="H185" s="258">
        <v>1.5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149</v>
      </c>
      <c r="AU185" s="264" t="s">
        <v>82</v>
      </c>
      <c r="AV185" s="15" t="s">
        <v>152</v>
      </c>
      <c r="AW185" s="15" t="s">
        <v>33</v>
      </c>
      <c r="AX185" s="15" t="s">
        <v>80</v>
      </c>
      <c r="AY185" s="264" t="s">
        <v>136</v>
      </c>
    </row>
    <row r="186" s="2" customFormat="1" ht="16.5" customHeight="1">
      <c r="A186" s="39"/>
      <c r="B186" s="40"/>
      <c r="C186" s="213" t="s">
        <v>334</v>
      </c>
      <c r="D186" s="213" t="s">
        <v>139</v>
      </c>
      <c r="E186" s="214" t="s">
        <v>335</v>
      </c>
      <c r="F186" s="215" t="s">
        <v>336</v>
      </c>
      <c r="G186" s="216" t="s">
        <v>243</v>
      </c>
      <c r="H186" s="217">
        <v>3.25</v>
      </c>
      <c r="I186" s="218"/>
      <c r="J186" s="219">
        <f>ROUND(I186*H186,2)</f>
        <v>0</v>
      </c>
      <c r="K186" s="215" t="s">
        <v>143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152</v>
      </c>
      <c r="AT186" s="224" t="s">
        <v>139</v>
      </c>
      <c r="AU186" s="224" t="s">
        <v>82</v>
      </c>
      <c r="AY186" s="18" t="s">
        <v>136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80</v>
      </c>
      <c r="BK186" s="225">
        <f>ROUND(I186*H186,2)</f>
        <v>0</v>
      </c>
      <c r="BL186" s="18" t="s">
        <v>152</v>
      </c>
      <c r="BM186" s="224" t="s">
        <v>337</v>
      </c>
    </row>
    <row r="187" s="2" customFormat="1">
      <c r="A187" s="39"/>
      <c r="B187" s="40"/>
      <c r="C187" s="41"/>
      <c r="D187" s="226" t="s">
        <v>146</v>
      </c>
      <c r="E187" s="41"/>
      <c r="F187" s="227" t="s">
        <v>338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82</v>
      </c>
    </row>
    <row r="188" s="2" customFormat="1">
      <c r="A188" s="39"/>
      <c r="B188" s="40"/>
      <c r="C188" s="41"/>
      <c r="D188" s="231" t="s">
        <v>147</v>
      </c>
      <c r="E188" s="41"/>
      <c r="F188" s="232" t="s">
        <v>339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147</v>
      </c>
      <c r="AU188" s="18" t="s">
        <v>82</v>
      </c>
    </row>
    <row r="189" s="14" customFormat="1">
      <c r="A189" s="14"/>
      <c r="B189" s="243"/>
      <c r="C189" s="244"/>
      <c r="D189" s="226" t="s">
        <v>149</v>
      </c>
      <c r="E189" s="245" t="s">
        <v>19</v>
      </c>
      <c r="F189" s="246" t="s">
        <v>340</v>
      </c>
      <c r="G189" s="244"/>
      <c r="H189" s="247">
        <v>3.25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149</v>
      </c>
      <c r="AU189" s="253" t="s">
        <v>82</v>
      </c>
      <c r="AV189" s="14" t="s">
        <v>82</v>
      </c>
      <c r="AW189" s="14" t="s">
        <v>33</v>
      </c>
      <c r="AX189" s="14" t="s">
        <v>72</v>
      </c>
      <c r="AY189" s="253" t="s">
        <v>136</v>
      </c>
    </row>
    <row r="190" s="15" customFormat="1">
      <c r="A190" s="15"/>
      <c r="B190" s="254"/>
      <c r="C190" s="255"/>
      <c r="D190" s="226" t="s">
        <v>149</v>
      </c>
      <c r="E190" s="256" t="s">
        <v>19</v>
      </c>
      <c r="F190" s="257" t="s">
        <v>151</v>
      </c>
      <c r="G190" s="255"/>
      <c r="H190" s="258">
        <v>3.25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149</v>
      </c>
      <c r="AU190" s="264" t="s">
        <v>82</v>
      </c>
      <c r="AV190" s="15" t="s">
        <v>152</v>
      </c>
      <c r="AW190" s="15" t="s">
        <v>33</v>
      </c>
      <c r="AX190" s="15" t="s">
        <v>80</v>
      </c>
      <c r="AY190" s="264" t="s">
        <v>136</v>
      </c>
    </row>
    <row r="191" s="12" customFormat="1" ht="22.8" customHeight="1">
      <c r="A191" s="12"/>
      <c r="B191" s="197"/>
      <c r="C191" s="198"/>
      <c r="D191" s="199" t="s">
        <v>71</v>
      </c>
      <c r="E191" s="211" t="s">
        <v>82</v>
      </c>
      <c r="F191" s="211" t="s">
        <v>341</v>
      </c>
      <c r="G191" s="198"/>
      <c r="H191" s="198"/>
      <c r="I191" s="201"/>
      <c r="J191" s="212">
        <f>BK191</f>
        <v>0</v>
      </c>
      <c r="K191" s="198"/>
      <c r="L191" s="203"/>
      <c r="M191" s="204"/>
      <c r="N191" s="205"/>
      <c r="O191" s="205"/>
      <c r="P191" s="206">
        <f>SUM(P192:P204)</f>
        <v>0</v>
      </c>
      <c r="Q191" s="205"/>
      <c r="R191" s="206">
        <f>SUM(R192:R204)</f>
        <v>0.00198</v>
      </c>
      <c r="S191" s="205"/>
      <c r="T191" s="207">
        <f>SUM(T192:T204)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8" t="s">
        <v>80</v>
      </c>
      <c r="AT191" s="209" t="s">
        <v>71</v>
      </c>
      <c r="AU191" s="209" t="s">
        <v>80</v>
      </c>
      <c r="AY191" s="208" t="s">
        <v>136</v>
      </c>
      <c r="BK191" s="210">
        <f>SUM(BK192:BK204)</f>
        <v>0</v>
      </c>
    </row>
    <row r="192" s="2" customFormat="1" ht="16.5" customHeight="1">
      <c r="A192" s="39"/>
      <c r="B192" s="40"/>
      <c r="C192" s="213" t="s">
        <v>342</v>
      </c>
      <c r="D192" s="213" t="s">
        <v>139</v>
      </c>
      <c r="E192" s="214" t="s">
        <v>343</v>
      </c>
      <c r="F192" s="215" t="s">
        <v>344</v>
      </c>
      <c r="G192" s="216" t="s">
        <v>258</v>
      </c>
      <c r="H192" s="217">
        <v>1.625</v>
      </c>
      <c r="I192" s="218"/>
      <c r="J192" s="219">
        <f>ROUND(I192*H192,2)</f>
        <v>0</v>
      </c>
      <c r="K192" s="215" t="s">
        <v>143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152</v>
      </c>
      <c r="AT192" s="224" t="s">
        <v>139</v>
      </c>
      <c r="AU192" s="224" t="s">
        <v>82</v>
      </c>
      <c r="AY192" s="18" t="s">
        <v>136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80</v>
      </c>
      <c r="BK192" s="225">
        <f>ROUND(I192*H192,2)</f>
        <v>0</v>
      </c>
      <c r="BL192" s="18" t="s">
        <v>152</v>
      </c>
      <c r="BM192" s="224" t="s">
        <v>345</v>
      </c>
    </row>
    <row r="193" s="2" customFormat="1">
      <c r="A193" s="39"/>
      <c r="B193" s="40"/>
      <c r="C193" s="41"/>
      <c r="D193" s="226" t="s">
        <v>146</v>
      </c>
      <c r="E193" s="41"/>
      <c r="F193" s="227" t="s">
        <v>346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82</v>
      </c>
    </row>
    <row r="194" s="2" customFormat="1">
      <c r="A194" s="39"/>
      <c r="B194" s="40"/>
      <c r="C194" s="41"/>
      <c r="D194" s="231" t="s">
        <v>147</v>
      </c>
      <c r="E194" s="41"/>
      <c r="F194" s="232" t="s">
        <v>347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147</v>
      </c>
      <c r="AU194" s="18" t="s">
        <v>82</v>
      </c>
    </row>
    <row r="195" s="13" customFormat="1">
      <c r="A195" s="13"/>
      <c r="B195" s="233"/>
      <c r="C195" s="234"/>
      <c r="D195" s="226" t="s">
        <v>149</v>
      </c>
      <c r="E195" s="235" t="s">
        <v>19</v>
      </c>
      <c r="F195" s="236" t="s">
        <v>325</v>
      </c>
      <c r="G195" s="234"/>
      <c r="H195" s="235" t="s">
        <v>19</v>
      </c>
      <c r="I195" s="237"/>
      <c r="J195" s="234"/>
      <c r="K195" s="234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149</v>
      </c>
      <c r="AU195" s="242" t="s">
        <v>82</v>
      </c>
      <c r="AV195" s="13" t="s">
        <v>80</v>
      </c>
      <c r="AW195" s="13" t="s">
        <v>33</v>
      </c>
      <c r="AX195" s="13" t="s">
        <v>72</v>
      </c>
      <c r="AY195" s="242" t="s">
        <v>136</v>
      </c>
    </row>
    <row r="196" s="13" customFormat="1">
      <c r="A196" s="13"/>
      <c r="B196" s="233"/>
      <c r="C196" s="234"/>
      <c r="D196" s="226" t="s">
        <v>149</v>
      </c>
      <c r="E196" s="235" t="s">
        <v>19</v>
      </c>
      <c r="F196" s="236" t="s">
        <v>348</v>
      </c>
      <c r="G196" s="234"/>
      <c r="H196" s="235" t="s">
        <v>19</v>
      </c>
      <c r="I196" s="237"/>
      <c r="J196" s="234"/>
      <c r="K196" s="234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149</v>
      </c>
      <c r="AU196" s="242" t="s">
        <v>82</v>
      </c>
      <c r="AV196" s="13" t="s">
        <v>80</v>
      </c>
      <c r="AW196" s="13" t="s">
        <v>33</v>
      </c>
      <c r="AX196" s="13" t="s">
        <v>72</v>
      </c>
      <c r="AY196" s="242" t="s">
        <v>136</v>
      </c>
    </row>
    <row r="197" s="14" customFormat="1">
      <c r="A197" s="14"/>
      <c r="B197" s="243"/>
      <c r="C197" s="244"/>
      <c r="D197" s="226" t="s">
        <v>149</v>
      </c>
      <c r="E197" s="245" t="s">
        <v>19</v>
      </c>
      <c r="F197" s="246" t="s">
        <v>349</v>
      </c>
      <c r="G197" s="244"/>
      <c r="H197" s="247">
        <v>1.625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149</v>
      </c>
      <c r="AU197" s="253" t="s">
        <v>82</v>
      </c>
      <c r="AV197" s="14" t="s">
        <v>82</v>
      </c>
      <c r="AW197" s="14" t="s">
        <v>33</v>
      </c>
      <c r="AX197" s="14" t="s">
        <v>72</v>
      </c>
      <c r="AY197" s="253" t="s">
        <v>136</v>
      </c>
    </row>
    <row r="198" s="15" customFormat="1">
      <c r="A198" s="15"/>
      <c r="B198" s="254"/>
      <c r="C198" s="255"/>
      <c r="D198" s="226" t="s">
        <v>149</v>
      </c>
      <c r="E198" s="256" t="s">
        <v>19</v>
      </c>
      <c r="F198" s="257" t="s">
        <v>151</v>
      </c>
      <c r="G198" s="255"/>
      <c r="H198" s="258">
        <v>1.625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149</v>
      </c>
      <c r="AU198" s="264" t="s">
        <v>82</v>
      </c>
      <c r="AV198" s="15" t="s">
        <v>152</v>
      </c>
      <c r="AW198" s="15" t="s">
        <v>33</v>
      </c>
      <c r="AX198" s="15" t="s">
        <v>80</v>
      </c>
      <c r="AY198" s="264" t="s">
        <v>136</v>
      </c>
    </row>
    <row r="199" s="2" customFormat="1" ht="16.5" customHeight="1">
      <c r="A199" s="39"/>
      <c r="B199" s="40"/>
      <c r="C199" s="213" t="s">
        <v>350</v>
      </c>
      <c r="D199" s="213" t="s">
        <v>139</v>
      </c>
      <c r="E199" s="214" t="s">
        <v>351</v>
      </c>
      <c r="F199" s="215" t="s">
        <v>352</v>
      </c>
      <c r="G199" s="216" t="s">
        <v>235</v>
      </c>
      <c r="H199" s="217">
        <v>6</v>
      </c>
      <c r="I199" s="218"/>
      <c r="J199" s="219">
        <f>ROUND(I199*H199,2)</f>
        <v>0</v>
      </c>
      <c r="K199" s="215" t="s">
        <v>143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0.00033</v>
      </c>
      <c r="R199" s="222">
        <f>Q199*H199</f>
        <v>0.00198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152</v>
      </c>
      <c r="AT199" s="224" t="s">
        <v>139</v>
      </c>
      <c r="AU199" s="224" t="s">
        <v>82</v>
      </c>
      <c r="AY199" s="18" t="s">
        <v>136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152</v>
      </c>
      <c r="BM199" s="224" t="s">
        <v>353</v>
      </c>
    </row>
    <row r="200" s="2" customFormat="1">
      <c r="A200" s="39"/>
      <c r="B200" s="40"/>
      <c r="C200" s="41"/>
      <c r="D200" s="226" t="s">
        <v>146</v>
      </c>
      <c r="E200" s="41"/>
      <c r="F200" s="227" t="s">
        <v>354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82</v>
      </c>
    </row>
    <row r="201" s="2" customFormat="1">
      <c r="A201" s="39"/>
      <c r="B201" s="40"/>
      <c r="C201" s="41"/>
      <c r="D201" s="231" t="s">
        <v>147</v>
      </c>
      <c r="E201" s="41"/>
      <c r="F201" s="232" t="s">
        <v>355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147</v>
      </c>
      <c r="AU201" s="18" t="s">
        <v>82</v>
      </c>
    </row>
    <row r="202" s="13" customFormat="1">
      <c r="A202" s="13"/>
      <c r="B202" s="233"/>
      <c r="C202" s="234"/>
      <c r="D202" s="226" t="s">
        <v>149</v>
      </c>
      <c r="E202" s="235" t="s">
        <v>19</v>
      </c>
      <c r="F202" s="236" t="s">
        <v>325</v>
      </c>
      <c r="G202" s="234"/>
      <c r="H202" s="235" t="s">
        <v>19</v>
      </c>
      <c r="I202" s="237"/>
      <c r="J202" s="234"/>
      <c r="K202" s="234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149</v>
      </c>
      <c r="AU202" s="242" t="s">
        <v>82</v>
      </c>
      <c r="AV202" s="13" t="s">
        <v>80</v>
      </c>
      <c r="AW202" s="13" t="s">
        <v>33</v>
      </c>
      <c r="AX202" s="13" t="s">
        <v>72</v>
      </c>
      <c r="AY202" s="242" t="s">
        <v>136</v>
      </c>
    </row>
    <row r="203" s="14" customFormat="1">
      <c r="A203" s="14"/>
      <c r="B203" s="243"/>
      <c r="C203" s="244"/>
      <c r="D203" s="226" t="s">
        <v>149</v>
      </c>
      <c r="E203" s="245" t="s">
        <v>19</v>
      </c>
      <c r="F203" s="246" t="s">
        <v>356</v>
      </c>
      <c r="G203" s="244"/>
      <c r="H203" s="247">
        <v>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149</v>
      </c>
      <c r="AU203" s="253" t="s">
        <v>82</v>
      </c>
      <c r="AV203" s="14" t="s">
        <v>82</v>
      </c>
      <c r="AW203" s="14" t="s">
        <v>33</v>
      </c>
      <c r="AX203" s="14" t="s">
        <v>72</v>
      </c>
      <c r="AY203" s="253" t="s">
        <v>136</v>
      </c>
    </row>
    <row r="204" s="15" customFormat="1">
      <c r="A204" s="15"/>
      <c r="B204" s="254"/>
      <c r="C204" s="255"/>
      <c r="D204" s="226" t="s">
        <v>149</v>
      </c>
      <c r="E204" s="256" t="s">
        <v>19</v>
      </c>
      <c r="F204" s="257" t="s">
        <v>151</v>
      </c>
      <c r="G204" s="255"/>
      <c r="H204" s="258">
        <v>6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149</v>
      </c>
      <c r="AU204" s="264" t="s">
        <v>82</v>
      </c>
      <c r="AV204" s="15" t="s">
        <v>152</v>
      </c>
      <c r="AW204" s="15" t="s">
        <v>33</v>
      </c>
      <c r="AX204" s="15" t="s">
        <v>80</v>
      </c>
      <c r="AY204" s="264" t="s">
        <v>136</v>
      </c>
    </row>
    <row r="205" s="12" customFormat="1" ht="22.8" customHeight="1">
      <c r="A205" s="12"/>
      <c r="B205" s="197"/>
      <c r="C205" s="198"/>
      <c r="D205" s="199" t="s">
        <v>71</v>
      </c>
      <c r="E205" s="211" t="s">
        <v>158</v>
      </c>
      <c r="F205" s="211" t="s">
        <v>357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SUM(P206:P245)</f>
        <v>0</v>
      </c>
      <c r="Q205" s="205"/>
      <c r="R205" s="206">
        <f>SUM(R206:R245)</f>
        <v>1.2768915200000002</v>
      </c>
      <c r="S205" s="205"/>
      <c r="T205" s="207">
        <f>SUM(T206:T245)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80</v>
      </c>
      <c r="AT205" s="209" t="s">
        <v>71</v>
      </c>
      <c r="AU205" s="209" t="s">
        <v>80</v>
      </c>
      <c r="AY205" s="208" t="s">
        <v>136</v>
      </c>
      <c r="BK205" s="210">
        <f>SUM(BK206:BK245)</f>
        <v>0</v>
      </c>
    </row>
    <row r="206" s="2" customFormat="1" ht="16.5" customHeight="1">
      <c r="A206" s="39"/>
      <c r="B206" s="40"/>
      <c r="C206" s="213" t="s">
        <v>358</v>
      </c>
      <c r="D206" s="213" t="s">
        <v>139</v>
      </c>
      <c r="E206" s="214" t="s">
        <v>359</v>
      </c>
      <c r="F206" s="215" t="s">
        <v>360</v>
      </c>
      <c r="G206" s="216" t="s">
        <v>258</v>
      </c>
      <c r="H206" s="217">
        <v>0.17100000000000001</v>
      </c>
      <c r="I206" s="218"/>
      <c r="J206" s="219">
        <f>ROUND(I206*H206,2)</f>
        <v>0</v>
      </c>
      <c r="K206" s="215" t="s">
        <v>143</v>
      </c>
      <c r="L206" s="45"/>
      <c r="M206" s="220" t="s">
        <v>19</v>
      </c>
      <c r="N206" s="221" t="s">
        <v>43</v>
      </c>
      <c r="O206" s="85"/>
      <c r="P206" s="222">
        <f>O206*H206</f>
        <v>0</v>
      </c>
      <c r="Q206" s="222">
        <v>2.39757</v>
      </c>
      <c r="R206" s="222">
        <f>Q206*H206</f>
        <v>0.40998447000000005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152</v>
      </c>
      <c r="AT206" s="224" t="s">
        <v>139</v>
      </c>
      <c r="AU206" s="224" t="s">
        <v>82</v>
      </c>
      <c r="AY206" s="18" t="s">
        <v>136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152</v>
      </c>
      <c r="BM206" s="224" t="s">
        <v>361</v>
      </c>
    </row>
    <row r="207" s="2" customFormat="1">
      <c r="A207" s="39"/>
      <c r="B207" s="40"/>
      <c r="C207" s="41"/>
      <c r="D207" s="226" t="s">
        <v>146</v>
      </c>
      <c r="E207" s="41"/>
      <c r="F207" s="227" t="s">
        <v>362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82</v>
      </c>
    </row>
    <row r="208" s="2" customFormat="1">
      <c r="A208" s="39"/>
      <c r="B208" s="40"/>
      <c r="C208" s="41"/>
      <c r="D208" s="231" t="s">
        <v>147</v>
      </c>
      <c r="E208" s="41"/>
      <c r="F208" s="232" t="s">
        <v>363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147</v>
      </c>
      <c r="AU208" s="18" t="s">
        <v>82</v>
      </c>
    </row>
    <row r="209" s="13" customFormat="1">
      <c r="A209" s="13"/>
      <c r="B209" s="233"/>
      <c r="C209" s="234"/>
      <c r="D209" s="226" t="s">
        <v>149</v>
      </c>
      <c r="E209" s="235" t="s">
        <v>19</v>
      </c>
      <c r="F209" s="236" t="s">
        <v>325</v>
      </c>
      <c r="G209" s="234"/>
      <c r="H209" s="235" t="s">
        <v>19</v>
      </c>
      <c r="I209" s="237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149</v>
      </c>
      <c r="AU209" s="242" t="s">
        <v>82</v>
      </c>
      <c r="AV209" s="13" t="s">
        <v>80</v>
      </c>
      <c r="AW209" s="13" t="s">
        <v>33</v>
      </c>
      <c r="AX209" s="13" t="s">
        <v>72</v>
      </c>
      <c r="AY209" s="242" t="s">
        <v>136</v>
      </c>
    </row>
    <row r="210" s="13" customFormat="1">
      <c r="A210" s="13"/>
      <c r="B210" s="233"/>
      <c r="C210" s="234"/>
      <c r="D210" s="226" t="s">
        <v>149</v>
      </c>
      <c r="E210" s="235" t="s">
        <v>19</v>
      </c>
      <c r="F210" s="236" t="s">
        <v>364</v>
      </c>
      <c r="G210" s="234"/>
      <c r="H210" s="235" t="s">
        <v>19</v>
      </c>
      <c r="I210" s="237"/>
      <c r="J210" s="234"/>
      <c r="K210" s="234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149</v>
      </c>
      <c r="AU210" s="242" t="s">
        <v>82</v>
      </c>
      <c r="AV210" s="13" t="s">
        <v>80</v>
      </c>
      <c r="AW210" s="13" t="s">
        <v>33</v>
      </c>
      <c r="AX210" s="13" t="s">
        <v>72</v>
      </c>
      <c r="AY210" s="242" t="s">
        <v>136</v>
      </c>
    </row>
    <row r="211" s="14" customFormat="1">
      <c r="A211" s="14"/>
      <c r="B211" s="243"/>
      <c r="C211" s="244"/>
      <c r="D211" s="226" t="s">
        <v>149</v>
      </c>
      <c r="E211" s="245" t="s">
        <v>19</v>
      </c>
      <c r="F211" s="246" t="s">
        <v>365</v>
      </c>
      <c r="G211" s="244"/>
      <c r="H211" s="247">
        <v>0.17100000000000001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149</v>
      </c>
      <c r="AU211" s="253" t="s">
        <v>82</v>
      </c>
      <c r="AV211" s="14" t="s">
        <v>82</v>
      </c>
      <c r="AW211" s="14" t="s">
        <v>33</v>
      </c>
      <c r="AX211" s="14" t="s">
        <v>72</v>
      </c>
      <c r="AY211" s="253" t="s">
        <v>136</v>
      </c>
    </row>
    <row r="212" s="15" customFormat="1">
      <c r="A212" s="15"/>
      <c r="B212" s="254"/>
      <c r="C212" s="255"/>
      <c r="D212" s="226" t="s">
        <v>149</v>
      </c>
      <c r="E212" s="256" t="s">
        <v>19</v>
      </c>
      <c r="F212" s="257" t="s">
        <v>151</v>
      </c>
      <c r="G212" s="255"/>
      <c r="H212" s="258">
        <v>0.17100000000000001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149</v>
      </c>
      <c r="AU212" s="264" t="s">
        <v>82</v>
      </c>
      <c r="AV212" s="15" t="s">
        <v>152</v>
      </c>
      <c r="AW212" s="15" t="s">
        <v>33</v>
      </c>
      <c r="AX212" s="15" t="s">
        <v>80</v>
      </c>
      <c r="AY212" s="264" t="s">
        <v>136</v>
      </c>
    </row>
    <row r="213" s="2" customFormat="1" ht="21.75" customHeight="1">
      <c r="A213" s="39"/>
      <c r="B213" s="40"/>
      <c r="C213" s="213" t="s">
        <v>366</v>
      </c>
      <c r="D213" s="213" t="s">
        <v>139</v>
      </c>
      <c r="E213" s="214" t="s">
        <v>367</v>
      </c>
      <c r="F213" s="215" t="s">
        <v>368</v>
      </c>
      <c r="G213" s="216" t="s">
        <v>369</v>
      </c>
      <c r="H213" s="217">
        <v>1</v>
      </c>
      <c r="I213" s="218"/>
      <c r="J213" s="219">
        <f>ROUND(I213*H213,2)</f>
        <v>0</v>
      </c>
      <c r="K213" s="215" t="s">
        <v>143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0.023910000000000001</v>
      </c>
      <c r="R213" s="222">
        <f>Q213*H213</f>
        <v>0.023910000000000001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152</v>
      </c>
      <c r="AT213" s="224" t="s">
        <v>139</v>
      </c>
      <c r="AU213" s="224" t="s">
        <v>82</v>
      </c>
      <c r="AY213" s="18" t="s">
        <v>136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80</v>
      </c>
      <c r="BK213" s="225">
        <f>ROUND(I213*H213,2)</f>
        <v>0</v>
      </c>
      <c r="BL213" s="18" t="s">
        <v>152</v>
      </c>
      <c r="BM213" s="224" t="s">
        <v>370</v>
      </c>
    </row>
    <row r="214" s="2" customFormat="1">
      <c r="A214" s="39"/>
      <c r="B214" s="40"/>
      <c r="C214" s="41"/>
      <c r="D214" s="226" t="s">
        <v>146</v>
      </c>
      <c r="E214" s="41"/>
      <c r="F214" s="227" t="s">
        <v>371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82</v>
      </c>
    </row>
    <row r="215" s="2" customFormat="1">
      <c r="A215" s="39"/>
      <c r="B215" s="40"/>
      <c r="C215" s="41"/>
      <c r="D215" s="231" t="s">
        <v>147</v>
      </c>
      <c r="E215" s="41"/>
      <c r="F215" s="232" t="s">
        <v>372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147</v>
      </c>
      <c r="AU215" s="18" t="s">
        <v>82</v>
      </c>
    </row>
    <row r="216" s="13" customFormat="1">
      <c r="A216" s="13"/>
      <c r="B216" s="233"/>
      <c r="C216" s="234"/>
      <c r="D216" s="226" t="s">
        <v>149</v>
      </c>
      <c r="E216" s="235" t="s">
        <v>19</v>
      </c>
      <c r="F216" s="236" t="s">
        <v>325</v>
      </c>
      <c r="G216" s="234"/>
      <c r="H216" s="235" t="s">
        <v>19</v>
      </c>
      <c r="I216" s="237"/>
      <c r="J216" s="234"/>
      <c r="K216" s="234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149</v>
      </c>
      <c r="AU216" s="242" t="s">
        <v>82</v>
      </c>
      <c r="AV216" s="13" t="s">
        <v>80</v>
      </c>
      <c r="AW216" s="13" t="s">
        <v>33</v>
      </c>
      <c r="AX216" s="13" t="s">
        <v>72</v>
      </c>
      <c r="AY216" s="242" t="s">
        <v>136</v>
      </c>
    </row>
    <row r="217" s="13" customFormat="1">
      <c r="A217" s="13"/>
      <c r="B217" s="233"/>
      <c r="C217" s="234"/>
      <c r="D217" s="226" t="s">
        <v>149</v>
      </c>
      <c r="E217" s="235" t="s">
        <v>19</v>
      </c>
      <c r="F217" s="236" t="s">
        <v>364</v>
      </c>
      <c r="G217" s="234"/>
      <c r="H217" s="235" t="s">
        <v>19</v>
      </c>
      <c r="I217" s="237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149</v>
      </c>
      <c r="AU217" s="242" t="s">
        <v>82</v>
      </c>
      <c r="AV217" s="13" t="s">
        <v>80</v>
      </c>
      <c r="AW217" s="13" t="s">
        <v>33</v>
      </c>
      <c r="AX217" s="13" t="s">
        <v>72</v>
      </c>
      <c r="AY217" s="242" t="s">
        <v>136</v>
      </c>
    </row>
    <row r="218" s="14" customFormat="1">
      <c r="A218" s="14"/>
      <c r="B218" s="243"/>
      <c r="C218" s="244"/>
      <c r="D218" s="226" t="s">
        <v>149</v>
      </c>
      <c r="E218" s="245" t="s">
        <v>19</v>
      </c>
      <c r="F218" s="246" t="s">
        <v>80</v>
      </c>
      <c r="G218" s="244"/>
      <c r="H218" s="247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149</v>
      </c>
      <c r="AU218" s="253" t="s">
        <v>82</v>
      </c>
      <c r="AV218" s="14" t="s">
        <v>82</v>
      </c>
      <c r="AW218" s="14" t="s">
        <v>33</v>
      </c>
      <c r="AX218" s="14" t="s">
        <v>72</v>
      </c>
      <c r="AY218" s="253" t="s">
        <v>136</v>
      </c>
    </row>
    <row r="219" s="15" customFormat="1">
      <c r="A219" s="15"/>
      <c r="B219" s="254"/>
      <c r="C219" s="255"/>
      <c r="D219" s="226" t="s">
        <v>149</v>
      </c>
      <c r="E219" s="256" t="s">
        <v>19</v>
      </c>
      <c r="F219" s="257" t="s">
        <v>151</v>
      </c>
      <c r="G219" s="255"/>
      <c r="H219" s="258">
        <v>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149</v>
      </c>
      <c r="AU219" s="264" t="s">
        <v>82</v>
      </c>
      <c r="AV219" s="15" t="s">
        <v>152</v>
      </c>
      <c r="AW219" s="15" t="s">
        <v>33</v>
      </c>
      <c r="AX219" s="15" t="s">
        <v>80</v>
      </c>
      <c r="AY219" s="264" t="s">
        <v>136</v>
      </c>
    </row>
    <row r="220" s="2" customFormat="1" ht="21.75" customHeight="1">
      <c r="A220" s="39"/>
      <c r="B220" s="40"/>
      <c r="C220" s="213" t="s">
        <v>7</v>
      </c>
      <c r="D220" s="213" t="s">
        <v>139</v>
      </c>
      <c r="E220" s="214" t="s">
        <v>373</v>
      </c>
      <c r="F220" s="215" t="s">
        <v>374</v>
      </c>
      <c r="G220" s="216" t="s">
        <v>369</v>
      </c>
      <c r="H220" s="217">
        <v>1</v>
      </c>
      <c r="I220" s="218"/>
      <c r="J220" s="219">
        <f>ROUND(I220*H220,2)</f>
        <v>0</v>
      </c>
      <c r="K220" s="215" t="s">
        <v>143</v>
      </c>
      <c r="L220" s="45"/>
      <c r="M220" s="220" t="s">
        <v>19</v>
      </c>
      <c r="N220" s="221" t="s">
        <v>43</v>
      </c>
      <c r="O220" s="85"/>
      <c r="P220" s="222">
        <f>O220*H220</f>
        <v>0</v>
      </c>
      <c r="Q220" s="222">
        <v>0.023689999999999999</v>
      </c>
      <c r="R220" s="222">
        <f>Q220*H220</f>
        <v>0.023689999999999999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152</v>
      </c>
      <c r="AT220" s="224" t="s">
        <v>139</v>
      </c>
      <c r="AU220" s="224" t="s">
        <v>82</v>
      </c>
      <c r="AY220" s="18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80</v>
      </c>
      <c r="BK220" s="225">
        <f>ROUND(I220*H220,2)</f>
        <v>0</v>
      </c>
      <c r="BL220" s="18" t="s">
        <v>152</v>
      </c>
      <c r="BM220" s="224" t="s">
        <v>375</v>
      </c>
    </row>
    <row r="221" s="2" customFormat="1">
      <c r="A221" s="39"/>
      <c r="B221" s="40"/>
      <c r="C221" s="41"/>
      <c r="D221" s="226" t="s">
        <v>146</v>
      </c>
      <c r="E221" s="41"/>
      <c r="F221" s="227" t="s">
        <v>376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82</v>
      </c>
    </row>
    <row r="222" s="2" customFormat="1">
      <c r="A222" s="39"/>
      <c r="B222" s="40"/>
      <c r="C222" s="41"/>
      <c r="D222" s="231" t="s">
        <v>147</v>
      </c>
      <c r="E222" s="41"/>
      <c r="F222" s="232" t="s">
        <v>377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147</v>
      </c>
      <c r="AU222" s="18" t="s">
        <v>82</v>
      </c>
    </row>
    <row r="223" s="13" customFormat="1">
      <c r="A223" s="13"/>
      <c r="B223" s="233"/>
      <c r="C223" s="234"/>
      <c r="D223" s="226" t="s">
        <v>149</v>
      </c>
      <c r="E223" s="235" t="s">
        <v>19</v>
      </c>
      <c r="F223" s="236" t="s">
        <v>378</v>
      </c>
      <c r="G223" s="234"/>
      <c r="H223" s="235" t="s">
        <v>19</v>
      </c>
      <c r="I223" s="237"/>
      <c r="J223" s="234"/>
      <c r="K223" s="234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149</v>
      </c>
      <c r="AU223" s="242" t="s">
        <v>82</v>
      </c>
      <c r="AV223" s="13" t="s">
        <v>80</v>
      </c>
      <c r="AW223" s="13" t="s">
        <v>33</v>
      </c>
      <c r="AX223" s="13" t="s">
        <v>72</v>
      </c>
      <c r="AY223" s="242" t="s">
        <v>136</v>
      </c>
    </row>
    <row r="224" s="14" customFormat="1">
      <c r="A224" s="14"/>
      <c r="B224" s="243"/>
      <c r="C224" s="244"/>
      <c r="D224" s="226" t="s">
        <v>149</v>
      </c>
      <c r="E224" s="245" t="s">
        <v>19</v>
      </c>
      <c r="F224" s="246" t="s">
        <v>80</v>
      </c>
      <c r="G224" s="244"/>
      <c r="H224" s="247">
        <v>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149</v>
      </c>
      <c r="AU224" s="253" t="s">
        <v>82</v>
      </c>
      <c r="AV224" s="14" t="s">
        <v>82</v>
      </c>
      <c r="AW224" s="14" t="s">
        <v>33</v>
      </c>
      <c r="AX224" s="14" t="s">
        <v>72</v>
      </c>
      <c r="AY224" s="253" t="s">
        <v>136</v>
      </c>
    </row>
    <row r="225" s="15" customFormat="1">
      <c r="A225" s="15"/>
      <c r="B225" s="254"/>
      <c r="C225" s="255"/>
      <c r="D225" s="226" t="s">
        <v>149</v>
      </c>
      <c r="E225" s="256" t="s">
        <v>19</v>
      </c>
      <c r="F225" s="257" t="s">
        <v>151</v>
      </c>
      <c r="G225" s="255"/>
      <c r="H225" s="258">
        <v>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149</v>
      </c>
      <c r="AU225" s="264" t="s">
        <v>82</v>
      </c>
      <c r="AV225" s="15" t="s">
        <v>152</v>
      </c>
      <c r="AW225" s="15" t="s">
        <v>33</v>
      </c>
      <c r="AX225" s="15" t="s">
        <v>80</v>
      </c>
      <c r="AY225" s="264" t="s">
        <v>136</v>
      </c>
    </row>
    <row r="226" s="2" customFormat="1" ht="21.75" customHeight="1">
      <c r="A226" s="39"/>
      <c r="B226" s="40"/>
      <c r="C226" s="213" t="s">
        <v>379</v>
      </c>
      <c r="D226" s="213" t="s">
        <v>139</v>
      </c>
      <c r="E226" s="214" t="s">
        <v>380</v>
      </c>
      <c r="F226" s="215" t="s">
        <v>381</v>
      </c>
      <c r="G226" s="216" t="s">
        <v>369</v>
      </c>
      <c r="H226" s="217">
        <v>3</v>
      </c>
      <c r="I226" s="218"/>
      <c r="J226" s="219">
        <f>ROUND(I226*H226,2)</f>
        <v>0</v>
      </c>
      <c r="K226" s="215" t="s">
        <v>143</v>
      </c>
      <c r="L226" s="45"/>
      <c r="M226" s="220" t="s">
        <v>19</v>
      </c>
      <c r="N226" s="221" t="s">
        <v>43</v>
      </c>
      <c r="O226" s="85"/>
      <c r="P226" s="222">
        <f>O226*H226</f>
        <v>0</v>
      </c>
      <c r="Q226" s="222">
        <v>0.046940000000000003</v>
      </c>
      <c r="R226" s="222">
        <f>Q226*H226</f>
        <v>0.14082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152</v>
      </c>
      <c r="AT226" s="224" t="s">
        <v>139</v>
      </c>
      <c r="AU226" s="224" t="s">
        <v>82</v>
      </c>
      <c r="AY226" s="18" t="s">
        <v>136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80</v>
      </c>
      <c r="BK226" s="225">
        <f>ROUND(I226*H226,2)</f>
        <v>0</v>
      </c>
      <c r="BL226" s="18" t="s">
        <v>152</v>
      </c>
      <c r="BM226" s="224" t="s">
        <v>382</v>
      </c>
    </row>
    <row r="227" s="2" customFormat="1">
      <c r="A227" s="39"/>
      <c r="B227" s="40"/>
      <c r="C227" s="41"/>
      <c r="D227" s="226" t="s">
        <v>146</v>
      </c>
      <c r="E227" s="41"/>
      <c r="F227" s="227" t="s">
        <v>383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82</v>
      </c>
    </row>
    <row r="228" s="2" customFormat="1">
      <c r="A228" s="39"/>
      <c r="B228" s="40"/>
      <c r="C228" s="41"/>
      <c r="D228" s="231" t="s">
        <v>147</v>
      </c>
      <c r="E228" s="41"/>
      <c r="F228" s="232" t="s">
        <v>384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147</v>
      </c>
      <c r="AU228" s="18" t="s">
        <v>82</v>
      </c>
    </row>
    <row r="229" s="13" customFormat="1">
      <c r="A229" s="13"/>
      <c r="B229" s="233"/>
      <c r="C229" s="234"/>
      <c r="D229" s="226" t="s">
        <v>149</v>
      </c>
      <c r="E229" s="235" t="s">
        <v>19</v>
      </c>
      <c r="F229" s="236" t="s">
        <v>325</v>
      </c>
      <c r="G229" s="234"/>
      <c r="H229" s="235" t="s">
        <v>19</v>
      </c>
      <c r="I229" s="237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149</v>
      </c>
      <c r="AU229" s="242" t="s">
        <v>82</v>
      </c>
      <c r="AV229" s="13" t="s">
        <v>80</v>
      </c>
      <c r="AW229" s="13" t="s">
        <v>33</v>
      </c>
      <c r="AX229" s="13" t="s">
        <v>72</v>
      </c>
      <c r="AY229" s="242" t="s">
        <v>136</v>
      </c>
    </row>
    <row r="230" s="13" customFormat="1">
      <c r="A230" s="13"/>
      <c r="B230" s="233"/>
      <c r="C230" s="234"/>
      <c r="D230" s="226" t="s">
        <v>149</v>
      </c>
      <c r="E230" s="235" t="s">
        <v>19</v>
      </c>
      <c r="F230" s="236" t="s">
        <v>364</v>
      </c>
      <c r="G230" s="234"/>
      <c r="H230" s="235" t="s">
        <v>19</v>
      </c>
      <c r="I230" s="237"/>
      <c r="J230" s="234"/>
      <c r="K230" s="234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149</v>
      </c>
      <c r="AU230" s="242" t="s">
        <v>82</v>
      </c>
      <c r="AV230" s="13" t="s">
        <v>80</v>
      </c>
      <c r="AW230" s="13" t="s">
        <v>33</v>
      </c>
      <c r="AX230" s="13" t="s">
        <v>72</v>
      </c>
      <c r="AY230" s="242" t="s">
        <v>136</v>
      </c>
    </row>
    <row r="231" s="14" customFormat="1">
      <c r="A231" s="14"/>
      <c r="B231" s="243"/>
      <c r="C231" s="244"/>
      <c r="D231" s="226" t="s">
        <v>149</v>
      </c>
      <c r="E231" s="245" t="s">
        <v>19</v>
      </c>
      <c r="F231" s="246" t="s">
        <v>158</v>
      </c>
      <c r="G231" s="244"/>
      <c r="H231" s="247">
        <v>3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149</v>
      </c>
      <c r="AU231" s="253" t="s">
        <v>82</v>
      </c>
      <c r="AV231" s="14" t="s">
        <v>82</v>
      </c>
      <c r="AW231" s="14" t="s">
        <v>33</v>
      </c>
      <c r="AX231" s="14" t="s">
        <v>72</v>
      </c>
      <c r="AY231" s="253" t="s">
        <v>136</v>
      </c>
    </row>
    <row r="232" s="15" customFormat="1">
      <c r="A232" s="15"/>
      <c r="B232" s="254"/>
      <c r="C232" s="255"/>
      <c r="D232" s="226" t="s">
        <v>149</v>
      </c>
      <c r="E232" s="256" t="s">
        <v>19</v>
      </c>
      <c r="F232" s="257" t="s">
        <v>151</v>
      </c>
      <c r="G232" s="255"/>
      <c r="H232" s="258">
        <v>3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149</v>
      </c>
      <c r="AU232" s="264" t="s">
        <v>82</v>
      </c>
      <c r="AV232" s="15" t="s">
        <v>152</v>
      </c>
      <c r="AW232" s="15" t="s">
        <v>33</v>
      </c>
      <c r="AX232" s="15" t="s">
        <v>80</v>
      </c>
      <c r="AY232" s="264" t="s">
        <v>136</v>
      </c>
    </row>
    <row r="233" s="2" customFormat="1" ht="21.75" customHeight="1">
      <c r="A233" s="39"/>
      <c r="B233" s="40"/>
      <c r="C233" s="213" t="s">
        <v>385</v>
      </c>
      <c r="D233" s="213" t="s">
        <v>139</v>
      </c>
      <c r="E233" s="214" t="s">
        <v>386</v>
      </c>
      <c r="F233" s="215" t="s">
        <v>387</v>
      </c>
      <c r="G233" s="216" t="s">
        <v>243</v>
      </c>
      <c r="H233" s="217">
        <v>0.29999999999999999</v>
      </c>
      <c r="I233" s="218"/>
      <c r="J233" s="219">
        <f>ROUND(I233*H233,2)</f>
        <v>0</v>
      </c>
      <c r="K233" s="215" t="s">
        <v>143</v>
      </c>
      <c r="L233" s="45"/>
      <c r="M233" s="220" t="s">
        <v>19</v>
      </c>
      <c r="N233" s="221" t="s">
        <v>43</v>
      </c>
      <c r="O233" s="85"/>
      <c r="P233" s="222">
        <f>O233*H233</f>
        <v>0</v>
      </c>
      <c r="Q233" s="222">
        <v>0.25364999999999999</v>
      </c>
      <c r="R233" s="222">
        <f>Q233*H233</f>
        <v>0.076094999999999996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152</v>
      </c>
      <c r="AT233" s="224" t="s">
        <v>139</v>
      </c>
      <c r="AU233" s="224" t="s">
        <v>82</v>
      </c>
      <c r="AY233" s="18" t="s">
        <v>136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80</v>
      </c>
      <c r="BK233" s="225">
        <f>ROUND(I233*H233,2)</f>
        <v>0</v>
      </c>
      <c r="BL233" s="18" t="s">
        <v>152</v>
      </c>
      <c r="BM233" s="224" t="s">
        <v>388</v>
      </c>
    </row>
    <row r="234" s="2" customFormat="1">
      <c r="A234" s="39"/>
      <c r="B234" s="40"/>
      <c r="C234" s="41"/>
      <c r="D234" s="226" t="s">
        <v>146</v>
      </c>
      <c r="E234" s="41"/>
      <c r="F234" s="227" t="s">
        <v>389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146</v>
      </c>
      <c r="AU234" s="18" t="s">
        <v>82</v>
      </c>
    </row>
    <row r="235" s="2" customFormat="1">
      <c r="A235" s="39"/>
      <c r="B235" s="40"/>
      <c r="C235" s="41"/>
      <c r="D235" s="231" t="s">
        <v>147</v>
      </c>
      <c r="E235" s="41"/>
      <c r="F235" s="232" t="s">
        <v>390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147</v>
      </c>
      <c r="AU235" s="18" t="s">
        <v>82</v>
      </c>
    </row>
    <row r="236" s="13" customFormat="1">
      <c r="A236" s="13"/>
      <c r="B236" s="233"/>
      <c r="C236" s="234"/>
      <c r="D236" s="226" t="s">
        <v>149</v>
      </c>
      <c r="E236" s="235" t="s">
        <v>19</v>
      </c>
      <c r="F236" s="236" t="s">
        <v>378</v>
      </c>
      <c r="G236" s="234"/>
      <c r="H236" s="235" t="s">
        <v>19</v>
      </c>
      <c r="I236" s="237"/>
      <c r="J236" s="234"/>
      <c r="K236" s="234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149</v>
      </c>
      <c r="AU236" s="242" t="s">
        <v>82</v>
      </c>
      <c r="AV236" s="13" t="s">
        <v>80</v>
      </c>
      <c r="AW236" s="13" t="s">
        <v>33</v>
      </c>
      <c r="AX236" s="13" t="s">
        <v>72</v>
      </c>
      <c r="AY236" s="242" t="s">
        <v>136</v>
      </c>
    </row>
    <row r="237" s="14" customFormat="1">
      <c r="A237" s="14"/>
      <c r="B237" s="243"/>
      <c r="C237" s="244"/>
      <c r="D237" s="226" t="s">
        <v>149</v>
      </c>
      <c r="E237" s="245" t="s">
        <v>19</v>
      </c>
      <c r="F237" s="246" t="s">
        <v>391</v>
      </c>
      <c r="G237" s="244"/>
      <c r="H237" s="247">
        <v>0.29999999999999999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149</v>
      </c>
      <c r="AU237" s="253" t="s">
        <v>82</v>
      </c>
      <c r="AV237" s="14" t="s">
        <v>82</v>
      </c>
      <c r="AW237" s="14" t="s">
        <v>33</v>
      </c>
      <c r="AX237" s="14" t="s">
        <v>72</v>
      </c>
      <c r="AY237" s="253" t="s">
        <v>136</v>
      </c>
    </row>
    <row r="238" s="15" customFormat="1">
      <c r="A238" s="15"/>
      <c r="B238" s="254"/>
      <c r="C238" s="255"/>
      <c r="D238" s="226" t="s">
        <v>149</v>
      </c>
      <c r="E238" s="256" t="s">
        <v>19</v>
      </c>
      <c r="F238" s="257" t="s">
        <v>151</v>
      </c>
      <c r="G238" s="255"/>
      <c r="H238" s="258">
        <v>0.29999999999999999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149</v>
      </c>
      <c r="AU238" s="264" t="s">
        <v>82</v>
      </c>
      <c r="AV238" s="15" t="s">
        <v>152</v>
      </c>
      <c r="AW238" s="15" t="s">
        <v>33</v>
      </c>
      <c r="AX238" s="15" t="s">
        <v>80</v>
      </c>
      <c r="AY238" s="264" t="s">
        <v>136</v>
      </c>
    </row>
    <row r="239" s="2" customFormat="1" ht="16.5" customHeight="1">
      <c r="A239" s="39"/>
      <c r="B239" s="40"/>
      <c r="C239" s="213" t="s">
        <v>392</v>
      </c>
      <c r="D239" s="213" t="s">
        <v>139</v>
      </c>
      <c r="E239" s="214" t="s">
        <v>393</v>
      </c>
      <c r="F239" s="215" t="s">
        <v>394</v>
      </c>
      <c r="G239" s="216" t="s">
        <v>243</v>
      </c>
      <c r="H239" s="217">
        <v>7.6050000000000004</v>
      </c>
      <c r="I239" s="218"/>
      <c r="J239" s="219">
        <f>ROUND(I239*H239,2)</f>
        <v>0</v>
      </c>
      <c r="K239" s="215" t="s">
        <v>143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0.079210000000000003</v>
      </c>
      <c r="R239" s="222">
        <f>Q239*H239</f>
        <v>0.60239205000000007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152</v>
      </c>
      <c r="AT239" s="224" t="s">
        <v>139</v>
      </c>
      <c r="AU239" s="224" t="s">
        <v>82</v>
      </c>
      <c r="AY239" s="18" t="s">
        <v>136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80</v>
      </c>
      <c r="BK239" s="225">
        <f>ROUND(I239*H239,2)</f>
        <v>0</v>
      </c>
      <c r="BL239" s="18" t="s">
        <v>152</v>
      </c>
      <c r="BM239" s="224" t="s">
        <v>395</v>
      </c>
    </row>
    <row r="240" s="2" customFormat="1">
      <c r="A240" s="39"/>
      <c r="B240" s="40"/>
      <c r="C240" s="41"/>
      <c r="D240" s="226" t="s">
        <v>146</v>
      </c>
      <c r="E240" s="41"/>
      <c r="F240" s="227" t="s">
        <v>396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82</v>
      </c>
    </row>
    <row r="241" s="2" customFormat="1">
      <c r="A241" s="39"/>
      <c r="B241" s="40"/>
      <c r="C241" s="41"/>
      <c r="D241" s="231" t="s">
        <v>147</v>
      </c>
      <c r="E241" s="41"/>
      <c r="F241" s="232" t="s">
        <v>397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147</v>
      </c>
      <c r="AU241" s="18" t="s">
        <v>82</v>
      </c>
    </row>
    <row r="242" s="13" customFormat="1">
      <c r="A242" s="13"/>
      <c r="B242" s="233"/>
      <c r="C242" s="234"/>
      <c r="D242" s="226" t="s">
        <v>149</v>
      </c>
      <c r="E242" s="235" t="s">
        <v>19</v>
      </c>
      <c r="F242" s="236" t="s">
        <v>325</v>
      </c>
      <c r="G242" s="234"/>
      <c r="H242" s="235" t="s">
        <v>19</v>
      </c>
      <c r="I242" s="237"/>
      <c r="J242" s="234"/>
      <c r="K242" s="234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149</v>
      </c>
      <c r="AU242" s="242" t="s">
        <v>82</v>
      </c>
      <c r="AV242" s="13" t="s">
        <v>80</v>
      </c>
      <c r="AW242" s="13" t="s">
        <v>33</v>
      </c>
      <c r="AX242" s="13" t="s">
        <v>72</v>
      </c>
      <c r="AY242" s="242" t="s">
        <v>136</v>
      </c>
    </row>
    <row r="243" s="13" customFormat="1">
      <c r="A243" s="13"/>
      <c r="B243" s="233"/>
      <c r="C243" s="234"/>
      <c r="D243" s="226" t="s">
        <v>149</v>
      </c>
      <c r="E243" s="235" t="s">
        <v>19</v>
      </c>
      <c r="F243" s="236" t="s">
        <v>398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149</v>
      </c>
      <c r="AU243" s="242" t="s">
        <v>82</v>
      </c>
      <c r="AV243" s="13" t="s">
        <v>80</v>
      </c>
      <c r="AW243" s="13" t="s">
        <v>33</v>
      </c>
      <c r="AX243" s="13" t="s">
        <v>72</v>
      </c>
      <c r="AY243" s="242" t="s">
        <v>136</v>
      </c>
    </row>
    <row r="244" s="14" customFormat="1">
      <c r="A244" s="14"/>
      <c r="B244" s="243"/>
      <c r="C244" s="244"/>
      <c r="D244" s="226" t="s">
        <v>149</v>
      </c>
      <c r="E244" s="245" t="s">
        <v>19</v>
      </c>
      <c r="F244" s="246" t="s">
        <v>399</v>
      </c>
      <c r="G244" s="244"/>
      <c r="H244" s="247">
        <v>7.6050000000000004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149</v>
      </c>
      <c r="AU244" s="253" t="s">
        <v>82</v>
      </c>
      <c r="AV244" s="14" t="s">
        <v>82</v>
      </c>
      <c r="AW244" s="14" t="s">
        <v>33</v>
      </c>
      <c r="AX244" s="14" t="s">
        <v>72</v>
      </c>
      <c r="AY244" s="253" t="s">
        <v>136</v>
      </c>
    </row>
    <row r="245" s="15" customFormat="1">
      <c r="A245" s="15"/>
      <c r="B245" s="254"/>
      <c r="C245" s="255"/>
      <c r="D245" s="226" t="s">
        <v>149</v>
      </c>
      <c r="E245" s="256" t="s">
        <v>19</v>
      </c>
      <c r="F245" s="257" t="s">
        <v>151</v>
      </c>
      <c r="G245" s="255"/>
      <c r="H245" s="258">
        <v>7.6050000000000004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149</v>
      </c>
      <c r="AU245" s="264" t="s">
        <v>82</v>
      </c>
      <c r="AV245" s="15" t="s">
        <v>152</v>
      </c>
      <c r="AW245" s="15" t="s">
        <v>33</v>
      </c>
      <c r="AX245" s="15" t="s">
        <v>80</v>
      </c>
      <c r="AY245" s="264" t="s">
        <v>136</v>
      </c>
    </row>
    <row r="246" s="12" customFormat="1" ht="22.8" customHeight="1">
      <c r="A246" s="12"/>
      <c r="B246" s="197"/>
      <c r="C246" s="198"/>
      <c r="D246" s="199" t="s">
        <v>71</v>
      </c>
      <c r="E246" s="211" t="s">
        <v>174</v>
      </c>
      <c r="F246" s="211" t="s">
        <v>400</v>
      </c>
      <c r="G246" s="198"/>
      <c r="H246" s="198"/>
      <c r="I246" s="201"/>
      <c r="J246" s="212">
        <f>BK246</f>
        <v>0</v>
      </c>
      <c r="K246" s="198"/>
      <c r="L246" s="203"/>
      <c r="M246" s="204"/>
      <c r="N246" s="205"/>
      <c r="O246" s="205"/>
      <c r="P246" s="206">
        <f>SUM(P247:P402)</f>
        <v>0</v>
      </c>
      <c r="Q246" s="205"/>
      <c r="R246" s="206">
        <f>SUM(R247:R402)</f>
        <v>15.846660819999995</v>
      </c>
      <c r="S246" s="205"/>
      <c r="T246" s="207">
        <f>SUM(T247:T402)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8" t="s">
        <v>80</v>
      </c>
      <c r="AT246" s="209" t="s">
        <v>71</v>
      </c>
      <c r="AU246" s="209" t="s">
        <v>80</v>
      </c>
      <c r="AY246" s="208" t="s">
        <v>136</v>
      </c>
      <c r="BK246" s="210">
        <f>SUM(BK247:BK402)</f>
        <v>0</v>
      </c>
    </row>
    <row r="247" s="2" customFormat="1" ht="16.5" customHeight="1">
      <c r="A247" s="39"/>
      <c r="B247" s="40"/>
      <c r="C247" s="213" t="s">
        <v>401</v>
      </c>
      <c r="D247" s="213" t="s">
        <v>139</v>
      </c>
      <c r="E247" s="214" t="s">
        <v>402</v>
      </c>
      <c r="F247" s="215" t="s">
        <v>403</v>
      </c>
      <c r="G247" s="216" t="s">
        <v>243</v>
      </c>
      <c r="H247" s="217">
        <v>60.960000000000001</v>
      </c>
      <c r="I247" s="218"/>
      <c r="J247" s="219">
        <f>ROUND(I247*H247,2)</f>
        <v>0</v>
      </c>
      <c r="K247" s="215" t="s">
        <v>143</v>
      </c>
      <c r="L247" s="45"/>
      <c r="M247" s="220" t="s">
        <v>19</v>
      </c>
      <c r="N247" s="221" t="s">
        <v>43</v>
      </c>
      <c r="O247" s="85"/>
      <c r="P247" s="222">
        <f>O247*H247</f>
        <v>0</v>
      </c>
      <c r="Q247" s="222">
        <v>0.00025999999999999998</v>
      </c>
      <c r="R247" s="222">
        <f>Q247*H247</f>
        <v>0.015849599999999998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152</v>
      </c>
      <c r="AT247" s="224" t="s">
        <v>139</v>
      </c>
      <c r="AU247" s="224" t="s">
        <v>82</v>
      </c>
      <c r="AY247" s="18" t="s">
        <v>136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80</v>
      </c>
      <c r="BK247" s="225">
        <f>ROUND(I247*H247,2)</f>
        <v>0</v>
      </c>
      <c r="BL247" s="18" t="s">
        <v>152</v>
      </c>
      <c r="BM247" s="224" t="s">
        <v>404</v>
      </c>
    </row>
    <row r="248" s="2" customFormat="1">
      <c r="A248" s="39"/>
      <c r="B248" s="40"/>
      <c r="C248" s="41"/>
      <c r="D248" s="226" t="s">
        <v>146</v>
      </c>
      <c r="E248" s="41"/>
      <c r="F248" s="227" t="s">
        <v>405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146</v>
      </c>
      <c r="AU248" s="18" t="s">
        <v>82</v>
      </c>
    </row>
    <row r="249" s="2" customFormat="1">
      <c r="A249" s="39"/>
      <c r="B249" s="40"/>
      <c r="C249" s="41"/>
      <c r="D249" s="231" t="s">
        <v>147</v>
      </c>
      <c r="E249" s="41"/>
      <c r="F249" s="232" t="s">
        <v>406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147</v>
      </c>
      <c r="AU249" s="18" t="s">
        <v>82</v>
      </c>
    </row>
    <row r="250" s="13" customFormat="1">
      <c r="A250" s="13"/>
      <c r="B250" s="233"/>
      <c r="C250" s="234"/>
      <c r="D250" s="226" t="s">
        <v>149</v>
      </c>
      <c r="E250" s="235" t="s">
        <v>19</v>
      </c>
      <c r="F250" s="236" t="s">
        <v>407</v>
      </c>
      <c r="G250" s="234"/>
      <c r="H250" s="235" t="s">
        <v>19</v>
      </c>
      <c r="I250" s="237"/>
      <c r="J250" s="234"/>
      <c r="K250" s="234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149</v>
      </c>
      <c r="AU250" s="242" t="s">
        <v>82</v>
      </c>
      <c r="AV250" s="13" t="s">
        <v>80</v>
      </c>
      <c r="AW250" s="13" t="s">
        <v>33</v>
      </c>
      <c r="AX250" s="13" t="s">
        <v>72</v>
      </c>
      <c r="AY250" s="242" t="s">
        <v>136</v>
      </c>
    </row>
    <row r="251" s="13" customFormat="1">
      <c r="A251" s="13"/>
      <c r="B251" s="233"/>
      <c r="C251" s="234"/>
      <c r="D251" s="226" t="s">
        <v>149</v>
      </c>
      <c r="E251" s="235" t="s">
        <v>19</v>
      </c>
      <c r="F251" s="236" t="s">
        <v>408</v>
      </c>
      <c r="G251" s="234"/>
      <c r="H251" s="235" t="s">
        <v>19</v>
      </c>
      <c r="I251" s="237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149</v>
      </c>
      <c r="AU251" s="242" t="s">
        <v>82</v>
      </c>
      <c r="AV251" s="13" t="s">
        <v>80</v>
      </c>
      <c r="AW251" s="13" t="s">
        <v>33</v>
      </c>
      <c r="AX251" s="13" t="s">
        <v>72</v>
      </c>
      <c r="AY251" s="242" t="s">
        <v>136</v>
      </c>
    </row>
    <row r="252" s="13" customFormat="1">
      <c r="A252" s="13"/>
      <c r="B252" s="233"/>
      <c r="C252" s="234"/>
      <c r="D252" s="226" t="s">
        <v>149</v>
      </c>
      <c r="E252" s="235" t="s">
        <v>19</v>
      </c>
      <c r="F252" s="236" t="s">
        <v>409</v>
      </c>
      <c r="G252" s="234"/>
      <c r="H252" s="235" t="s">
        <v>19</v>
      </c>
      <c r="I252" s="237"/>
      <c r="J252" s="234"/>
      <c r="K252" s="234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149</v>
      </c>
      <c r="AU252" s="242" t="s">
        <v>82</v>
      </c>
      <c r="AV252" s="13" t="s">
        <v>80</v>
      </c>
      <c r="AW252" s="13" t="s">
        <v>33</v>
      </c>
      <c r="AX252" s="13" t="s">
        <v>72</v>
      </c>
      <c r="AY252" s="242" t="s">
        <v>136</v>
      </c>
    </row>
    <row r="253" s="14" customFormat="1">
      <c r="A253" s="14"/>
      <c r="B253" s="243"/>
      <c r="C253" s="244"/>
      <c r="D253" s="226" t="s">
        <v>149</v>
      </c>
      <c r="E253" s="245" t="s">
        <v>19</v>
      </c>
      <c r="F253" s="246" t="s">
        <v>410</v>
      </c>
      <c r="G253" s="244"/>
      <c r="H253" s="247">
        <v>46.5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149</v>
      </c>
      <c r="AU253" s="253" t="s">
        <v>82</v>
      </c>
      <c r="AV253" s="14" t="s">
        <v>82</v>
      </c>
      <c r="AW253" s="14" t="s">
        <v>33</v>
      </c>
      <c r="AX253" s="14" t="s">
        <v>72</v>
      </c>
      <c r="AY253" s="253" t="s">
        <v>136</v>
      </c>
    </row>
    <row r="254" s="13" customFormat="1">
      <c r="A254" s="13"/>
      <c r="B254" s="233"/>
      <c r="C254" s="234"/>
      <c r="D254" s="226" t="s">
        <v>149</v>
      </c>
      <c r="E254" s="235" t="s">
        <v>19</v>
      </c>
      <c r="F254" s="236" t="s">
        <v>411</v>
      </c>
      <c r="G254" s="234"/>
      <c r="H254" s="235" t="s">
        <v>19</v>
      </c>
      <c r="I254" s="237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149</v>
      </c>
      <c r="AU254" s="242" t="s">
        <v>82</v>
      </c>
      <c r="AV254" s="13" t="s">
        <v>80</v>
      </c>
      <c r="AW254" s="13" t="s">
        <v>33</v>
      </c>
      <c r="AX254" s="13" t="s">
        <v>72</v>
      </c>
      <c r="AY254" s="242" t="s">
        <v>136</v>
      </c>
    </row>
    <row r="255" s="14" customFormat="1">
      <c r="A255" s="14"/>
      <c r="B255" s="243"/>
      <c r="C255" s="244"/>
      <c r="D255" s="226" t="s">
        <v>149</v>
      </c>
      <c r="E255" s="245" t="s">
        <v>19</v>
      </c>
      <c r="F255" s="246" t="s">
        <v>412</v>
      </c>
      <c r="G255" s="244"/>
      <c r="H255" s="247">
        <v>14.460000000000001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149</v>
      </c>
      <c r="AU255" s="253" t="s">
        <v>82</v>
      </c>
      <c r="AV255" s="14" t="s">
        <v>82</v>
      </c>
      <c r="AW255" s="14" t="s">
        <v>33</v>
      </c>
      <c r="AX255" s="14" t="s">
        <v>72</v>
      </c>
      <c r="AY255" s="253" t="s">
        <v>136</v>
      </c>
    </row>
    <row r="256" s="15" customFormat="1">
      <c r="A256" s="15"/>
      <c r="B256" s="254"/>
      <c r="C256" s="255"/>
      <c r="D256" s="226" t="s">
        <v>149</v>
      </c>
      <c r="E256" s="256" t="s">
        <v>19</v>
      </c>
      <c r="F256" s="257" t="s">
        <v>151</v>
      </c>
      <c r="G256" s="255"/>
      <c r="H256" s="258">
        <v>60.960000000000001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149</v>
      </c>
      <c r="AU256" s="264" t="s">
        <v>82</v>
      </c>
      <c r="AV256" s="15" t="s">
        <v>152</v>
      </c>
      <c r="AW256" s="15" t="s">
        <v>33</v>
      </c>
      <c r="AX256" s="15" t="s">
        <v>80</v>
      </c>
      <c r="AY256" s="264" t="s">
        <v>136</v>
      </c>
    </row>
    <row r="257" s="2" customFormat="1" ht="16.5" customHeight="1">
      <c r="A257" s="39"/>
      <c r="B257" s="40"/>
      <c r="C257" s="213" t="s">
        <v>413</v>
      </c>
      <c r="D257" s="213" t="s">
        <v>139</v>
      </c>
      <c r="E257" s="214" t="s">
        <v>414</v>
      </c>
      <c r="F257" s="215" t="s">
        <v>415</v>
      </c>
      <c r="G257" s="216" t="s">
        <v>243</v>
      </c>
      <c r="H257" s="217">
        <v>30.48</v>
      </c>
      <c r="I257" s="218"/>
      <c r="J257" s="219">
        <f>ROUND(I257*H257,2)</f>
        <v>0</v>
      </c>
      <c r="K257" s="215" t="s">
        <v>143</v>
      </c>
      <c r="L257" s="45"/>
      <c r="M257" s="220" t="s">
        <v>19</v>
      </c>
      <c r="N257" s="221" t="s">
        <v>43</v>
      </c>
      <c r="O257" s="85"/>
      <c r="P257" s="222">
        <f>O257*H257</f>
        <v>0</v>
      </c>
      <c r="Q257" s="222">
        <v>0.0054599999999999996</v>
      </c>
      <c r="R257" s="222">
        <f>Q257*H257</f>
        <v>0.16642079999999998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152</v>
      </c>
      <c r="AT257" s="224" t="s">
        <v>139</v>
      </c>
      <c r="AU257" s="224" t="s">
        <v>82</v>
      </c>
      <c r="AY257" s="18" t="s">
        <v>136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80</v>
      </c>
      <c r="BK257" s="225">
        <f>ROUND(I257*H257,2)</f>
        <v>0</v>
      </c>
      <c r="BL257" s="18" t="s">
        <v>152</v>
      </c>
      <c r="BM257" s="224" t="s">
        <v>416</v>
      </c>
    </row>
    <row r="258" s="2" customFormat="1">
      <c r="A258" s="39"/>
      <c r="B258" s="40"/>
      <c r="C258" s="41"/>
      <c r="D258" s="226" t="s">
        <v>146</v>
      </c>
      <c r="E258" s="41"/>
      <c r="F258" s="227" t="s">
        <v>417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146</v>
      </c>
      <c r="AU258" s="18" t="s">
        <v>82</v>
      </c>
    </row>
    <row r="259" s="2" customFormat="1">
      <c r="A259" s="39"/>
      <c r="B259" s="40"/>
      <c r="C259" s="41"/>
      <c r="D259" s="231" t="s">
        <v>147</v>
      </c>
      <c r="E259" s="41"/>
      <c r="F259" s="232" t="s">
        <v>418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147</v>
      </c>
      <c r="AU259" s="18" t="s">
        <v>82</v>
      </c>
    </row>
    <row r="260" s="13" customFormat="1">
      <c r="A260" s="13"/>
      <c r="B260" s="233"/>
      <c r="C260" s="234"/>
      <c r="D260" s="226" t="s">
        <v>149</v>
      </c>
      <c r="E260" s="235" t="s">
        <v>19</v>
      </c>
      <c r="F260" s="236" t="s">
        <v>407</v>
      </c>
      <c r="G260" s="234"/>
      <c r="H260" s="235" t="s">
        <v>19</v>
      </c>
      <c r="I260" s="237"/>
      <c r="J260" s="234"/>
      <c r="K260" s="234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149</v>
      </c>
      <c r="AU260" s="242" t="s">
        <v>82</v>
      </c>
      <c r="AV260" s="13" t="s">
        <v>80</v>
      </c>
      <c r="AW260" s="13" t="s">
        <v>33</v>
      </c>
      <c r="AX260" s="13" t="s">
        <v>72</v>
      </c>
      <c r="AY260" s="242" t="s">
        <v>136</v>
      </c>
    </row>
    <row r="261" s="13" customFormat="1">
      <c r="A261" s="13"/>
      <c r="B261" s="233"/>
      <c r="C261" s="234"/>
      <c r="D261" s="226" t="s">
        <v>149</v>
      </c>
      <c r="E261" s="235" t="s">
        <v>19</v>
      </c>
      <c r="F261" s="236" t="s">
        <v>408</v>
      </c>
      <c r="G261" s="234"/>
      <c r="H261" s="235" t="s">
        <v>19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149</v>
      </c>
      <c r="AU261" s="242" t="s">
        <v>82</v>
      </c>
      <c r="AV261" s="13" t="s">
        <v>80</v>
      </c>
      <c r="AW261" s="13" t="s">
        <v>33</v>
      </c>
      <c r="AX261" s="13" t="s">
        <v>72</v>
      </c>
      <c r="AY261" s="242" t="s">
        <v>136</v>
      </c>
    </row>
    <row r="262" s="13" customFormat="1">
      <c r="A262" s="13"/>
      <c r="B262" s="233"/>
      <c r="C262" s="234"/>
      <c r="D262" s="226" t="s">
        <v>149</v>
      </c>
      <c r="E262" s="235" t="s">
        <v>19</v>
      </c>
      <c r="F262" s="236" t="s">
        <v>409</v>
      </c>
      <c r="G262" s="234"/>
      <c r="H262" s="235" t="s">
        <v>19</v>
      </c>
      <c r="I262" s="237"/>
      <c r="J262" s="234"/>
      <c r="K262" s="234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149</v>
      </c>
      <c r="AU262" s="242" t="s">
        <v>82</v>
      </c>
      <c r="AV262" s="13" t="s">
        <v>80</v>
      </c>
      <c r="AW262" s="13" t="s">
        <v>33</v>
      </c>
      <c r="AX262" s="13" t="s">
        <v>72</v>
      </c>
      <c r="AY262" s="242" t="s">
        <v>136</v>
      </c>
    </row>
    <row r="263" s="14" customFormat="1">
      <c r="A263" s="14"/>
      <c r="B263" s="243"/>
      <c r="C263" s="244"/>
      <c r="D263" s="226" t="s">
        <v>149</v>
      </c>
      <c r="E263" s="245" t="s">
        <v>19</v>
      </c>
      <c r="F263" s="246" t="s">
        <v>419</v>
      </c>
      <c r="G263" s="244"/>
      <c r="H263" s="247">
        <v>23.25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149</v>
      </c>
      <c r="AU263" s="253" t="s">
        <v>82</v>
      </c>
      <c r="AV263" s="14" t="s">
        <v>82</v>
      </c>
      <c r="AW263" s="14" t="s">
        <v>33</v>
      </c>
      <c r="AX263" s="14" t="s">
        <v>72</v>
      </c>
      <c r="AY263" s="253" t="s">
        <v>136</v>
      </c>
    </row>
    <row r="264" s="13" customFormat="1">
      <c r="A264" s="13"/>
      <c r="B264" s="233"/>
      <c r="C264" s="234"/>
      <c r="D264" s="226" t="s">
        <v>149</v>
      </c>
      <c r="E264" s="235" t="s">
        <v>19</v>
      </c>
      <c r="F264" s="236" t="s">
        <v>411</v>
      </c>
      <c r="G264" s="234"/>
      <c r="H264" s="235" t="s">
        <v>19</v>
      </c>
      <c r="I264" s="237"/>
      <c r="J264" s="234"/>
      <c r="K264" s="234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149</v>
      </c>
      <c r="AU264" s="242" t="s">
        <v>82</v>
      </c>
      <c r="AV264" s="13" t="s">
        <v>80</v>
      </c>
      <c r="AW264" s="13" t="s">
        <v>33</v>
      </c>
      <c r="AX264" s="13" t="s">
        <v>72</v>
      </c>
      <c r="AY264" s="242" t="s">
        <v>136</v>
      </c>
    </row>
    <row r="265" s="14" customFormat="1">
      <c r="A265" s="14"/>
      <c r="B265" s="243"/>
      <c r="C265" s="244"/>
      <c r="D265" s="226" t="s">
        <v>149</v>
      </c>
      <c r="E265" s="245" t="s">
        <v>19</v>
      </c>
      <c r="F265" s="246" t="s">
        <v>420</v>
      </c>
      <c r="G265" s="244"/>
      <c r="H265" s="247">
        <v>7.2300000000000004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149</v>
      </c>
      <c r="AU265" s="253" t="s">
        <v>82</v>
      </c>
      <c r="AV265" s="14" t="s">
        <v>82</v>
      </c>
      <c r="AW265" s="14" t="s">
        <v>33</v>
      </c>
      <c r="AX265" s="14" t="s">
        <v>72</v>
      </c>
      <c r="AY265" s="253" t="s">
        <v>136</v>
      </c>
    </row>
    <row r="266" s="15" customFormat="1">
      <c r="A266" s="15"/>
      <c r="B266" s="254"/>
      <c r="C266" s="255"/>
      <c r="D266" s="226" t="s">
        <v>149</v>
      </c>
      <c r="E266" s="256" t="s">
        <v>19</v>
      </c>
      <c r="F266" s="257" t="s">
        <v>151</v>
      </c>
      <c r="G266" s="255"/>
      <c r="H266" s="258">
        <v>30.48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149</v>
      </c>
      <c r="AU266" s="264" t="s">
        <v>82</v>
      </c>
      <c r="AV266" s="15" t="s">
        <v>152</v>
      </c>
      <c r="AW266" s="15" t="s">
        <v>33</v>
      </c>
      <c r="AX266" s="15" t="s">
        <v>80</v>
      </c>
      <c r="AY266" s="264" t="s">
        <v>136</v>
      </c>
    </row>
    <row r="267" s="2" customFormat="1" ht="16.5" customHeight="1">
      <c r="A267" s="39"/>
      <c r="B267" s="40"/>
      <c r="C267" s="213" t="s">
        <v>421</v>
      </c>
      <c r="D267" s="213" t="s">
        <v>139</v>
      </c>
      <c r="E267" s="214" t="s">
        <v>422</v>
      </c>
      <c r="F267" s="215" t="s">
        <v>423</v>
      </c>
      <c r="G267" s="216" t="s">
        <v>243</v>
      </c>
      <c r="H267" s="217">
        <v>91.439999999999998</v>
      </c>
      <c r="I267" s="218"/>
      <c r="J267" s="219">
        <f>ROUND(I267*H267,2)</f>
        <v>0</v>
      </c>
      <c r="K267" s="215" t="s">
        <v>143</v>
      </c>
      <c r="L267" s="45"/>
      <c r="M267" s="220" t="s">
        <v>19</v>
      </c>
      <c r="N267" s="221" t="s">
        <v>43</v>
      </c>
      <c r="O267" s="85"/>
      <c r="P267" s="222">
        <f>O267*H267</f>
        <v>0</v>
      </c>
      <c r="Q267" s="222">
        <v>0.0020999999999999999</v>
      </c>
      <c r="R267" s="222">
        <f>Q267*H267</f>
        <v>0.19202399999999997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152</v>
      </c>
      <c r="AT267" s="224" t="s">
        <v>139</v>
      </c>
      <c r="AU267" s="224" t="s">
        <v>82</v>
      </c>
      <c r="AY267" s="18" t="s">
        <v>136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80</v>
      </c>
      <c r="BK267" s="225">
        <f>ROUND(I267*H267,2)</f>
        <v>0</v>
      </c>
      <c r="BL267" s="18" t="s">
        <v>152</v>
      </c>
      <c r="BM267" s="224" t="s">
        <v>424</v>
      </c>
    </row>
    <row r="268" s="2" customFormat="1">
      <c r="A268" s="39"/>
      <c r="B268" s="40"/>
      <c r="C268" s="41"/>
      <c r="D268" s="226" t="s">
        <v>146</v>
      </c>
      <c r="E268" s="41"/>
      <c r="F268" s="227" t="s">
        <v>425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82</v>
      </c>
    </row>
    <row r="269" s="2" customFormat="1">
      <c r="A269" s="39"/>
      <c r="B269" s="40"/>
      <c r="C269" s="41"/>
      <c r="D269" s="231" t="s">
        <v>147</v>
      </c>
      <c r="E269" s="41"/>
      <c r="F269" s="232" t="s">
        <v>426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147</v>
      </c>
      <c r="AU269" s="18" t="s">
        <v>82</v>
      </c>
    </row>
    <row r="270" s="14" customFormat="1">
      <c r="A270" s="14"/>
      <c r="B270" s="243"/>
      <c r="C270" s="244"/>
      <c r="D270" s="226" t="s">
        <v>149</v>
      </c>
      <c r="E270" s="245" t="s">
        <v>19</v>
      </c>
      <c r="F270" s="246" t="s">
        <v>427</v>
      </c>
      <c r="G270" s="244"/>
      <c r="H270" s="247">
        <v>91.439999999999998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149</v>
      </c>
      <c r="AU270" s="253" t="s">
        <v>82</v>
      </c>
      <c r="AV270" s="14" t="s">
        <v>82</v>
      </c>
      <c r="AW270" s="14" t="s">
        <v>33</v>
      </c>
      <c r="AX270" s="14" t="s">
        <v>72</v>
      </c>
      <c r="AY270" s="253" t="s">
        <v>136</v>
      </c>
    </row>
    <row r="271" s="15" customFormat="1">
      <c r="A271" s="15"/>
      <c r="B271" s="254"/>
      <c r="C271" s="255"/>
      <c r="D271" s="226" t="s">
        <v>149</v>
      </c>
      <c r="E271" s="256" t="s">
        <v>19</v>
      </c>
      <c r="F271" s="257" t="s">
        <v>151</v>
      </c>
      <c r="G271" s="255"/>
      <c r="H271" s="258">
        <v>91.439999999999998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149</v>
      </c>
      <c r="AU271" s="264" t="s">
        <v>82</v>
      </c>
      <c r="AV271" s="15" t="s">
        <v>152</v>
      </c>
      <c r="AW271" s="15" t="s">
        <v>33</v>
      </c>
      <c r="AX271" s="15" t="s">
        <v>80</v>
      </c>
      <c r="AY271" s="264" t="s">
        <v>136</v>
      </c>
    </row>
    <row r="272" s="2" customFormat="1" ht="16.5" customHeight="1">
      <c r="A272" s="39"/>
      <c r="B272" s="40"/>
      <c r="C272" s="213" t="s">
        <v>428</v>
      </c>
      <c r="D272" s="213" t="s">
        <v>139</v>
      </c>
      <c r="E272" s="214" t="s">
        <v>429</v>
      </c>
      <c r="F272" s="215" t="s">
        <v>430</v>
      </c>
      <c r="G272" s="216" t="s">
        <v>243</v>
      </c>
      <c r="H272" s="217">
        <v>30.48</v>
      </c>
      <c r="I272" s="218"/>
      <c r="J272" s="219">
        <f>ROUND(I272*H272,2)</f>
        <v>0</v>
      </c>
      <c r="K272" s="215" t="s">
        <v>143</v>
      </c>
      <c r="L272" s="45"/>
      <c r="M272" s="220" t="s">
        <v>19</v>
      </c>
      <c r="N272" s="221" t="s">
        <v>43</v>
      </c>
      <c r="O272" s="85"/>
      <c r="P272" s="222">
        <f>O272*H272</f>
        <v>0</v>
      </c>
      <c r="Q272" s="222">
        <v>0.0043800000000000002</v>
      </c>
      <c r="R272" s="222">
        <f>Q272*H272</f>
        <v>0.13350240000000002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152</v>
      </c>
      <c r="AT272" s="224" t="s">
        <v>139</v>
      </c>
      <c r="AU272" s="224" t="s">
        <v>82</v>
      </c>
      <c r="AY272" s="18" t="s">
        <v>136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80</v>
      </c>
      <c r="BK272" s="225">
        <f>ROUND(I272*H272,2)</f>
        <v>0</v>
      </c>
      <c r="BL272" s="18" t="s">
        <v>152</v>
      </c>
      <c r="BM272" s="224" t="s">
        <v>431</v>
      </c>
    </row>
    <row r="273" s="2" customFormat="1">
      <c r="A273" s="39"/>
      <c r="B273" s="40"/>
      <c r="C273" s="41"/>
      <c r="D273" s="226" t="s">
        <v>146</v>
      </c>
      <c r="E273" s="41"/>
      <c r="F273" s="227" t="s">
        <v>432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146</v>
      </c>
      <c r="AU273" s="18" t="s">
        <v>82</v>
      </c>
    </row>
    <row r="274" s="2" customFormat="1">
      <c r="A274" s="39"/>
      <c r="B274" s="40"/>
      <c r="C274" s="41"/>
      <c r="D274" s="231" t="s">
        <v>147</v>
      </c>
      <c r="E274" s="41"/>
      <c r="F274" s="232" t="s">
        <v>433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147</v>
      </c>
      <c r="AU274" s="18" t="s">
        <v>82</v>
      </c>
    </row>
    <row r="275" s="14" customFormat="1">
      <c r="A275" s="14"/>
      <c r="B275" s="243"/>
      <c r="C275" s="244"/>
      <c r="D275" s="226" t="s">
        <v>149</v>
      </c>
      <c r="E275" s="245" t="s">
        <v>19</v>
      </c>
      <c r="F275" s="246" t="s">
        <v>434</v>
      </c>
      <c r="G275" s="244"/>
      <c r="H275" s="247">
        <v>30.48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149</v>
      </c>
      <c r="AU275" s="253" t="s">
        <v>82</v>
      </c>
      <c r="AV275" s="14" t="s">
        <v>82</v>
      </c>
      <c r="AW275" s="14" t="s">
        <v>33</v>
      </c>
      <c r="AX275" s="14" t="s">
        <v>72</v>
      </c>
      <c r="AY275" s="253" t="s">
        <v>136</v>
      </c>
    </row>
    <row r="276" s="15" customFormat="1">
      <c r="A276" s="15"/>
      <c r="B276" s="254"/>
      <c r="C276" s="255"/>
      <c r="D276" s="226" t="s">
        <v>149</v>
      </c>
      <c r="E276" s="256" t="s">
        <v>19</v>
      </c>
      <c r="F276" s="257" t="s">
        <v>151</v>
      </c>
      <c r="G276" s="255"/>
      <c r="H276" s="258">
        <v>30.48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149</v>
      </c>
      <c r="AU276" s="264" t="s">
        <v>82</v>
      </c>
      <c r="AV276" s="15" t="s">
        <v>152</v>
      </c>
      <c r="AW276" s="15" t="s">
        <v>33</v>
      </c>
      <c r="AX276" s="15" t="s">
        <v>80</v>
      </c>
      <c r="AY276" s="264" t="s">
        <v>136</v>
      </c>
    </row>
    <row r="277" s="2" customFormat="1" ht="16.5" customHeight="1">
      <c r="A277" s="39"/>
      <c r="B277" s="40"/>
      <c r="C277" s="213" t="s">
        <v>435</v>
      </c>
      <c r="D277" s="213" t="s">
        <v>139</v>
      </c>
      <c r="E277" s="214" t="s">
        <v>436</v>
      </c>
      <c r="F277" s="215" t="s">
        <v>437</v>
      </c>
      <c r="G277" s="216" t="s">
        <v>243</v>
      </c>
      <c r="H277" s="217">
        <v>30.48</v>
      </c>
      <c r="I277" s="218"/>
      <c r="J277" s="219">
        <f>ROUND(I277*H277,2)</f>
        <v>0</v>
      </c>
      <c r="K277" s="215" t="s">
        <v>19</v>
      </c>
      <c r="L277" s="45"/>
      <c r="M277" s="220" t="s">
        <v>19</v>
      </c>
      <c r="N277" s="221" t="s">
        <v>43</v>
      </c>
      <c r="O277" s="85"/>
      <c r="P277" s="222">
        <f>O277*H277</f>
        <v>0</v>
      </c>
      <c r="Q277" s="222">
        <v>0.0030000000000000001</v>
      </c>
      <c r="R277" s="222">
        <f>Q277*H277</f>
        <v>0.091440000000000007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152</v>
      </c>
      <c r="AT277" s="224" t="s">
        <v>139</v>
      </c>
      <c r="AU277" s="224" t="s">
        <v>82</v>
      </c>
      <c r="AY277" s="18" t="s">
        <v>136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80</v>
      </c>
      <c r="BK277" s="225">
        <f>ROUND(I277*H277,2)</f>
        <v>0</v>
      </c>
      <c r="BL277" s="18" t="s">
        <v>152</v>
      </c>
      <c r="BM277" s="224" t="s">
        <v>438</v>
      </c>
    </row>
    <row r="278" s="2" customFormat="1">
      <c r="A278" s="39"/>
      <c r="B278" s="40"/>
      <c r="C278" s="41"/>
      <c r="D278" s="226" t="s">
        <v>146</v>
      </c>
      <c r="E278" s="41"/>
      <c r="F278" s="227" t="s">
        <v>439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82</v>
      </c>
    </row>
    <row r="279" s="13" customFormat="1">
      <c r="A279" s="13"/>
      <c r="B279" s="233"/>
      <c r="C279" s="234"/>
      <c r="D279" s="226" t="s">
        <v>149</v>
      </c>
      <c r="E279" s="235" t="s">
        <v>19</v>
      </c>
      <c r="F279" s="236" t="s">
        <v>407</v>
      </c>
      <c r="G279" s="234"/>
      <c r="H279" s="235" t="s">
        <v>19</v>
      </c>
      <c r="I279" s="237"/>
      <c r="J279" s="234"/>
      <c r="K279" s="234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149</v>
      </c>
      <c r="AU279" s="242" t="s">
        <v>82</v>
      </c>
      <c r="AV279" s="13" t="s">
        <v>80</v>
      </c>
      <c r="AW279" s="13" t="s">
        <v>33</v>
      </c>
      <c r="AX279" s="13" t="s">
        <v>72</v>
      </c>
      <c r="AY279" s="242" t="s">
        <v>136</v>
      </c>
    </row>
    <row r="280" s="13" customFormat="1">
      <c r="A280" s="13"/>
      <c r="B280" s="233"/>
      <c r="C280" s="234"/>
      <c r="D280" s="226" t="s">
        <v>149</v>
      </c>
      <c r="E280" s="235" t="s">
        <v>19</v>
      </c>
      <c r="F280" s="236" t="s">
        <v>408</v>
      </c>
      <c r="G280" s="234"/>
      <c r="H280" s="235" t="s">
        <v>19</v>
      </c>
      <c r="I280" s="237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149</v>
      </c>
      <c r="AU280" s="242" t="s">
        <v>82</v>
      </c>
      <c r="AV280" s="13" t="s">
        <v>80</v>
      </c>
      <c r="AW280" s="13" t="s">
        <v>33</v>
      </c>
      <c r="AX280" s="13" t="s">
        <v>72</v>
      </c>
      <c r="AY280" s="242" t="s">
        <v>136</v>
      </c>
    </row>
    <row r="281" s="13" customFormat="1">
      <c r="A281" s="13"/>
      <c r="B281" s="233"/>
      <c r="C281" s="234"/>
      <c r="D281" s="226" t="s">
        <v>149</v>
      </c>
      <c r="E281" s="235" t="s">
        <v>19</v>
      </c>
      <c r="F281" s="236" t="s">
        <v>409</v>
      </c>
      <c r="G281" s="234"/>
      <c r="H281" s="235" t="s">
        <v>19</v>
      </c>
      <c r="I281" s="237"/>
      <c r="J281" s="234"/>
      <c r="K281" s="234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149</v>
      </c>
      <c r="AU281" s="242" t="s">
        <v>82</v>
      </c>
      <c r="AV281" s="13" t="s">
        <v>80</v>
      </c>
      <c r="AW281" s="13" t="s">
        <v>33</v>
      </c>
      <c r="AX281" s="13" t="s">
        <v>72</v>
      </c>
      <c r="AY281" s="242" t="s">
        <v>136</v>
      </c>
    </row>
    <row r="282" s="14" customFormat="1">
      <c r="A282" s="14"/>
      <c r="B282" s="243"/>
      <c r="C282" s="244"/>
      <c r="D282" s="226" t="s">
        <v>149</v>
      </c>
      <c r="E282" s="245" t="s">
        <v>19</v>
      </c>
      <c r="F282" s="246" t="s">
        <v>419</v>
      </c>
      <c r="G282" s="244"/>
      <c r="H282" s="247">
        <v>23.25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149</v>
      </c>
      <c r="AU282" s="253" t="s">
        <v>82</v>
      </c>
      <c r="AV282" s="14" t="s">
        <v>82</v>
      </c>
      <c r="AW282" s="14" t="s">
        <v>33</v>
      </c>
      <c r="AX282" s="14" t="s">
        <v>72</v>
      </c>
      <c r="AY282" s="253" t="s">
        <v>136</v>
      </c>
    </row>
    <row r="283" s="13" customFormat="1">
      <c r="A283" s="13"/>
      <c r="B283" s="233"/>
      <c r="C283" s="234"/>
      <c r="D283" s="226" t="s">
        <v>149</v>
      </c>
      <c r="E283" s="235" t="s">
        <v>19</v>
      </c>
      <c r="F283" s="236" t="s">
        <v>411</v>
      </c>
      <c r="G283" s="234"/>
      <c r="H283" s="235" t="s">
        <v>19</v>
      </c>
      <c r="I283" s="237"/>
      <c r="J283" s="234"/>
      <c r="K283" s="234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149</v>
      </c>
      <c r="AU283" s="242" t="s">
        <v>82</v>
      </c>
      <c r="AV283" s="13" t="s">
        <v>80</v>
      </c>
      <c r="AW283" s="13" t="s">
        <v>33</v>
      </c>
      <c r="AX283" s="13" t="s">
        <v>72</v>
      </c>
      <c r="AY283" s="242" t="s">
        <v>136</v>
      </c>
    </row>
    <row r="284" s="14" customFormat="1">
      <c r="A284" s="14"/>
      <c r="B284" s="243"/>
      <c r="C284" s="244"/>
      <c r="D284" s="226" t="s">
        <v>149</v>
      </c>
      <c r="E284" s="245" t="s">
        <v>19</v>
      </c>
      <c r="F284" s="246" t="s">
        <v>420</v>
      </c>
      <c r="G284" s="244"/>
      <c r="H284" s="247">
        <v>7.2300000000000004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149</v>
      </c>
      <c r="AU284" s="253" t="s">
        <v>82</v>
      </c>
      <c r="AV284" s="14" t="s">
        <v>82</v>
      </c>
      <c r="AW284" s="14" t="s">
        <v>33</v>
      </c>
      <c r="AX284" s="14" t="s">
        <v>72</v>
      </c>
      <c r="AY284" s="253" t="s">
        <v>136</v>
      </c>
    </row>
    <row r="285" s="15" customFormat="1">
      <c r="A285" s="15"/>
      <c r="B285" s="254"/>
      <c r="C285" s="255"/>
      <c r="D285" s="226" t="s">
        <v>149</v>
      </c>
      <c r="E285" s="256" t="s">
        <v>19</v>
      </c>
      <c r="F285" s="257" t="s">
        <v>151</v>
      </c>
      <c r="G285" s="255"/>
      <c r="H285" s="258">
        <v>30.48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149</v>
      </c>
      <c r="AU285" s="264" t="s">
        <v>82</v>
      </c>
      <c r="AV285" s="15" t="s">
        <v>152</v>
      </c>
      <c r="AW285" s="15" t="s">
        <v>33</v>
      </c>
      <c r="AX285" s="15" t="s">
        <v>80</v>
      </c>
      <c r="AY285" s="264" t="s">
        <v>136</v>
      </c>
    </row>
    <row r="286" s="2" customFormat="1" ht="16.5" customHeight="1">
      <c r="A286" s="39"/>
      <c r="B286" s="40"/>
      <c r="C286" s="213" t="s">
        <v>440</v>
      </c>
      <c r="D286" s="213" t="s">
        <v>139</v>
      </c>
      <c r="E286" s="214" t="s">
        <v>441</v>
      </c>
      <c r="F286" s="215" t="s">
        <v>442</v>
      </c>
      <c r="G286" s="216" t="s">
        <v>243</v>
      </c>
      <c r="H286" s="217">
        <v>30.48</v>
      </c>
      <c r="I286" s="218"/>
      <c r="J286" s="219">
        <f>ROUND(I286*H286,2)</f>
        <v>0</v>
      </c>
      <c r="K286" s="215" t="s">
        <v>143</v>
      </c>
      <c r="L286" s="45"/>
      <c r="M286" s="220" t="s">
        <v>19</v>
      </c>
      <c r="N286" s="221" t="s">
        <v>43</v>
      </c>
      <c r="O286" s="85"/>
      <c r="P286" s="222">
        <f>O286*H286</f>
        <v>0</v>
      </c>
      <c r="Q286" s="222">
        <v>0.0051999999999999998</v>
      </c>
      <c r="R286" s="222">
        <f>Q286*H286</f>
        <v>0.158496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152</v>
      </c>
      <c r="AT286" s="224" t="s">
        <v>139</v>
      </c>
      <c r="AU286" s="224" t="s">
        <v>82</v>
      </c>
      <c r="AY286" s="18" t="s">
        <v>136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80</v>
      </c>
      <c r="BK286" s="225">
        <f>ROUND(I286*H286,2)</f>
        <v>0</v>
      </c>
      <c r="BL286" s="18" t="s">
        <v>152</v>
      </c>
      <c r="BM286" s="224" t="s">
        <v>443</v>
      </c>
    </row>
    <row r="287" s="2" customFormat="1">
      <c r="A287" s="39"/>
      <c r="B287" s="40"/>
      <c r="C287" s="41"/>
      <c r="D287" s="226" t="s">
        <v>146</v>
      </c>
      <c r="E287" s="41"/>
      <c r="F287" s="227" t="s">
        <v>444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82</v>
      </c>
    </row>
    <row r="288" s="2" customFormat="1">
      <c r="A288" s="39"/>
      <c r="B288" s="40"/>
      <c r="C288" s="41"/>
      <c r="D288" s="231" t="s">
        <v>147</v>
      </c>
      <c r="E288" s="41"/>
      <c r="F288" s="232" t="s">
        <v>445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147</v>
      </c>
      <c r="AU288" s="18" t="s">
        <v>82</v>
      </c>
    </row>
    <row r="289" s="13" customFormat="1">
      <c r="A289" s="13"/>
      <c r="B289" s="233"/>
      <c r="C289" s="234"/>
      <c r="D289" s="226" t="s">
        <v>149</v>
      </c>
      <c r="E289" s="235" t="s">
        <v>19</v>
      </c>
      <c r="F289" s="236" t="s">
        <v>407</v>
      </c>
      <c r="G289" s="234"/>
      <c r="H289" s="235" t="s">
        <v>19</v>
      </c>
      <c r="I289" s="237"/>
      <c r="J289" s="234"/>
      <c r="K289" s="234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149</v>
      </c>
      <c r="AU289" s="242" t="s">
        <v>82</v>
      </c>
      <c r="AV289" s="13" t="s">
        <v>80</v>
      </c>
      <c r="AW289" s="13" t="s">
        <v>33</v>
      </c>
      <c r="AX289" s="13" t="s">
        <v>72</v>
      </c>
      <c r="AY289" s="242" t="s">
        <v>136</v>
      </c>
    </row>
    <row r="290" s="13" customFormat="1">
      <c r="A290" s="13"/>
      <c r="B290" s="233"/>
      <c r="C290" s="234"/>
      <c r="D290" s="226" t="s">
        <v>149</v>
      </c>
      <c r="E290" s="235" t="s">
        <v>19</v>
      </c>
      <c r="F290" s="236" t="s">
        <v>408</v>
      </c>
      <c r="G290" s="234"/>
      <c r="H290" s="235" t="s">
        <v>19</v>
      </c>
      <c r="I290" s="237"/>
      <c r="J290" s="234"/>
      <c r="K290" s="234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149</v>
      </c>
      <c r="AU290" s="242" t="s">
        <v>82</v>
      </c>
      <c r="AV290" s="13" t="s">
        <v>80</v>
      </c>
      <c r="AW290" s="13" t="s">
        <v>33</v>
      </c>
      <c r="AX290" s="13" t="s">
        <v>72</v>
      </c>
      <c r="AY290" s="242" t="s">
        <v>136</v>
      </c>
    </row>
    <row r="291" s="13" customFormat="1">
      <c r="A291" s="13"/>
      <c r="B291" s="233"/>
      <c r="C291" s="234"/>
      <c r="D291" s="226" t="s">
        <v>149</v>
      </c>
      <c r="E291" s="235" t="s">
        <v>19</v>
      </c>
      <c r="F291" s="236" t="s">
        <v>409</v>
      </c>
      <c r="G291" s="234"/>
      <c r="H291" s="235" t="s">
        <v>19</v>
      </c>
      <c r="I291" s="237"/>
      <c r="J291" s="234"/>
      <c r="K291" s="234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149</v>
      </c>
      <c r="AU291" s="242" t="s">
        <v>82</v>
      </c>
      <c r="AV291" s="13" t="s">
        <v>80</v>
      </c>
      <c r="AW291" s="13" t="s">
        <v>33</v>
      </c>
      <c r="AX291" s="13" t="s">
        <v>72</v>
      </c>
      <c r="AY291" s="242" t="s">
        <v>136</v>
      </c>
    </row>
    <row r="292" s="14" customFormat="1">
      <c r="A292" s="14"/>
      <c r="B292" s="243"/>
      <c r="C292" s="244"/>
      <c r="D292" s="226" t="s">
        <v>149</v>
      </c>
      <c r="E292" s="245" t="s">
        <v>19</v>
      </c>
      <c r="F292" s="246" t="s">
        <v>419</v>
      </c>
      <c r="G292" s="244"/>
      <c r="H292" s="247">
        <v>23.25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149</v>
      </c>
      <c r="AU292" s="253" t="s">
        <v>82</v>
      </c>
      <c r="AV292" s="14" t="s">
        <v>82</v>
      </c>
      <c r="AW292" s="14" t="s">
        <v>33</v>
      </c>
      <c r="AX292" s="14" t="s">
        <v>72</v>
      </c>
      <c r="AY292" s="253" t="s">
        <v>136</v>
      </c>
    </row>
    <row r="293" s="13" customFormat="1">
      <c r="A293" s="13"/>
      <c r="B293" s="233"/>
      <c r="C293" s="234"/>
      <c r="D293" s="226" t="s">
        <v>149</v>
      </c>
      <c r="E293" s="235" t="s">
        <v>19</v>
      </c>
      <c r="F293" s="236" t="s">
        <v>411</v>
      </c>
      <c r="G293" s="234"/>
      <c r="H293" s="235" t="s">
        <v>19</v>
      </c>
      <c r="I293" s="237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149</v>
      </c>
      <c r="AU293" s="242" t="s">
        <v>82</v>
      </c>
      <c r="AV293" s="13" t="s">
        <v>80</v>
      </c>
      <c r="AW293" s="13" t="s">
        <v>33</v>
      </c>
      <c r="AX293" s="13" t="s">
        <v>72</v>
      </c>
      <c r="AY293" s="242" t="s">
        <v>136</v>
      </c>
    </row>
    <row r="294" s="14" customFormat="1">
      <c r="A294" s="14"/>
      <c r="B294" s="243"/>
      <c r="C294" s="244"/>
      <c r="D294" s="226" t="s">
        <v>149</v>
      </c>
      <c r="E294" s="245" t="s">
        <v>19</v>
      </c>
      <c r="F294" s="246" t="s">
        <v>420</v>
      </c>
      <c r="G294" s="244"/>
      <c r="H294" s="247">
        <v>7.2300000000000004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149</v>
      </c>
      <c r="AU294" s="253" t="s">
        <v>82</v>
      </c>
      <c r="AV294" s="14" t="s">
        <v>82</v>
      </c>
      <c r="AW294" s="14" t="s">
        <v>33</v>
      </c>
      <c r="AX294" s="14" t="s">
        <v>72</v>
      </c>
      <c r="AY294" s="253" t="s">
        <v>136</v>
      </c>
    </row>
    <row r="295" s="15" customFormat="1">
      <c r="A295" s="15"/>
      <c r="B295" s="254"/>
      <c r="C295" s="255"/>
      <c r="D295" s="226" t="s">
        <v>149</v>
      </c>
      <c r="E295" s="256" t="s">
        <v>19</v>
      </c>
      <c r="F295" s="257" t="s">
        <v>151</v>
      </c>
      <c r="G295" s="255"/>
      <c r="H295" s="258">
        <v>30.48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149</v>
      </c>
      <c r="AU295" s="264" t="s">
        <v>82</v>
      </c>
      <c r="AV295" s="15" t="s">
        <v>152</v>
      </c>
      <c r="AW295" s="15" t="s">
        <v>33</v>
      </c>
      <c r="AX295" s="15" t="s">
        <v>80</v>
      </c>
      <c r="AY295" s="264" t="s">
        <v>136</v>
      </c>
    </row>
    <row r="296" s="2" customFormat="1" ht="16.5" customHeight="1">
      <c r="A296" s="39"/>
      <c r="B296" s="40"/>
      <c r="C296" s="213" t="s">
        <v>446</v>
      </c>
      <c r="D296" s="213" t="s">
        <v>139</v>
      </c>
      <c r="E296" s="214" t="s">
        <v>447</v>
      </c>
      <c r="F296" s="215" t="s">
        <v>448</v>
      </c>
      <c r="G296" s="216" t="s">
        <v>243</v>
      </c>
      <c r="H296" s="217">
        <v>9.2899999999999991</v>
      </c>
      <c r="I296" s="218"/>
      <c r="J296" s="219">
        <f>ROUND(I296*H296,2)</f>
        <v>0</v>
      </c>
      <c r="K296" s="215" t="s">
        <v>143</v>
      </c>
      <c r="L296" s="45"/>
      <c r="M296" s="220" t="s">
        <v>19</v>
      </c>
      <c r="N296" s="221" t="s">
        <v>43</v>
      </c>
      <c r="O296" s="85"/>
      <c r="P296" s="222">
        <f>O296*H296</f>
        <v>0</v>
      </c>
      <c r="Q296" s="222">
        <v>0.015400000000000001</v>
      </c>
      <c r="R296" s="222">
        <f>Q296*H296</f>
        <v>0.143066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152</v>
      </c>
      <c r="AT296" s="224" t="s">
        <v>139</v>
      </c>
      <c r="AU296" s="224" t="s">
        <v>82</v>
      </c>
      <c r="AY296" s="18" t="s">
        <v>136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80</v>
      </c>
      <c r="BK296" s="225">
        <f>ROUND(I296*H296,2)</f>
        <v>0</v>
      </c>
      <c r="BL296" s="18" t="s">
        <v>152</v>
      </c>
      <c r="BM296" s="224" t="s">
        <v>449</v>
      </c>
    </row>
    <row r="297" s="2" customFormat="1">
      <c r="A297" s="39"/>
      <c r="B297" s="40"/>
      <c r="C297" s="41"/>
      <c r="D297" s="226" t="s">
        <v>146</v>
      </c>
      <c r="E297" s="41"/>
      <c r="F297" s="227" t="s">
        <v>450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146</v>
      </c>
      <c r="AU297" s="18" t="s">
        <v>82</v>
      </c>
    </row>
    <row r="298" s="2" customFormat="1">
      <c r="A298" s="39"/>
      <c r="B298" s="40"/>
      <c r="C298" s="41"/>
      <c r="D298" s="231" t="s">
        <v>147</v>
      </c>
      <c r="E298" s="41"/>
      <c r="F298" s="232" t="s">
        <v>451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147</v>
      </c>
      <c r="AU298" s="18" t="s">
        <v>82</v>
      </c>
    </row>
    <row r="299" s="13" customFormat="1">
      <c r="A299" s="13"/>
      <c r="B299" s="233"/>
      <c r="C299" s="234"/>
      <c r="D299" s="226" t="s">
        <v>149</v>
      </c>
      <c r="E299" s="235" t="s">
        <v>19</v>
      </c>
      <c r="F299" s="236" t="s">
        <v>452</v>
      </c>
      <c r="G299" s="234"/>
      <c r="H299" s="235" t="s">
        <v>19</v>
      </c>
      <c r="I299" s="237"/>
      <c r="J299" s="234"/>
      <c r="K299" s="234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149</v>
      </c>
      <c r="AU299" s="242" t="s">
        <v>82</v>
      </c>
      <c r="AV299" s="13" t="s">
        <v>80</v>
      </c>
      <c r="AW299" s="13" t="s">
        <v>33</v>
      </c>
      <c r="AX299" s="13" t="s">
        <v>72</v>
      </c>
      <c r="AY299" s="242" t="s">
        <v>136</v>
      </c>
    </row>
    <row r="300" s="13" customFormat="1">
      <c r="A300" s="13"/>
      <c r="B300" s="233"/>
      <c r="C300" s="234"/>
      <c r="D300" s="226" t="s">
        <v>149</v>
      </c>
      <c r="E300" s="235" t="s">
        <v>19</v>
      </c>
      <c r="F300" s="236" t="s">
        <v>453</v>
      </c>
      <c r="G300" s="234"/>
      <c r="H300" s="235" t="s">
        <v>19</v>
      </c>
      <c r="I300" s="237"/>
      <c r="J300" s="234"/>
      <c r="K300" s="234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149</v>
      </c>
      <c r="AU300" s="242" t="s">
        <v>82</v>
      </c>
      <c r="AV300" s="13" t="s">
        <v>80</v>
      </c>
      <c r="AW300" s="13" t="s">
        <v>33</v>
      </c>
      <c r="AX300" s="13" t="s">
        <v>72</v>
      </c>
      <c r="AY300" s="242" t="s">
        <v>136</v>
      </c>
    </row>
    <row r="301" s="14" customFormat="1">
      <c r="A301" s="14"/>
      <c r="B301" s="243"/>
      <c r="C301" s="244"/>
      <c r="D301" s="226" t="s">
        <v>149</v>
      </c>
      <c r="E301" s="245" t="s">
        <v>19</v>
      </c>
      <c r="F301" s="246" t="s">
        <v>454</v>
      </c>
      <c r="G301" s="244"/>
      <c r="H301" s="247">
        <v>2.75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149</v>
      </c>
      <c r="AU301" s="253" t="s">
        <v>82</v>
      </c>
      <c r="AV301" s="14" t="s">
        <v>82</v>
      </c>
      <c r="AW301" s="14" t="s">
        <v>33</v>
      </c>
      <c r="AX301" s="14" t="s">
        <v>72</v>
      </c>
      <c r="AY301" s="253" t="s">
        <v>136</v>
      </c>
    </row>
    <row r="302" s="13" customFormat="1">
      <c r="A302" s="13"/>
      <c r="B302" s="233"/>
      <c r="C302" s="234"/>
      <c r="D302" s="226" t="s">
        <v>149</v>
      </c>
      <c r="E302" s="235" t="s">
        <v>19</v>
      </c>
      <c r="F302" s="236" t="s">
        <v>455</v>
      </c>
      <c r="G302" s="234"/>
      <c r="H302" s="235" t="s">
        <v>19</v>
      </c>
      <c r="I302" s="237"/>
      <c r="J302" s="234"/>
      <c r="K302" s="234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149</v>
      </c>
      <c r="AU302" s="242" t="s">
        <v>82</v>
      </c>
      <c r="AV302" s="13" t="s">
        <v>80</v>
      </c>
      <c r="AW302" s="13" t="s">
        <v>33</v>
      </c>
      <c r="AX302" s="13" t="s">
        <v>72</v>
      </c>
      <c r="AY302" s="242" t="s">
        <v>136</v>
      </c>
    </row>
    <row r="303" s="14" customFormat="1">
      <c r="A303" s="14"/>
      <c r="B303" s="243"/>
      <c r="C303" s="244"/>
      <c r="D303" s="226" t="s">
        <v>149</v>
      </c>
      <c r="E303" s="245" t="s">
        <v>19</v>
      </c>
      <c r="F303" s="246" t="s">
        <v>174</v>
      </c>
      <c r="G303" s="244"/>
      <c r="H303" s="247">
        <v>6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149</v>
      </c>
      <c r="AU303" s="253" t="s">
        <v>82</v>
      </c>
      <c r="AV303" s="14" t="s">
        <v>82</v>
      </c>
      <c r="AW303" s="14" t="s">
        <v>33</v>
      </c>
      <c r="AX303" s="14" t="s">
        <v>72</v>
      </c>
      <c r="AY303" s="253" t="s">
        <v>136</v>
      </c>
    </row>
    <row r="304" s="13" customFormat="1">
      <c r="A304" s="13"/>
      <c r="B304" s="233"/>
      <c r="C304" s="234"/>
      <c r="D304" s="226" t="s">
        <v>149</v>
      </c>
      <c r="E304" s="235" t="s">
        <v>19</v>
      </c>
      <c r="F304" s="236" t="s">
        <v>456</v>
      </c>
      <c r="G304" s="234"/>
      <c r="H304" s="235" t="s">
        <v>19</v>
      </c>
      <c r="I304" s="237"/>
      <c r="J304" s="234"/>
      <c r="K304" s="234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149</v>
      </c>
      <c r="AU304" s="242" t="s">
        <v>82</v>
      </c>
      <c r="AV304" s="13" t="s">
        <v>80</v>
      </c>
      <c r="AW304" s="13" t="s">
        <v>33</v>
      </c>
      <c r="AX304" s="13" t="s">
        <v>72</v>
      </c>
      <c r="AY304" s="242" t="s">
        <v>136</v>
      </c>
    </row>
    <row r="305" s="13" customFormat="1">
      <c r="A305" s="13"/>
      <c r="B305" s="233"/>
      <c r="C305" s="234"/>
      <c r="D305" s="226" t="s">
        <v>149</v>
      </c>
      <c r="E305" s="235" t="s">
        <v>19</v>
      </c>
      <c r="F305" s="236" t="s">
        <v>457</v>
      </c>
      <c r="G305" s="234"/>
      <c r="H305" s="235" t="s">
        <v>19</v>
      </c>
      <c r="I305" s="237"/>
      <c r="J305" s="234"/>
      <c r="K305" s="234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149</v>
      </c>
      <c r="AU305" s="242" t="s">
        <v>82</v>
      </c>
      <c r="AV305" s="13" t="s">
        <v>80</v>
      </c>
      <c r="AW305" s="13" t="s">
        <v>33</v>
      </c>
      <c r="AX305" s="13" t="s">
        <v>72</v>
      </c>
      <c r="AY305" s="242" t="s">
        <v>136</v>
      </c>
    </row>
    <row r="306" s="14" customFormat="1">
      <c r="A306" s="14"/>
      <c r="B306" s="243"/>
      <c r="C306" s="244"/>
      <c r="D306" s="226" t="s">
        <v>149</v>
      </c>
      <c r="E306" s="245" t="s">
        <v>19</v>
      </c>
      <c r="F306" s="246" t="s">
        <v>458</v>
      </c>
      <c r="G306" s="244"/>
      <c r="H306" s="247">
        <v>0.54000000000000004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149</v>
      </c>
      <c r="AU306" s="253" t="s">
        <v>82</v>
      </c>
      <c r="AV306" s="14" t="s">
        <v>82</v>
      </c>
      <c r="AW306" s="14" t="s">
        <v>33</v>
      </c>
      <c r="AX306" s="14" t="s">
        <v>72</v>
      </c>
      <c r="AY306" s="253" t="s">
        <v>136</v>
      </c>
    </row>
    <row r="307" s="15" customFormat="1">
      <c r="A307" s="15"/>
      <c r="B307" s="254"/>
      <c r="C307" s="255"/>
      <c r="D307" s="226" t="s">
        <v>149</v>
      </c>
      <c r="E307" s="256" t="s">
        <v>19</v>
      </c>
      <c r="F307" s="257" t="s">
        <v>151</v>
      </c>
      <c r="G307" s="255"/>
      <c r="H307" s="258">
        <v>9.2899999999999991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149</v>
      </c>
      <c r="AU307" s="264" t="s">
        <v>82</v>
      </c>
      <c r="AV307" s="15" t="s">
        <v>152</v>
      </c>
      <c r="AW307" s="15" t="s">
        <v>33</v>
      </c>
      <c r="AX307" s="15" t="s">
        <v>80</v>
      </c>
      <c r="AY307" s="264" t="s">
        <v>136</v>
      </c>
    </row>
    <row r="308" s="2" customFormat="1" ht="16.5" customHeight="1">
      <c r="A308" s="39"/>
      <c r="B308" s="40"/>
      <c r="C308" s="213" t="s">
        <v>459</v>
      </c>
      <c r="D308" s="213" t="s">
        <v>139</v>
      </c>
      <c r="E308" s="214" t="s">
        <v>460</v>
      </c>
      <c r="F308" s="215" t="s">
        <v>461</v>
      </c>
      <c r="G308" s="216" t="s">
        <v>243</v>
      </c>
      <c r="H308" s="217">
        <v>3.8900000000000001</v>
      </c>
      <c r="I308" s="218"/>
      <c r="J308" s="219">
        <f>ROUND(I308*H308,2)</f>
        <v>0</v>
      </c>
      <c r="K308" s="215" t="s">
        <v>143</v>
      </c>
      <c r="L308" s="45"/>
      <c r="M308" s="220" t="s">
        <v>19</v>
      </c>
      <c r="N308" s="221" t="s">
        <v>43</v>
      </c>
      <c r="O308" s="85"/>
      <c r="P308" s="222">
        <f>O308*H308</f>
        <v>0</v>
      </c>
      <c r="Q308" s="222">
        <v>0.018380000000000001</v>
      </c>
      <c r="R308" s="222">
        <f>Q308*H308</f>
        <v>0.071498199999999998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152</v>
      </c>
      <c r="AT308" s="224" t="s">
        <v>139</v>
      </c>
      <c r="AU308" s="224" t="s">
        <v>82</v>
      </c>
      <c r="AY308" s="18" t="s">
        <v>136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80</v>
      </c>
      <c r="BK308" s="225">
        <f>ROUND(I308*H308,2)</f>
        <v>0</v>
      </c>
      <c r="BL308" s="18" t="s">
        <v>152</v>
      </c>
      <c r="BM308" s="224" t="s">
        <v>462</v>
      </c>
    </row>
    <row r="309" s="2" customFormat="1">
      <c r="A309" s="39"/>
      <c r="B309" s="40"/>
      <c r="C309" s="41"/>
      <c r="D309" s="226" t="s">
        <v>146</v>
      </c>
      <c r="E309" s="41"/>
      <c r="F309" s="227" t="s">
        <v>463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146</v>
      </c>
      <c r="AU309" s="18" t="s">
        <v>82</v>
      </c>
    </row>
    <row r="310" s="2" customFormat="1">
      <c r="A310" s="39"/>
      <c r="B310" s="40"/>
      <c r="C310" s="41"/>
      <c r="D310" s="231" t="s">
        <v>147</v>
      </c>
      <c r="E310" s="41"/>
      <c r="F310" s="232" t="s">
        <v>464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147</v>
      </c>
      <c r="AU310" s="18" t="s">
        <v>82</v>
      </c>
    </row>
    <row r="311" s="13" customFormat="1">
      <c r="A311" s="13"/>
      <c r="B311" s="233"/>
      <c r="C311" s="234"/>
      <c r="D311" s="226" t="s">
        <v>149</v>
      </c>
      <c r="E311" s="235" t="s">
        <v>19</v>
      </c>
      <c r="F311" s="236" t="s">
        <v>452</v>
      </c>
      <c r="G311" s="234"/>
      <c r="H311" s="235" t="s">
        <v>19</v>
      </c>
      <c r="I311" s="237"/>
      <c r="J311" s="234"/>
      <c r="K311" s="234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149</v>
      </c>
      <c r="AU311" s="242" t="s">
        <v>82</v>
      </c>
      <c r="AV311" s="13" t="s">
        <v>80</v>
      </c>
      <c r="AW311" s="13" t="s">
        <v>33</v>
      </c>
      <c r="AX311" s="13" t="s">
        <v>72</v>
      </c>
      <c r="AY311" s="242" t="s">
        <v>136</v>
      </c>
    </row>
    <row r="312" s="13" customFormat="1">
      <c r="A312" s="13"/>
      <c r="B312" s="233"/>
      <c r="C312" s="234"/>
      <c r="D312" s="226" t="s">
        <v>149</v>
      </c>
      <c r="E312" s="235" t="s">
        <v>19</v>
      </c>
      <c r="F312" s="236" t="s">
        <v>465</v>
      </c>
      <c r="G312" s="234"/>
      <c r="H312" s="235" t="s">
        <v>19</v>
      </c>
      <c r="I312" s="237"/>
      <c r="J312" s="234"/>
      <c r="K312" s="234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149</v>
      </c>
      <c r="AU312" s="242" t="s">
        <v>82</v>
      </c>
      <c r="AV312" s="13" t="s">
        <v>80</v>
      </c>
      <c r="AW312" s="13" t="s">
        <v>33</v>
      </c>
      <c r="AX312" s="13" t="s">
        <v>72</v>
      </c>
      <c r="AY312" s="242" t="s">
        <v>136</v>
      </c>
    </row>
    <row r="313" s="14" customFormat="1">
      <c r="A313" s="14"/>
      <c r="B313" s="243"/>
      <c r="C313" s="244"/>
      <c r="D313" s="226" t="s">
        <v>149</v>
      </c>
      <c r="E313" s="245" t="s">
        <v>19</v>
      </c>
      <c r="F313" s="246" t="s">
        <v>466</v>
      </c>
      <c r="G313" s="244"/>
      <c r="H313" s="247">
        <v>3.1150000000000002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149</v>
      </c>
      <c r="AU313" s="253" t="s">
        <v>82</v>
      </c>
      <c r="AV313" s="14" t="s">
        <v>82</v>
      </c>
      <c r="AW313" s="14" t="s">
        <v>33</v>
      </c>
      <c r="AX313" s="14" t="s">
        <v>72</v>
      </c>
      <c r="AY313" s="253" t="s">
        <v>136</v>
      </c>
    </row>
    <row r="314" s="14" customFormat="1">
      <c r="A314" s="14"/>
      <c r="B314" s="243"/>
      <c r="C314" s="244"/>
      <c r="D314" s="226" t="s">
        <v>149</v>
      </c>
      <c r="E314" s="245" t="s">
        <v>19</v>
      </c>
      <c r="F314" s="246" t="s">
        <v>467</v>
      </c>
      <c r="G314" s="244"/>
      <c r="H314" s="247">
        <v>0.77500000000000002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149</v>
      </c>
      <c r="AU314" s="253" t="s">
        <v>82</v>
      </c>
      <c r="AV314" s="14" t="s">
        <v>82</v>
      </c>
      <c r="AW314" s="14" t="s">
        <v>33</v>
      </c>
      <c r="AX314" s="14" t="s">
        <v>72</v>
      </c>
      <c r="AY314" s="253" t="s">
        <v>136</v>
      </c>
    </row>
    <row r="315" s="15" customFormat="1">
      <c r="A315" s="15"/>
      <c r="B315" s="254"/>
      <c r="C315" s="255"/>
      <c r="D315" s="226" t="s">
        <v>149</v>
      </c>
      <c r="E315" s="256" t="s">
        <v>19</v>
      </c>
      <c r="F315" s="257" t="s">
        <v>151</v>
      </c>
      <c r="G315" s="255"/>
      <c r="H315" s="258">
        <v>3.8900000000000001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4" t="s">
        <v>149</v>
      </c>
      <c r="AU315" s="264" t="s">
        <v>82</v>
      </c>
      <c r="AV315" s="15" t="s">
        <v>152</v>
      </c>
      <c r="AW315" s="15" t="s">
        <v>33</v>
      </c>
      <c r="AX315" s="15" t="s">
        <v>80</v>
      </c>
      <c r="AY315" s="264" t="s">
        <v>136</v>
      </c>
    </row>
    <row r="316" s="2" customFormat="1" ht="16.5" customHeight="1">
      <c r="A316" s="39"/>
      <c r="B316" s="40"/>
      <c r="C316" s="213" t="s">
        <v>468</v>
      </c>
      <c r="D316" s="213" t="s">
        <v>139</v>
      </c>
      <c r="E316" s="214" t="s">
        <v>469</v>
      </c>
      <c r="F316" s="215" t="s">
        <v>470</v>
      </c>
      <c r="G316" s="216" t="s">
        <v>369</v>
      </c>
      <c r="H316" s="217">
        <v>15</v>
      </c>
      <c r="I316" s="218"/>
      <c r="J316" s="219">
        <f>ROUND(I316*H316,2)</f>
        <v>0</v>
      </c>
      <c r="K316" s="215" t="s">
        <v>143</v>
      </c>
      <c r="L316" s="45"/>
      <c r="M316" s="220" t="s">
        <v>19</v>
      </c>
      <c r="N316" s="221" t="s">
        <v>43</v>
      </c>
      <c r="O316" s="85"/>
      <c r="P316" s="222">
        <f>O316*H316</f>
        <v>0</v>
      </c>
      <c r="Q316" s="222">
        <v>0.041500000000000002</v>
      </c>
      <c r="R316" s="222">
        <f>Q316*H316</f>
        <v>0.62250000000000005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152</v>
      </c>
      <c r="AT316" s="224" t="s">
        <v>139</v>
      </c>
      <c r="AU316" s="224" t="s">
        <v>82</v>
      </c>
      <c r="AY316" s="18" t="s">
        <v>136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80</v>
      </c>
      <c r="BK316" s="225">
        <f>ROUND(I316*H316,2)</f>
        <v>0</v>
      </c>
      <c r="BL316" s="18" t="s">
        <v>152</v>
      </c>
      <c r="BM316" s="224" t="s">
        <v>471</v>
      </c>
    </row>
    <row r="317" s="2" customFormat="1">
      <c r="A317" s="39"/>
      <c r="B317" s="40"/>
      <c r="C317" s="41"/>
      <c r="D317" s="226" t="s">
        <v>146</v>
      </c>
      <c r="E317" s="41"/>
      <c r="F317" s="227" t="s">
        <v>472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82</v>
      </c>
    </row>
    <row r="318" s="2" customFormat="1">
      <c r="A318" s="39"/>
      <c r="B318" s="40"/>
      <c r="C318" s="41"/>
      <c r="D318" s="231" t="s">
        <v>147</v>
      </c>
      <c r="E318" s="41"/>
      <c r="F318" s="232" t="s">
        <v>473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147</v>
      </c>
      <c r="AU318" s="18" t="s">
        <v>82</v>
      </c>
    </row>
    <row r="319" s="13" customFormat="1">
      <c r="A319" s="13"/>
      <c r="B319" s="233"/>
      <c r="C319" s="234"/>
      <c r="D319" s="226" t="s">
        <v>149</v>
      </c>
      <c r="E319" s="235" t="s">
        <v>19</v>
      </c>
      <c r="F319" s="236" t="s">
        <v>452</v>
      </c>
      <c r="G319" s="234"/>
      <c r="H319" s="235" t="s">
        <v>19</v>
      </c>
      <c r="I319" s="237"/>
      <c r="J319" s="234"/>
      <c r="K319" s="234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149</v>
      </c>
      <c r="AU319" s="242" t="s">
        <v>82</v>
      </c>
      <c r="AV319" s="13" t="s">
        <v>80</v>
      </c>
      <c r="AW319" s="13" t="s">
        <v>33</v>
      </c>
      <c r="AX319" s="13" t="s">
        <v>72</v>
      </c>
      <c r="AY319" s="242" t="s">
        <v>136</v>
      </c>
    </row>
    <row r="320" s="13" customFormat="1">
      <c r="A320" s="13"/>
      <c r="B320" s="233"/>
      <c r="C320" s="234"/>
      <c r="D320" s="226" t="s">
        <v>149</v>
      </c>
      <c r="E320" s="235" t="s">
        <v>19</v>
      </c>
      <c r="F320" s="236" t="s">
        <v>474</v>
      </c>
      <c r="G320" s="234"/>
      <c r="H320" s="235" t="s">
        <v>19</v>
      </c>
      <c r="I320" s="237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149</v>
      </c>
      <c r="AU320" s="242" t="s">
        <v>82</v>
      </c>
      <c r="AV320" s="13" t="s">
        <v>80</v>
      </c>
      <c r="AW320" s="13" t="s">
        <v>33</v>
      </c>
      <c r="AX320" s="13" t="s">
        <v>72</v>
      </c>
      <c r="AY320" s="242" t="s">
        <v>136</v>
      </c>
    </row>
    <row r="321" s="14" customFormat="1">
      <c r="A321" s="14"/>
      <c r="B321" s="243"/>
      <c r="C321" s="244"/>
      <c r="D321" s="226" t="s">
        <v>149</v>
      </c>
      <c r="E321" s="245" t="s">
        <v>19</v>
      </c>
      <c r="F321" s="246" t="s">
        <v>174</v>
      </c>
      <c r="G321" s="244"/>
      <c r="H321" s="247">
        <v>6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149</v>
      </c>
      <c r="AU321" s="253" t="s">
        <v>82</v>
      </c>
      <c r="AV321" s="14" t="s">
        <v>82</v>
      </c>
      <c r="AW321" s="14" t="s">
        <v>33</v>
      </c>
      <c r="AX321" s="14" t="s">
        <v>72</v>
      </c>
      <c r="AY321" s="253" t="s">
        <v>136</v>
      </c>
    </row>
    <row r="322" s="13" customFormat="1">
      <c r="A322" s="13"/>
      <c r="B322" s="233"/>
      <c r="C322" s="234"/>
      <c r="D322" s="226" t="s">
        <v>149</v>
      </c>
      <c r="E322" s="235" t="s">
        <v>19</v>
      </c>
      <c r="F322" s="236" t="s">
        <v>475</v>
      </c>
      <c r="G322" s="234"/>
      <c r="H322" s="235" t="s">
        <v>19</v>
      </c>
      <c r="I322" s="237"/>
      <c r="J322" s="234"/>
      <c r="K322" s="234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149</v>
      </c>
      <c r="AU322" s="242" t="s">
        <v>82</v>
      </c>
      <c r="AV322" s="13" t="s">
        <v>80</v>
      </c>
      <c r="AW322" s="13" t="s">
        <v>33</v>
      </c>
      <c r="AX322" s="13" t="s">
        <v>72</v>
      </c>
      <c r="AY322" s="242" t="s">
        <v>136</v>
      </c>
    </row>
    <row r="323" s="14" customFormat="1">
      <c r="A323" s="14"/>
      <c r="B323" s="243"/>
      <c r="C323" s="244"/>
      <c r="D323" s="226" t="s">
        <v>149</v>
      </c>
      <c r="E323" s="245" t="s">
        <v>19</v>
      </c>
      <c r="F323" s="246" t="s">
        <v>476</v>
      </c>
      <c r="G323" s="244"/>
      <c r="H323" s="247">
        <v>9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149</v>
      </c>
      <c r="AU323" s="253" t="s">
        <v>82</v>
      </c>
      <c r="AV323" s="14" t="s">
        <v>82</v>
      </c>
      <c r="AW323" s="14" t="s">
        <v>33</v>
      </c>
      <c r="AX323" s="14" t="s">
        <v>72</v>
      </c>
      <c r="AY323" s="253" t="s">
        <v>136</v>
      </c>
    </row>
    <row r="324" s="15" customFormat="1">
      <c r="A324" s="15"/>
      <c r="B324" s="254"/>
      <c r="C324" s="255"/>
      <c r="D324" s="226" t="s">
        <v>149</v>
      </c>
      <c r="E324" s="256" t="s">
        <v>19</v>
      </c>
      <c r="F324" s="257" t="s">
        <v>151</v>
      </c>
      <c r="G324" s="255"/>
      <c r="H324" s="258">
        <v>15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149</v>
      </c>
      <c r="AU324" s="264" t="s">
        <v>82</v>
      </c>
      <c r="AV324" s="15" t="s">
        <v>152</v>
      </c>
      <c r="AW324" s="15" t="s">
        <v>33</v>
      </c>
      <c r="AX324" s="15" t="s">
        <v>80</v>
      </c>
      <c r="AY324" s="264" t="s">
        <v>136</v>
      </c>
    </row>
    <row r="325" s="2" customFormat="1" ht="24.15" customHeight="1">
      <c r="A325" s="39"/>
      <c r="B325" s="40"/>
      <c r="C325" s="213" t="s">
        <v>477</v>
      </c>
      <c r="D325" s="213" t="s">
        <v>139</v>
      </c>
      <c r="E325" s="214" t="s">
        <v>478</v>
      </c>
      <c r="F325" s="215" t="s">
        <v>479</v>
      </c>
      <c r="G325" s="216" t="s">
        <v>243</v>
      </c>
      <c r="H325" s="217">
        <v>7</v>
      </c>
      <c r="I325" s="218"/>
      <c r="J325" s="219">
        <f>ROUND(I325*H325,2)</f>
        <v>0</v>
      </c>
      <c r="K325" s="215" t="s">
        <v>143</v>
      </c>
      <c r="L325" s="45"/>
      <c r="M325" s="220" t="s">
        <v>19</v>
      </c>
      <c r="N325" s="221" t="s">
        <v>43</v>
      </c>
      <c r="O325" s="85"/>
      <c r="P325" s="222">
        <f>O325*H325</f>
        <v>0</v>
      </c>
      <c r="Q325" s="222">
        <v>0.0086</v>
      </c>
      <c r="R325" s="222">
        <f>Q325*H325</f>
        <v>0.060200000000000004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152</v>
      </c>
      <c r="AT325" s="224" t="s">
        <v>139</v>
      </c>
      <c r="AU325" s="224" t="s">
        <v>82</v>
      </c>
      <c r="AY325" s="18" t="s">
        <v>136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80</v>
      </c>
      <c r="BK325" s="225">
        <f>ROUND(I325*H325,2)</f>
        <v>0</v>
      </c>
      <c r="BL325" s="18" t="s">
        <v>152</v>
      </c>
      <c r="BM325" s="224" t="s">
        <v>480</v>
      </c>
    </row>
    <row r="326" s="2" customFormat="1">
      <c r="A326" s="39"/>
      <c r="B326" s="40"/>
      <c r="C326" s="41"/>
      <c r="D326" s="226" t="s">
        <v>146</v>
      </c>
      <c r="E326" s="41"/>
      <c r="F326" s="227" t="s">
        <v>481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146</v>
      </c>
      <c r="AU326" s="18" t="s">
        <v>82</v>
      </c>
    </row>
    <row r="327" s="2" customFormat="1">
      <c r="A327" s="39"/>
      <c r="B327" s="40"/>
      <c r="C327" s="41"/>
      <c r="D327" s="231" t="s">
        <v>147</v>
      </c>
      <c r="E327" s="41"/>
      <c r="F327" s="232" t="s">
        <v>482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147</v>
      </c>
      <c r="AU327" s="18" t="s">
        <v>82</v>
      </c>
    </row>
    <row r="328" s="13" customFormat="1">
      <c r="A328" s="13"/>
      <c r="B328" s="233"/>
      <c r="C328" s="234"/>
      <c r="D328" s="226" t="s">
        <v>149</v>
      </c>
      <c r="E328" s="235" t="s">
        <v>19</v>
      </c>
      <c r="F328" s="236" t="s">
        <v>325</v>
      </c>
      <c r="G328" s="234"/>
      <c r="H328" s="235" t="s">
        <v>19</v>
      </c>
      <c r="I328" s="237"/>
      <c r="J328" s="234"/>
      <c r="K328" s="234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149</v>
      </c>
      <c r="AU328" s="242" t="s">
        <v>82</v>
      </c>
      <c r="AV328" s="13" t="s">
        <v>80</v>
      </c>
      <c r="AW328" s="13" t="s">
        <v>33</v>
      </c>
      <c r="AX328" s="13" t="s">
        <v>72</v>
      </c>
      <c r="AY328" s="242" t="s">
        <v>136</v>
      </c>
    </row>
    <row r="329" s="13" customFormat="1">
      <c r="A329" s="13"/>
      <c r="B329" s="233"/>
      <c r="C329" s="234"/>
      <c r="D329" s="226" t="s">
        <v>149</v>
      </c>
      <c r="E329" s="235" t="s">
        <v>19</v>
      </c>
      <c r="F329" s="236" t="s">
        <v>483</v>
      </c>
      <c r="G329" s="234"/>
      <c r="H329" s="235" t="s">
        <v>19</v>
      </c>
      <c r="I329" s="237"/>
      <c r="J329" s="234"/>
      <c r="K329" s="234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149</v>
      </c>
      <c r="AU329" s="242" t="s">
        <v>82</v>
      </c>
      <c r="AV329" s="13" t="s">
        <v>80</v>
      </c>
      <c r="AW329" s="13" t="s">
        <v>33</v>
      </c>
      <c r="AX329" s="13" t="s">
        <v>72</v>
      </c>
      <c r="AY329" s="242" t="s">
        <v>136</v>
      </c>
    </row>
    <row r="330" s="14" customFormat="1">
      <c r="A330" s="14"/>
      <c r="B330" s="243"/>
      <c r="C330" s="244"/>
      <c r="D330" s="226" t="s">
        <v>149</v>
      </c>
      <c r="E330" s="245" t="s">
        <v>19</v>
      </c>
      <c r="F330" s="246" t="s">
        <v>182</v>
      </c>
      <c r="G330" s="244"/>
      <c r="H330" s="247">
        <v>7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149</v>
      </c>
      <c r="AU330" s="253" t="s">
        <v>82</v>
      </c>
      <c r="AV330" s="14" t="s">
        <v>82</v>
      </c>
      <c r="AW330" s="14" t="s">
        <v>33</v>
      </c>
      <c r="AX330" s="14" t="s">
        <v>72</v>
      </c>
      <c r="AY330" s="253" t="s">
        <v>136</v>
      </c>
    </row>
    <row r="331" s="15" customFormat="1">
      <c r="A331" s="15"/>
      <c r="B331" s="254"/>
      <c r="C331" s="255"/>
      <c r="D331" s="226" t="s">
        <v>149</v>
      </c>
      <c r="E331" s="256" t="s">
        <v>19</v>
      </c>
      <c r="F331" s="257" t="s">
        <v>151</v>
      </c>
      <c r="G331" s="255"/>
      <c r="H331" s="258">
        <v>7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4" t="s">
        <v>149</v>
      </c>
      <c r="AU331" s="264" t="s">
        <v>82</v>
      </c>
      <c r="AV331" s="15" t="s">
        <v>152</v>
      </c>
      <c r="AW331" s="15" t="s">
        <v>33</v>
      </c>
      <c r="AX331" s="15" t="s">
        <v>80</v>
      </c>
      <c r="AY331" s="264" t="s">
        <v>136</v>
      </c>
    </row>
    <row r="332" s="2" customFormat="1" ht="16.5" customHeight="1">
      <c r="A332" s="39"/>
      <c r="B332" s="40"/>
      <c r="C332" s="269" t="s">
        <v>484</v>
      </c>
      <c r="D332" s="269" t="s">
        <v>485</v>
      </c>
      <c r="E332" s="270" t="s">
        <v>486</v>
      </c>
      <c r="F332" s="271" t="s">
        <v>487</v>
      </c>
      <c r="G332" s="272" t="s">
        <v>243</v>
      </c>
      <c r="H332" s="273">
        <v>7.7000000000000002</v>
      </c>
      <c r="I332" s="274"/>
      <c r="J332" s="275">
        <f>ROUND(I332*H332,2)</f>
        <v>0</v>
      </c>
      <c r="K332" s="271" t="s">
        <v>143</v>
      </c>
      <c r="L332" s="276"/>
      <c r="M332" s="277" t="s">
        <v>19</v>
      </c>
      <c r="N332" s="278" t="s">
        <v>43</v>
      </c>
      <c r="O332" s="85"/>
      <c r="P332" s="222">
        <f>O332*H332</f>
        <v>0</v>
      </c>
      <c r="Q332" s="222">
        <v>0.0047999999999999996</v>
      </c>
      <c r="R332" s="222">
        <f>Q332*H332</f>
        <v>0.03696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189</v>
      </c>
      <c r="AT332" s="224" t="s">
        <v>485</v>
      </c>
      <c r="AU332" s="224" t="s">
        <v>82</v>
      </c>
      <c r="AY332" s="18" t="s">
        <v>136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80</v>
      </c>
      <c r="BK332" s="225">
        <f>ROUND(I332*H332,2)</f>
        <v>0</v>
      </c>
      <c r="BL332" s="18" t="s">
        <v>152</v>
      </c>
      <c r="BM332" s="224" t="s">
        <v>488</v>
      </c>
    </row>
    <row r="333" s="2" customFormat="1">
      <c r="A333" s="39"/>
      <c r="B333" s="40"/>
      <c r="C333" s="41"/>
      <c r="D333" s="226" t="s">
        <v>146</v>
      </c>
      <c r="E333" s="41"/>
      <c r="F333" s="227" t="s">
        <v>487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146</v>
      </c>
      <c r="AU333" s="18" t="s">
        <v>82</v>
      </c>
    </row>
    <row r="334" s="14" customFormat="1">
      <c r="A334" s="14"/>
      <c r="B334" s="243"/>
      <c r="C334" s="244"/>
      <c r="D334" s="226" t="s">
        <v>149</v>
      </c>
      <c r="E334" s="245" t="s">
        <v>19</v>
      </c>
      <c r="F334" s="246" t="s">
        <v>489</v>
      </c>
      <c r="G334" s="244"/>
      <c r="H334" s="247">
        <v>7.7000000000000002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149</v>
      </c>
      <c r="AU334" s="253" t="s">
        <v>82</v>
      </c>
      <c r="AV334" s="14" t="s">
        <v>82</v>
      </c>
      <c r="AW334" s="14" t="s">
        <v>33</v>
      </c>
      <c r="AX334" s="14" t="s">
        <v>72</v>
      </c>
      <c r="AY334" s="253" t="s">
        <v>136</v>
      </c>
    </row>
    <row r="335" s="15" customFormat="1">
      <c r="A335" s="15"/>
      <c r="B335" s="254"/>
      <c r="C335" s="255"/>
      <c r="D335" s="226" t="s">
        <v>149</v>
      </c>
      <c r="E335" s="256" t="s">
        <v>19</v>
      </c>
      <c r="F335" s="257" t="s">
        <v>151</v>
      </c>
      <c r="G335" s="255"/>
      <c r="H335" s="258">
        <v>7.7000000000000002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149</v>
      </c>
      <c r="AU335" s="264" t="s">
        <v>82</v>
      </c>
      <c r="AV335" s="15" t="s">
        <v>152</v>
      </c>
      <c r="AW335" s="15" t="s">
        <v>33</v>
      </c>
      <c r="AX335" s="15" t="s">
        <v>80</v>
      </c>
      <c r="AY335" s="264" t="s">
        <v>136</v>
      </c>
    </row>
    <row r="336" s="2" customFormat="1" ht="21.75" customHeight="1">
      <c r="A336" s="39"/>
      <c r="B336" s="40"/>
      <c r="C336" s="213" t="s">
        <v>490</v>
      </c>
      <c r="D336" s="213" t="s">
        <v>139</v>
      </c>
      <c r="E336" s="214" t="s">
        <v>491</v>
      </c>
      <c r="F336" s="215" t="s">
        <v>492</v>
      </c>
      <c r="G336" s="216" t="s">
        <v>258</v>
      </c>
      <c r="H336" s="217">
        <v>0.028000000000000001</v>
      </c>
      <c r="I336" s="218"/>
      <c r="J336" s="219">
        <f>ROUND(I336*H336,2)</f>
        <v>0</v>
      </c>
      <c r="K336" s="215" t="s">
        <v>143</v>
      </c>
      <c r="L336" s="45"/>
      <c r="M336" s="220" t="s">
        <v>19</v>
      </c>
      <c r="N336" s="221" t="s">
        <v>43</v>
      </c>
      <c r="O336" s="85"/>
      <c r="P336" s="222">
        <f>O336*H336</f>
        <v>0</v>
      </c>
      <c r="Q336" s="222">
        <v>2.5018699999999998</v>
      </c>
      <c r="R336" s="222">
        <f>Q336*H336</f>
        <v>0.070052359999999994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152</v>
      </c>
      <c r="AT336" s="224" t="s">
        <v>139</v>
      </c>
      <c r="AU336" s="224" t="s">
        <v>82</v>
      </c>
      <c r="AY336" s="18" t="s">
        <v>136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80</v>
      </c>
      <c r="BK336" s="225">
        <f>ROUND(I336*H336,2)</f>
        <v>0</v>
      </c>
      <c r="BL336" s="18" t="s">
        <v>152</v>
      </c>
      <c r="BM336" s="224" t="s">
        <v>493</v>
      </c>
    </row>
    <row r="337" s="2" customFormat="1">
      <c r="A337" s="39"/>
      <c r="B337" s="40"/>
      <c r="C337" s="41"/>
      <c r="D337" s="226" t="s">
        <v>146</v>
      </c>
      <c r="E337" s="41"/>
      <c r="F337" s="227" t="s">
        <v>494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146</v>
      </c>
      <c r="AU337" s="18" t="s">
        <v>82</v>
      </c>
    </row>
    <row r="338" s="2" customFormat="1">
      <c r="A338" s="39"/>
      <c r="B338" s="40"/>
      <c r="C338" s="41"/>
      <c r="D338" s="231" t="s">
        <v>147</v>
      </c>
      <c r="E338" s="41"/>
      <c r="F338" s="232" t="s">
        <v>495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147</v>
      </c>
      <c r="AU338" s="18" t="s">
        <v>82</v>
      </c>
    </row>
    <row r="339" s="13" customFormat="1">
      <c r="A339" s="13"/>
      <c r="B339" s="233"/>
      <c r="C339" s="234"/>
      <c r="D339" s="226" t="s">
        <v>149</v>
      </c>
      <c r="E339" s="235" t="s">
        <v>19</v>
      </c>
      <c r="F339" s="236" t="s">
        <v>496</v>
      </c>
      <c r="G339" s="234"/>
      <c r="H339" s="235" t="s">
        <v>19</v>
      </c>
      <c r="I339" s="237"/>
      <c r="J339" s="234"/>
      <c r="K339" s="234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149</v>
      </c>
      <c r="AU339" s="242" t="s">
        <v>82</v>
      </c>
      <c r="AV339" s="13" t="s">
        <v>80</v>
      </c>
      <c r="AW339" s="13" t="s">
        <v>33</v>
      </c>
      <c r="AX339" s="13" t="s">
        <v>72</v>
      </c>
      <c r="AY339" s="242" t="s">
        <v>136</v>
      </c>
    </row>
    <row r="340" s="13" customFormat="1">
      <c r="A340" s="13"/>
      <c r="B340" s="233"/>
      <c r="C340" s="234"/>
      <c r="D340" s="226" t="s">
        <v>149</v>
      </c>
      <c r="E340" s="235" t="s">
        <v>19</v>
      </c>
      <c r="F340" s="236" t="s">
        <v>497</v>
      </c>
      <c r="G340" s="234"/>
      <c r="H340" s="235" t="s">
        <v>19</v>
      </c>
      <c r="I340" s="237"/>
      <c r="J340" s="234"/>
      <c r="K340" s="234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149</v>
      </c>
      <c r="AU340" s="242" t="s">
        <v>82</v>
      </c>
      <c r="AV340" s="13" t="s">
        <v>80</v>
      </c>
      <c r="AW340" s="13" t="s">
        <v>33</v>
      </c>
      <c r="AX340" s="13" t="s">
        <v>72</v>
      </c>
      <c r="AY340" s="242" t="s">
        <v>136</v>
      </c>
    </row>
    <row r="341" s="14" customFormat="1">
      <c r="A341" s="14"/>
      <c r="B341" s="243"/>
      <c r="C341" s="244"/>
      <c r="D341" s="226" t="s">
        <v>149</v>
      </c>
      <c r="E341" s="245" t="s">
        <v>19</v>
      </c>
      <c r="F341" s="246" t="s">
        <v>498</v>
      </c>
      <c r="G341" s="244"/>
      <c r="H341" s="247">
        <v>0.028000000000000001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149</v>
      </c>
      <c r="AU341" s="253" t="s">
        <v>82</v>
      </c>
      <c r="AV341" s="14" t="s">
        <v>82</v>
      </c>
      <c r="AW341" s="14" t="s">
        <v>33</v>
      </c>
      <c r="AX341" s="14" t="s">
        <v>72</v>
      </c>
      <c r="AY341" s="253" t="s">
        <v>136</v>
      </c>
    </row>
    <row r="342" s="15" customFormat="1">
      <c r="A342" s="15"/>
      <c r="B342" s="254"/>
      <c r="C342" s="255"/>
      <c r="D342" s="226" t="s">
        <v>149</v>
      </c>
      <c r="E342" s="256" t="s">
        <v>19</v>
      </c>
      <c r="F342" s="257" t="s">
        <v>151</v>
      </c>
      <c r="G342" s="255"/>
      <c r="H342" s="258">
        <v>0.028000000000000001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149</v>
      </c>
      <c r="AU342" s="264" t="s">
        <v>82</v>
      </c>
      <c r="AV342" s="15" t="s">
        <v>152</v>
      </c>
      <c r="AW342" s="15" t="s">
        <v>33</v>
      </c>
      <c r="AX342" s="15" t="s">
        <v>80</v>
      </c>
      <c r="AY342" s="264" t="s">
        <v>136</v>
      </c>
    </row>
    <row r="343" s="2" customFormat="1" ht="21.75" customHeight="1">
      <c r="A343" s="39"/>
      <c r="B343" s="40"/>
      <c r="C343" s="213" t="s">
        <v>499</v>
      </c>
      <c r="D343" s="213" t="s">
        <v>139</v>
      </c>
      <c r="E343" s="214" t="s">
        <v>500</v>
      </c>
      <c r="F343" s="215" t="s">
        <v>501</v>
      </c>
      <c r="G343" s="216" t="s">
        <v>258</v>
      </c>
      <c r="H343" s="217">
        <v>4.7519999999999998</v>
      </c>
      <c r="I343" s="218"/>
      <c r="J343" s="219">
        <f>ROUND(I343*H343,2)</f>
        <v>0</v>
      </c>
      <c r="K343" s="215" t="s">
        <v>143</v>
      </c>
      <c r="L343" s="45"/>
      <c r="M343" s="220" t="s">
        <v>19</v>
      </c>
      <c r="N343" s="221" t="s">
        <v>43</v>
      </c>
      <c r="O343" s="85"/>
      <c r="P343" s="222">
        <f>O343*H343</f>
        <v>0</v>
      </c>
      <c r="Q343" s="222">
        <v>2.5018699999999998</v>
      </c>
      <c r="R343" s="222">
        <f>Q343*H343</f>
        <v>11.888886239999998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152</v>
      </c>
      <c r="AT343" s="224" t="s">
        <v>139</v>
      </c>
      <c r="AU343" s="224" t="s">
        <v>82</v>
      </c>
      <c r="AY343" s="18" t="s">
        <v>136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80</v>
      </c>
      <c r="BK343" s="225">
        <f>ROUND(I343*H343,2)</f>
        <v>0</v>
      </c>
      <c r="BL343" s="18" t="s">
        <v>152</v>
      </c>
      <c r="BM343" s="224" t="s">
        <v>502</v>
      </c>
    </row>
    <row r="344" s="2" customFormat="1">
      <c r="A344" s="39"/>
      <c r="B344" s="40"/>
      <c r="C344" s="41"/>
      <c r="D344" s="226" t="s">
        <v>146</v>
      </c>
      <c r="E344" s="41"/>
      <c r="F344" s="227" t="s">
        <v>503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146</v>
      </c>
      <c r="AU344" s="18" t="s">
        <v>82</v>
      </c>
    </row>
    <row r="345" s="2" customFormat="1">
      <c r="A345" s="39"/>
      <c r="B345" s="40"/>
      <c r="C345" s="41"/>
      <c r="D345" s="231" t="s">
        <v>147</v>
      </c>
      <c r="E345" s="41"/>
      <c r="F345" s="232" t="s">
        <v>504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147</v>
      </c>
      <c r="AU345" s="18" t="s">
        <v>82</v>
      </c>
    </row>
    <row r="346" s="13" customFormat="1">
      <c r="A346" s="13"/>
      <c r="B346" s="233"/>
      <c r="C346" s="234"/>
      <c r="D346" s="226" t="s">
        <v>149</v>
      </c>
      <c r="E346" s="235" t="s">
        <v>19</v>
      </c>
      <c r="F346" s="236" t="s">
        <v>452</v>
      </c>
      <c r="G346" s="234"/>
      <c r="H346" s="235" t="s">
        <v>19</v>
      </c>
      <c r="I346" s="237"/>
      <c r="J346" s="234"/>
      <c r="K346" s="234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149</v>
      </c>
      <c r="AU346" s="242" t="s">
        <v>82</v>
      </c>
      <c r="AV346" s="13" t="s">
        <v>80</v>
      </c>
      <c r="AW346" s="13" t="s">
        <v>33</v>
      </c>
      <c r="AX346" s="13" t="s">
        <v>72</v>
      </c>
      <c r="AY346" s="242" t="s">
        <v>136</v>
      </c>
    </row>
    <row r="347" s="13" customFormat="1">
      <c r="A347" s="13"/>
      <c r="B347" s="233"/>
      <c r="C347" s="234"/>
      <c r="D347" s="226" t="s">
        <v>149</v>
      </c>
      <c r="E347" s="235" t="s">
        <v>19</v>
      </c>
      <c r="F347" s="236" t="s">
        <v>505</v>
      </c>
      <c r="G347" s="234"/>
      <c r="H347" s="235" t="s">
        <v>19</v>
      </c>
      <c r="I347" s="237"/>
      <c r="J347" s="234"/>
      <c r="K347" s="234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149</v>
      </c>
      <c r="AU347" s="242" t="s">
        <v>82</v>
      </c>
      <c r="AV347" s="13" t="s">
        <v>80</v>
      </c>
      <c r="AW347" s="13" t="s">
        <v>33</v>
      </c>
      <c r="AX347" s="13" t="s">
        <v>72</v>
      </c>
      <c r="AY347" s="242" t="s">
        <v>136</v>
      </c>
    </row>
    <row r="348" s="14" customFormat="1">
      <c r="A348" s="14"/>
      <c r="B348" s="243"/>
      <c r="C348" s="244"/>
      <c r="D348" s="226" t="s">
        <v>149</v>
      </c>
      <c r="E348" s="245" t="s">
        <v>19</v>
      </c>
      <c r="F348" s="246" t="s">
        <v>506</v>
      </c>
      <c r="G348" s="244"/>
      <c r="H348" s="247">
        <v>4.7519999999999998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149</v>
      </c>
      <c r="AU348" s="253" t="s">
        <v>82</v>
      </c>
      <c r="AV348" s="14" t="s">
        <v>82</v>
      </c>
      <c r="AW348" s="14" t="s">
        <v>33</v>
      </c>
      <c r="AX348" s="14" t="s">
        <v>72</v>
      </c>
      <c r="AY348" s="253" t="s">
        <v>136</v>
      </c>
    </row>
    <row r="349" s="15" customFormat="1">
      <c r="A349" s="15"/>
      <c r="B349" s="254"/>
      <c r="C349" s="255"/>
      <c r="D349" s="226" t="s">
        <v>149</v>
      </c>
      <c r="E349" s="256" t="s">
        <v>19</v>
      </c>
      <c r="F349" s="257" t="s">
        <v>151</v>
      </c>
      <c r="G349" s="255"/>
      <c r="H349" s="258">
        <v>4.7519999999999998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4" t="s">
        <v>149</v>
      </c>
      <c r="AU349" s="264" t="s">
        <v>82</v>
      </c>
      <c r="AV349" s="15" t="s">
        <v>152</v>
      </c>
      <c r="AW349" s="15" t="s">
        <v>33</v>
      </c>
      <c r="AX349" s="15" t="s">
        <v>80</v>
      </c>
      <c r="AY349" s="264" t="s">
        <v>136</v>
      </c>
    </row>
    <row r="350" s="2" customFormat="1" ht="21.75" customHeight="1">
      <c r="A350" s="39"/>
      <c r="B350" s="40"/>
      <c r="C350" s="213" t="s">
        <v>507</v>
      </c>
      <c r="D350" s="213" t="s">
        <v>139</v>
      </c>
      <c r="E350" s="214" t="s">
        <v>508</v>
      </c>
      <c r="F350" s="215" t="s">
        <v>509</v>
      </c>
      <c r="G350" s="216" t="s">
        <v>258</v>
      </c>
      <c r="H350" s="217">
        <v>4.7519999999999998</v>
      </c>
      <c r="I350" s="218"/>
      <c r="J350" s="219">
        <f>ROUND(I350*H350,2)</f>
        <v>0</v>
      </c>
      <c r="K350" s="215" t="s">
        <v>143</v>
      </c>
      <c r="L350" s="45"/>
      <c r="M350" s="220" t="s">
        <v>19</v>
      </c>
      <c r="N350" s="221" t="s">
        <v>43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152</v>
      </c>
      <c r="AT350" s="224" t="s">
        <v>139</v>
      </c>
      <c r="AU350" s="224" t="s">
        <v>82</v>
      </c>
      <c r="AY350" s="18" t="s">
        <v>136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80</v>
      </c>
      <c r="BK350" s="225">
        <f>ROUND(I350*H350,2)</f>
        <v>0</v>
      </c>
      <c r="BL350" s="18" t="s">
        <v>152</v>
      </c>
      <c r="BM350" s="224" t="s">
        <v>510</v>
      </c>
    </row>
    <row r="351" s="2" customFormat="1">
      <c r="A351" s="39"/>
      <c r="B351" s="40"/>
      <c r="C351" s="41"/>
      <c r="D351" s="226" t="s">
        <v>146</v>
      </c>
      <c r="E351" s="41"/>
      <c r="F351" s="227" t="s">
        <v>511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82</v>
      </c>
    </row>
    <row r="352" s="2" customFormat="1">
      <c r="A352" s="39"/>
      <c r="B352" s="40"/>
      <c r="C352" s="41"/>
      <c r="D352" s="231" t="s">
        <v>147</v>
      </c>
      <c r="E352" s="41"/>
      <c r="F352" s="232" t="s">
        <v>512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147</v>
      </c>
      <c r="AU352" s="18" t="s">
        <v>82</v>
      </c>
    </row>
    <row r="353" s="14" customFormat="1">
      <c r="A353" s="14"/>
      <c r="B353" s="243"/>
      <c r="C353" s="244"/>
      <c r="D353" s="226" t="s">
        <v>149</v>
      </c>
      <c r="E353" s="245" t="s">
        <v>19</v>
      </c>
      <c r="F353" s="246" t="s">
        <v>506</v>
      </c>
      <c r="G353" s="244"/>
      <c r="H353" s="247">
        <v>4.7519999999999998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149</v>
      </c>
      <c r="AU353" s="253" t="s">
        <v>82</v>
      </c>
      <c r="AV353" s="14" t="s">
        <v>82</v>
      </c>
      <c r="AW353" s="14" t="s">
        <v>33</v>
      </c>
      <c r="AX353" s="14" t="s">
        <v>72</v>
      </c>
      <c r="AY353" s="253" t="s">
        <v>136</v>
      </c>
    </row>
    <row r="354" s="15" customFormat="1">
      <c r="A354" s="15"/>
      <c r="B354" s="254"/>
      <c r="C354" s="255"/>
      <c r="D354" s="226" t="s">
        <v>149</v>
      </c>
      <c r="E354" s="256" t="s">
        <v>19</v>
      </c>
      <c r="F354" s="257" t="s">
        <v>151</v>
      </c>
      <c r="G354" s="255"/>
      <c r="H354" s="258">
        <v>4.7519999999999998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4" t="s">
        <v>149</v>
      </c>
      <c r="AU354" s="264" t="s">
        <v>82</v>
      </c>
      <c r="AV354" s="15" t="s">
        <v>152</v>
      </c>
      <c r="AW354" s="15" t="s">
        <v>33</v>
      </c>
      <c r="AX354" s="15" t="s">
        <v>80</v>
      </c>
      <c r="AY354" s="264" t="s">
        <v>136</v>
      </c>
    </row>
    <row r="355" s="2" customFormat="1" ht="16.5" customHeight="1">
      <c r="A355" s="39"/>
      <c r="B355" s="40"/>
      <c r="C355" s="213" t="s">
        <v>513</v>
      </c>
      <c r="D355" s="213" t="s">
        <v>139</v>
      </c>
      <c r="E355" s="214" t="s">
        <v>514</v>
      </c>
      <c r="F355" s="215" t="s">
        <v>515</v>
      </c>
      <c r="G355" s="216" t="s">
        <v>314</v>
      </c>
      <c r="H355" s="217">
        <v>0.058999999999999997</v>
      </c>
      <c r="I355" s="218"/>
      <c r="J355" s="219">
        <f>ROUND(I355*H355,2)</f>
        <v>0</v>
      </c>
      <c r="K355" s="215" t="s">
        <v>143</v>
      </c>
      <c r="L355" s="45"/>
      <c r="M355" s="220" t="s">
        <v>19</v>
      </c>
      <c r="N355" s="221" t="s">
        <v>43</v>
      </c>
      <c r="O355" s="85"/>
      <c r="P355" s="222">
        <f>O355*H355</f>
        <v>0</v>
      </c>
      <c r="Q355" s="222">
        <v>1.06277</v>
      </c>
      <c r="R355" s="222">
        <f>Q355*H355</f>
        <v>0.062703429999999991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152</v>
      </c>
      <c r="AT355" s="224" t="s">
        <v>139</v>
      </c>
      <c r="AU355" s="224" t="s">
        <v>82</v>
      </c>
      <c r="AY355" s="18" t="s">
        <v>136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80</v>
      </c>
      <c r="BK355" s="225">
        <f>ROUND(I355*H355,2)</f>
        <v>0</v>
      </c>
      <c r="BL355" s="18" t="s">
        <v>152</v>
      </c>
      <c r="BM355" s="224" t="s">
        <v>516</v>
      </c>
    </row>
    <row r="356" s="2" customFormat="1">
      <c r="A356" s="39"/>
      <c r="B356" s="40"/>
      <c r="C356" s="41"/>
      <c r="D356" s="226" t="s">
        <v>146</v>
      </c>
      <c r="E356" s="41"/>
      <c r="F356" s="227" t="s">
        <v>517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146</v>
      </c>
      <c r="AU356" s="18" t="s">
        <v>82</v>
      </c>
    </row>
    <row r="357" s="2" customFormat="1">
      <c r="A357" s="39"/>
      <c r="B357" s="40"/>
      <c r="C357" s="41"/>
      <c r="D357" s="231" t="s">
        <v>147</v>
      </c>
      <c r="E357" s="41"/>
      <c r="F357" s="232" t="s">
        <v>518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147</v>
      </c>
      <c r="AU357" s="18" t="s">
        <v>82</v>
      </c>
    </row>
    <row r="358" s="13" customFormat="1">
      <c r="A358" s="13"/>
      <c r="B358" s="233"/>
      <c r="C358" s="234"/>
      <c r="D358" s="226" t="s">
        <v>149</v>
      </c>
      <c r="E358" s="235" t="s">
        <v>19</v>
      </c>
      <c r="F358" s="236" t="s">
        <v>452</v>
      </c>
      <c r="G358" s="234"/>
      <c r="H358" s="235" t="s">
        <v>19</v>
      </c>
      <c r="I358" s="237"/>
      <c r="J358" s="234"/>
      <c r="K358" s="234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149</v>
      </c>
      <c r="AU358" s="242" t="s">
        <v>82</v>
      </c>
      <c r="AV358" s="13" t="s">
        <v>80</v>
      </c>
      <c r="AW358" s="13" t="s">
        <v>33</v>
      </c>
      <c r="AX358" s="13" t="s">
        <v>72</v>
      </c>
      <c r="AY358" s="242" t="s">
        <v>136</v>
      </c>
    </row>
    <row r="359" s="13" customFormat="1">
      <c r="A359" s="13"/>
      <c r="B359" s="233"/>
      <c r="C359" s="234"/>
      <c r="D359" s="226" t="s">
        <v>149</v>
      </c>
      <c r="E359" s="235" t="s">
        <v>19</v>
      </c>
      <c r="F359" s="236" t="s">
        <v>505</v>
      </c>
      <c r="G359" s="234"/>
      <c r="H359" s="235" t="s">
        <v>19</v>
      </c>
      <c r="I359" s="237"/>
      <c r="J359" s="234"/>
      <c r="K359" s="234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149</v>
      </c>
      <c r="AU359" s="242" t="s">
        <v>82</v>
      </c>
      <c r="AV359" s="13" t="s">
        <v>80</v>
      </c>
      <c r="AW359" s="13" t="s">
        <v>33</v>
      </c>
      <c r="AX359" s="13" t="s">
        <v>72</v>
      </c>
      <c r="AY359" s="242" t="s">
        <v>136</v>
      </c>
    </row>
    <row r="360" s="14" customFormat="1">
      <c r="A360" s="14"/>
      <c r="B360" s="243"/>
      <c r="C360" s="244"/>
      <c r="D360" s="226" t="s">
        <v>149</v>
      </c>
      <c r="E360" s="245" t="s">
        <v>19</v>
      </c>
      <c r="F360" s="246" t="s">
        <v>519</v>
      </c>
      <c r="G360" s="244"/>
      <c r="H360" s="247">
        <v>0.058999999999999997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149</v>
      </c>
      <c r="AU360" s="253" t="s">
        <v>82</v>
      </c>
      <c r="AV360" s="14" t="s">
        <v>82</v>
      </c>
      <c r="AW360" s="14" t="s">
        <v>33</v>
      </c>
      <c r="AX360" s="14" t="s">
        <v>72</v>
      </c>
      <c r="AY360" s="253" t="s">
        <v>136</v>
      </c>
    </row>
    <row r="361" s="15" customFormat="1">
      <c r="A361" s="15"/>
      <c r="B361" s="254"/>
      <c r="C361" s="255"/>
      <c r="D361" s="226" t="s">
        <v>149</v>
      </c>
      <c r="E361" s="256" t="s">
        <v>19</v>
      </c>
      <c r="F361" s="257" t="s">
        <v>151</v>
      </c>
      <c r="G361" s="255"/>
      <c r="H361" s="258">
        <v>0.058999999999999997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149</v>
      </c>
      <c r="AU361" s="264" t="s">
        <v>82</v>
      </c>
      <c r="AV361" s="15" t="s">
        <v>152</v>
      </c>
      <c r="AW361" s="15" t="s">
        <v>33</v>
      </c>
      <c r="AX361" s="15" t="s">
        <v>80</v>
      </c>
      <c r="AY361" s="264" t="s">
        <v>136</v>
      </c>
    </row>
    <row r="362" s="2" customFormat="1" ht="16.5" customHeight="1">
      <c r="A362" s="39"/>
      <c r="B362" s="40"/>
      <c r="C362" s="213" t="s">
        <v>520</v>
      </c>
      <c r="D362" s="213" t="s">
        <v>139</v>
      </c>
      <c r="E362" s="214" t="s">
        <v>521</v>
      </c>
      <c r="F362" s="215" t="s">
        <v>522</v>
      </c>
      <c r="G362" s="216" t="s">
        <v>243</v>
      </c>
      <c r="H362" s="217">
        <v>27</v>
      </c>
      <c r="I362" s="218"/>
      <c r="J362" s="219">
        <f>ROUND(I362*H362,2)</f>
        <v>0</v>
      </c>
      <c r="K362" s="215" t="s">
        <v>143</v>
      </c>
      <c r="L362" s="45"/>
      <c r="M362" s="220" t="s">
        <v>19</v>
      </c>
      <c r="N362" s="221" t="s">
        <v>43</v>
      </c>
      <c r="O362" s="85"/>
      <c r="P362" s="222">
        <f>O362*H362</f>
        <v>0</v>
      </c>
      <c r="Q362" s="222">
        <v>0.042000000000000003</v>
      </c>
      <c r="R362" s="222">
        <f>Q362*H362</f>
        <v>1.1340000000000001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152</v>
      </c>
      <c r="AT362" s="224" t="s">
        <v>139</v>
      </c>
      <c r="AU362" s="224" t="s">
        <v>82</v>
      </c>
      <c r="AY362" s="18" t="s">
        <v>136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80</v>
      </c>
      <c r="BK362" s="225">
        <f>ROUND(I362*H362,2)</f>
        <v>0</v>
      </c>
      <c r="BL362" s="18" t="s">
        <v>152</v>
      </c>
      <c r="BM362" s="224" t="s">
        <v>523</v>
      </c>
    </row>
    <row r="363" s="2" customFormat="1">
      <c r="A363" s="39"/>
      <c r="B363" s="40"/>
      <c r="C363" s="41"/>
      <c r="D363" s="226" t="s">
        <v>146</v>
      </c>
      <c r="E363" s="41"/>
      <c r="F363" s="227" t="s">
        <v>524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146</v>
      </c>
      <c r="AU363" s="18" t="s">
        <v>82</v>
      </c>
    </row>
    <row r="364" s="2" customFormat="1">
      <c r="A364" s="39"/>
      <c r="B364" s="40"/>
      <c r="C364" s="41"/>
      <c r="D364" s="231" t="s">
        <v>147</v>
      </c>
      <c r="E364" s="41"/>
      <c r="F364" s="232" t="s">
        <v>525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147</v>
      </c>
      <c r="AU364" s="18" t="s">
        <v>82</v>
      </c>
    </row>
    <row r="365" s="13" customFormat="1">
      <c r="A365" s="13"/>
      <c r="B365" s="233"/>
      <c r="C365" s="234"/>
      <c r="D365" s="226" t="s">
        <v>149</v>
      </c>
      <c r="E365" s="235" t="s">
        <v>19</v>
      </c>
      <c r="F365" s="236" t="s">
        <v>452</v>
      </c>
      <c r="G365" s="234"/>
      <c r="H365" s="235" t="s">
        <v>19</v>
      </c>
      <c r="I365" s="237"/>
      <c r="J365" s="234"/>
      <c r="K365" s="234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149</v>
      </c>
      <c r="AU365" s="242" t="s">
        <v>82</v>
      </c>
      <c r="AV365" s="13" t="s">
        <v>80</v>
      </c>
      <c r="AW365" s="13" t="s">
        <v>33</v>
      </c>
      <c r="AX365" s="13" t="s">
        <v>72</v>
      </c>
      <c r="AY365" s="242" t="s">
        <v>136</v>
      </c>
    </row>
    <row r="366" s="13" customFormat="1">
      <c r="A366" s="13"/>
      <c r="B366" s="233"/>
      <c r="C366" s="234"/>
      <c r="D366" s="226" t="s">
        <v>149</v>
      </c>
      <c r="E366" s="235" t="s">
        <v>19</v>
      </c>
      <c r="F366" s="236" t="s">
        <v>526</v>
      </c>
      <c r="G366" s="234"/>
      <c r="H366" s="235" t="s">
        <v>19</v>
      </c>
      <c r="I366" s="237"/>
      <c r="J366" s="234"/>
      <c r="K366" s="234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149</v>
      </c>
      <c r="AU366" s="242" t="s">
        <v>82</v>
      </c>
      <c r="AV366" s="13" t="s">
        <v>80</v>
      </c>
      <c r="AW366" s="13" t="s">
        <v>33</v>
      </c>
      <c r="AX366" s="13" t="s">
        <v>72</v>
      </c>
      <c r="AY366" s="242" t="s">
        <v>136</v>
      </c>
    </row>
    <row r="367" s="14" customFormat="1">
      <c r="A367" s="14"/>
      <c r="B367" s="243"/>
      <c r="C367" s="244"/>
      <c r="D367" s="226" t="s">
        <v>149</v>
      </c>
      <c r="E367" s="245" t="s">
        <v>19</v>
      </c>
      <c r="F367" s="246" t="s">
        <v>421</v>
      </c>
      <c r="G367" s="244"/>
      <c r="H367" s="247">
        <v>27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149</v>
      </c>
      <c r="AU367" s="253" t="s">
        <v>82</v>
      </c>
      <c r="AV367" s="14" t="s">
        <v>82</v>
      </c>
      <c r="AW367" s="14" t="s">
        <v>33</v>
      </c>
      <c r="AX367" s="14" t="s">
        <v>72</v>
      </c>
      <c r="AY367" s="253" t="s">
        <v>136</v>
      </c>
    </row>
    <row r="368" s="15" customFormat="1">
      <c r="A368" s="15"/>
      <c r="B368" s="254"/>
      <c r="C368" s="255"/>
      <c r="D368" s="226" t="s">
        <v>149</v>
      </c>
      <c r="E368" s="256" t="s">
        <v>19</v>
      </c>
      <c r="F368" s="257" t="s">
        <v>151</v>
      </c>
      <c r="G368" s="255"/>
      <c r="H368" s="258">
        <v>27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4" t="s">
        <v>149</v>
      </c>
      <c r="AU368" s="264" t="s">
        <v>82</v>
      </c>
      <c r="AV368" s="15" t="s">
        <v>152</v>
      </c>
      <c r="AW368" s="15" t="s">
        <v>33</v>
      </c>
      <c r="AX368" s="15" t="s">
        <v>80</v>
      </c>
      <c r="AY368" s="264" t="s">
        <v>136</v>
      </c>
    </row>
    <row r="369" s="2" customFormat="1" ht="16.5" customHeight="1">
      <c r="A369" s="39"/>
      <c r="B369" s="40"/>
      <c r="C369" s="213" t="s">
        <v>527</v>
      </c>
      <c r="D369" s="213" t="s">
        <v>139</v>
      </c>
      <c r="E369" s="214" t="s">
        <v>528</v>
      </c>
      <c r="F369" s="215" t="s">
        <v>529</v>
      </c>
      <c r="G369" s="216" t="s">
        <v>243</v>
      </c>
      <c r="H369" s="217">
        <v>2.0129999999999999</v>
      </c>
      <c r="I369" s="218"/>
      <c r="J369" s="219">
        <f>ROUND(I369*H369,2)</f>
        <v>0</v>
      </c>
      <c r="K369" s="215" t="s">
        <v>143</v>
      </c>
      <c r="L369" s="45"/>
      <c r="M369" s="220" t="s">
        <v>19</v>
      </c>
      <c r="N369" s="221" t="s">
        <v>43</v>
      </c>
      <c r="O369" s="85"/>
      <c r="P369" s="222">
        <f>O369*H369</f>
        <v>0</v>
      </c>
      <c r="Q369" s="222">
        <v>0.00033</v>
      </c>
      <c r="R369" s="222">
        <f>Q369*H369</f>
        <v>0.00066429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152</v>
      </c>
      <c r="AT369" s="224" t="s">
        <v>139</v>
      </c>
      <c r="AU369" s="224" t="s">
        <v>82</v>
      </c>
      <c r="AY369" s="18" t="s">
        <v>136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80</v>
      </c>
      <c r="BK369" s="225">
        <f>ROUND(I369*H369,2)</f>
        <v>0</v>
      </c>
      <c r="BL369" s="18" t="s">
        <v>152</v>
      </c>
      <c r="BM369" s="224" t="s">
        <v>530</v>
      </c>
    </row>
    <row r="370" s="2" customFormat="1">
      <c r="A370" s="39"/>
      <c r="B370" s="40"/>
      <c r="C370" s="41"/>
      <c r="D370" s="226" t="s">
        <v>146</v>
      </c>
      <c r="E370" s="41"/>
      <c r="F370" s="227" t="s">
        <v>531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146</v>
      </c>
      <c r="AU370" s="18" t="s">
        <v>82</v>
      </c>
    </row>
    <row r="371" s="2" customFormat="1">
      <c r="A371" s="39"/>
      <c r="B371" s="40"/>
      <c r="C371" s="41"/>
      <c r="D371" s="231" t="s">
        <v>147</v>
      </c>
      <c r="E371" s="41"/>
      <c r="F371" s="232" t="s">
        <v>532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147</v>
      </c>
      <c r="AU371" s="18" t="s">
        <v>82</v>
      </c>
    </row>
    <row r="372" s="13" customFormat="1">
      <c r="A372" s="13"/>
      <c r="B372" s="233"/>
      <c r="C372" s="234"/>
      <c r="D372" s="226" t="s">
        <v>149</v>
      </c>
      <c r="E372" s="235" t="s">
        <v>19</v>
      </c>
      <c r="F372" s="236" t="s">
        <v>325</v>
      </c>
      <c r="G372" s="234"/>
      <c r="H372" s="235" t="s">
        <v>19</v>
      </c>
      <c r="I372" s="237"/>
      <c r="J372" s="234"/>
      <c r="K372" s="234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149</v>
      </c>
      <c r="AU372" s="242" t="s">
        <v>82</v>
      </c>
      <c r="AV372" s="13" t="s">
        <v>80</v>
      </c>
      <c r="AW372" s="13" t="s">
        <v>33</v>
      </c>
      <c r="AX372" s="13" t="s">
        <v>72</v>
      </c>
      <c r="AY372" s="242" t="s">
        <v>136</v>
      </c>
    </row>
    <row r="373" s="13" customFormat="1">
      <c r="A373" s="13"/>
      <c r="B373" s="233"/>
      <c r="C373" s="234"/>
      <c r="D373" s="226" t="s">
        <v>149</v>
      </c>
      <c r="E373" s="235" t="s">
        <v>19</v>
      </c>
      <c r="F373" s="236" t="s">
        <v>533</v>
      </c>
      <c r="G373" s="234"/>
      <c r="H373" s="235" t="s">
        <v>19</v>
      </c>
      <c r="I373" s="237"/>
      <c r="J373" s="234"/>
      <c r="K373" s="234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149</v>
      </c>
      <c r="AU373" s="242" t="s">
        <v>82</v>
      </c>
      <c r="AV373" s="13" t="s">
        <v>80</v>
      </c>
      <c r="AW373" s="13" t="s">
        <v>33</v>
      </c>
      <c r="AX373" s="13" t="s">
        <v>72</v>
      </c>
      <c r="AY373" s="242" t="s">
        <v>136</v>
      </c>
    </row>
    <row r="374" s="14" customFormat="1">
      <c r="A374" s="14"/>
      <c r="B374" s="243"/>
      <c r="C374" s="244"/>
      <c r="D374" s="226" t="s">
        <v>149</v>
      </c>
      <c r="E374" s="245" t="s">
        <v>19</v>
      </c>
      <c r="F374" s="246" t="s">
        <v>534</v>
      </c>
      <c r="G374" s="244"/>
      <c r="H374" s="247">
        <v>2.0129999999999999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149</v>
      </c>
      <c r="AU374" s="253" t="s">
        <v>82</v>
      </c>
      <c r="AV374" s="14" t="s">
        <v>82</v>
      </c>
      <c r="AW374" s="14" t="s">
        <v>33</v>
      </c>
      <c r="AX374" s="14" t="s">
        <v>72</v>
      </c>
      <c r="AY374" s="253" t="s">
        <v>136</v>
      </c>
    </row>
    <row r="375" s="15" customFormat="1">
      <c r="A375" s="15"/>
      <c r="B375" s="254"/>
      <c r="C375" s="255"/>
      <c r="D375" s="226" t="s">
        <v>149</v>
      </c>
      <c r="E375" s="256" t="s">
        <v>19</v>
      </c>
      <c r="F375" s="257" t="s">
        <v>151</v>
      </c>
      <c r="G375" s="255"/>
      <c r="H375" s="258">
        <v>2.0129999999999999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149</v>
      </c>
      <c r="AU375" s="264" t="s">
        <v>82</v>
      </c>
      <c r="AV375" s="15" t="s">
        <v>152</v>
      </c>
      <c r="AW375" s="15" t="s">
        <v>33</v>
      </c>
      <c r="AX375" s="15" t="s">
        <v>80</v>
      </c>
      <c r="AY375" s="264" t="s">
        <v>136</v>
      </c>
    </row>
    <row r="376" s="2" customFormat="1" ht="16.5" customHeight="1">
      <c r="A376" s="39"/>
      <c r="B376" s="40"/>
      <c r="C376" s="213" t="s">
        <v>535</v>
      </c>
      <c r="D376" s="213" t="s">
        <v>139</v>
      </c>
      <c r="E376" s="214" t="s">
        <v>536</v>
      </c>
      <c r="F376" s="215" t="s">
        <v>537</v>
      </c>
      <c r="G376" s="216" t="s">
        <v>243</v>
      </c>
      <c r="H376" s="217">
        <v>1.75</v>
      </c>
      <c r="I376" s="218"/>
      <c r="J376" s="219">
        <f>ROUND(I376*H376,2)</f>
        <v>0</v>
      </c>
      <c r="K376" s="215" t="s">
        <v>143</v>
      </c>
      <c r="L376" s="45"/>
      <c r="M376" s="220" t="s">
        <v>19</v>
      </c>
      <c r="N376" s="221" t="s">
        <v>43</v>
      </c>
      <c r="O376" s="85"/>
      <c r="P376" s="222">
        <f>O376*H376</f>
        <v>0</v>
      </c>
      <c r="Q376" s="222">
        <v>0.27560000000000001</v>
      </c>
      <c r="R376" s="222">
        <f>Q376*H376</f>
        <v>0.48230000000000001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152</v>
      </c>
      <c r="AT376" s="224" t="s">
        <v>139</v>
      </c>
      <c r="AU376" s="224" t="s">
        <v>82</v>
      </c>
      <c r="AY376" s="18" t="s">
        <v>136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80</v>
      </c>
      <c r="BK376" s="225">
        <f>ROUND(I376*H376,2)</f>
        <v>0</v>
      </c>
      <c r="BL376" s="18" t="s">
        <v>152</v>
      </c>
      <c r="BM376" s="224" t="s">
        <v>538</v>
      </c>
    </row>
    <row r="377" s="2" customFormat="1">
      <c r="A377" s="39"/>
      <c r="B377" s="40"/>
      <c r="C377" s="41"/>
      <c r="D377" s="226" t="s">
        <v>146</v>
      </c>
      <c r="E377" s="41"/>
      <c r="F377" s="227" t="s">
        <v>539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146</v>
      </c>
      <c r="AU377" s="18" t="s">
        <v>82</v>
      </c>
    </row>
    <row r="378" s="2" customFormat="1">
      <c r="A378" s="39"/>
      <c r="B378" s="40"/>
      <c r="C378" s="41"/>
      <c r="D378" s="231" t="s">
        <v>147</v>
      </c>
      <c r="E378" s="41"/>
      <c r="F378" s="232" t="s">
        <v>540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147</v>
      </c>
      <c r="AU378" s="18" t="s">
        <v>82</v>
      </c>
    </row>
    <row r="379" s="13" customFormat="1">
      <c r="A379" s="13"/>
      <c r="B379" s="233"/>
      <c r="C379" s="234"/>
      <c r="D379" s="226" t="s">
        <v>149</v>
      </c>
      <c r="E379" s="235" t="s">
        <v>19</v>
      </c>
      <c r="F379" s="236" t="s">
        <v>325</v>
      </c>
      <c r="G379" s="234"/>
      <c r="H379" s="235" t="s">
        <v>19</v>
      </c>
      <c r="I379" s="237"/>
      <c r="J379" s="234"/>
      <c r="K379" s="234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149</v>
      </c>
      <c r="AU379" s="242" t="s">
        <v>82</v>
      </c>
      <c r="AV379" s="13" t="s">
        <v>80</v>
      </c>
      <c r="AW379" s="13" t="s">
        <v>33</v>
      </c>
      <c r="AX379" s="13" t="s">
        <v>72</v>
      </c>
      <c r="AY379" s="242" t="s">
        <v>136</v>
      </c>
    </row>
    <row r="380" s="13" customFormat="1">
      <c r="A380" s="13"/>
      <c r="B380" s="233"/>
      <c r="C380" s="234"/>
      <c r="D380" s="226" t="s">
        <v>149</v>
      </c>
      <c r="E380" s="235" t="s">
        <v>19</v>
      </c>
      <c r="F380" s="236" t="s">
        <v>533</v>
      </c>
      <c r="G380" s="234"/>
      <c r="H380" s="235" t="s">
        <v>19</v>
      </c>
      <c r="I380" s="237"/>
      <c r="J380" s="234"/>
      <c r="K380" s="234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149</v>
      </c>
      <c r="AU380" s="242" t="s">
        <v>82</v>
      </c>
      <c r="AV380" s="13" t="s">
        <v>80</v>
      </c>
      <c r="AW380" s="13" t="s">
        <v>33</v>
      </c>
      <c r="AX380" s="13" t="s">
        <v>72</v>
      </c>
      <c r="AY380" s="242" t="s">
        <v>136</v>
      </c>
    </row>
    <row r="381" s="14" customFormat="1">
      <c r="A381" s="14"/>
      <c r="B381" s="243"/>
      <c r="C381" s="244"/>
      <c r="D381" s="226" t="s">
        <v>149</v>
      </c>
      <c r="E381" s="245" t="s">
        <v>19</v>
      </c>
      <c r="F381" s="246" t="s">
        <v>247</v>
      </c>
      <c r="G381" s="244"/>
      <c r="H381" s="247">
        <v>1.75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149</v>
      </c>
      <c r="AU381" s="253" t="s">
        <v>82</v>
      </c>
      <c r="AV381" s="14" t="s">
        <v>82</v>
      </c>
      <c r="AW381" s="14" t="s">
        <v>33</v>
      </c>
      <c r="AX381" s="14" t="s">
        <v>72</v>
      </c>
      <c r="AY381" s="253" t="s">
        <v>136</v>
      </c>
    </row>
    <row r="382" s="15" customFormat="1">
      <c r="A382" s="15"/>
      <c r="B382" s="254"/>
      <c r="C382" s="255"/>
      <c r="D382" s="226" t="s">
        <v>149</v>
      </c>
      <c r="E382" s="256" t="s">
        <v>19</v>
      </c>
      <c r="F382" s="257" t="s">
        <v>151</v>
      </c>
      <c r="G382" s="255"/>
      <c r="H382" s="258">
        <v>1.75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149</v>
      </c>
      <c r="AU382" s="264" t="s">
        <v>82</v>
      </c>
      <c r="AV382" s="15" t="s">
        <v>152</v>
      </c>
      <c r="AW382" s="15" t="s">
        <v>33</v>
      </c>
      <c r="AX382" s="15" t="s">
        <v>80</v>
      </c>
      <c r="AY382" s="264" t="s">
        <v>136</v>
      </c>
    </row>
    <row r="383" s="2" customFormat="1" ht="16.5" customHeight="1">
      <c r="A383" s="39"/>
      <c r="B383" s="40"/>
      <c r="C383" s="213" t="s">
        <v>541</v>
      </c>
      <c r="D383" s="213" t="s">
        <v>139</v>
      </c>
      <c r="E383" s="214" t="s">
        <v>542</v>
      </c>
      <c r="F383" s="215" t="s">
        <v>543</v>
      </c>
      <c r="G383" s="216" t="s">
        <v>235</v>
      </c>
      <c r="H383" s="217">
        <v>3.8500000000000001</v>
      </c>
      <c r="I383" s="218"/>
      <c r="J383" s="219">
        <f>ROUND(I383*H383,2)</f>
        <v>0</v>
      </c>
      <c r="K383" s="215" t="s">
        <v>143</v>
      </c>
      <c r="L383" s="45"/>
      <c r="M383" s="220" t="s">
        <v>19</v>
      </c>
      <c r="N383" s="221" t="s">
        <v>43</v>
      </c>
      <c r="O383" s="85"/>
      <c r="P383" s="222">
        <f>O383*H383</f>
        <v>0</v>
      </c>
      <c r="Q383" s="222">
        <v>0.12895000000000001</v>
      </c>
      <c r="R383" s="222">
        <f>Q383*H383</f>
        <v>0.49645750000000005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152</v>
      </c>
      <c r="AT383" s="224" t="s">
        <v>139</v>
      </c>
      <c r="AU383" s="224" t="s">
        <v>82</v>
      </c>
      <c r="AY383" s="18" t="s">
        <v>136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80</v>
      </c>
      <c r="BK383" s="225">
        <f>ROUND(I383*H383,2)</f>
        <v>0</v>
      </c>
      <c r="BL383" s="18" t="s">
        <v>152</v>
      </c>
      <c r="BM383" s="224" t="s">
        <v>544</v>
      </c>
    </row>
    <row r="384" s="2" customFormat="1">
      <c r="A384" s="39"/>
      <c r="B384" s="40"/>
      <c r="C384" s="41"/>
      <c r="D384" s="226" t="s">
        <v>146</v>
      </c>
      <c r="E384" s="41"/>
      <c r="F384" s="227" t="s">
        <v>545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146</v>
      </c>
      <c r="AU384" s="18" t="s">
        <v>82</v>
      </c>
    </row>
    <row r="385" s="2" customFormat="1">
      <c r="A385" s="39"/>
      <c r="B385" s="40"/>
      <c r="C385" s="41"/>
      <c r="D385" s="231" t="s">
        <v>147</v>
      </c>
      <c r="E385" s="41"/>
      <c r="F385" s="232" t="s">
        <v>546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147</v>
      </c>
      <c r="AU385" s="18" t="s">
        <v>82</v>
      </c>
    </row>
    <row r="386" s="13" customFormat="1">
      <c r="A386" s="13"/>
      <c r="B386" s="233"/>
      <c r="C386" s="234"/>
      <c r="D386" s="226" t="s">
        <v>149</v>
      </c>
      <c r="E386" s="235" t="s">
        <v>19</v>
      </c>
      <c r="F386" s="236" t="s">
        <v>325</v>
      </c>
      <c r="G386" s="234"/>
      <c r="H386" s="235" t="s">
        <v>19</v>
      </c>
      <c r="I386" s="237"/>
      <c r="J386" s="234"/>
      <c r="K386" s="234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149</v>
      </c>
      <c r="AU386" s="242" t="s">
        <v>82</v>
      </c>
      <c r="AV386" s="13" t="s">
        <v>80</v>
      </c>
      <c r="AW386" s="13" t="s">
        <v>33</v>
      </c>
      <c r="AX386" s="13" t="s">
        <v>72</v>
      </c>
      <c r="AY386" s="242" t="s">
        <v>136</v>
      </c>
    </row>
    <row r="387" s="13" customFormat="1">
      <c r="A387" s="13"/>
      <c r="B387" s="233"/>
      <c r="C387" s="234"/>
      <c r="D387" s="226" t="s">
        <v>149</v>
      </c>
      <c r="E387" s="235" t="s">
        <v>19</v>
      </c>
      <c r="F387" s="236" t="s">
        <v>533</v>
      </c>
      <c r="G387" s="234"/>
      <c r="H387" s="235" t="s">
        <v>19</v>
      </c>
      <c r="I387" s="237"/>
      <c r="J387" s="234"/>
      <c r="K387" s="234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149</v>
      </c>
      <c r="AU387" s="242" t="s">
        <v>82</v>
      </c>
      <c r="AV387" s="13" t="s">
        <v>80</v>
      </c>
      <c r="AW387" s="13" t="s">
        <v>33</v>
      </c>
      <c r="AX387" s="13" t="s">
        <v>72</v>
      </c>
      <c r="AY387" s="242" t="s">
        <v>136</v>
      </c>
    </row>
    <row r="388" s="14" customFormat="1">
      <c r="A388" s="14"/>
      <c r="B388" s="243"/>
      <c r="C388" s="244"/>
      <c r="D388" s="226" t="s">
        <v>149</v>
      </c>
      <c r="E388" s="245" t="s">
        <v>19</v>
      </c>
      <c r="F388" s="246" t="s">
        <v>547</v>
      </c>
      <c r="G388" s="244"/>
      <c r="H388" s="247">
        <v>3.8500000000000001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149</v>
      </c>
      <c r="AU388" s="253" t="s">
        <v>82</v>
      </c>
      <c r="AV388" s="14" t="s">
        <v>82</v>
      </c>
      <c r="AW388" s="14" t="s">
        <v>33</v>
      </c>
      <c r="AX388" s="14" t="s">
        <v>72</v>
      </c>
      <c r="AY388" s="253" t="s">
        <v>136</v>
      </c>
    </row>
    <row r="389" s="15" customFormat="1">
      <c r="A389" s="15"/>
      <c r="B389" s="254"/>
      <c r="C389" s="255"/>
      <c r="D389" s="226" t="s">
        <v>149</v>
      </c>
      <c r="E389" s="256" t="s">
        <v>19</v>
      </c>
      <c r="F389" s="257" t="s">
        <v>151</v>
      </c>
      <c r="G389" s="255"/>
      <c r="H389" s="258">
        <v>3.8500000000000001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149</v>
      </c>
      <c r="AU389" s="264" t="s">
        <v>82</v>
      </c>
      <c r="AV389" s="15" t="s">
        <v>152</v>
      </c>
      <c r="AW389" s="15" t="s">
        <v>33</v>
      </c>
      <c r="AX389" s="15" t="s">
        <v>80</v>
      </c>
      <c r="AY389" s="264" t="s">
        <v>136</v>
      </c>
    </row>
    <row r="390" s="2" customFormat="1" ht="16.5" customHeight="1">
      <c r="A390" s="39"/>
      <c r="B390" s="40"/>
      <c r="C390" s="213" t="s">
        <v>548</v>
      </c>
      <c r="D390" s="213" t="s">
        <v>139</v>
      </c>
      <c r="E390" s="214" t="s">
        <v>549</v>
      </c>
      <c r="F390" s="215" t="s">
        <v>550</v>
      </c>
      <c r="G390" s="216" t="s">
        <v>369</v>
      </c>
      <c r="H390" s="217">
        <v>1</v>
      </c>
      <c r="I390" s="218"/>
      <c r="J390" s="219">
        <f>ROUND(I390*H390,2)</f>
        <v>0</v>
      </c>
      <c r="K390" s="215" t="s">
        <v>143</v>
      </c>
      <c r="L390" s="45"/>
      <c r="M390" s="220" t="s">
        <v>19</v>
      </c>
      <c r="N390" s="221" t="s">
        <v>43</v>
      </c>
      <c r="O390" s="85"/>
      <c r="P390" s="222">
        <f>O390*H390</f>
        <v>0</v>
      </c>
      <c r="Q390" s="222">
        <v>0.00096000000000000002</v>
      </c>
      <c r="R390" s="222">
        <f>Q390*H390</f>
        <v>0.00096000000000000002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152</v>
      </c>
      <c r="AT390" s="224" t="s">
        <v>139</v>
      </c>
      <c r="AU390" s="224" t="s">
        <v>82</v>
      </c>
      <c r="AY390" s="18" t="s">
        <v>136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80</v>
      </c>
      <c r="BK390" s="225">
        <f>ROUND(I390*H390,2)</f>
        <v>0</v>
      </c>
      <c r="BL390" s="18" t="s">
        <v>152</v>
      </c>
      <c r="BM390" s="224" t="s">
        <v>551</v>
      </c>
    </row>
    <row r="391" s="2" customFormat="1">
      <c r="A391" s="39"/>
      <c r="B391" s="40"/>
      <c r="C391" s="41"/>
      <c r="D391" s="226" t="s">
        <v>146</v>
      </c>
      <c r="E391" s="41"/>
      <c r="F391" s="227" t="s">
        <v>552</v>
      </c>
      <c r="G391" s="41"/>
      <c r="H391" s="41"/>
      <c r="I391" s="228"/>
      <c r="J391" s="41"/>
      <c r="K391" s="41"/>
      <c r="L391" s="45"/>
      <c r="M391" s="229"/>
      <c r="N391" s="230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146</v>
      </c>
      <c r="AU391" s="18" t="s">
        <v>82</v>
      </c>
    </row>
    <row r="392" s="2" customFormat="1">
      <c r="A392" s="39"/>
      <c r="B392" s="40"/>
      <c r="C392" s="41"/>
      <c r="D392" s="231" t="s">
        <v>147</v>
      </c>
      <c r="E392" s="41"/>
      <c r="F392" s="232" t="s">
        <v>553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147</v>
      </c>
      <c r="AU392" s="18" t="s">
        <v>82</v>
      </c>
    </row>
    <row r="393" s="13" customFormat="1">
      <c r="A393" s="13"/>
      <c r="B393" s="233"/>
      <c r="C393" s="234"/>
      <c r="D393" s="226" t="s">
        <v>149</v>
      </c>
      <c r="E393" s="235" t="s">
        <v>19</v>
      </c>
      <c r="F393" s="236" t="s">
        <v>554</v>
      </c>
      <c r="G393" s="234"/>
      <c r="H393" s="235" t="s">
        <v>19</v>
      </c>
      <c r="I393" s="237"/>
      <c r="J393" s="234"/>
      <c r="K393" s="234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149</v>
      </c>
      <c r="AU393" s="242" t="s">
        <v>82</v>
      </c>
      <c r="AV393" s="13" t="s">
        <v>80</v>
      </c>
      <c r="AW393" s="13" t="s">
        <v>33</v>
      </c>
      <c r="AX393" s="13" t="s">
        <v>72</v>
      </c>
      <c r="AY393" s="242" t="s">
        <v>136</v>
      </c>
    </row>
    <row r="394" s="13" customFormat="1">
      <c r="A394" s="13"/>
      <c r="B394" s="233"/>
      <c r="C394" s="234"/>
      <c r="D394" s="226" t="s">
        <v>149</v>
      </c>
      <c r="E394" s="235" t="s">
        <v>19</v>
      </c>
      <c r="F394" s="236" t="s">
        <v>555</v>
      </c>
      <c r="G394" s="234"/>
      <c r="H394" s="235" t="s">
        <v>19</v>
      </c>
      <c r="I394" s="237"/>
      <c r="J394" s="234"/>
      <c r="K394" s="234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149</v>
      </c>
      <c r="AU394" s="242" t="s">
        <v>82</v>
      </c>
      <c r="AV394" s="13" t="s">
        <v>80</v>
      </c>
      <c r="AW394" s="13" t="s">
        <v>33</v>
      </c>
      <c r="AX394" s="13" t="s">
        <v>72</v>
      </c>
      <c r="AY394" s="242" t="s">
        <v>136</v>
      </c>
    </row>
    <row r="395" s="14" customFormat="1">
      <c r="A395" s="14"/>
      <c r="B395" s="243"/>
      <c r="C395" s="244"/>
      <c r="D395" s="226" t="s">
        <v>149</v>
      </c>
      <c r="E395" s="245" t="s">
        <v>19</v>
      </c>
      <c r="F395" s="246" t="s">
        <v>80</v>
      </c>
      <c r="G395" s="244"/>
      <c r="H395" s="247">
        <v>1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149</v>
      </c>
      <c r="AU395" s="253" t="s">
        <v>82</v>
      </c>
      <c r="AV395" s="14" t="s">
        <v>82</v>
      </c>
      <c r="AW395" s="14" t="s">
        <v>33</v>
      </c>
      <c r="AX395" s="14" t="s">
        <v>72</v>
      </c>
      <c r="AY395" s="253" t="s">
        <v>136</v>
      </c>
    </row>
    <row r="396" s="15" customFormat="1">
      <c r="A396" s="15"/>
      <c r="B396" s="254"/>
      <c r="C396" s="255"/>
      <c r="D396" s="226" t="s">
        <v>149</v>
      </c>
      <c r="E396" s="256" t="s">
        <v>19</v>
      </c>
      <c r="F396" s="257" t="s">
        <v>151</v>
      </c>
      <c r="G396" s="255"/>
      <c r="H396" s="258">
        <v>1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149</v>
      </c>
      <c r="AU396" s="264" t="s">
        <v>82</v>
      </c>
      <c r="AV396" s="15" t="s">
        <v>152</v>
      </c>
      <c r="AW396" s="15" t="s">
        <v>33</v>
      </c>
      <c r="AX396" s="15" t="s">
        <v>80</v>
      </c>
      <c r="AY396" s="264" t="s">
        <v>136</v>
      </c>
    </row>
    <row r="397" s="2" customFormat="1" ht="16.5" customHeight="1">
      <c r="A397" s="39"/>
      <c r="B397" s="40"/>
      <c r="C397" s="269" t="s">
        <v>556</v>
      </c>
      <c r="D397" s="269" t="s">
        <v>485</v>
      </c>
      <c r="E397" s="270" t="s">
        <v>557</v>
      </c>
      <c r="F397" s="271" t="s">
        <v>558</v>
      </c>
      <c r="G397" s="272" t="s">
        <v>369</v>
      </c>
      <c r="H397" s="273">
        <v>1</v>
      </c>
      <c r="I397" s="274"/>
      <c r="J397" s="275">
        <f>ROUND(I397*H397,2)</f>
        <v>0</v>
      </c>
      <c r="K397" s="271" t="s">
        <v>143</v>
      </c>
      <c r="L397" s="276"/>
      <c r="M397" s="277" t="s">
        <v>19</v>
      </c>
      <c r="N397" s="278" t="s">
        <v>43</v>
      </c>
      <c r="O397" s="85"/>
      <c r="P397" s="222">
        <f>O397*H397</f>
        <v>0</v>
      </c>
      <c r="Q397" s="222">
        <v>0.018679999999999999</v>
      </c>
      <c r="R397" s="222">
        <f>Q397*H397</f>
        <v>0.018679999999999999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189</v>
      </c>
      <c r="AT397" s="224" t="s">
        <v>485</v>
      </c>
      <c r="AU397" s="224" t="s">
        <v>82</v>
      </c>
      <c r="AY397" s="18" t="s">
        <v>136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80</v>
      </c>
      <c r="BK397" s="225">
        <f>ROUND(I397*H397,2)</f>
        <v>0</v>
      </c>
      <c r="BL397" s="18" t="s">
        <v>152</v>
      </c>
      <c r="BM397" s="224" t="s">
        <v>559</v>
      </c>
    </row>
    <row r="398" s="2" customFormat="1">
      <c r="A398" s="39"/>
      <c r="B398" s="40"/>
      <c r="C398" s="41"/>
      <c r="D398" s="226" t="s">
        <v>146</v>
      </c>
      <c r="E398" s="41"/>
      <c r="F398" s="227" t="s">
        <v>560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146</v>
      </c>
      <c r="AU398" s="18" t="s">
        <v>82</v>
      </c>
    </row>
    <row r="399" s="13" customFormat="1">
      <c r="A399" s="13"/>
      <c r="B399" s="233"/>
      <c r="C399" s="234"/>
      <c r="D399" s="226" t="s">
        <v>149</v>
      </c>
      <c r="E399" s="235" t="s">
        <v>19</v>
      </c>
      <c r="F399" s="236" t="s">
        <v>554</v>
      </c>
      <c r="G399" s="234"/>
      <c r="H399" s="235" t="s">
        <v>19</v>
      </c>
      <c r="I399" s="237"/>
      <c r="J399" s="234"/>
      <c r="K399" s="234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149</v>
      </c>
      <c r="AU399" s="242" t="s">
        <v>82</v>
      </c>
      <c r="AV399" s="13" t="s">
        <v>80</v>
      </c>
      <c r="AW399" s="13" t="s">
        <v>33</v>
      </c>
      <c r="AX399" s="13" t="s">
        <v>72</v>
      </c>
      <c r="AY399" s="242" t="s">
        <v>136</v>
      </c>
    </row>
    <row r="400" s="13" customFormat="1">
      <c r="A400" s="13"/>
      <c r="B400" s="233"/>
      <c r="C400" s="234"/>
      <c r="D400" s="226" t="s">
        <v>149</v>
      </c>
      <c r="E400" s="235" t="s">
        <v>19</v>
      </c>
      <c r="F400" s="236" t="s">
        <v>555</v>
      </c>
      <c r="G400" s="234"/>
      <c r="H400" s="235" t="s">
        <v>19</v>
      </c>
      <c r="I400" s="237"/>
      <c r="J400" s="234"/>
      <c r="K400" s="234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149</v>
      </c>
      <c r="AU400" s="242" t="s">
        <v>82</v>
      </c>
      <c r="AV400" s="13" t="s">
        <v>80</v>
      </c>
      <c r="AW400" s="13" t="s">
        <v>33</v>
      </c>
      <c r="AX400" s="13" t="s">
        <v>72</v>
      </c>
      <c r="AY400" s="242" t="s">
        <v>136</v>
      </c>
    </row>
    <row r="401" s="14" customFormat="1">
      <c r="A401" s="14"/>
      <c r="B401" s="243"/>
      <c r="C401" s="244"/>
      <c r="D401" s="226" t="s">
        <v>149</v>
      </c>
      <c r="E401" s="245" t="s">
        <v>19</v>
      </c>
      <c r="F401" s="246" t="s">
        <v>80</v>
      </c>
      <c r="G401" s="244"/>
      <c r="H401" s="247">
        <v>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149</v>
      </c>
      <c r="AU401" s="253" t="s">
        <v>82</v>
      </c>
      <c r="AV401" s="14" t="s">
        <v>82</v>
      </c>
      <c r="AW401" s="14" t="s">
        <v>33</v>
      </c>
      <c r="AX401" s="14" t="s">
        <v>72</v>
      </c>
      <c r="AY401" s="253" t="s">
        <v>136</v>
      </c>
    </row>
    <row r="402" s="15" customFormat="1">
      <c r="A402" s="15"/>
      <c r="B402" s="254"/>
      <c r="C402" s="255"/>
      <c r="D402" s="226" t="s">
        <v>149</v>
      </c>
      <c r="E402" s="256" t="s">
        <v>19</v>
      </c>
      <c r="F402" s="257" t="s">
        <v>151</v>
      </c>
      <c r="G402" s="255"/>
      <c r="H402" s="258">
        <v>1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4" t="s">
        <v>149</v>
      </c>
      <c r="AU402" s="264" t="s">
        <v>82</v>
      </c>
      <c r="AV402" s="15" t="s">
        <v>152</v>
      </c>
      <c r="AW402" s="15" t="s">
        <v>33</v>
      </c>
      <c r="AX402" s="15" t="s">
        <v>80</v>
      </c>
      <c r="AY402" s="264" t="s">
        <v>136</v>
      </c>
    </row>
    <row r="403" s="12" customFormat="1" ht="22.8" customHeight="1">
      <c r="A403" s="12"/>
      <c r="B403" s="197"/>
      <c r="C403" s="198"/>
      <c r="D403" s="199" t="s">
        <v>71</v>
      </c>
      <c r="E403" s="211" t="s">
        <v>194</v>
      </c>
      <c r="F403" s="211" t="s">
        <v>561</v>
      </c>
      <c r="G403" s="198"/>
      <c r="H403" s="198"/>
      <c r="I403" s="201"/>
      <c r="J403" s="212">
        <f>BK403</f>
        <v>0</v>
      </c>
      <c r="K403" s="198"/>
      <c r="L403" s="203"/>
      <c r="M403" s="204"/>
      <c r="N403" s="205"/>
      <c r="O403" s="205"/>
      <c r="P403" s="206">
        <f>SUM(P404:P520)</f>
        <v>0</v>
      </c>
      <c r="Q403" s="205"/>
      <c r="R403" s="206">
        <f>SUM(R404:R520)</f>
        <v>0.027359000000000001</v>
      </c>
      <c r="S403" s="205"/>
      <c r="T403" s="207">
        <f>SUM(T404:T520)</f>
        <v>9.1447880000000001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8" t="s">
        <v>80</v>
      </c>
      <c r="AT403" s="209" t="s">
        <v>71</v>
      </c>
      <c r="AU403" s="209" t="s">
        <v>80</v>
      </c>
      <c r="AY403" s="208" t="s">
        <v>136</v>
      </c>
      <c r="BK403" s="210">
        <f>SUM(BK404:BK520)</f>
        <v>0</v>
      </c>
    </row>
    <row r="404" s="2" customFormat="1" ht="16.5" customHeight="1">
      <c r="A404" s="39"/>
      <c r="B404" s="40"/>
      <c r="C404" s="213" t="s">
        <v>562</v>
      </c>
      <c r="D404" s="213" t="s">
        <v>139</v>
      </c>
      <c r="E404" s="214" t="s">
        <v>563</v>
      </c>
      <c r="F404" s="215" t="s">
        <v>564</v>
      </c>
      <c r="G404" s="216" t="s">
        <v>565</v>
      </c>
      <c r="H404" s="217">
        <v>20</v>
      </c>
      <c r="I404" s="218"/>
      <c r="J404" s="219">
        <f>ROUND(I404*H404,2)</f>
        <v>0</v>
      </c>
      <c r="K404" s="215" t="s">
        <v>143</v>
      </c>
      <c r="L404" s="45"/>
      <c r="M404" s="220" t="s">
        <v>19</v>
      </c>
      <c r="N404" s="221" t="s">
        <v>43</v>
      </c>
      <c r="O404" s="85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152</v>
      </c>
      <c r="AT404" s="224" t="s">
        <v>139</v>
      </c>
      <c r="AU404" s="224" t="s">
        <v>82</v>
      </c>
      <c r="AY404" s="18" t="s">
        <v>136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8" t="s">
        <v>80</v>
      </c>
      <c r="BK404" s="225">
        <f>ROUND(I404*H404,2)</f>
        <v>0</v>
      </c>
      <c r="BL404" s="18" t="s">
        <v>152</v>
      </c>
      <c r="BM404" s="224" t="s">
        <v>566</v>
      </c>
    </row>
    <row r="405" s="2" customFormat="1">
      <c r="A405" s="39"/>
      <c r="B405" s="40"/>
      <c r="C405" s="41"/>
      <c r="D405" s="226" t="s">
        <v>146</v>
      </c>
      <c r="E405" s="41"/>
      <c r="F405" s="227" t="s">
        <v>567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146</v>
      </c>
      <c r="AU405" s="18" t="s">
        <v>82</v>
      </c>
    </row>
    <row r="406" s="2" customFormat="1">
      <c r="A406" s="39"/>
      <c r="B406" s="40"/>
      <c r="C406" s="41"/>
      <c r="D406" s="231" t="s">
        <v>147</v>
      </c>
      <c r="E406" s="41"/>
      <c r="F406" s="232" t="s">
        <v>568</v>
      </c>
      <c r="G406" s="41"/>
      <c r="H406" s="41"/>
      <c r="I406" s="228"/>
      <c r="J406" s="41"/>
      <c r="K406" s="41"/>
      <c r="L406" s="45"/>
      <c r="M406" s="229"/>
      <c r="N406" s="230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147</v>
      </c>
      <c r="AU406" s="18" t="s">
        <v>82</v>
      </c>
    </row>
    <row r="407" s="13" customFormat="1">
      <c r="A407" s="13"/>
      <c r="B407" s="233"/>
      <c r="C407" s="234"/>
      <c r="D407" s="226" t="s">
        <v>149</v>
      </c>
      <c r="E407" s="235" t="s">
        <v>19</v>
      </c>
      <c r="F407" s="236" t="s">
        <v>569</v>
      </c>
      <c r="G407" s="234"/>
      <c r="H407" s="235" t="s">
        <v>19</v>
      </c>
      <c r="I407" s="237"/>
      <c r="J407" s="234"/>
      <c r="K407" s="234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149</v>
      </c>
      <c r="AU407" s="242" t="s">
        <v>82</v>
      </c>
      <c r="AV407" s="13" t="s">
        <v>80</v>
      </c>
      <c r="AW407" s="13" t="s">
        <v>33</v>
      </c>
      <c r="AX407" s="13" t="s">
        <v>72</v>
      </c>
      <c r="AY407" s="242" t="s">
        <v>136</v>
      </c>
    </row>
    <row r="408" s="14" customFormat="1">
      <c r="A408" s="14"/>
      <c r="B408" s="243"/>
      <c r="C408" s="244"/>
      <c r="D408" s="226" t="s">
        <v>149</v>
      </c>
      <c r="E408" s="245" t="s">
        <v>19</v>
      </c>
      <c r="F408" s="246" t="s">
        <v>366</v>
      </c>
      <c r="G408" s="244"/>
      <c r="H408" s="247">
        <v>20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149</v>
      </c>
      <c r="AU408" s="253" t="s">
        <v>82</v>
      </c>
      <c r="AV408" s="14" t="s">
        <v>82</v>
      </c>
      <c r="AW408" s="14" t="s">
        <v>33</v>
      </c>
      <c r="AX408" s="14" t="s">
        <v>72</v>
      </c>
      <c r="AY408" s="253" t="s">
        <v>136</v>
      </c>
    </row>
    <row r="409" s="15" customFormat="1">
      <c r="A409" s="15"/>
      <c r="B409" s="254"/>
      <c r="C409" s="255"/>
      <c r="D409" s="226" t="s">
        <v>149</v>
      </c>
      <c r="E409" s="256" t="s">
        <v>19</v>
      </c>
      <c r="F409" s="257" t="s">
        <v>151</v>
      </c>
      <c r="G409" s="255"/>
      <c r="H409" s="258">
        <v>20</v>
      </c>
      <c r="I409" s="259"/>
      <c r="J409" s="255"/>
      <c r="K409" s="255"/>
      <c r="L409" s="260"/>
      <c r="M409" s="261"/>
      <c r="N409" s="262"/>
      <c r="O409" s="262"/>
      <c r="P409" s="262"/>
      <c r="Q409" s="262"/>
      <c r="R409" s="262"/>
      <c r="S409" s="262"/>
      <c r="T409" s="263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4" t="s">
        <v>149</v>
      </c>
      <c r="AU409" s="264" t="s">
        <v>82</v>
      </c>
      <c r="AV409" s="15" t="s">
        <v>152</v>
      </c>
      <c r="AW409" s="15" t="s">
        <v>33</v>
      </c>
      <c r="AX409" s="15" t="s">
        <v>80</v>
      </c>
      <c r="AY409" s="264" t="s">
        <v>136</v>
      </c>
    </row>
    <row r="410" s="2" customFormat="1" ht="21.75" customHeight="1">
      <c r="A410" s="39"/>
      <c r="B410" s="40"/>
      <c r="C410" s="213" t="s">
        <v>570</v>
      </c>
      <c r="D410" s="213" t="s">
        <v>139</v>
      </c>
      <c r="E410" s="214" t="s">
        <v>571</v>
      </c>
      <c r="F410" s="215" t="s">
        <v>572</v>
      </c>
      <c r="G410" s="216" t="s">
        <v>243</v>
      </c>
      <c r="H410" s="217">
        <v>106.8</v>
      </c>
      <c r="I410" s="218"/>
      <c r="J410" s="219">
        <f>ROUND(I410*H410,2)</f>
        <v>0</v>
      </c>
      <c r="K410" s="215" t="s">
        <v>143</v>
      </c>
      <c r="L410" s="45"/>
      <c r="M410" s="220" t="s">
        <v>19</v>
      </c>
      <c r="N410" s="221" t="s">
        <v>43</v>
      </c>
      <c r="O410" s="85"/>
      <c r="P410" s="222">
        <f>O410*H410</f>
        <v>0</v>
      </c>
      <c r="Q410" s="222">
        <v>0.00012999999999999999</v>
      </c>
      <c r="R410" s="222">
        <f>Q410*H410</f>
        <v>0.013883999999999999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152</v>
      </c>
      <c r="AT410" s="224" t="s">
        <v>139</v>
      </c>
      <c r="AU410" s="224" t="s">
        <v>82</v>
      </c>
      <c r="AY410" s="18" t="s">
        <v>136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80</v>
      </c>
      <c r="BK410" s="225">
        <f>ROUND(I410*H410,2)</f>
        <v>0</v>
      </c>
      <c r="BL410" s="18" t="s">
        <v>152</v>
      </c>
      <c r="BM410" s="224" t="s">
        <v>573</v>
      </c>
    </row>
    <row r="411" s="2" customFormat="1">
      <c r="A411" s="39"/>
      <c r="B411" s="40"/>
      <c r="C411" s="41"/>
      <c r="D411" s="226" t="s">
        <v>146</v>
      </c>
      <c r="E411" s="41"/>
      <c r="F411" s="227" t="s">
        <v>574</v>
      </c>
      <c r="G411" s="41"/>
      <c r="H411" s="41"/>
      <c r="I411" s="228"/>
      <c r="J411" s="41"/>
      <c r="K411" s="41"/>
      <c r="L411" s="45"/>
      <c r="M411" s="229"/>
      <c r="N411" s="230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146</v>
      </c>
      <c r="AU411" s="18" t="s">
        <v>82</v>
      </c>
    </row>
    <row r="412" s="2" customFormat="1">
      <c r="A412" s="39"/>
      <c r="B412" s="40"/>
      <c r="C412" s="41"/>
      <c r="D412" s="231" t="s">
        <v>147</v>
      </c>
      <c r="E412" s="41"/>
      <c r="F412" s="232" t="s">
        <v>575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147</v>
      </c>
      <c r="AU412" s="18" t="s">
        <v>82</v>
      </c>
    </row>
    <row r="413" s="14" customFormat="1">
      <c r="A413" s="14"/>
      <c r="B413" s="243"/>
      <c r="C413" s="244"/>
      <c r="D413" s="226" t="s">
        <v>149</v>
      </c>
      <c r="E413" s="245" t="s">
        <v>19</v>
      </c>
      <c r="F413" s="246" t="s">
        <v>576</v>
      </c>
      <c r="G413" s="244"/>
      <c r="H413" s="247">
        <v>106.8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149</v>
      </c>
      <c r="AU413" s="253" t="s">
        <v>82</v>
      </c>
      <c r="AV413" s="14" t="s">
        <v>82</v>
      </c>
      <c r="AW413" s="14" t="s">
        <v>33</v>
      </c>
      <c r="AX413" s="14" t="s">
        <v>72</v>
      </c>
      <c r="AY413" s="253" t="s">
        <v>136</v>
      </c>
    </row>
    <row r="414" s="15" customFormat="1">
      <c r="A414" s="15"/>
      <c r="B414" s="254"/>
      <c r="C414" s="255"/>
      <c r="D414" s="226" t="s">
        <v>149</v>
      </c>
      <c r="E414" s="256" t="s">
        <v>19</v>
      </c>
      <c r="F414" s="257" t="s">
        <v>151</v>
      </c>
      <c r="G414" s="255"/>
      <c r="H414" s="258">
        <v>106.8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4" t="s">
        <v>149</v>
      </c>
      <c r="AU414" s="264" t="s">
        <v>82</v>
      </c>
      <c r="AV414" s="15" t="s">
        <v>152</v>
      </c>
      <c r="AW414" s="15" t="s">
        <v>33</v>
      </c>
      <c r="AX414" s="15" t="s">
        <v>80</v>
      </c>
      <c r="AY414" s="264" t="s">
        <v>136</v>
      </c>
    </row>
    <row r="415" s="2" customFormat="1" ht="16.5" customHeight="1">
      <c r="A415" s="39"/>
      <c r="B415" s="40"/>
      <c r="C415" s="213" t="s">
        <v>577</v>
      </c>
      <c r="D415" s="213" t="s">
        <v>139</v>
      </c>
      <c r="E415" s="214" t="s">
        <v>578</v>
      </c>
      <c r="F415" s="215" t="s">
        <v>579</v>
      </c>
      <c r="G415" s="216" t="s">
        <v>243</v>
      </c>
      <c r="H415" s="217">
        <v>150</v>
      </c>
      <c r="I415" s="218"/>
      <c r="J415" s="219">
        <f>ROUND(I415*H415,2)</f>
        <v>0</v>
      </c>
      <c r="K415" s="215" t="s">
        <v>143</v>
      </c>
      <c r="L415" s="45"/>
      <c r="M415" s="220" t="s">
        <v>19</v>
      </c>
      <c r="N415" s="221" t="s">
        <v>43</v>
      </c>
      <c r="O415" s="85"/>
      <c r="P415" s="222">
        <f>O415*H415</f>
        <v>0</v>
      </c>
      <c r="Q415" s="222">
        <v>4.0000000000000003E-05</v>
      </c>
      <c r="R415" s="222">
        <f>Q415*H415</f>
        <v>0.0060000000000000001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152</v>
      </c>
      <c r="AT415" s="224" t="s">
        <v>139</v>
      </c>
      <c r="AU415" s="224" t="s">
        <v>82</v>
      </c>
      <c r="AY415" s="18" t="s">
        <v>136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8" t="s">
        <v>80</v>
      </c>
      <c r="BK415" s="225">
        <f>ROUND(I415*H415,2)</f>
        <v>0</v>
      </c>
      <c r="BL415" s="18" t="s">
        <v>152</v>
      </c>
      <c r="BM415" s="224" t="s">
        <v>580</v>
      </c>
    </row>
    <row r="416" s="2" customFormat="1">
      <c r="A416" s="39"/>
      <c r="B416" s="40"/>
      <c r="C416" s="41"/>
      <c r="D416" s="226" t="s">
        <v>146</v>
      </c>
      <c r="E416" s="41"/>
      <c r="F416" s="227" t="s">
        <v>581</v>
      </c>
      <c r="G416" s="41"/>
      <c r="H416" s="41"/>
      <c r="I416" s="228"/>
      <c r="J416" s="41"/>
      <c r="K416" s="41"/>
      <c r="L416" s="45"/>
      <c r="M416" s="229"/>
      <c r="N416" s="230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146</v>
      </c>
      <c r="AU416" s="18" t="s">
        <v>82</v>
      </c>
    </row>
    <row r="417" s="2" customFormat="1">
      <c r="A417" s="39"/>
      <c r="B417" s="40"/>
      <c r="C417" s="41"/>
      <c r="D417" s="231" t="s">
        <v>147</v>
      </c>
      <c r="E417" s="41"/>
      <c r="F417" s="232" t="s">
        <v>582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147</v>
      </c>
      <c r="AU417" s="18" t="s">
        <v>82</v>
      </c>
    </row>
    <row r="418" s="14" customFormat="1">
      <c r="A418" s="14"/>
      <c r="B418" s="243"/>
      <c r="C418" s="244"/>
      <c r="D418" s="226" t="s">
        <v>149</v>
      </c>
      <c r="E418" s="245" t="s">
        <v>19</v>
      </c>
      <c r="F418" s="246" t="s">
        <v>583</v>
      </c>
      <c r="G418" s="244"/>
      <c r="H418" s="247">
        <v>150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149</v>
      </c>
      <c r="AU418" s="253" t="s">
        <v>82</v>
      </c>
      <c r="AV418" s="14" t="s">
        <v>82</v>
      </c>
      <c r="AW418" s="14" t="s">
        <v>33</v>
      </c>
      <c r="AX418" s="14" t="s">
        <v>72</v>
      </c>
      <c r="AY418" s="253" t="s">
        <v>136</v>
      </c>
    </row>
    <row r="419" s="15" customFormat="1">
      <c r="A419" s="15"/>
      <c r="B419" s="254"/>
      <c r="C419" s="255"/>
      <c r="D419" s="226" t="s">
        <v>149</v>
      </c>
      <c r="E419" s="256" t="s">
        <v>19</v>
      </c>
      <c r="F419" s="257" t="s">
        <v>151</v>
      </c>
      <c r="G419" s="255"/>
      <c r="H419" s="258">
        <v>150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149</v>
      </c>
      <c r="AU419" s="264" t="s">
        <v>82</v>
      </c>
      <c r="AV419" s="15" t="s">
        <v>152</v>
      </c>
      <c r="AW419" s="15" t="s">
        <v>33</v>
      </c>
      <c r="AX419" s="15" t="s">
        <v>80</v>
      </c>
      <c r="AY419" s="264" t="s">
        <v>136</v>
      </c>
    </row>
    <row r="420" s="2" customFormat="1" ht="16.5" customHeight="1">
      <c r="A420" s="39"/>
      <c r="B420" s="40"/>
      <c r="C420" s="213" t="s">
        <v>584</v>
      </c>
      <c r="D420" s="213" t="s">
        <v>139</v>
      </c>
      <c r="E420" s="214" t="s">
        <v>585</v>
      </c>
      <c r="F420" s="215" t="s">
        <v>586</v>
      </c>
      <c r="G420" s="216" t="s">
        <v>369</v>
      </c>
      <c r="H420" s="217">
        <v>8</v>
      </c>
      <c r="I420" s="218"/>
      <c r="J420" s="219">
        <f>ROUND(I420*H420,2)</f>
        <v>0</v>
      </c>
      <c r="K420" s="215" t="s">
        <v>143</v>
      </c>
      <c r="L420" s="45"/>
      <c r="M420" s="220" t="s">
        <v>19</v>
      </c>
      <c r="N420" s="221" t="s">
        <v>43</v>
      </c>
      <c r="O420" s="85"/>
      <c r="P420" s="222">
        <f>O420*H420</f>
        <v>0</v>
      </c>
      <c r="Q420" s="222">
        <v>1.0000000000000001E-05</v>
      </c>
      <c r="R420" s="222">
        <f>Q420*H420</f>
        <v>8.0000000000000007E-05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152</v>
      </c>
      <c r="AT420" s="224" t="s">
        <v>139</v>
      </c>
      <c r="AU420" s="224" t="s">
        <v>82</v>
      </c>
      <c r="AY420" s="18" t="s">
        <v>136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8" t="s">
        <v>80</v>
      </c>
      <c r="BK420" s="225">
        <f>ROUND(I420*H420,2)</f>
        <v>0</v>
      </c>
      <c r="BL420" s="18" t="s">
        <v>152</v>
      </c>
      <c r="BM420" s="224" t="s">
        <v>587</v>
      </c>
    </row>
    <row r="421" s="2" customFormat="1">
      <c r="A421" s="39"/>
      <c r="B421" s="40"/>
      <c r="C421" s="41"/>
      <c r="D421" s="226" t="s">
        <v>146</v>
      </c>
      <c r="E421" s="41"/>
      <c r="F421" s="227" t="s">
        <v>588</v>
      </c>
      <c r="G421" s="41"/>
      <c r="H421" s="41"/>
      <c r="I421" s="228"/>
      <c r="J421" s="41"/>
      <c r="K421" s="41"/>
      <c r="L421" s="45"/>
      <c r="M421" s="229"/>
      <c r="N421" s="230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146</v>
      </c>
      <c r="AU421" s="18" t="s">
        <v>82</v>
      </c>
    </row>
    <row r="422" s="2" customFormat="1">
      <c r="A422" s="39"/>
      <c r="B422" s="40"/>
      <c r="C422" s="41"/>
      <c r="D422" s="231" t="s">
        <v>147</v>
      </c>
      <c r="E422" s="41"/>
      <c r="F422" s="232" t="s">
        <v>589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147</v>
      </c>
      <c r="AU422" s="18" t="s">
        <v>82</v>
      </c>
    </row>
    <row r="423" s="13" customFormat="1">
      <c r="A423" s="13"/>
      <c r="B423" s="233"/>
      <c r="C423" s="234"/>
      <c r="D423" s="226" t="s">
        <v>149</v>
      </c>
      <c r="E423" s="235" t="s">
        <v>19</v>
      </c>
      <c r="F423" s="236" t="s">
        <v>590</v>
      </c>
      <c r="G423" s="234"/>
      <c r="H423" s="235" t="s">
        <v>19</v>
      </c>
      <c r="I423" s="237"/>
      <c r="J423" s="234"/>
      <c r="K423" s="234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149</v>
      </c>
      <c r="AU423" s="242" t="s">
        <v>82</v>
      </c>
      <c r="AV423" s="13" t="s">
        <v>80</v>
      </c>
      <c r="AW423" s="13" t="s">
        <v>33</v>
      </c>
      <c r="AX423" s="13" t="s">
        <v>72</v>
      </c>
      <c r="AY423" s="242" t="s">
        <v>136</v>
      </c>
    </row>
    <row r="424" s="14" customFormat="1">
      <c r="A424" s="14"/>
      <c r="B424" s="243"/>
      <c r="C424" s="244"/>
      <c r="D424" s="226" t="s">
        <v>149</v>
      </c>
      <c r="E424" s="245" t="s">
        <v>19</v>
      </c>
      <c r="F424" s="246" t="s">
        <v>189</v>
      </c>
      <c r="G424" s="244"/>
      <c r="H424" s="247">
        <v>8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149</v>
      </c>
      <c r="AU424" s="253" t="s">
        <v>82</v>
      </c>
      <c r="AV424" s="14" t="s">
        <v>82</v>
      </c>
      <c r="AW424" s="14" t="s">
        <v>33</v>
      </c>
      <c r="AX424" s="14" t="s">
        <v>72</v>
      </c>
      <c r="AY424" s="253" t="s">
        <v>136</v>
      </c>
    </row>
    <row r="425" s="15" customFormat="1">
      <c r="A425" s="15"/>
      <c r="B425" s="254"/>
      <c r="C425" s="255"/>
      <c r="D425" s="226" t="s">
        <v>149</v>
      </c>
      <c r="E425" s="256" t="s">
        <v>19</v>
      </c>
      <c r="F425" s="257" t="s">
        <v>151</v>
      </c>
      <c r="G425" s="255"/>
      <c r="H425" s="258">
        <v>8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4" t="s">
        <v>149</v>
      </c>
      <c r="AU425" s="264" t="s">
        <v>82</v>
      </c>
      <c r="AV425" s="15" t="s">
        <v>152</v>
      </c>
      <c r="AW425" s="15" t="s">
        <v>33</v>
      </c>
      <c r="AX425" s="15" t="s">
        <v>80</v>
      </c>
      <c r="AY425" s="264" t="s">
        <v>136</v>
      </c>
    </row>
    <row r="426" s="2" customFormat="1" ht="16.5" customHeight="1">
      <c r="A426" s="39"/>
      <c r="B426" s="40"/>
      <c r="C426" s="213" t="s">
        <v>591</v>
      </c>
      <c r="D426" s="213" t="s">
        <v>139</v>
      </c>
      <c r="E426" s="214" t="s">
        <v>592</v>
      </c>
      <c r="F426" s="215" t="s">
        <v>593</v>
      </c>
      <c r="G426" s="216" t="s">
        <v>369</v>
      </c>
      <c r="H426" s="217">
        <v>8</v>
      </c>
      <c r="I426" s="218"/>
      <c r="J426" s="219">
        <f>ROUND(I426*H426,2)</f>
        <v>0</v>
      </c>
      <c r="K426" s="215" t="s">
        <v>19</v>
      </c>
      <c r="L426" s="45"/>
      <c r="M426" s="220" t="s">
        <v>19</v>
      </c>
      <c r="N426" s="221" t="s">
        <v>43</v>
      </c>
      <c r="O426" s="85"/>
      <c r="P426" s="222">
        <f>O426*H426</f>
        <v>0</v>
      </c>
      <c r="Q426" s="222">
        <v>4.0000000000000003E-05</v>
      </c>
      <c r="R426" s="222">
        <f>Q426*H426</f>
        <v>0.00032000000000000003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152</v>
      </c>
      <c r="AT426" s="224" t="s">
        <v>139</v>
      </c>
      <c r="AU426" s="224" t="s">
        <v>82</v>
      </c>
      <c r="AY426" s="18" t="s">
        <v>136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80</v>
      </c>
      <c r="BK426" s="225">
        <f>ROUND(I426*H426,2)</f>
        <v>0</v>
      </c>
      <c r="BL426" s="18" t="s">
        <v>152</v>
      </c>
      <c r="BM426" s="224" t="s">
        <v>594</v>
      </c>
    </row>
    <row r="427" s="2" customFormat="1">
      <c r="A427" s="39"/>
      <c r="B427" s="40"/>
      <c r="C427" s="41"/>
      <c r="D427" s="226" t="s">
        <v>146</v>
      </c>
      <c r="E427" s="41"/>
      <c r="F427" s="227" t="s">
        <v>595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146</v>
      </c>
      <c r="AU427" s="18" t="s">
        <v>82</v>
      </c>
    </row>
    <row r="428" s="13" customFormat="1">
      <c r="A428" s="13"/>
      <c r="B428" s="233"/>
      <c r="C428" s="234"/>
      <c r="D428" s="226" t="s">
        <v>149</v>
      </c>
      <c r="E428" s="235" t="s">
        <v>19</v>
      </c>
      <c r="F428" s="236" t="s">
        <v>590</v>
      </c>
      <c r="G428" s="234"/>
      <c r="H428" s="235" t="s">
        <v>19</v>
      </c>
      <c r="I428" s="237"/>
      <c r="J428" s="234"/>
      <c r="K428" s="234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149</v>
      </c>
      <c r="AU428" s="242" t="s">
        <v>82</v>
      </c>
      <c r="AV428" s="13" t="s">
        <v>80</v>
      </c>
      <c r="AW428" s="13" t="s">
        <v>33</v>
      </c>
      <c r="AX428" s="13" t="s">
        <v>72</v>
      </c>
      <c r="AY428" s="242" t="s">
        <v>136</v>
      </c>
    </row>
    <row r="429" s="14" customFormat="1">
      <c r="A429" s="14"/>
      <c r="B429" s="243"/>
      <c r="C429" s="244"/>
      <c r="D429" s="226" t="s">
        <v>149</v>
      </c>
      <c r="E429" s="245" t="s">
        <v>19</v>
      </c>
      <c r="F429" s="246" t="s">
        <v>189</v>
      </c>
      <c r="G429" s="244"/>
      <c r="H429" s="247">
        <v>8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149</v>
      </c>
      <c r="AU429" s="253" t="s">
        <v>82</v>
      </c>
      <c r="AV429" s="14" t="s">
        <v>82</v>
      </c>
      <c r="AW429" s="14" t="s">
        <v>33</v>
      </c>
      <c r="AX429" s="14" t="s">
        <v>72</v>
      </c>
      <c r="AY429" s="253" t="s">
        <v>136</v>
      </c>
    </row>
    <row r="430" s="15" customFormat="1">
      <c r="A430" s="15"/>
      <c r="B430" s="254"/>
      <c r="C430" s="255"/>
      <c r="D430" s="226" t="s">
        <v>149</v>
      </c>
      <c r="E430" s="256" t="s">
        <v>19</v>
      </c>
      <c r="F430" s="257" t="s">
        <v>151</v>
      </c>
      <c r="G430" s="255"/>
      <c r="H430" s="258">
        <v>8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4" t="s">
        <v>149</v>
      </c>
      <c r="AU430" s="264" t="s">
        <v>82</v>
      </c>
      <c r="AV430" s="15" t="s">
        <v>152</v>
      </c>
      <c r="AW430" s="15" t="s">
        <v>33</v>
      </c>
      <c r="AX430" s="15" t="s">
        <v>80</v>
      </c>
      <c r="AY430" s="264" t="s">
        <v>136</v>
      </c>
    </row>
    <row r="431" s="2" customFormat="1" ht="16.5" customHeight="1">
      <c r="A431" s="39"/>
      <c r="B431" s="40"/>
      <c r="C431" s="213" t="s">
        <v>596</v>
      </c>
      <c r="D431" s="213" t="s">
        <v>139</v>
      </c>
      <c r="E431" s="214" t="s">
        <v>597</v>
      </c>
      <c r="F431" s="215" t="s">
        <v>598</v>
      </c>
      <c r="G431" s="216" t="s">
        <v>243</v>
      </c>
      <c r="H431" s="217">
        <v>3.8479999999999999</v>
      </c>
      <c r="I431" s="218"/>
      <c r="J431" s="219">
        <f>ROUND(I431*H431,2)</f>
        <v>0</v>
      </c>
      <c r="K431" s="215" t="s">
        <v>143</v>
      </c>
      <c r="L431" s="45"/>
      <c r="M431" s="220" t="s">
        <v>19</v>
      </c>
      <c r="N431" s="221" t="s">
        <v>43</v>
      </c>
      <c r="O431" s="85"/>
      <c r="P431" s="222">
        <f>O431*H431</f>
        <v>0</v>
      </c>
      <c r="Q431" s="222">
        <v>0</v>
      </c>
      <c r="R431" s="222">
        <f>Q431*H431</f>
        <v>0</v>
      </c>
      <c r="S431" s="222">
        <v>0.26100000000000001</v>
      </c>
      <c r="T431" s="223">
        <f>S431*H431</f>
        <v>1.0043280000000001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4" t="s">
        <v>152</v>
      </c>
      <c r="AT431" s="224" t="s">
        <v>139</v>
      </c>
      <c r="AU431" s="224" t="s">
        <v>82</v>
      </c>
      <c r="AY431" s="18" t="s">
        <v>136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8" t="s">
        <v>80</v>
      </c>
      <c r="BK431" s="225">
        <f>ROUND(I431*H431,2)</f>
        <v>0</v>
      </c>
      <c r="BL431" s="18" t="s">
        <v>152</v>
      </c>
      <c r="BM431" s="224" t="s">
        <v>599</v>
      </c>
    </row>
    <row r="432" s="2" customFormat="1">
      <c r="A432" s="39"/>
      <c r="B432" s="40"/>
      <c r="C432" s="41"/>
      <c r="D432" s="226" t="s">
        <v>146</v>
      </c>
      <c r="E432" s="41"/>
      <c r="F432" s="227" t="s">
        <v>600</v>
      </c>
      <c r="G432" s="41"/>
      <c r="H432" s="41"/>
      <c r="I432" s="228"/>
      <c r="J432" s="41"/>
      <c r="K432" s="41"/>
      <c r="L432" s="45"/>
      <c r="M432" s="229"/>
      <c r="N432" s="230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146</v>
      </c>
      <c r="AU432" s="18" t="s">
        <v>82</v>
      </c>
    </row>
    <row r="433" s="2" customFormat="1">
      <c r="A433" s="39"/>
      <c r="B433" s="40"/>
      <c r="C433" s="41"/>
      <c r="D433" s="231" t="s">
        <v>147</v>
      </c>
      <c r="E433" s="41"/>
      <c r="F433" s="232" t="s">
        <v>601</v>
      </c>
      <c r="G433" s="41"/>
      <c r="H433" s="41"/>
      <c r="I433" s="228"/>
      <c r="J433" s="41"/>
      <c r="K433" s="41"/>
      <c r="L433" s="45"/>
      <c r="M433" s="229"/>
      <c r="N433" s="230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147</v>
      </c>
      <c r="AU433" s="18" t="s">
        <v>82</v>
      </c>
    </row>
    <row r="434" s="13" customFormat="1">
      <c r="A434" s="13"/>
      <c r="B434" s="233"/>
      <c r="C434" s="234"/>
      <c r="D434" s="226" t="s">
        <v>149</v>
      </c>
      <c r="E434" s="235" t="s">
        <v>19</v>
      </c>
      <c r="F434" s="236" t="s">
        <v>239</v>
      </c>
      <c r="G434" s="234"/>
      <c r="H434" s="235" t="s">
        <v>19</v>
      </c>
      <c r="I434" s="237"/>
      <c r="J434" s="234"/>
      <c r="K434" s="234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149</v>
      </c>
      <c r="AU434" s="242" t="s">
        <v>82</v>
      </c>
      <c r="AV434" s="13" t="s">
        <v>80</v>
      </c>
      <c r="AW434" s="13" t="s">
        <v>33</v>
      </c>
      <c r="AX434" s="13" t="s">
        <v>72</v>
      </c>
      <c r="AY434" s="242" t="s">
        <v>136</v>
      </c>
    </row>
    <row r="435" s="14" customFormat="1">
      <c r="A435" s="14"/>
      <c r="B435" s="243"/>
      <c r="C435" s="244"/>
      <c r="D435" s="226" t="s">
        <v>149</v>
      </c>
      <c r="E435" s="245" t="s">
        <v>19</v>
      </c>
      <c r="F435" s="246" t="s">
        <v>602</v>
      </c>
      <c r="G435" s="244"/>
      <c r="H435" s="247">
        <v>3.8479999999999999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149</v>
      </c>
      <c r="AU435" s="253" t="s">
        <v>82</v>
      </c>
      <c r="AV435" s="14" t="s">
        <v>82</v>
      </c>
      <c r="AW435" s="14" t="s">
        <v>33</v>
      </c>
      <c r="AX435" s="14" t="s">
        <v>72</v>
      </c>
      <c r="AY435" s="253" t="s">
        <v>136</v>
      </c>
    </row>
    <row r="436" s="15" customFormat="1">
      <c r="A436" s="15"/>
      <c r="B436" s="254"/>
      <c r="C436" s="255"/>
      <c r="D436" s="226" t="s">
        <v>149</v>
      </c>
      <c r="E436" s="256" t="s">
        <v>19</v>
      </c>
      <c r="F436" s="257" t="s">
        <v>151</v>
      </c>
      <c r="G436" s="255"/>
      <c r="H436" s="258">
        <v>3.8479999999999999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149</v>
      </c>
      <c r="AU436" s="264" t="s">
        <v>82</v>
      </c>
      <c r="AV436" s="15" t="s">
        <v>152</v>
      </c>
      <c r="AW436" s="15" t="s">
        <v>33</v>
      </c>
      <c r="AX436" s="15" t="s">
        <v>80</v>
      </c>
      <c r="AY436" s="264" t="s">
        <v>136</v>
      </c>
    </row>
    <row r="437" s="2" customFormat="1" ht="21.75" customHeight="1">
      <c r="A437" s="39"/>
      <c r="B437" s="40"/>
      <c r="C437" s="213" t="s">
        <v>603</v>
      </c>
      <c r="D437" s="213" t="s">
        <v>139</v>
      </c>
      <c r="E437" s="214" t="s">
        <v>604</v>
      </c>
      <c r="F437" s="215" t="s">
        <v>605</v>
      </c>
      <c r="G437" s="216" t="s">
        <v>258</v>
      </c>
      <c r="H437" s="217">
        <v>2.323</v>
      </c>
      <c r="I437" s="218"/>
      <c r="J437" s="219">
        <f>ROUND(I437*H437,2)</f>
        <v>0</v>
      </c>
      <c r="K437" s="215" t="s">
        <v>143</v>
      </c>
      <c r="L437" s="45"/>
      <c r="M437" s="220" t="s">
        <v>19</v>
      </c>
      <c r="N437" s="221" t="s">
        <v>43</v>
      </c>
      <c r="O437" s="85"/>
      <c r="P437" s="222">
        <f>O437*H437</f>
        <v>0</v>
      </c>
      <c r="Q437" s="222">
        <v>0</v>
      </c>
      <c r="R437" s="222">
        <f>Q437*H437</f>
        <v>0</v>
      </c>
      <c r="S437" s="222">
        <v>2.2000000000000002</v>
      </c>
      <c r="T437" s="223">
        <f>S437*H437</f>
        <v>5.1106000000000007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152</v>
      </c>
      <c r="AT437" s="224" t="s">
        <v>139</v>
      </c>
      <c r="AU437" s="224" t="s">
        <v>82</v>
      </c>
      <c r="AY437" s="18" t="s">
        <v>136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80</v>
      </c>
      <c r="BK437" s="225">
        <f>ROUND(I437*H437,2)</f>
        <v>0</v>
      </c>
      <c r="BL437" s="18" t="s">
        <v>152</v>
      </c>
      <c r="BM437" s="224" t="s">
        <v>606</v>
      </c>
    </row>
    <row r="438" s="2" customFormat="1">
      <c r="A438" s="39"/>
      <c r="B438" s="40"/>
      <c r="C438" s="41"/>
      <c r="D438" s="226" t="s">
        <v>146</v>
      </c>
      <c r="E438" s="41"/>
      <c r="F438" s="227" t="s">
        <v>607</v>
      </c>
      <c r="G438" s="41"/>
      <c r="H438" s="41"/>
      <c r="I438" s="228"/>
      <c r="J438" s="41"/>
      <c r="K438" s="41"/>
      <c r="L438" s="45"/>
      <c r="M438" s="229"/>
      <c r="N438" s="230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146</v>
      </c>
      <c r="AU438" s="18" t="s">
        <v>82</v>
      </c>
    </row>
    <row r="439" s="2" customFormat="1">
      <c r="A439" s="39"/>
      <c r="B439" s="40"/>
      <c r="C439" s="41"/>
      <c r="D439" s="231" t="s">
        <v>147</v>
      </c>
      <c r="E439" s="41"/>
      <c r="F439" s="232" t="s">
        <v>608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147</v>
      </c>
      <c r="AU439" s="18" t="s">
        <v>82</v>
      </c>
    </row>
    <row r="440" s="13" customFormat="1">
      <c r="A440" s="13"/>
      <c r="B440" s="233"/>
      <c r="C440" s="234"/>
      <c r="D440" s="226" t="s">
        <v>149</v>
      </c>
      <c r="E440" s="235" t="s">
        <v>19</v>
      </c>
      <c r="F440" s="236" t="s">
        <v>239</v>
      </c>
      <c r="G440" s="234"/>
      <c r="H440" s="235" t="s">
        <v>19</v>
      </c>
      <c r="I440" s="237"/>
      <c r="J440" s="234"/>
      <c r="K440" s="234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149</v>
      </c>
      <c r="AU440" s="242" t="s">
        <v>82</v>
      </c>
      <c r="AV440" s="13" t="s">
        <v>80</v>
      </c>
      <c r="AW440" s="13" t="s">
        <v>33</v>
      </c>
      <c r="AX440" s="13" t="s">
        <v>72</v>
      </c>
      <c r="AY440" s="242" t="s">
        <v>136</v>
      </c>
    </row>
    <row r="441" s="13" customFormat="1">
      <c r="A441" s="13"/>
      <c r="B441" s="233"/>
      <c r="C441" s="234"/>
      <c r="D441" s="226" t="s">
        <v>149</v>
      </c>
      <c r="E441" s="235" t="s">
        <v>19</v>
      </c>
      <c r="F441" s="236" t="s">
        <v>609</v>
      </c>
      <c r="G441" s="234"/>
      <c r="H441" s="235" t="s">
        <v>19</v>
      </c>
      <c r="I441" s="237"/>
      <c r="J441" s="234"/>
      <c r="K441" s="234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149</v>
      </c>
      <c r="AU441" s="242" t="s">
        <v>82</v>
      </c>
      <c r="AV441" s="13" t="s">
        <v>80</v>
      </c>
      <c r="AW441" s="13" t="s">
        <v>33</v>
      </c>
      <c r="AX441" s="13" t="s">
        <v>72</v>
      </c>
      <c r="AY441" s="242" t="s">
        <v>136</v>
      </c>
    </row>
    <row r="442" s="14" customFormat="1">
      <c r="A442" s="14"/>
      <c r="B442" s="243"/>
      <c r="C442" s="244"/>
      <c r="D442" s="226" t="s">
        <v>149</v>
      </c>
      <c r="E442" s="245" t="s">
        <v>19</v>
      </c>
      <c r="F442" s="246" t="s">
        <v>610</v>
      </c>
      <c r="G442" s="244"/>
      <c r="H442" s="247">
        <v>2.2949999999999999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149</v>
      </c>
      <c r="AU442" s="253" t="s">
        <v>82</v>
      </c>
      <c r="AV442" s="14" t="s">
        <v>82</v>
      </c>
      <c r="AW442" s="14" t="s">
        <v>33</v>
      </c>
      <c r="AX442" s="14" t="s">
        <v>72</v>
      </c>
      <c r="AY442" s="253" t="s">
        <v>136</v>
      </c>
    </row>
    <row r="443" s="13" customFormat="1">
      <c r="A443" s="13"/>
      <c r="B443" s="233"/>
      <c r="C443" s="234"/>
      <c r="D443" s="226" t="s">
        <v>149</v>
      </c>
      <c r="E443" s="235" t="s">
        <v>19</v>
      </c>
      <c r="F443" s="236" t="s">
        <v>611</v>
      </c>
      <c r="G443" s="234"/>
      <c r="H443" s="235" t="s">
        <v>19</v>
      </c>
      <c r="I443" s="237"/>
      <c r="J443" s="234"/>
      <c r="K443" s="234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149</v>
      </c>
      <c r="AU443" s="242" t="s">
        <v>82</v>
      </c>
      <c r="AV443" s="13" t="s">
        <v>80</v>
      </c>
      <c r="AW443" s="13" t="s">
        <v>33</v>
      </c>
      <c r="AX443" s="13" t="s">
        <v>72</v>
      </c>
      <c r="AY443" s="242" t="s">
        <v>136</v>
      </c>
    </row>
    <row r="444" s="14" customFormat="1">
      <c r="A444" s="14"/>
      <c r="B444" s="243"/>
      <c r="C444" s="244"/>
      <c r="D444" s="226" t="s">
        <v>149</v>
      </c>
      <c r="E444" s="245" t="s">
        <v>19</v>
      </c>
      <c r="F444" s="246" t="s">
        <v>612</v>
      </c>
      <c r="G444" s="244"/>
      <c r="H444" s="247">
        <v>0.028000000000000001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149</v>
      </c>
      <c r="AU444" s="253" t="s">
        <v>82</v>
      </c>
      <c r="AV444" s="14" t="s">
        <v>82</v>
      </c>
      <c r="AW444" s="14" t="s">
        <v>33</v>
      </c>
      <c r="AX444" s="14" t="s">
        <v>72</v>
      </c>
      <c r="AY444" s="253" t="s">
        <v>136</v>
      </c>
    </row>
    <row r="445" s="15" customFormat="1">
      <c r="A445" s="15"/>
      <c r="B445" s="254"/>
      <c r="C445" s="255"/>
      <c r="D445" s="226" t="s">
        <v>149</v>
      </c>
      <c r="E445" s="256" t="s">
        <v>19</v>
      </c>
      <c r="F445" s="257" t="s">
        <v>151</v>
      </c>
      <c r="G445" s="255"/>
      <c r="H445" s="258">
        <v>2.323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4" t="s">
        <v>149</v>
      </c>
      <c r="AU445" s="264" t="s">
        <v>82</v>
      </c>
      <c r="AV445" s="15" t="s">
        <v>152</v>
      </c>
      <c r="AW445" s="15" t="s">
        <v>33</v>
      </c>
      <c r="AX445" s="15" t="s">
        <v>80</v>
      </c>
      <c r="AY445" s="264" t="s">
        <v>136</v>
      </c>
    </row>
    <row r="446" s="2" customFormat="1" ht="16.5" customHeight="1">
      <c r="A446" s="39"/>
      <c r="B446" s="40"/>
      <c r="C446" s="213" t="s">
        <v>613</v>
      </c>
      <c r="D446" s="213" t="s">
        <v>139</v>
      </c>
      <c r="E446" s="214" t="s">
        <v>614</v>
      </c>
      <c r="F446" s="215" t="s">
        <v>615</v>
      </c>
      <c r="G446" s="216" t="s">
        <v>243</v>
      </c>
      <c r="H446" s="217">
        <v>29.5</v>
      </c>
      <c r="I446" s="218"/>
      <c r="J446" s="219">
        <f>ROUND(I446*H446,2)</f>
        <v>0</v>
      </c>
      <c r="K446" s="215" t="s">
        <v>143</v>
      </c>
      <c r="L446" s="45"/>
      <c r="M446" s="220" t="s">
        <v>19</v>
      </c>
      <c r="N446" s="221" t="s">
        <v>43</v>
      </c>
      <c r="O446" s="85"/>
      <c r="P446" s="222">
        <f>O446*H446</f>
        <v>0</v>
      </c>
      <c r="Q446" s="222">
        <v>0</v>
      </c>
      <c r="R446" s="222">
        <f>Q446*H446</f>
        <v>0</v>
      </c>
      <c r="S446" s="222">
        <v>0.057000000000000002</v>
      </c>
      <c r="T446" s="223">
        <f>S446*H446</f>
        <v>1.6815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4" t="s">
        <v>152</v>
      </c>
      <c r="AT446" s="224" t="s">
        <v>139</v>
      </c>
      <c r="AU446" s="224" t="s">
        <v>82</v>
      </c>
      <c r="AY446" s="18" t="s">
        <v>136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8" t="s">
        <v>80</v>
      </c>
      <c r="BK446" s="225">
        <f>ROUND(I446*H446,2)</f>
        <v>0</v>
      </c>
      <c r="BL446" s="18" t="s">
        <v>152</v>
      </c>
      <c r="BM446" s="224" t="s">
        <v>616</v>
      </c>
    </row>
    <row r="447" s="2" customFormat="1">
      <c r="A447" s="39"/>
      <c r="B447" s="40"/>
      <c r="C447" s="41"/>
      <c r="D447" s="226" t="s">
        <v>146</v>
      </c>
      <c r="E447" s="41"/>
      <c r="F447" s="227" t="s">
        <v>617</v>
      </c>
      <c r="G447" s="41"/>
      <c r="H447" s="41"/>
      <c r="I447" s="228"/>
      <c r="J447" s="41"/>
      <c r="K447" s="41"/>
      <c r="L447" s="45"/>
      <c r="M447" s="229"/>
      <c r="N447" s="230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146</v>
      </c>
      <c r="AU447" s="18" t="s">
        <v>82</v>
      </c>
    </row>
    <row r="448" s="2" customFormat="1">
      <c r="A448" s="39"/>
      <c r="B448" s="40"/>
      <c r="C448" s="41"/>
      <c r="D448" s="231" t="s">
        <v>147</v>
      </c>
      <c r="E448" s="41"/>
      <c r="F448" s="232" t="s">
        <v>618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147</v>
      </c>
      <c r="AU448" s="18" t="s">
        <v>82</v>
      </c>
    </row>
    <row r="449" s="13" customFormat="1">
      <c r="A449" s="13"/>
      <c r="B449" s="233"/>
      <c r="C449" s="234"/>
      <c r="D449" s="226" t="s">
        <v>149</v>
      </c>
      <c r="E449" s="235" t="s">
        <v>19</v>
      </c>
      <c r="F449" s="236" t="s">
        <v>239</v>
      </c>
      <c r="G449" s="234"/>
      <c r="H449" s="235" t="s">
        <v>19</v>
      </c>
      <c r="I449" s="237"/>
      <c r="J449" s="234"/>
      <c r="K449" s="234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149</v>
      </c>
      <c r="AU449" s="242" t="s">
        <v>82</v>
      </c>
      <c r="AV449" s="13" t="s">
        <v>80</v>
      </c>
      <c r="AW449" s="13" t="s">
        <v>33</v>
      </c>
      <c r="AX449" s="13" t="s">
        <v>72</v>
      </c>
      <c r="AY449" s="242" t="s">
        <v>136</v>
      </c>
    </row>
    <row r="450" s="14" customFormat="1">
      <c r="A450" s="14"/>
      <c r="B450" s="243"/>
      <c r="C450" s="244"/>
      <c r="D450" s="226" t="s">
        <v>149</v>
      </c>
      <c r="E450" s="245" t="s">
        <v>19</v>
      </c>
      <c r="F450" s="246" t="s">
        <v>421</v>
      </c>
      <c r="G450" s="244"/>
      <c r="H450" s="247">
        <v>27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149</v>
      </c>
      <c r="AU450" s="253" t="s">
        <v>82</v>
      </c>
      <c r="AV450" s="14" t="s">
        <v>82</v>
      </c>
      <c r="AW450" s="14" t="s">
        <v>33</v>
      </c>
      <c r="AX450" s="14" t="s">
        <v>72</v>
      </c>
      <c r="AY450" s="253" t="s">
        <v>136</v>
      </c>
    </row>
    <row r="451" s="13" customFormat="1">
      <c r="A451" s="13"/>
      <c r="B451" s="233"/>
      <c r="C451" s="234"/>
      <c r="D451" s="226" t="s">
        <v>149</v>
      </c>
      <c r="E451" s="235" t="s">
        <v>19</v>
      </c>
      <c r="F451" s="236" t="s">
        <v>611</v>
      </c>
      <c r="G451" s="234"/>
      <c r="H451" s="235" t="s">
        <v>19</v>
      </c>
      <c r="I451" s="237"/>
      <c r="J451" s="234"/>
      <c r="K451" s="234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149</v>
      </c>
      <c r="AU451" s="242" t="s">
        <v>82</v>
      </c>
      <c r="AV451" s="13" t="s">
        <v>80</v>
      </c>
      <c r="AW451" s="13" t="s">
        <v>33</v>
      </c>
      <c r="AX451" s="13" t="s">
        <v>72</v>
      </c>
      <c r="AY451" s="242" t="s">
        <v>136</v>
      </c>
    </row>
    <row r="452" s="14" customFormat="1">
      <c r="A452" s="14"/>
      <c r="B452" s="243"/>
      <c r="C452" s="244"/>
      <c r="D452" s="226" t="s">
        <v>149</v>
      </c>
      <c r="E452" s="245" t="s">
        <v>19</v>
      </c>
      <c r="F452" s="246" t="s">
        <v>619</v>
      </c>
      <c r="G452" s="244"/>
      <c r="H452" s="247">
        <v>2.5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149</v>
      </c>
      <c r="AU452" s="253" t="s">
        <v>82</v>
      </c>
      <c r="AV452" s="14" t="s">
        <v>82</v>
      </c>
      <c r="AW452" s="14" t="s">
        <v>33</v>
      </c>
      <c r="AX452" s="14" t="s">
        <v>72</v>
      </c>
      <c r="AY452" s="253" t="s">
        <v>136</v>
      </c>
    </row>
    <row r="453" s="15" customFormat="1">
      <c r="A453" s="15"/>
      <c r="B453" s="254"/>
      <c r="C453" s="255"/>
      <c r="D453" s="226" t="s">
        <v>149</v>
      </c>
      <c r="E453" s="256" t="s">
        <v>19</v>
      </c>
      <c r="F453" s="257" t="s">
        <v>151</v>
      </c>
      <c r="G453" s="255"/>
      <c r="H453" s="258">
        <v>29.5</v>
      </c>
      <c r="I453" s="259"/>
      <c r="J453" s="255"/>
      <c r="K453" s="255"/>
      <c r="L453" s="260"/>
      <c r="M453" s="261"/>
      <c r="N453" s="262"/>
      <c r="O453" s="262"/>
      <c r="P453" s="262"/>
      <c r="Q453" s="262"/>
      <c r="R453" s="262"/>
      <c r="S453" s="262"/>
      <c r="T453" s="26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4" t="s">
        <v>149</v>
      </c>
      <c r="AU453" s="264" t="s">
        <v>82</v>
      </c>
      <c r="AV453" s="15" t="s">
        <v>152</v>
      </c>
      <c r="AW453" s="15" t="s">
        <v>33</v>
      </c>
      <c r="AX453" s="15" t="s">
        <v>80</v>
      </c>
      <c r="AY453" s="264" t="s">
        <v>136</v>
      </c>
    </row>
    <row r="454" s="2" customFormat="1" ht="16.5" customHeight="1">
      <c r="A454" s="39"/>
      <c r="B454" s="40"/>
      <c r="C454" s="213" t="s">
        <v>620</v>
      </c>
      <c r="D454" s="213" t="s">
        <v>139</v>
      </c>
      <c r="E454" s="214" t="s">
        <v>621</v>
      </c>
      <c r="F454" s="215" t="s">
        <v>622</v>
      </c>
      <c r="G454" s="216" t="s">
        <v>243</v>
      </c>
      <c r="H454" s="217">
        <v>2.7999999999999998</v>
      </c>
      <c r="I454" s="218"/>
      <c r="J454" s="219">
        <f>ROUND(I454*H454,2)</f>
        <v>0</v>
      </c>
      <c r="K454" s="215" t="s">
        <v>143</v>
      </c>
      <c r="L454" s="45"/>
      <c r="M454" s="220" t="s">
        <v>19</v>
      </c>
      <c r="N454" s="221" t="s">
        <v>43</v>
      </c>
      <c r="O454" s="85"/>
      <c r="P454" s="222">
        <f>O454*H454</f>
        <v>0</v>
      </c>
      <c r="Q454" s="222">
        <v>0</v>
      </c>
      <c r="R454" s="222">
        <f>Q454*H454</f>
        <v>0</v>
      </c>
      <c r="S454" s="222">
        <v>0.063</v>
      </c>
      <c r="T454" s="223">
        <f>S454*H454</f>
        <v>0.1764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4" t="s">
        <v>152</v>
      </c>
      <c r="AT454" s="224" t="s">
        <v>139</v>
      </c>
      <c r="AU454" s="224" t="s">
        <v>82</v>
      </c>
      <c r="AY454" s="18" t="s">
        <v>136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8" t="s">
        <v>80</v>
      </c>
      <c r="BK454" s="225">
        <f>ROUND(I454*H454,2)</f>
        <v>0</v>
      </c>
      <c r="BL454" s="18" t="s">
        <v>152</v>
      </c>
      <c r="BM454" s="224" t="s">
        <v>623</v>
      </c>
    </row>
    <row r="455" s="2" customFormat="1">
      <c r="A455" s="39"/>
      <c r="B455" s="40"/>
      <c r="C455" s="41"/>
      <c r="D455" s="226" t="s">
        <v>146</v>
      </c>
      <c r="E455" s="41"/>
      <c r="F455" s="227" t="s">
        <v>624</v>
      </c>
      <c r="G455" s="41"/>
      <c r="H455" s="41"/>
      <c r="I455" s="228"/>
      <c r="J455" s="41"/>
      <c r="K455" s="41"/>
      <c r="L455" s="45"/>
      <c r="M455" s="229"/>
      <c r="N455" s="230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146</v>
      </c>
      <c r="AU455" s="18" t="s">
        <v>82</v>
      </c>
    </row>
    <row r="456" s="2" customFormat="1">
      <c r="A456" s="39"/>
      <c r="B456" s="40"/>
      <c r="C456" s="41"/>
      <c r="D456" s="231" t="s">
        <v>147</v>
      </c>
      <c r="E456" s="41"/>
      <c r="F456" s="232" t="s">
        <v>625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147</v>
      </c>
      <c r="AU456" s="18" t="s">
        <v>82</v>
      </c>
    </row>
    <row r="457" s="13" customFormat="1">
      <c r="A457" s="13"/>
      <c r="B457" s="233"/>
      <c r="C457" s="234"/>
      <c r="D457" s="226" t="s">
        <v>149</v>
      </c>
      <c r="E457" s="235" t="s">
        <v>19</v>
      </c>
      <c r="F457" s="236" t="s">
        <v>239</v>
      </c>
      <c r="G457" s="234"/>
      <c r="H457" s="235" t="s">
        <v>19</v>
      </c>
      <c r="I457" s="237"/>
      <c r="J457" s="234"/>
      <c r="K457" s="234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149</v>
      </c>
      <c r="AU457" s="242" t="s">
        <v>82</v>
      </c>
      <c r="AV457" s="13" t="s">
        <v>80</v>
      </c>
      <c r="AW457" s="13" t="s">
        <v>33</v>
      </c>
      <c r="AX457" s="13" t="s">
        <v>72</v>
      </c>
      <c r="AY457" s="242" t="s">
        <v>136</v>
      </c>
    </row>
    <row r="458" s="14" customFormat="1">
      <c r="A458" s="14"/>
      <c r="B458" s="243"/>
      <c r="C458" s="244"/>
      <c r="D458" s="226" t="s">
        <v>149</v>
      </c>
      <c r="E458" s="245" t="s">
        <v>19</v>
      </c>
      <c r="F458" s="246" t="s">
        <v>626</v>
      </c>
      <c r="G458" s="244"/>
      <c r="H458" s="247">
        <v>2.7999999999999998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149</v>
      </c>
      <c r="AU458" s="253" t="s">
        <v>82</v>
      </c>
      <c r="AV458" s="14" t="s">
        <v>82</v>
      </c>
      <c r="AW458" s="14" t="s">
        <v>33</v>
      </c>
      <c r="AX458" s="14" t="s">
        <v>72</v>
      </c>
      <c r="AY458" s="253" t="s">
        <v>136</v>
      </c>
    </row>
    <row r="459" s="15" customFormat="1">
      <c r="A459" s="15"/>
      <c r="B459" s="254"/>
      <c r="C459" s="255"/>
      <c r="D459" s="226" t="s">
        <v>149</v>
      </c>
      <c r="E459" s="256" t="s">
        <v>19</v>
      </c>
      <c r="F459" s="257" t="s">
        <v>151</v>
      </c>
      <c r="G459" s="255"/>
      <c r="H459" s="258">
        <v>2.7999999999999998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4" t="s">
        <v>149</v>
      </c>
      <c r="AU459" s="264" t="s">
        <v>82</v>
      </c>
      <c r="AV459" s="15" t="s">
        <v>152</v>
      </c>
      <c r="AW459" s="15" t="s">
        <v>33</v>
      </c>
      <c r="AX459" s="15" t="s">
        <v>80</v>
      </c>
      <c r="AY459" s="264" t="s">
        <v>136</v>
      </c>
    </row>
    <row r="460" s="2" customFormat="1" ht="16.5" customHeight="1">
      <c r="A460" s="39"/>
      <c r="B460" s="40"/>
      <c r="C460" s="213" t="s">
        <v>627</v>
      </c>
      <c r="D460" s="213" t="s">
        <v>139</v>
      </c>
      <c r="E460" s="214" t="s">
        <v>628</v>
      </c>
      <c r="F460" s="215" t="s">
        <v>629</v>
      </c>
      <c r="G460" s="216" t="s">
        <v>369</v>
      </c>
      <c r="H460" s="217">
        <v>1</v>
      </c>
      <c r="I460" s="218"/>
      <c r="J460" s="219">
        <f>ROUND(I460*H460,2)</f>
        <v>0</v>
      </c>
      <c r="K460" s="215" t="s">
        <v>143</v>
      </c>
      <c r="L460" s="45"/>
      <c r="M460" s="220" t="s">
        <v>19</v>
      </c>
      <c r="N460" s="221" t="s">
        <v>43</v>
      </c>
      <c r="O460" s="85"/>
      <c r="P460" s="222">
        <f>O460*H460</f>
        <v>0</v>
      </c>
      <c r="Q460" s="222">
        <v>0</v>
      </c>
      <c r="R460" s="222">
        <f>Q460*H460</f>
        <v>0</v>
      </c>
      <c r="S460" s="222">
        <v>0.025000000000000001</v>
      </c>
      <c r="T460" s="223">
        <f>S460*H460</f>
        <v>0.025000000000000001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152</v>
      </c>
      <c r="AT460" s="224" t="s">
        <v>139</v>
      </c>
      <c r="AU460" s="224" t="s">
        <v>82</v>
      </c>
      <c r="AY460" s="18" t="s">
        <v>136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8" t="s">
        <v>80</v>
      </c>
      <c r="BK460" s="225">
        <f>ROUND(I460*H460,2)</f>
        <v>0</v>
      </c>
      <c r="BL460" s="18" t="s">
        <v>152</v>
      </c>
      <c r="BM460" s="224" t="s">
        <v>630</v>
      </c>
    </row>
    <row r="461" s="2" customFormat="1">
      <c r="A461" s="39"/>
      <c r="B461" s="40"/>
      <c r="C461" s="41"/>
      <c r="D461" s="226" t="s">
        <v>146</v>
      </c>
      <c r="E461" s="41"/>
      <c r="F461" s="227" t="s">
        <v>631</v>
      </c>
      <c r="G461" s="41"/>
      <c r="H461" s="41"/>
      <c r="I461" s="228"/>
      <c r="J461" s="41"/>
      <c r="K461" s="41"/>
      <c r="L461" s="45"/>
      <c r="M461" s="229"/>
      <c r="N461" s="230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146</v>
      </c>
      <c r="AU461" s="18" t="s">
        <v>82</v>
      </c>
    </row>
    <row r="462" s="2" customFormat="1">
      <c r="A462" s="39"/>
      <c r="B462" s="40"/>
      <c r="C462" s="41"/>
      <c r="D462" s="231" t="s">
        <v>147</v>
      </c>
      <c r="E462" s="41"/>
      <c r="F462" s="232" t="s">
        <v>632</v>
      </c>
      <c r="G462" s="41"/>
      <c r="H462" s="41"/>
      <c r="I462" s="228"/>
      <c r="J462" s="41"/>
      <c r="K462" s="41"/>
      <c r="L462" s="45"/>
      <c r="M462" s="229"/>
      <c r="N462" s="230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147</v>
      </c>
      <c r="AU462" s="18" t="s">
        <v>82</v>
      </c>
    </row>
    <row r="463" s="13" customFormat="1">
      <c r="A463" s="13"/>
      <c r="B463" s="233"/>
      <c r="C463" s="234"/>
      <c r="D463" s="226" t="s">
        <v>149</v>
      </c>
      <c r="E463" s="235" t="s">
        <v>19</v>
      </c>
      <c r="F463" s="236" t="s">
        <v>239</v>
      </c>
      <c r="G463" s="234"/>
      <c r="H463" s="235" t="s">
        <v>19</v>
      </c>
      <c r="I463" s="237"/>
      <c r="J463" s="234"/>
      <c r="K463" s="234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149</v>
      </c>
      <c r="AU463" s="242" t="s">
        <v>82</v>
      </c>
      <c r="AV463" s="13" t="s">
        <v>80</v>
      </c>
      <c r="AW463" s="13" t="s">
        <v>33</v>
      </c>
      <c r="AX463" s="13" t="s">
        <v>72</v>
      </c>
      <c r="AY463" s="242" t="s">
        <v>136</v>
      </c>
    </row>
    <row r="464" s="13" customFormat="1">
      <c r="A464" s="13"/>
      <c r="B464" s="233"/>
      <c r="C464" s="234"/>
      <c r="D464" s="226" t="s">
        <v>149</v>
      </c>
      <c r="E464" s="235" t="s">
        <v>19</v>
      </c>
      <c r="F464" s="236" t="s">
        <v>633</v>
      </c>
      <c r="G464" s="234"/>
      <c r="H464" s="235" t="s">
        <v>19</v>
      </c>
      <c r="I464" s="237"/>
      <c r="J464" s="234"/>
      <c r="K464" s="234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149</v>
      </c>
      <c r="AU464" s="242" t="s">
        <v>82</v>
      </c>
      <c r="AV464" s="13" t="s">
        <v>80</v>
      </c>
      <c r="AW464" s="13" t="s">
        <v>33</v>
      </c>
      <c r="AX464" s="13" t="s">
        <v>72</v>
      </c>
      <c r="AY464" s="242" t="s">
        <v>136</v>
      </c>
    </row>
    <row r="465" s="14" customFormat="1">
      <c r="A465" s="14"/>
      <c r="B465" s="243"/>
      <c r="C465" s="244"/>
      <c r="D465" s="226" t="s">
        <v>149</v>
      </c>
      <c r="E465" s="245" t="s">
        <v>19</v>
      </c>
      <c r="F465" s="246" t="s">
        <v>80</v>
      </c>
      <c r="G465" s="244"/>
      <c r="H465" s="247">
        <v>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149</v>
      </c>
      <c r="AU465" s="253" t="s">
        <v>82</v>
      </c>
      <c r="AV465" s="14" t="s">
        <v>82</v>
      </c>
      <c r="AW465" s="14" t="s">
        <v>33</v>
      </c>
      <c r="AX465" s="14" t="s">
        <v>72</v>
      </c>
      <c r="AY465" s="253" t="s">
        <v>136</v>
      </c>
    </row>
    <row r="466" s="15" customFormat="1">
      <c r="A466" s="15"/>
      <c r="B466" s="254"/>
      <c r="C466" s="255"/>
      <c r="D466" s="226" t="s">
        <v>149</v>
      </c>
      <c r="E466" s="256" t="s">
        <v>19</v>
      </c>
      <c r="F466" s="257" t="s">
        <v>151</v>
      </c>
      <c r="G466" s="255"/>
      <c r="H466" s="258">
        <v>1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4" t="s">
        <v>149</v>
      </c>
      <c r="AU466" s="264" t="s">
        <v>82</v>
      </c>
      <c r="AV466" s="15" t="s">
        <v>152</v>
      </c>
      <c r="AW466" s="15" t="s">
        <v>33</v>
      </c>
      <c r="AX466" s="15" t="s">
        <v>80</v>
      </c>
      <c r="AY466" s="264" t="s">
        <v>136</v>
      </c>
    </row>
    <row r="467" s="2" customFormat="1" ht="16.5" customHeight="1">
      <c r="A467" s="39"/>
      <c r="B467" s="40"/>
      <c r="C467" s="213" t="s">
        <v>634</v>
      </c>
      <c r="D467" s="213" t="s">
        <v>139</v>
      </c>
      <c r="E467" s="214" t="s">
        <v>635</v>
      </c>
      <c r="F467" s="215" t="s">
        <v>636</v>
      </c>
      <c r="G467" s="216" t="s">
        <v>369</v>
      </c>
      <c r="H467" s="217">
        <v>3</v>
      </c>
      <c r="I467" s="218"/>
      <c r="J467" s="219">
        <f>ROUND(I467*H467,2)</f>
        <v>0</v>
      </c>
      <c r="K467" s="215" t="s">
        <v>143</v>
      </c>
      <c r="L467" s="45"/>
      <c r="M467" s="220" t="s">
        <v>19</v>
      </c>
      <c r="N467" s="221" t="s">
        <v>43</v>
      </c>
      <c r="O467" s="85"/>
      <c r="P467" s="222">
        <f>O467*H467</f>
        <v>0</v>
      </c>
      <c r="Q467" s="222">
        <v>0</v>
      </c>
      <c r="R467" s="222">
        <f>Q467*H467</f>
        <v>0</v>
      </c>
      <c r="S467" s="222">
        <v>0.069000000000000006</v>
      </c>
      <c r="T467" s="223">
        <f>S467*H467</f>
        <v>0.20700000000000002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152</v>
      </c>
      <c r="AT467" s="224" t="s">
        <v>139</v>
      </c>
      <c r="AU467" s="224" t="s">
        <v>82</v>
      </c>
      <c r="AY467" s="18" t="s">
        <v>136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80</v>
      </c>
      <c r="BK467" s="225">
        <f>ROUND(I467*H467,2)</f>
        <v>0</v>
      </c>
      <c r="BL467" s="18" t="s">
        <v>152</v>
      </c>
      <c r="BM467" s="224" t="s">
        <v>637</v>
      </c>
    </row>
    <row r="468" s="2" customFormat="1">
      <c r="A468" s="39"/>
      <c r="B468" s="40"/>
      <c r="C468" s="41"/>
      <c r="D468" s="226" t="s">
        <v>146</v>
      </c>
      <c r="E468" s="41"/>
      <c r="F468" s="227" t="s">
        <v>638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146</v>
      </c>
      <c r="AU468" s="18" t="s">
        <v>82</v>
      </c>
    </row>
    <row r="469" s="2" customFormat="1">
      <c r="A469" s="39"/>
      <c r="B469" s="40"/>
      <c r="C469" s="41"/>
      <c r="D469" s="231" t="s">
        <v>147</v>
      </c>
      <c r="E469" s="41"/>
      <c r="F469" s="232" t="s">
        <v>639</v>
      </c>
      <c r="G469" s="41"/>
      <c r="H469" s="41"/>
      <c r="I469" s="228"/>
      <c r="J469" s="41"/>
      <c r="K469" s="41"/>
      <c r="L469" s="45"/>
      <c r="M469" s="229"/>
      <c r="N469" s="230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147</v>
      </c>
      <c r="AU469" s="18" t="s">
        <v>82</v>
      </c>
    </row>
    <row r="470" s="13" customFormat="1">
      <c r="A470" s="13"/>
      <c r="B470" s="233"/>
      <c r="C470" s="234"/>
      <c r="D470" s="226" t="s">
        <v>149</v>
      </c>
      <c r="E470" s="235" t="s">
        <v>19</v>
      </c>
      <c r="F470" s="236" t="s">
        <v>239</v>
      </c>
      <c r="G470" s="234"/>
      <c r="H470" s="235" t="s">
        <v>19</v>
      </c>
      <c r="I470" s="237"/>
      <c r="J470" s="234"/>
      <c r="K470" s="234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149</v>
      </c>
      <c r="AU470" s="242" t="s">
        <v>82</v>
      </c>
      <c r="AV470" s="13" t="s">
        <v>80</v>
      </c>
      <c r="AW470" s="13" t="s">
        <v>33</v>
      </c>
      <c r="AX470" s="13" t="s">
        <v>72</v>
      </c>
      <c r="AY470" s="242" t="s">
        <v>136</v>
      </c>
    </row>
    <row r="471" s="13" customFormat="1">
      <c r="A471" s="13"/>
      <c r="B471" s="233"/>
      <c r="C471" s="234"/>
      <c r="D471" s="226" t="s">
        <v>149</v>
      </c>
      <c r="E471" s="235" t="s">
        <v>19</v>
      </c>
      <c r="F471" s="236" t="s">
        <v>633</v>
      </c>
      <c r="G471" s="234"/>
      <c r="H471" s="235" t="s">
        <v>19</v>
      </c>
      <c r="I471" s="237"/>
      <c r="J471" s="234"/>
      <c r="K471" s="234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149</v>
      </c>
      <c r="AU471" s="242" t="s">
        <v>82</v>
      </c>
      <c r="AV471" s="13" t="s">
        <v>80</v>
      </c>
      <c r="AW471" s="13" t="s">
        <v>33</v>
      </c>
      <c r="AX471" s="13" t="s">
        <v>72</v>
      </c>
      <c r="AY471" s="242" t="s">
        <v>136</v>
      </c>
    </row>
    <row r="472" s="14" customFormat="1">
      <c r="A472" s="14"/>
      <c r="B472" s="243"/>
      <c r="C472" s="244"/>
      <c r="D472" s="226" t="s">
        <v>149</v>
      </c>
      <c r="E472" s="245" t="s">
        <v>19</v>
      </c>
      <c r="F472" s="246" t="s">
        <v>158</v>
      </c>
      <c r="G472" s="244"/>
      <c r="H472" s="247">
        <v>3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149</v>
      </c>
      <c r="AU472" s="253" t="s">
        <v>82</v>
      </c>
      <c r="AV472" s="14" t="s">
        <v>82</v>
      </c>
      <c r="AW472" s="14" t="s">
        <v>33</v>
      </c>
      <c r="AX472" s="14" t="s">
        <v>72</v>
      </c>
      <c r="AY472" s="253" t="s">
        <v>136</v>
      </c>
    </row>
    <row r="473" s="15" customFormat="1">
      <c r="A473" s="15"/>
      <c r="B473" s="254"/>
      <c r="C473" s="255"/>
      <c r="D473" s="226" t="s">
        <v>149</v>
      </c>
      <c r="E473" s="256" t="s">
        <v>19</v>
      </c>
      <c r="F473" s="257" t="s">
        <v>151</v>
      </c>
      <c r="G473" s="255"/>
      <c r="H473" s="258">
        <v>3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4" t="s">
        <v>149</v>
      </c>
      <c r="AU473" s="264" t="s">
        <v>82</v>
      </c>
      <c r="AV473" s="15" t="s">
        <v>152</v>
      </c>
      <c r="AW473" s="15" t="s">
        <v>33</v>
      </c>
      <c r="AX473" s="15" t="s">
        <v>80</v>
      </c>
      <c r="AY473" s="264" t="s">
        <v>136</v>
      </c>
    </row>
    <row r="474" s="2" customFormat="1" ht="16.5" customHeight="1">
      <c r="A474" s="39"/>
      <c r="B474" s="40"/>
      <c r="C474" s="213" t="s">
        <v>640</v>
      </c>
      <c r="D474" s="213" t="s">
        <v>139</v>
      </c>
      <c r="E474" s="214" t="s">
        <v>641</v>
      </c>
      <c r="F474" s="215" t="s">
        <v>642</v>
      </c>
      <c r="G474" s="216" t="s">
        <v>243</v>
      </c>
      <c r="H474" s="217">
        <v>0.29999999999999999</v>
      </c>
      <c r="I474" s="218"/>
      <c r="J474" s="219">
        <f>ROUND(I474*H474,2)</f>
        <v>0</v>
      </c>
      <c r="K474" s="215" t="s">
        <v>143</v>
      </c>
      <c r="L474" s="45"/>
      <c r="M474" s="220" t="s">
        <v>19</v>
      </c>
      <c r="N474" s="221" t="s">
        <v>43</v>
      </c>
      <c r="O474" s="85"/>
      <c r="P474" s="222">
        <f>O474*H474</f>
        <v>0</v>
      </c>
      <c r="Q474" s="222">
        <v>0</v>
      </c>
      <c r="R474" s="222">
        <f>Q474*H474</f>
        <v>0</v>
      </c>
      <c r="S474" s="222">
        <v>0.27000000000000002</v>
      </c>
      <c r="T474" s="223">
        <f>S474*H474</f>
        <v>0.081000000000000003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152</v>
      </c>
      <c r="AT474" s="224" t="s">
        <v>139</v>
      </c>
      <c r="AU474" s="224" t="s">
        <v>82</v>
      </c>
      <c r="AY474" s="18" t="s">
        <v>136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80</v>
      </c>
      <c r="BK474" s="225">
        <f>ROUND(I474*H474,2)</f>
        <v>0</v>
      </c>
      <c r="BL474" s="18" t="s">
        <v>152</v>
      </c>
      <c r="BM474" s="224" t="s">
        <v>643</v>
      </c>
    </row>
    <row r="475" s="2" customFormat="1">
      <c r="A475" s="39"/>
      <c r="B475" s="40"/>
      <c r="C475" s="41"/>
      <c r="D475" s="226" t="s">
        <v>146</v>
      </c>
      <c r="E475" s="41"/>
      <c r="F475" s="227" t="s">
        <v>644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146</v>
      </c>
      <c r="AU475" s="18" t="s">
        <v>82</v>
      </c>
    </row>
    <row r="476" s="2" customFormat="1">
      <c r="A476" s="39"/>
      <c r="B476" s="40"/>
      <c r="C476" s="41"/>
      <c r="D476" s="231" t="s">
        <v>147</v>
      </c>
      <c r="E476" s="41"/>
      <c r="F476" s="232" t="s">
        <v>645</v>
      </c>
      <c r="G476" s="41"/>
      <c r="H476" s="41"/>
      <c r="I476" s="228"/>
      <c r="J476" s="41"/>
      <c r="K476" s="41"/>
      <c r="L476" s="45"/>
      <c r="M476" s="229"/>
      <c r="N476" s="230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147</v>
      </c>
      <c r="AU476" s="18" t="s">
        <v>82</v>
      </c>
    </row>
    <row r="477" s="13" customFormat="1">
      <c r="A477" s="13"/>
      <c r="B477" s="233"/>
      <c r="C477" s="234"/>
      <c r="D477" s="226" t="s">
        <v>149</v>
      </c>
      <c r="E477" s="235" t="s">
        <v>19</v>
      </c>
      <c r="F477" s="236" t="s">
        <v>611</v>
      </c>
      <c r="G477" s="234"/>
      <c r="H477" s="235" t="s">
        <v>19</v>
      </c>
      <c r="I477" s="237"/>
      <c r="J477" s="234"/>
      <c r="K477" s="234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149</v>
      </c>
      <c r="AU477" s="242" t="s">
        <v>82</v>
      </c>
      <c r="AV477" s="13" t="s">
        <v>80</v>
      </c>
      <c r="AW477" s="13" t="s">
        <v>33</v>
      </c>
      <c r="AX477" s="13" t="s">
        <v>72</v>
      </c>
      <c r="AY477" s="242" t="s">
        <v>136</v>
      </c>
    </row>
    <row r="478" s="14" customFormat="1">
      <c r="A478" s="14"/>
      <c r="B478" s="243"/>
      <c r="C478" s="244"/>
      <c r="D478" s="226" t="s">
        <v>149</v>
      </c>
      <c r="E478" s="245" t="s">
        <v>19</v>
      </c>
      <c r="F478" s="246" t="s">
        <v>391</v>
      </c>
      <c r="G478" s="244"/>
      <c r="H478" s="247">
        <v>0.29999999999999999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149</v>
      </c>
      <c r="AU478" s="253" t="s">
        <v>82</v>
      </c>
      <c r="AV478" s="14" t="s">
        <v>82</v>
      </c>
      <c r="AW478" s="14" t="s">
        <v>33</v>
      </c>
      <c r="AX478" s="14" t="s">
        <v>72</v>
      </c>
      <c r="AY478" s="253" t="s">
        <v>136</v>
      </c>
    </row>
    <row r="479" s="15" customFormat="1">
      <c r="A479" s="15"/>
      <c r="B479" s="254"/>
      <c r="C479" s="255"/>
      <c r="D479" s="226" t="s">
        <v>149</v>
      </c>
      <c r="E479" s="256" t="s">
        <v>19</v>
      </c>
      <c r="F479" s="257" t="s">
        <v>151</v>
      </c>
      <c r="G479" s="255"/>
      <c r="H479" s="258">
        <v>0.29999999999999999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149</v>
      </c>
      <c r="AU479" s="264" t="s">
        <v>82</v>
      </c>
      <c r="AV479" s="15" t="s">
        <v>152</v>
      </c>
      <c r="AW479" s="15" t="s">
        <v>33</v>
      </c>
      <c r="AX479" s="15" t="s">
        <v>80</v>
      </c>
      <c r="AY479" s="264" t="s">
        <v>136</v>
      </c>
    </row>
    <row r="480" s="2" customFormat="1" ht="16.5" customHeight="1">
      <c r="A480" s="39"/>
      <c r="B480" s="40"/>
      <c r="C480" s="213" t="s">
        <v>646</v>
      </c>
      <c r="D480" s="213" t="s">
        <v>139</v>
      </c>
      <c r="E480" s="214" t="s">
        <v>647</v>
      </c>
      <c r="F480" s="215" t="s">
        <v>648</v>
      </c>
      <c r="G480" s="216" t="s">
        <v>235</v>
      </c>
      <c r="H480" s="217">
        <v>0.59999999999999998</v>
      </c>
      <c r="I480" s="218"/>
      <c r="J480" s="219">
        <f>ROUND(I480*H480,2)</f>
        <v>0</v>
      </c>
      <c r="K480" s="215" t="s">
        <v>143</v>
      </c>
      <c r="L480" s="45"/>
      <c r="M480" s="220" t="s">
        <v>19</v>
      </c>
      <c r="N480" s="221" t="s">
        <v>43</v>
      </c>
      <c r="O480" s="85"/>
      <c r="P480" s="222">
        <f>O480*H480</f>
        <v>0</v>
      </c>
      <c r="Q480" s="222">
        <v>0</v>
      </c>
      <c r="R480" s="222">
        <f>Q480*H480</f>
        <v>0</v>
      </c>
      <c r="S480" s="222">
        <v>0.037999999999999999</v>
      </c>
      <c r="T480" s="223">
        <f>S480*H480</f>
        <v>0.022799999999999997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4" t="s">
        <v>152</v>
      </c>
      <c r="AT480" s="224" t="s">
        <v>139</v>
      </c>
      <c r="AU480" s="224" t="s">
        <v>82</v>
      </c>
      <c r="AY480" s="18" t="s">
        <v>136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8" t="s">
        <v>80</v>
      </c>
      <c r="BK480" s="225">
        <f>ROUND(I480*H480,2)</f>
        <v>0</v>
      </c>
      <c r="BL480" s="18" t="s">
        <v>152</v>
      </c>
      <c r="BM480" s="224" t="s">
        <v>649</v>
      </c>
    </row>
    <row r="481" s="2" customFormat="1">
      <c r="A481" s="39"/>
      <c r="B481" s="40"/>
      <c r="C481" s="41"/>
      <c r="D481" s="226" t="s">
        <v>146</v>
      </c>
      <c r="E481" s="41"/>
      <c r="F481" s="227" t="s">
        <v>650</v>
      </c>
      <c r="G481" s="41"/>
      <c r="H481" s="41"/>
      <c r="I481" s="228"/>
      <c r="J481" s="41"/>
      <c r="K481" s="41"/>
      <c r="L481" s="45"/>
      <c r="M481" s="229"/>
      <c r="N481" s="230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146</v>
      </c>
      <c r="AU481" s="18" t="s">
        <v>82</v>
      </c>
    </row>
    <row r="482" s="2" customFormat="1">
      <c r="A482" s="39"/>
      <c r="B482" s="40"/>
      <c r="C482" s="41"/>
      <c r="D482" s="231" t="s">
        <v>147</v>
      </c>
      <c r="E482" s="41"/>
      <c r="F482" s="232" t="s">
        <v>651</v>
      </c>
      <c r="G482" s="41"/>
      <c r="H482" s="41"/>
      <c r="I482" s="228"/>
      <c r="J482" s="41"/>
      <c r="K482" s="41"/>
      <c r="L482" s="45"/>
      <c r="M482" s="229"/>
      <c r="N482" s="230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147</v>
      </c>
      <c r="AU482" s="18" t="s">
        <v>82</v>
      </c>
    </row>
    <row r="483" s="13" customFormat="1">
      <c r="A483" s="13"/>
      <c r="B483" s="233"/>
      <c r="C483" s="234"/>
      <c r="D483" s="226" t="s">
        <v>149</v>
      </c>
      <c r="E483" s="235" t="s">
        <v>19</v>
      </c>
      <c r="F483" s="236" t="s">
        <v>611</v>
      </c>
      <c r="G483" s="234"/>
      <c r="H483" s="235" t="s">
        <v>19</v>
      </c>
      <c r="I483" s="237"/>
      <c r="J483" s="234"/>
      <c r="K483" s="234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149</v>
      </c>
      <c r="AU483" s="242" t="s">
        <v>82</v>
      </c>
      <c r="AV483" s="13" t="s">
        <v>80</v>
      </c>
      <c r="AW483" s="13" t="s">
        <v>33</v>
      </c>
      <c r="AX483" s="13" t="s">
        <v>72</v>
      </c>
      <c r="AY483" s="242" t="s">
        <v>136</v>
      </c>
    </row>
    <row r="484" s="14" customFormat="1">
      <c r="A484" s="14"/>
      <c r="B484" s="243"/>
      <c r="C484" s="244"/>
      <c r="D484" s="226" t="s">
        <v>149</v>
      </c>
      <c r="E484" s="245" t="s">
        <v>19</v>
      </c>
      <c r="F484" s="246" t="s">
        <v>652</v>
      </c>
      <c r="G484" s="244"/>
      <c r="H484" s="247">
        <v>0.59999999999999998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149</v>
      </c>
      <c r="AU484" s="253" t="s">
        <v>82</v>
      </c>
      <c r="AV484" s="14" t="s">
        <v>82</v>
      </c>
      <c r="AW484" s="14" t="s">
        <v>33</v>
      </c>
      <c r="AX484" s="14" t="s">
        <v>72</v>
      </c>
      <c r="AY484" s="253" t="s">
        <v>136</v>
      </c>
    </row>
    <row r="485" s="15" customFormat="1">
      <c r="A485" s="15"/>
      <c r="B485" s="254"/>
      <c r="C485" s="255"/>
      <c r="D485" s="226" t="s">
        <v>149</v>
      </c>
      <c r="E485" s="256" t="s">
        <v>19</v>
      </c>
      <c r="F485" s="257" t="s">
        <v>151</v>
      </c>
      <c r="G485" s="255"/>
      <c r="H485" s="258">
        <v>0.59999999999999998</v>
      </c>
      <c r="I485" s="259"/>
      <c r="J485" s="255"/>
      <c r="K485" s="255"/>
      <c r="L485" s="260"/>
      <c r="M485" s="261"/>
      <c r="N485" s="262"/>
      <c r="O485" s="262"/>
      <c r="P485" s="262"/>
      <c r="Q485" s="262"/>
      <c r="R485" s="262"/>
      <c r="S485" s="262"/>
      <c r="T485" s="263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64" t="s">
        <v>149</v>
      </c>
      <c r="AU485" s="264" t="s">
        <v>82</v>
      </c>
      <c r="AV485" s="15" t="s">
        <v>152</v>
      </c>
      <c r="AW485" s="15" t="s">
        <v>33</v>
      </c>
      <c r="AX485" s="15" t="s">
        <v>80</v>
      </c>
      <c r="AY485" s="264" t="s">
        <v>136</v>
      </c>
    </row>
    <row r="486" s="2" customFormat="1" ht="16.5" customHeight="1">
      <c r="A486" s="39"/>
      <c r="B486" s="40"/>
      <c r="C486" s="213" t="s">
        <v>653</v>
      </c>
      <c r="D486" s="213" t="s">
        <v>139</v>
      </c>
      <c r="E486" s="214" t="s">
        <v>654</v>
      </c>
      <c r="F486" s="215" t="s">
        <v>655</v>
      </c>
      <c r="G486" s="216" t="s">
        <v>235</v>
      </c>
      <c r="H486" s="217">
        <v>1</v>
      </c>
      <c r="I486" s="218"/>
      <c r="J486" s="219">
        <f>ROUND(I486*H486,2)</f>
        <v>0</v>
      </c>
      <c r="K486" s="215" t="s">
        <v>143</v>
      </c>
      <c r="L486" s="45"/>
      <c r="M486" s="220" t="s">
        <v>19</v>
      </c>
      <c r="N486" s="221" t="s">
        <v>43</v>
      </c>
      <c r="O486" s="85"/>
      <c r="P486" s="222">
        <f>O486*H486</f>
        <v>0</v>
      </c>
      <c r="Q486" s="222">
        <v>0.00365</v>
      </c>
      <c r="R486" s="222">
        <f>Q486*H486</f>
        <v>0.00365</v>
      </c>
      <c r="S486" s="222">
        <v>0.11</v>
      </c>
      <c r="T486" s="223">
        <f>S486*H486</f>
        <v>0.11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4" t="s">
        <v>152</v>
      </c>
      <c r="AT486" s="224" t="s">
        <v>139</v>
      </c>
      <c r="AU486" s="224" t="s">
        <v>82</v>
      </c>
      <c r="AY486" s="18" t="s">
        <v>136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8" t="s">
        <v>80</v>
      </c>
      <c r="BK486" s="225">
        <f>ROUND(I486*H486,2)</f>
        <v>0</v>
      </c>
      <c r="BL486" s="18" t="s">
        <v>152</v>
      </c>
      <c r="BM486" s="224" t="s">
        <v>656</v>
      </c>
    </row>
    <row r="487" s="2" customFormat="1">
      <c r="A487" s="39"/>
      <c r="B487" s="40"/>
      <c r="C487" s="41"/>
      <c r="D487" s="226" t="s">
        <v>146</v>
      </c>
      <c r="E487" s="41"/>
      <c r="F487" s="227" t="s">
        <v>657</v>
      </c>
      <c r="G487" s="41"/>
      <c r="H487" s="41"/>
      <c r="I487" s="228"/>
      <c r="J487" s="41"/>
      <c r="K487" s="41"/>
      <c r="L487" s="45"/>
      <c r="M487" s="229"/>
      <c r="N487" s="230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146</v>
      </c>
      <c r="AU487" s="18" t="s">
        <v>82</v>
      </c>
    </row>
    <row r="488" s="2" customFormat="1">
      <c r="A488" s="39"/>
      <c r="B488" s="40"/>
      <c r="C488" s="41"/>
      <c r="D488" s="231" t="s">
        <v>147</v>
      </c>
      <c r="E488" s="41"/>
      <c r="F488" s="232" t="s">
        <v>658</v>
      </c>
      <c r="G488" s="41"/>
      <c r="H488" s="41"/>
      <c r="I488" s="228"/>
      <c r="J488" s="41"/>
      <c r="K488" s="41"/>
      <c r="L488" s="45"/>
      <c r="M488" s="229"/>
      <c r="N488" s="230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147</v>
      </c>
      <c r="AU488" s="18" t="s">
        <v>82</v>
      </c>
    </row>
    <row r="489" s="13" customFormat="1">
      <c r="A489" s="13"/>
      <c r="B489" s="233"/>
      <c r="C489" s="234"/>
      <c r="D489" s="226" t="s">
        <v>149</v>
      </c>
      <c r="E489" s="235" t="s">
        <v>19</v>
      </c>
      <c r="F489" s="236" t="s">
        <v>239</v>
      </c>
      <c r="G489" s="234"/>
      <c r="H489" s="235" t="s">
        <v>19</v>
      </c>
      <c r="I489" s="237"/>
      <c r="J489" s="234"/>
      <c r="K489" s="234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149</v>
      </c>
      <c r="AU489" s="242" t="s">
        <v>82</v>
      </c>
      <c r="AV489" s="13" t="s">
        <v>80</v>
      </c>
      <c r="AW489" s="13" t="s">
        <v>33</v>
      </c>
      <c r="AX489" s="13" t="s">
        <v>72</v>
      </c>
      <c r="AY489" s="242" t="s">
        <v>136</v>
      </c>
    </row>
    <row r="490" s="14" customFormat="1">
      <c r="A490" s="14"/>
      <c r="B490" s="243"/>
      <c r="C490" s="244"/>
      <c r="D490" s="226" t="s">
        <v>149</v>
      </c>
      <c r="E490" s="245" t="s">
        <v>19</v>
      </c>
      <c r="F490" s="246" t="s">
        <v>659</v>
      </c>
      <c r="G490" s="244"/>
      <c r="H490" s="247">
        <v>1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149</v>
      </c>
      <c r="AU490" s="253" t="s">
        <v>82</v>
      </c>
      <c r="AV490" s="14" t="s">
        <v>82</v>
      </c>
      <c r="AW490" s="14" t="s">
        <v>33</v>
      </c>
      <c r="AX490" s="14" t="s">
        <v>72</v>
      </c>
      <c r="AY490" s="253" t="s">
        <v>136</v>
      </c>
    </row>
    <row r="491" s="15" customFormat="1">
      <c r="A491" s="15"/>
      <c r="B491" s="254"/>
      <c r="C491" s="255"/>
      <c r="D491" s="226" t="s">
        <v>149</v>
      </c>
      <c r="E491" s="256" t="s">
        <v>19</v>
      </c>
      <c r="F491" s="257" t="s">
        <v>151</v>
      </c>
      <c r="G491" s="255"/>
      <c r="H491" s="258">
        <v>1</v>
      </c>
      <c r="I491" s="259"/>
      <c r="J491" s="255"/>
      <c r="K491" s="255"/>
      <c r="L491" s="260"/>
      <c r="M491" s="261"/>
      <c r="N491" s="262"/>
      <c r="O491" s="262"/>
      <c r="P491" s="262"/>
      <c r="Q491" s="262"/>
      <c r="R491" s="262"/>
      <c r="S491" s="262"/>
      <c r="T491" s="26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4" t="s">
        <v>149</v>
      </c>
      <c r="AU491" s="264" t="s">
        <v>82</v>
      </c>
      <c r="AV491" s="15" t="s">
        <v>152</v>
      </c>
      <c r="AW491" s="15" t="s">
        <v>33</v>
      </c>
      <c r="AX491" s="15" t="s">
        <v>80</v>
      </c>
      <c r="AY491" s="264" t="s">
        <v>136</v>
      </c>
    </row>
    <row r="492" s="2" customFormat="1" ht="16.5" customHeight="1">
      <c r="A492" s="39"/>
      <c r="B492" s="40"/>
      <c r="C492" s="213" t="s">
        <v>660</v>
      </c>
      <c r="D492" s="213" t="s">
        <v>139</v>
      </c>
      <c r="E492" s="214" t="s">
        <v>661</v>
      </c>
      <c r="F492" s="215" t="s">
        <v>662</v>
      </c>
      <c r="G492" s="216" t="s">
        <v>235</v>
      </c>
      <c r="H492" s="217">
        <v>0.5</v>
      </c>
      <c r="I492" s="218"/>
      <c r="J492" s="219">
        <f>ROUND(I492*H492,2)</f>
        <v>0</v>
      </c>
      <c r="K492" s="215" t="s">
        <v>143</v>
      </c>
      <c r="L492" s="45"/>
      <c r="M492" s="220" t="s">
        <v>19</v>
      </c>
      <c r="N492" s="221" t="s">
        <v>43</v>
      </c>
      <c r="O492" s="85"/>
      <c r="P492" s="222">
        <f>O492*H492</f>
        <v>0</v>
      </c>
      <c r="Q492" s="222">
        <v>0.0068500000000000002</v>
      </c>
      <c r="R492" s="222">
        <f>Q492*H492</f>
        <v>0.0034250000000000001</v>
      </c>
      <c r="S492" s="222">
        <v>0.62</v>
      </c>
      <c r="T492" s="223">
        <f>S492*H492</f>
        <v>0.31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4" t="s">
        <v>152</v>
      </c>
      <c r="AT492" s="224" t="s">
        <v>139</v>
      </c>
      <c r="AU492" s="224" t="s">
        <v>82</v>
      </c>
      <c r="AY492" s="18" t="s">
        <v>136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8" t="s">
        <v>80</v>
      </c>
      <c r="BK492" s="225">
        <f>ROUND(I492*H492,2)</f>
        <v>0</v>
      </c>
      <c r="BL492" s="18" t="s">
        <v>152</v>
      </c>
      <c r="BM492" s="224" t="s">
        <v>663</v>
      </c>
    </row>
    <row r="493" s="2" customFormat="1">
      <c r="A493" s="39"/>
      <c r="B493" s="40"/>
      <c r="C493" s="41"/>
      <c r="D493" s="226" t="s">
        <v>146</v>
      </c>
      <c r="E493" s="41"/>
      <c r="F493" s="227" t="s">
        <v>664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146</v>
      </c>
      <c r="AU493" s="18" t="s">
        <v>82</v>
      </c>
    </row>
    <row r="494" s="2" customFormat="1">
      <c r="A494" s="39"/>
      <c r="B494" s="40"/>
      <c r="C494" s="41"/>
      <c r="D494" s="231" t="s">
        <v>147</v>
      </c>
      <c r="E494" s="41"/>
      <c r="F494" s="232" t="s">
        <v>665</v>
      </c>
      <c r="G494" s="41"/>
      <c r="H494" s="41"/>
      <c r="I494" s="228"/>
      <c r="J494" s="41"/>
      <c r="K494" s="41"/>
      <c r="L494" s="45"/>
      <c r="M494" s="229"/>
      <c r="N494" s="230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147</v>
      </c>
      <c r="AU494" s="18" t="s">
        <v>82</v>
      </c>
    </row>
    <row r="495" s="13" customFormat="1">
      <c r="A495" s="13"/>
      <c r="B495" s="233"/>
      <c r="C495" s="234"/>
      <c r="D495" s="226" t="s">
        <v>149</v>
      </c>
      <c r="E495" s="235" t="s">
        <v>19</v>
      </c>
      <c r="F495" s="236" t="s">
        <v>239</v>
      </c>
      <c r="G495" s="234"/>
      <c r="H495" s="235" t="s">
        <v>19</v>
      </c>
      <c r="I495" s="237"/>
      <c r="J495" s="234"/>
      <c r="K495" s="234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149</v>
      </c>
      <c r="AU495" s="242" t="s">
        <v>82</v>
      </c>
      <c r="AV495" s="13" t="s">
        <v>80</v>
      </c>
      <c r="AW495" s="13" t="s">
        <v>33</v>
      </c>
      <c r="AX495" s="13" t="s">
        <v>72</v>
      </c>
      <c r="AY495" s="242" t="s">
        <v>136</v>
      </c>
    </row>
    <row r="496" s="14" customFormat="1">
      <c r="A496" s="14"/>
      <c r="B496" s="243"/>
      <c r="C496" s="244"/>
      <c r="D496" s="226" t="s">
        <v>149</v>
      </c>
      <c r="E496" s="245" t="s">
        <v>19</v>
      </c>
      <c r="F496" s="246" t="s">
        <v>666</v>
      </c>
      <c r="G496" s="244"/>
      <c r="H496" s="247">
        <v>0.5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149</v>
      </c>
      <c r="AU496" s="253" t="s">
        <v>82</v>
      </c>
      <c r="AV496" s="14" t="s">
        <v>82</v>
      </c>
      <c r="AW496" s="14" t="s">
        <v>33</v>
      </c>
      <c r="AX496" s="14" t="s">
        <v>72</v>
      </c>
      <c r="AY496" s="253" t="s">
        <v>136</v>
      </c>
    </row>
    <row r="497" s="15" customFormat="1">
      <c r="A497" s="15"/>
      <c r="B497" s="254"/>
      <c r="C497" s="255"/>
      <c r="D497" s="226" t="s">
        <v>149</v>
      </c>
      <c r="E497" s="256" t="s">
        <v>19</v>
      </c>
      <c r="F497" s="257" t="s">
        <v>151</v>
      </c>
      <c r="G497" s="255"/>
      <c r="H497" s="258">
        <v>0.5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4" t="s">
        <v>149</v>
      </c>
      <c r="AU497" s="264" t="s">
        <v>82</v>
      </c>
      <c r="AV497" s="15" t="s">
        <v>152</v>
      </c>
      <c r="AW497" s="15" t="s">
        <v>33</v>
      </c>
      <c r="AX497" s="15" t="s">
        <v>80</v>
      </c>
      <c r="AY497" s="264" t="s">
        <v>136</v>
      </c>
    </row>
    <row r="498" s="2" customFormat="1" ht="16.5" customHeight="1">
      <c r="A498" s="39"/>
      <c r="B498" s="40"/>
      <c r="C498" s="213" t="s">
        <v>667</v>
      </c>
      <c r="D498" s="213" t="s">
        <v>139</v>
      </c>
      <c r="E498" s="214" t="s">
        <v>668</v>
      </c>
      <c r="F498" s="215" t="s">
        <v>669</v>
      </c>
      <c r="G498" s="216" t="s">
        <v>243</v>
      </c>
      <c r="H498" s="217">
        <v>0.12</v>
      </c>
      <c r="I498" s="218"/>
      <c r="J498" s="219">
        <f>ROUND(I498*H498,2)</f>
        <v>0</v>
      </c>
      <c r="K498" s="215" t="s">
        <v>143</v>
      </c>
      <c r="L498" s="45"/>
      <c r="M498" s="220" t="s">
        <v>19</v>
      </c>
      <c r="N498" s="221" t="s">
        <v>43</v>
      </c>
      <c r="O498" s="85"/>
      <c r="P498" s="222">
        <f>O498*H498</f>
        <v>0</v>
      </c>
      <c r="Q498" s="222">
        <v>0</v>
      </c>
      <c r="R498" s="222">
        <f>Q498*H498</f>
        <v>0</v>
      </c>
      <c r="S498" s="222">
        <v>0.068000000000000005</v>
      </c>
      <c r="T498" s="223">
        <f>S498*H498</f>
        <v>0.0081600000000000006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4" t="s">
        <v>152</v>
      </c>
      <c r="AT498" s="224" t="s">
        <v>139</v>
      </c>
      <c r="AU498" s="224" t="s">
        <v>82</v>
      </c>
      <c r="AY498" s="18" t="s">
        <v>136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8" t="s">
        <v>80</v>
      </c>
      <c r="BK498" s="225">
        <f>ROUND(I498*H498,2)</f>
        <v>0</v>
      </c>
      <c r="BL498" s="18" t="s">
        <v>152</v>
      </c>
      <c r="BM498" s="224" t="s">
        <v>670</v>
      </c>
    </row>
    <row r="499" s="2" customFormat="1">
      <c r="A499" s="39"/>
      <c r="B499" s="40"/>
      <c r="C499" s="41"/>
      <c r="D499" s="226" t="s">
        <v>146</v>
      </c>
      <c r="E499" s="41"/>
      <c r="F499" s="227" t="s">
        <v>671</v>
      </c>
      <c r="G499" s="41"/>
      <c r="H499" s="41"/>
      <c r="I499" s="228"/>
      <c r="J499" s="41"/>
      <c r="K499" s="41"/>
      <c r="L499" s="45"/>
      <c r="M499" s="229"/>
      <c r="N499" s="230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146</v>
      </c>
      <c r="AU499" s="18" t="s">
        <v>82</v>
      </c>
    </row>
    <row r="500" s="2" customFormat="1">
      <c r="A500" s="39"/>
      <c r="B500" s="40"/>
      <c r="C500" s="41"/>
      <c r="D500" s="231" t="s">
        <v>147</v>
      </c>
      <c r="E500" s="41"/>
      <c r="F500" s="232" t="s">
        <v>672</v>
      </c>
      <c r="G500" s="41"/>
      <c r="H500" s="41"/>
      <c r="I500" s="228"/>
      <c r="J500" s="41"/>
      <c r="K500" s="41"/>
      <c r="L500" s="45"/>
      <c r="M500" s="229"/>
      <c r="N500" s="230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147</v>
      </c>
      <c r="AU500" s="18" t="s">
        <v>82</v>
      </c>
    </row>
    <row r="501" s="13" customFormat="1">
      <c r="A501" s="13"/>
      <c r="B501" s="233"/>
      <c r="C501" s="234"/>
      <c r="D501" s="226" t="s">
        <v>149</v>
      </c>
      <c r="E501" s="235" t="s">
        <v>19</v>
      </c>
      <c r="F501" s="236" t="s">
        <v>611</v>
      </c>
      <c r="G501" s="234"/>
      <c r="H501" s="235" t="s">
        <v>19</v>
      </c>
      <c r="I501" s="237"/>
      <c r="J501" s="234"/>
      <c r="K501" s="234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149</v>
      </c>
      <c r="AU501" s="242" t="s">
        <v>82</v>
      </c>
      <c r="AV501" s="13" t="s">
        <v>80</v>
      </c>
      <c r="AW501" s="13" t="s">
        <v>33</v>
      </c>
      <c r="AX501" s="13" t="s">
        <v>72</v>
      </c>
      <c r="AY501" s="242" t="s">
        <v>136</v>
      </c>
    </row>
    <row r="502" s="14" customFormat="1">
      <c r="A502" s="14"/>
      <c r="B502" s="243"/>
      <c r="C502" s="244"/>
      <c r="D502" s="226" t="s">
        <v>149</v>
      </c>
      <c r="E502" s="245" t="s">
        <v>19</v>
      </c>
      <c r="F502" s="246" t="s">
        <v>673</v>
      </c>
      <c r="G502" s="244"/>
      <c r="H502" s="247">
        <v>0.12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149</v>
      </c>
      <c r="AU502" s="253" t="s">
        <v>82</v>
      </c>
      <c r="AV502" s="14" t="s">
        <v>82</v>
      </c>
      <c r="AW502" s="14" t="s">
        <v>33</v>
      </c>
      <c r="AX502" s="14" t="s">
        <v>72</v>
      </c>
      <c r="AY502" s="253" t="s">
        <v>136</v>
      </c>
    </row>
    <row r="503" s="15" customFormat="1">
      <c r="A503" s="15"/>
      <c r="B503" s="254"/>
      <c r="C503" s="255"/>
      <c r="D503" s="226" t="s">
        <v>149</v>
      </c>
      <c r="E503" s="256" t="s">
        <v>19</v>
      </c>
      <c r="F503" s="257" t="s">
        <v>151</v>
      </c>
      <c r="G503" s="255"/>
      <c r="H503" s="258">
        <v>0.12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4" t="s">
        <v>149</v>
      </c>
      <c r="AU503" s="264" t="s">
        <v>82</v>
      </c>
      <c r="AV503" s="15" t="s">
        <v>152</v>
      </c>
      <c r="AW503" s="15" t="s">
        <v>33</v>
      </c>
      <c r="AX503" s="15" t="s">
        <v>80</v>
      </c>
      <c r="AY503" s="264" t="s">
        <v>136</v>
      </c>
    </row>
    <row r="504" s="2" customFormat="1" ht="16.5" customHeight="1">
      <c r="A504" s="39"/>
      <c r="B504" s="40"/>
      <c r="C504" s="213" t="s">
        <v>674</v>
      </c>
      <c r="D504" s="213" t="s">
        <v>139</v>
      </c>
      <c r="E504" s="214" t="s">
        <v>675</v>
      </c>
      <c r="F504" s="215" t="s">
        <v>676</v>
      </c>
      <c r="G504" s="216" t="s">
        <v>243</v>
      </c>
      <c r="H504" s="217">
        <v>6</v>
      </c>
      <c r="I504" s="218"/>
      <c r="J504" s="219">
        <f>ROUND(I504*H504,2)</f>
        <v>0</v>
      </c>
      <c r="K504" s="215" t="s">
        <v>143</v>
      </c>
      <c r="L504" s="45"/>
      <c r="M504" s="220" t="s">
        <v>19</v>
      </c>
      <c r="N504" s="221" t="s">
        <v>43</v>
      </c>
      <c r="O504" s="85"/>
      <c r="P504" s="222">
        <f>O504*H504</f>
        <v>0</v>
      </c>
      <c r="Q504" s="222">
        <v>0</v>
      </c>
      <c r="R504" s="222">
        <f>Q504*H504</f>
        <v>0</v>
      </c>
      <c r="S504" s="222">
        <v>0.068000000000000005</v>
      </c>
      <c r="T504" s="223">
        <f>S504*H504</f>
        <v>0.40800000000000003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4" t="s">
        <v>152</v>
      </c>
      <c r="AT504" s="224" t="s">
        <v>139</v>
      </c>
      <c r="AU504" s="224" t="s">
        <v>82</v>
      </c>
      <c r="AY504" s="18" t="s">
        <v>136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8" t="s">
        <v>80</v>
      </c>
      <c r="BK504" s="225">
        <f>ROUND(I504*H504,2)</f>
        <v>0</v>
      </c>
      <c r="BL504" s="18" t="s">
        <v>152</v>
      </c>
      <c r="BM504" s="224" t="s">
        <v>677</v>
      </c>
    </row>
    <row r="505" s="2" customFormat="1">
      <c r="A505" s="39"/>
      <c r="B505" s="40"/>
      <c r="C505" s="41"/>
      <c r="D505" s="226" t="s">
        <v>146</v>
      </c>
      <c r="E505" s="41"/>
      <c r="F505" s="227" t="s">
        <v>678</v>
      </c>
      <c r="G505" s="41"/>
      <c r="H505" s="41"/>
      <c r="I505" s="228"/>
      <c r="J505" s="41"/>
      <c r="K505" s="41"/>
      <c r="L505" s="45"/>
      <c r="M505" s="229"/>
      <c r="N505" s="230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146</v>
      </c>
      <c r="AU505" s="18" t="s">
        <v>82</v>
      </c>
    </row>
    <row r="506" s="2" customFormat="1">
      <c r="A506" s="39"/>
      <c r="B506" s="40"/>
      <c r="C506" s="41"/>
      <c r="D506" s="231" t="s">
        <v>147</v>
      </c>
      <c r="E506" s="41"/>
      <c r="F506" s="232" t="s">
        <v>679</v>
      </c>
      <c r="G506" s="41"/>
      <c r="H506" s="41"/>
      <c r="I506" s="228"/>
      <c r="J506" s="41"/>
      <c r="K506" s="41"/>
      <c r="L506" s="45"/>
      <c r="M506" s="229"/>
      <c r="N506" s="230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147</v>
      </c>
      <c r="AU506" s="18" t="s">
        <v>82</v>
      </c>
    </row>
    <row r="507" s="13" customFormat="1">
      <c r="A507" s="13"/>
      <c r="B507" s="233"/>
      <c r="C507" s="234"/>
      <c r="D507" s="226" t="s">
        <v>149</v>
      </c>
      <c r="E507" s="235" t="s">
        <v>19</v>
      </c>
      <c r="F507" s="236" t="s">
        <v>239</v>
      </c>
      <c r="G507" s="234"/>
      <c r="H507" s="235" t="s">
        <v>19</v>
      </c>
      <c r="I507" s="237"/>
      <c r="J507" s="234"/>
      <c r="K507" s="234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149</v>
      </c>
      <c r="AU507" s="242" t="s">
        <v>82</v>
      </c>
      <c r="AV507" s="13" t="s">
        <v>80</v>
      </c>
      <c r="AW507" s="13" t="s">
        <v>33</v>
      </c>
      <c r="AX507" s="13" t="s">
        <v>72</v>
      </c>
      <c r="AY507" s="242" t="s">
        <v>136</v>
      </c>
    </row>
    <row r="508" s="13" customFormat="1">
      <c r="A508" s="13"/>
      <c r="B508" s="233"/>
      <c r="C508" s="234"/>
      <c r="D508" s="226" t="s">
        <v>149</v>
      </c>
      <c r="E508" s="235" t="s">
        <v>19</v>
      </c>
      <c r="F508" s="236" t="s">
        <v>680</v>
      </c>
      <c r="G508" s="234"/>
      <c r="H508" s="235" t="s">
        <v>19</v>
      </c>
      <c r="I508" s="237"/>
      <c r="J508" s="234"/>
      <c r="K508" s="234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149</v>
      </c>
      <c r="AU508" s="242" t="s">
        <v>82</v>
      </c>
      <c r="AV508" s="13" t="s">
        <v>80</v>
      </c>
      <c r="AW508" s="13" t="s">
        <v>33</v>
      </c>
      <c r="AX508" s="13" t="s">
        <v>72</v>
      </c>
      <c r="AY508" s="242" t="s">
        <v>136</v>
      </c>
    </row>
    <row r="509" s="14" customFormat="1">
      <c r="A509" s="14"/>
      <c r="B509" s="243"/>
      <c r="C509" s="244"/>
      <c r="D509" s="226" t="s">
        <v>149</v>
      </c>
      <c r="E509" s="245" t="s">
        <v>19</v>
      </c>
      <c r="F509" s="246" t="s">
        <v>681</v>
      </c>
      <c r="G509" s="244"/>
      <c r="H509" s="247">
        <v>6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149</v>
      </c>
      <c r="AU509" s="253" t="s">
        <v>82</v>
      </c>
      <c r="AV509" s="14" t="s">
        <v>82</v>
      </c>
      <c r="AW509" s="14" t="s">
        <v>33</v>
      </c>
      <c r="AX509" s="14" t="s">
        <v>72</v>
      </c>
      <c r="AY509" s="253" t="s">
        <v>136</v>
      </c>
    </row>
    <row r="510" s="15" customFormat="1">
      <c r="A510" s="15"/>
      <c r="B510" s="254"/>
      <c r="C510" s="255"/>
      <c r="D510" s="226" t="s">
        <v>149</v>
      </c>
      <c r="E510" s="256" t="s">
        <v>19</v>
      </c>
      <c r="F510" s="257" t="s">
        <v>151</v>
      </c>
      <c r="G510" s="255"/>
      <c r="H510" s="258">
        <v>6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4" t="s">
        <v>149</v>
      </c>
      <c r="AU510" s="264" t="s">
        <v>82</v>
      </c>
      <c r="AV510" s="15" t="s">
        <v>152</v>
      </c>
      <c r="AW510" s="15" t="s">
        <v>33</v>
      </c>
      <c r="AX510" s="15" t="s">
        <v>80</v>
      </c>
      <c r="AY510" s="264" t="s">
        <v>136</v>
      </c>
    </row>
    <row r="511" s="2" customFormat="1" ht="16.5" customHeight="1">
      <c r="A511" s="39"/>
      <c r="B511" s="40"/>
      <c r="C511" s="213" t="s">
        <v>682</v>
      </c>
      <c r="D511" s="213" t="s">
        <v>139</v>
      </c>
      <c r="E511" s="214" t="s">
        <v>683</v>
      </c>
      <c r="F511" s="215" t="s">
        <v>684</v>
      </c>
      <c r="G511" s="216" t="s">
        <v>369</v>
      </c>
      <c r="H511" s="217">
        <v>4</v>
      </c>
      <c r="I511" s="218"/>
      <c r="J511" s="219">
        <f>ROUND(I511*H511,2)</f>
        <v>0</v>
      </c>
      <c r="K511" s="215" t="s">
        <v>19</v>
      </c>
      <c r="L511" s="45"/>
      <c r="M511" s="220" t="s">
        <v>19</v>
      </c>
      <c r="N511" s="221" t="s">
        <v>43</v>
      </c>
      <c r="O511" s="85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152</v>
      </c>
      <c r="AT511" s="224" t="s">
        <v>139</v>
      </c>
      <c r="AU511" s="224" t="s">
        <v>82</v>
      </c>
      <c r="AY511" s="18" t="s">
        <v>136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80</v>
      </c>
      <c r="BK511" s="225">
        <f>ROUND(I511*H511,2)</f>
        <v>0</v>
      </c>
      <c r="BL511" s="18" t="s">
        <v>152</v>
      </c>
      <c r="BM511" s="224" t="s">
        <v>685</v>
      </c>
    </row>
    <row r="512" s="2" customFormat="1">
      <c r="A512" s="39"/>
      <c r="B512" s="40"/>
      <c r="C512" s="41"/>
      <c r="D512" s="226" t="s">
        <v>146</v>
      </c>
      <c r="E512" s="41"/>
      <c r="F512" s="227" t="s">
        <v>686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146</v>
      </c>
      <c r="AU512" s="18" t="s">
        <v>82</v>
      </c>
    </row>
    <row r="513" s="13" customFormat="1">
      <c r="A513" s="13"/>
      <c r="B513" s="233"/>
      <c r="C513" s="234"/>
      <c r="D513" s="226" t="s">
        <v>149</v>
      </c>
      <c r="E513" s="235" t="s">
        <v>19</v>
      </c>
      <c r="F513" s="236" t="s">
        <v>325</v>
      </c>
      <c r="G513" s="234"/>
      <c r="H513" s="235" t="s">
        <v>19</v>
      </c>
      <c r="I513" s="237"/>
      <c r="J513" s="234"/>
      <c r="K513" s="234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149</v>
      </c>
      <c r="AU513" s="242" t="s">
        <v>82</v>
      </c>
      <c r="AV513" s="13" t="s">
        <v>80</v>
      </c>
      <c r="AW513" s="13" t="s">
        <v>33</v>
      </c>
      <c r="AX513" s="13" t="s">
        <v>72</v>
      </c>
      <c r="AY513" s="242" t="s">
        <v>136</v>
      </c>
    </row>
    <row r="514" s="14" customFormat="1">
      <c r="A514" s="14"/>
      <c r="B514" s="243"/>
      <c r="C514" s="244"/>
      <c r="D514" s="226" t="s">
        <v>149</v>
      </c>
      <c r="E514" s="245" t="s">
        <v>19</v>
      </c>
      <c r="F514" s="246" t="s">
        <v>152</v>
      </c>
      <c r="G514" s="244"/>
      <c r="H514" s="247">
        <v>4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149</v>
      </c>
      <c r="AU514" s="253" t="s">
        <v>82</v>
      </c>
      <c r="AV514" s="14" t="s">
        <v>82</v>
      </c>
      <c r="AW514" s="14" t="s">
        <v>33</v>
      </c>
      <c r="AX514" s="14" t="s">
        <v>72</v>
      </c>
      <c r="AY514" s="253" t="s">
        <v>136</v>
      </c>
    </row>
    <row r="515" s="15" customFormat="1">
      <c r="A515" s="15"/>
      <c r="B515" s="254"/>
      <c r="C515" s="255"/>
      <c r="D515" s="226" t="s">
        <v>149</v>
      </c>
      <c r="E515" s="256" t="s">
        <v>19</v>
      </c>
      <c r="F515" s="257" t="s">
        <v>151</v>
      </c>
      <c r="G515" s="255"/>
      <c r="H515" s="258">
        <v>4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4" t="s">
        <v>149</v>
      </c>
      <c r="AU515" s="264" t="s">
        <v>82</v>
      </c>
      <c r="AV515" s="15" t="s">
        <v>152</v>
      </c>
      <c r="AW515" s="15" t="s">
        <v>33</v>
      </c>
      <c r="AX515" s="15" t="s">
        <v>80</v>
      </c>
      <c r="AY515" s="264" t="s">
        <v>136</v>
      </c>
    </row>
    <row r="516" s="2" customFormat="1" ht="16.5" customHeight="1">
      <c r="A516" s="39"/>
      <c r="B516" s="40"/>
      <c r="C516" s="213" t="s">
        <v>687</v>
      </c>
      <c r="D516" s="213" t="s">
        <v>139</v>
      </c>
      <c r="E516" s="214" t="s">
        <v>688</v>
      </c>
      <c r="F516" s="215" t="s">
        <v>689</v>
      </c>
      <c r="G516" s="216" t="s">
        <v>565</v>
      </c>
      <c r="H516" s="217">
        <v>20</v>
      </c>
      <c r="I516" s="218"/>
      <c r="J516" s="219">
        <f>ROUND(I516*H516,2)</f>
        <v>0</v>
      </c>
      <c r="K516" s="215" t="s">
        <v>19</v>
      </c>
      <c r="L516" s="45"/>
      <c r="M516" s="220" t="s">
        <v>19</v>
      </c>
      <c r="N516" s="221" t="s">
        <v>43</v>
      </c>
      <c r="O516" s="85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4" t="s">
        <v>152</v>
      </c>
      <c r="AT516" s="224" t="s">
        <v>139</v>
      </c>
      <c r="AU516" s="224" t="s">
        <v>82</v>
      </c>
      <c r="AY516" s="18" t="s">
        <v>136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8" t="s">
        <v>80</v>
      </c>
      <c r="BK516" s="225">
        <f>ROUND(I516*H516,2)</f>
        <v>0</v>
      </c>
      <c r="BL516" s="18" t="s">
        <v>152</v>
      </c>
      <c r="BM516" s="224" t="s">
        <v>690</v>
      </c>
    </row>
    <row r="517" s="2" customFormat="1">
      <c r="A517" s="39"/>
      <c r="B517" s="40"/>
      <c r="C517" s="41"/>
      <c r="D517" s="226" t="s">
        <v>146</v>
      </c>
      <c r="E517" s="41"/>
      <c r="F517" s="227" t="s">
        <v>689</v>
      </c>
      <c r="G517" s="41"/>
      <c r="H517" s="41"/>
      <c r="I517" s="228"/>
      <c r="J517" s="41"/>
      <c r="K517" s="41"/>
      <c r="L517" s="45"/>
      <c r="M517" s="229"/>
      <c r="N517" s="230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146</v>
      </c>
      <c r="AU517" s="18" t="s">
        <v>82</v>
      </c>
    </row>
    <row r="518" s="13" customFormat="1">
      <c r="A518" s="13"/>
      <c r="B518" s="233"/>
      <c r="C518" s="234"/>
      <c r="D518" s="226" t="s">
        <v>149</v>
      </c>
      <c r="E518" s="235" t="s">
        <v>19</v>
      </c>
      <c r="F518" s="236" t="s">
        <v>691</v>
      </c>
      <c r="G518" s="234"/>
      <c r="H518" s="235" t="s">
        <v>19</v>
      </c>
      <c r="I518" s="237"/>
      <c r="J518" s="234"/>
      <c r="K518" s="234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149</v>
      </c>
      <c r="AU518" s="242" t="s">
        <v>82</v>
      </c>
      <c r="AV518" s="13" t="s">
        <v>80</v>
      </c>
      <c r="AW518" s="13" t="s">
        <v>33</v>
      </c>
      <c r="AX518" s="13" t="s">
        <v>72</v>
      </c>
      <c r="AY518" s="242" t="s">
        <v>136</v>
      </c>
    </row>
    <row r="519" s="14" customFormat="1">
      <c r="A519" s="14"/>
      <c r="B519" s="243"/>
      <c r="C519" s="244"/>
      <c r="D519" s="226" t="s">
        <v>149</v>
      </c>
      <c r="E519" s="245" t="s">
        <v>19</v>
      </c>
      <c r="F519" s="246" t="s">
        <v>366</v>
      </c>
      <c r="G519" s="244"/>
      <c r="H519" s="247">
        <v>20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149</v>
      </c>
      <c r="AU519" s="253" t="s">
        <v>82</v>
      </c>
      <c r="AV519" s="14" t="s">
        <v>82</v>
      </c>
      <c r="AW519" s="14" t="s">
        <v>33</v>
      </c>
      <c r="AX519" s="14" t="s">
        <v>72</v>
      </c>
      <c r="AY519" s="253" t="s">
        <v>136</v>
      </c>
    </row>
    <row r="520" s="15" customFormat="1">
      <c r="A520" s="15"/>
      <c r="B520" s="254"/>
      <c r="C520" s="255"/>
      <c r="D520" s="226" t="s">
        <v>149</v>
      </c>
      <c r="E520" s="256" t="s">
        <v>19</v>
      </c>
      <c r="F520" s="257" t="s">
        <v>151</v>
      </c>
      <c r="G520" s="255"/>
      <c r="H520" s="258">
        <v>20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64" t="s">
        <v>149</v>
      </c>
      <c r="AU520" s="264" t="s">
        <v>82</v>
      </c>
      <c r="AV520" s="15" t="s">
        <v>152</v>
      </c>
      <c r="AW520" s="15" t="s">
        <v>33</v>
      </c>
      <c r="AX520" s="15" t="s">
        <v>80</v>
      </c>
      <c r="AY520" s="264" t="s">
        <v>136</v>
      </c>
    </row>
    <row r="521" s="12" customFormat="1" ht="22.8" customHeight="1">
      <c r="A521" s="12"/>
      <c r="B521" s="197"/>
      <c r="C521" s="198"/>
      <c r="D521" s="199" t="s">
        <v>71</v>
      </c>
      <c r="E521" s="211" t="s">
        <v>692</v>
      </c>
      <c r="F521" s="211" t="s">
        <v>693</v>
      </c>
      <c r="G521" s="198"/>
      <c r="H521" s="198"/>
      <c r="I521" s="201"/>
      <c r="J521" s="212">
        <f>BK521</f>
        <v>0</v>
      </c>
      <c r="K521" s="198"/>
      <c r="L521" s="203"/>
      <c r="M521" s="204"/>
      <c r="N521" s="205"/>
      <c r="O521" s="205"/>
      <c r="P521" s="206">
        <f>SUM(P522:P561)</f>
        <v>0</v>
      </c>
      <c r="Q521" s="205"/>
      <c r="R521" s="206">
        <f>SUM(R522:R561)</f>
        <v>0</v>
      </c>
      <c r="S521" s="205"/>
      <c r="T521" s="207">
        <f>SUM(T522:T561)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8" t="s">
        <v>80</v>
      </c>
      <c r="AT521" s="209" t="s">
        <v>71</v>
      </c>
      <c r="AU521" s="209" t="s">
        <v>80</v>
      </c>
      <c r="AY521" s="208" t="s">
        <v>136</v>
      </c>
      <c r="BK521" s="210">
        <f>SUM(BK522:BK561)</f>
        <v>0</v>
      </c>
    </row>
    <row r="522" s="2" customFormat="1" ht="16.5" customHeight="1">
      <c r="A522" s="39"/>
      <c r="B522" s="40"/>
      <c r="C522" s="213" t="s">
        <v>694</v>
      </c>
      <c r="D522" s="213" t="s">
        <v>139</v>
      </c>
      <c r="E522" s="214" t="s">
        <v>695</v>
      </c>
      <c r="F522" s="215" t="s">
        <v>696</v>
      </c>
      <c r="G522" s="216" t="s">
        <v>314</v>
      </c>
      <c r="H522" s="217">
        <v>9.6609999999999996</v>
      </c>
      <c r="I522" s="218"/>
      <c r="J522" s="219">
        <f>ROUND(I522*H522,2)</f>
        <v>0</v>
      </c>
      <c r="K522" s="215" t="s">
        <v>143</v>
      </c>
      <c r="L522" s="45"/>
      <c r="M522" s="220" t="s">
        <v>19</v>
      </c>
      <c r="N522" s="221" t="s">
        <v>43</v>
      </c>
      <c r="O522" s="85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4" t="s">
        <v>152</v>
      </c>
      <c r="AT522" s="224" t="s">
        <v>139</v>
      </c>
      <c r="AU522" s="224" t="s">
        <v>82</v>
      </c>
      <c r="AY522" s="18" t="s">
        <v>136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8" t="s">
        <v>80</v>
      </c>
      <c r="BK522" s="225">
        <f>ROUND(I522*H522,2)</f>
        <v>0</v>
      </c>
      <c r="BL522" s="18" t="s">
        <v>152</v>
      </c>
      <c r="BM522" s="224" t="s">
        <v>697</v>
      </c>
    </row>
    <row r="523" s="2" customFormat="1">
      <c r="A523" s="39"/>
      <c r="B523" s="40"/>
      <c r="C523" s="41"/>
      <c r="D523" s="226" t="s">
        <v>146</v>
      </c>
      <c r="E523" s="41"/>
      <c r="F523" s="227" t="s">
        <v>698</v>
      </c>
      <c r="G523" s="41"/>
      <c r="H523" s="41"/>
      <c r="I523" s="228"/>
      <c r="J523" s="41"/>
      <c r="K523" s="41"/>
      <c r="L523" s="45"/>
      <c r="M523" s="229"/>
      <c r="N523" s="230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146</v>
      </c>
      <c r="AU523" s="18" t="s">
        <v>82</v>
      </c>
    </row>
    <row r="524" s="2" customFormat="1">
      <c r="A524" s="39"/>
      <c r="B524" s="40"/>
      <c r="C524" s="41"/>
      <c r="D524" s="231" t="s">
        <v>147</v>
      </c>
      <c r="E524" s="41"/>
      <c r="F524" s="232" t="s">
        <v>699</v>
      </c>
      <c r="G524" s="41"/>
      <c r="H524" s="41"/>
      <c r="I524" s="228"/>
      <c r="J524" s="41"/>
      <c r="K524" s="41"/>
      <c r="L524" s="45"/>
      <c r="M524" s="229"/>
      <c r="N524" s="230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147</v>
      </c>
      <c r="AU524" s="18" t="s">
        <v>82</v>
      </c>
    </row>
    <row r="525" s="2" customFormat="1" ht="16.5" customHeight="1">
      <c r="A525" s="39"/>
      <c r="B525" s="40"/>
      <c r="C525" s="213" t="s">
        <v>700</v>
      </c>
      <c r="D525" s="213" t="s">
        <v>139</v>
      </c>
      <c r="E525" s="214" t="s">
        <v>701</v>
      </c>
      <c r="F525" s="215" t="s">
        <v>702</v>
      </c>
      <c r="G525" s="216" t="s">
        <v>314</v>
      </c>
      <c r="H525" s="217">
        <v>9.6609999999999996</v>
      </c>
      <c r="I525" s="218"/>
      <c r="J525" s="219">
        <f>ROUND(I525*H525,2)</f>
        <v>0</v>
      </c>
      <c r="K525" s="215" t="s">
        <v>143</v>
      </c>
      <c r="L525" s="45"/>
      <c r="M525" s="220" t="s">
        <v>19</v>
      </c>
      <c r="N525" s="221" t="s">
        <v>43</v>
      </c>
      <c r="O525" s="85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152</v>
      </c>
      <c r="AT525" s="224" t="s">
        <v>139</v>
      </c>
      <c r="AU525" s="224" t="s">
        <v>82</v>
      </c>
      <c r="AY525" s="18" t="s">
        <v>136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8" t="s">
        <v>80</v>
      </c>
      <c r="BK525" s="225">
        <f>ROUND(I525*H525,2)</f>
        <v>0</v>
      </c>
      <c r="BL525" s="18" t="s">
        <v>152</v>
      </c>
      <c r="BM525" s="224" t="s">
        <v>703</v>
      </c>
    </row>
    <row r="526" s="2" customFormat="1">
      <c r="A526" s="39"/>
      <c r="B526" s="40"/>
      <c r="C526" s="41"/>
      <c r="D526" s="226" t="s">
        <v>146</v>
      </c>
      <c r="E526" s="41"/>
      <c r="F526" s="227" t="s">
        <v>704</v>
      </c>
      <c r="G526" s="41"/>
      <c r="H526" s="41"/>
      <c r="I526" s="228"/>
      <c r="J526" s="41"/>
      <c r="K526" s="41"/>
      <c r="L526" s="45"/>
      <c r="M526" s="229"/>
      <c r="N526" s="230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146</v>
      </c>
      <c r="AU526" s="18" t="s">
        <v>82</v>
      </c>
    </row>
    <row r="527" s="2" customFormat="1">
      <c r="A527" s="39"/>
      <c r="B527" s="40"/>
      <c r="C527" s="41"/>
      <c r="D527" s="231" t="s">
        <v>147</v>
      </c>
      <c r="E527" s="41"/>
      <c r="F527" s="232" t="s">
        <v>705</v>
      </c>
      <c r="G527" s="41"/>
      <c r="H527" s="41"/>
      <c r="I527" s="228"/>
      <c r="J527" s="41"/>
      <c r="K527" s="41"/>
      <c r="L527" s="45"/>
      <c r="M527" s="229"/>
      <c r="N527" s="230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147</v>
      </c>
      <c r="AU527" s="18" t="s">
        <v>82</v>
      </c>
    </row>
    <row r="528" s="2" customFormat="1" ht="16.5" customHeight="1">
      <c r="A528" s="39"/>
      <c r="B528" s="40"/>
      <c r="C528" s="213" t="s">
        <v>706</v>
      </c>
      <c r="D528" s="213" t="s">
        <v>139</v>
      </c>
      <c r="E528" s="214" t="s">
        <v>707</v>
      </c>
      <c r="F528" s="215" t="s">
        <v>708</v>
      </c>
      <c r="G528" s="216" t="s">
        <v>314</v>
      </c>
      <c r="H528" s="217">
        <v>183.559</v>
      </c>
      <c r="I528" s="218"/>
      <c r="J528" s="219">
        <f>ROUND(I528*H528,2)</f>
        <v>0</v>
      </c>
      <c r="K528" s="215" t="s">
        <v>143</v>
      </c>
      <c r="L528" s="45"/>
      <c r="M528" s="220" t="s">
        <v>19</v>
      </c>
      <c r="N528" s="221" t="s">
        <v>43</v>
      </c>
      <c r="O528" s="85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152</v>
      </c>
      <c r="AT528" s="224" t="s">
        <v>139</v>
      </c>
      <c r="AU528" s="224" t="s">
        <v>82</v>
      </c>
      <c r="AY528" s="18" t="s">
        <v>136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8" t="s">
        <v>80</v>
      </c>
      <c r="BK528" s="225">
        <f>ROUND(I528*H528,2)</f>
        <v>0</v>
      </c>
      <c r="BL528" s="18" t="s">
        <v>152</v>
      </c>
      <c r="BM528" s="224" t="s">
        <v>709</v>
      </c>
    </row>
    <row r="529" s="2" customFormat="1">
      <c r="A529" s="39"/>
      <c r="B529" s="40"/>
      <c r="C529" s="41"/>
      <c r="D529" s="226" t="s">
        <v>146</v>
      </c>
      <c r="E529" s="41"/>
      <c r="F529" s="227" t="s">
        <v>710</v>
      </c>
      <c r="G529" s="41"/>
      <c r="H529" s="41"/>
      <c r="I529" s="228"/>
      <c r="J529" s="41"/>
      <c r="K529" s="41"/>
      <c r="L529" s="45"/>
      <c r="M529" s="229"/>
      <c r="N529" s="230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146</v>
      </c>
      <c r="AU529" s="18" t="s">
        <v>82</v>
      </c>
    </row>
    <row r="530" s="2" customFormat="1">
      <c r="A530" s="39"/>
      <c r="B530" s="40"/>
      <c r="C530" s="41"/>
      <c r="D530" s="231" t="s">
        <v>147</v>
      </c>
      <c r="E530" s="41"/>
      <c r="F530" s="232" t="s">
        <v>711</v>
      </c>
      <c r="G530" s="41"/>
      <c r="H530" s="41"/>
      <c r="I530" s="228"/>
      <c r="J530" s="41"/>
      <c r="K530" s="41"/>
      <c r="L530" s="45"/>
      <c r="M530" s="229"/>
      <c r="N530" s="230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147</v>
      </c>
      <c r="AU530" s="18" t="s">
        <v>82</v>
      </c>
    </row>
    <row r="531" s="14" customFormat="1">
      <c r="A531" s="14"/>
      <c r="B531" s="243"/>
      <c r="C531" s="244"/>
      <c r="D531" s="226" t="s">
        <v>149</v>
      </c>
      <c r="E531" s="244"/>
      <c r="F531" s="246" t="s">
        <v>712</v>
      </c>
      <c r="G531" s="244"/>
      <c r="H531" s="247">
        <v>183.559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149</v>
      </c>
      <c r="AU531" s="253" t="s">
        <v>82</v>
      </c>
      <c r="AV531" s="14" t="s">
        <v>82</v>
      </c>
      <c r="AW531" s="14" t="s">
        <v>4</v>
      </c>
      <c r="AX531" s="14" t="s">
        <v>80</v>
      </c>
      <c r="AY531" s="253" t="s">
        <v>136</v>
      </c>
    </row>
    <row r="532" s="2" customFormat="1" ht="21.75" customHeight="1">
      <c r="A532" s="39"/>
      <c r="B532" s="40"/>
      <c r="C532" s="213" t="s">
        <v>713</v>
      </c>
      <c r="D532" s="213" t="s">
        <v>139</v>
      </c>
      <c r="E532" s="214" t="s">
        <v>714</v>
      </c>
      <c r="F532" s="215" t="s">
        <v>715</v>
      </c>
      <c r="G532" s="216" t="s">
        <v>314</v>
      </c>
      <c r="H532" s="217">
        <v>5.2510000000000003</v>
      </c>
      <c r="I532" s="218"/>
      <c r="J532" s="219">
        <f>ROUND(I532*H532,2)</f>
        <v>0</v>
      </c>
      <c r="K532" s="215" t="s">
        <v>143</v>
      </c>
      <c r="L532" s="45"/>
      <c r="M532" s="220" t="s">
        <v>19</v>
      </c>
      <c r="N532" s="221" t="s">
        <v>43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152</v>
      </c>
      <c r="AT532" s="224" t="s">
        <v>139</v>
      </c>
      <c r="AU532" s="224" t="s">
        <v>82</v>
      </c>
      <c r="AY532" s="18" t="s">
        <v>136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8" t="s">
        <v>80</v>
      </c>
      <c r="BK532" s="225">
        <f>ROUND(I532*H532,2)</f>
        <v>0</v>
      </c>
      <c r="BL532" s="18" t="s">
        <v>152</v>
      </c>
      <c r="BM532" s="224" t="s">
        <v>716</v>
      </c>
    </row>
    <row r="533" s="2" customFormat="1">
      <c r="A533" s="39"/>
      <c r="B533" s="40"/>
      <c r="C533" s="41"/>
      <c r="D533" s="226" t="s">
        <v>146</v>
      </c>
      <c r="E533" s="41"/>
      <c r="F533" s="227" t="s">
        <v>717</v>
      </c>
      <c r="G533" s="41"/>
      <c r="H533" s="41"/>
      <c r="I533" s="228"/>
      <c r="J533" s="41"/>
      <c r="K533" s="41"/>
      <c r="L533" s="45"/>
      <c r="M533" s="229"/>
      <c r="N533" s="230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146</v>
      </c>
      <c r="AU533" s="18" t="s">
        <v>82</v>
      </c>
    </row>
    <row r="534" s="2" customFormat="1">
      <c r="A534" s="39"/>
      <c r="B534" s="40"/>
      <c r="C534" s="41"/>
      <c r="D534" s="231" t="s">
        <v>147</v>
      </c>
      <c r="E534" s="41"/>
      <c r="F534" s="232" t="s">
        <v>718</v>
      </c>
      <c r="G534" s="41"/>
      <c r="H534" s="41"/>
      <c r="I534" s="228"/>
      <c r="J534" s="41"/>
      <c r="K534" s="41"/>
      <c r="L534" s="45"/>
      <c r="M534" s="229"/>
      <c r="N534" s="230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147</v>
      </c>
      <c r="AU534" s="18" t="s">
        <v>82</v>
      </c>
    </row>
    <row r="535" s="14" customFormat="1">
      <c r="A535" s="14"/>
      <c r="B535" s="243"/>
      <c r="C535" s="244"/>
      <c r="D535" s="226" t="s">
        <v>149</v>
      </c>
      <c r="E535" s="245" t="s">
        <v>19</v>
      </c>
      <c r="F535" s="246" t="s">
        <v>719</v>
      </c>
      <c r="G535" s="244"/>
      <c r="H535" s="247">
        <v>5.2510000000000003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149</v>
      </c>
      <c r="AU535" s="253" t="s">
        <v>82</v>
      </c>
      <c r="AV535" s="14" t="s">
        <v>82</v>
      </c>
      <c r="AW535" s="14" t="s">
        <v>33</v>
      </c>
      <c r="AX535" s="14" t="s">
        <v>72</v>
      </c>
      <c r="AY535" s="253" t="s">
        <v>136</v>
      </c>
    </row>
    <row r="536" s="15" customFormat="1">
      <c r="A536" s="15"/>
      <c r="B536" s="254"/>
      <c r="C536" s="255"/>
      <c r="D536" s="226" t="s">
        <v>149</v>
      </c>
      <c r="E536" s="256" t="s">
        <v>19</v>
      </c>
      <c r="F536" s="257" t="s">
        <v>151</v>
      </c>
      <c r="G536" s="255"/>
      <c r="H536" s="258">
        <v>5.2510000000000003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4" t="s">
        <v>149</v>
      </c>
      <c r="AU536" s="264" t="s">
        <v>82</v>
      </c>
      <c r="AV536" s="15" t="s">
        <v>152</v>
      </c>
      <c r="AW536" s="15" t="s">
        <v>33</v>
      </c>
      <c r="AX536" s="15" t="s">
        <v>80</v>
      </c>
      <c r="AY536" s="264" t="s">
        <v>136</v>
      </c>
    </row>
    <row r="537" s="2" customFormat="1" ht="21.75" customHeight="1">
      <c r="A537" s="39"/>
      <c r="B537" s="40"/>
      <c r="C537" s="213" t="s">
        <v>720</v>
      </c>
      <c r="D537" s="213" t="s">
        <v>139</v>
      </c>
      <c r="E537" s="214" t="s">
        <v>721</v>
      </c>
      <c r="F537" s="215" t="s">
        <v>722</v>
      </c>
      <c r="G537" s="216" t="s">
        <v>314</v>
      </c>
      <c r="H537" s="217">
        <v>1.7609999999999999</v>
      </c>
      <c r="I537" s="218"/>
      <c r="J537" s="219">
        <f>ROUND(I537*H537,2)</f>
        <v>0</v>
      </c>
      <c r="K537" s="215" t="s">
        <v>143</v>
      </c>
      <c r="L537" s="45"/>
      <c r="M537" s="220" t="s">
        <v>19</v>
      </c>
      <c r="N537" s="221" t="s">
        <v>43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152</v>
      </c>
      <c r="AT537" s="224" t="s">
        <v>139</v>
      </c>
      <c r="AU537" s="224" t="s">
        <v>82</v>
      </c>
      <c r="AY537" s="18" t="s">
        <v>136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8" t="s">
        <v>80</v>
      </c>
      <c r="BK537" s="225">
        <f>ROUND(I537*H537,2)</f>
        <v>0</v>
      </c>
      <c r="BL537" s="18" t="s">
        <v>152</v>
      </c>
      <c r="BM537" s="224" t="s">
        <v>723</v>
      </c>
    </row>
    <row r="538" s="2" customFormat="1">
      <c r="A538" s="39"/>
      <c r="B538" s="40"/>
      <c r="C538" s="41"/>
      <c r="D538" s="226" t="s">
        <v>146</v>
      </c>
      <c r="E538" s="41"/>
      <c r="F538" s="227" t="s">
        <v>724</v>
      </c>
      <c r="G538" s="41"/>
      <c r="H538" s="41"/>
      <c r="I538" s="228"/>
      <c r="J538" s="41"/>
      <c r="K538" s="41"/>
      <c r="L538" s="45"/>
      <c r="M538" s="229"/>
      <c r="N538" s="230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146</v>
      </c>
      <c r="AU538" s="18" t="s">
        <v>82</v>
      </c>
    </row>
    <row r="539" s="2" customFormat="1">
      <c r="A539" s="39"/>
      <c r="B539" s="40"/>
      <c r="C539" s="41"/>
      <c r="D539" s="231" t="s">
        <v>147</v>
      </c>
      <c r="E539" s="41"/>
      <c r="F539" s="232" t="s">
        <v>725</v>
      </c>
      <c r="G539" s="41"/>
      <c r="H539" s="41"/>
      <c r="I539" s="228"/>
      <c r="J539" s="41"/>
      <c r="K539" s="41"/>
      <c r="L539" s="45"/>
      <c r="M539" s="229"/>
      <c r="N539" s="230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147</v>
      </c>
      <c r="AU539" s="18" t="s">
        <v>82</v>
      </c>
    </row>
    <row r="540" s="14" customFormat="1">
      <c r="A540" s="14"/>
      <c r="B540" s="243"/>
      <c r="C540" s="244"/>
      <c r="D540" s="226" t="s">
        <v>149</v>
      </c>
      <c r="E540" s="245" t="s">
        <v>19</v>
      </c>
      <c r="F540" s="246" t="s">
        <v>726</v>
      </c>
      <c r="G540" s="244"/>
      <c r="H540" s="247">
        <v>1.7609999999999999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149</v>
      </c>
      <c r="AU540" s="253" t="s">
        <v>82</v>
      </c>
      <c r="AV540" s="14" t="s">
        <v>82</v>
      </c>
      <c r="AW540" s="14" t="s">
        <v>33</v>
      </c>
      <c r="AX540" s="14" t="s">
        <v>72</v>
      </c>
      <c r="AY540" s="253" t="s">
        <v>136</v>
      </c>
    </row>
    <row r="541" s="15" customFormat="1">
      <c r="A541" s="15"/>
      <c r="B541" s="254"/>
      <c r="C541" s="255"/>
      <c r="D541" s="226" t="s">
        <v>149</v>
      </c>
      <c r="E541" s="256" t="s">
        <v>19</v>
      </c>
      <c r="F541" s="257" t="s">
        <v>151</v>
      </c>
      <c r="G541" s="255"/>
      <c r="H541" s="258">
        <v>1.7609999999999999</v>
      </c>
      <c r="I541" s="259"/>
      <c r="J541" s="255"/>
      <c r="K541" s="255"/>
      <c r="L541" s="260"/>
      <c r="M541" s="261"/>
      <c r="N541" s="262"/>
      <c r="O541" s="262"/>
      <c r="P541" s="262"/>
      <c r="Q541" s="262"/>
      <c r="R541" s="262"/>
      <c r="S541" s="262"/>
      <c r="T541" s="26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4" t="s">
        <v>149</v>
      </c>
      <c r="AU541" s="264" t="s">
        <v>82</v>
      </c>
      <c r="AV541" s="15" t="s">
        <v>152</v>
      </c>
      <c r="AW541" s="15" t="s">
        <v>33</v>
      </c>
      <c r="AX541" s="15" t="s">
        <v>80</v>
      </c>
      <c r="AY541" s="264" t="s">
        <v>136</v>
      </c>
    </row>
    <row r="542" s="2" customFormat="1" ht="21.75" customHeight="1">
      <c r="A542" s="39"/>
      <c r="B542" s="40"/>
      <c r="C542" s="213" t="s">
        <v>727</v>
      </c>
      <c r="D542" s="213" t="s">
        <v>139</v>
      </c>
      <c r="E542" s="214" t="s">
        <v>728</v>
      </c>
      <c r="F542" s="215" t="s">
        <v>729</v>
      </c>
      <c r="G542" s="216" t="s">
        <v>314</v>
      </c>
      <c r="H542" s="217">
        <v>2.0979999999999999</v>
      </c>
      <c r="I542" s="218"/>
      <c r="J542" s="219">
        <f>ROUND(I542*H542,2)</f>
        <v>0</v>
      </c>
      <c r="K542" s="215" t="s">
        <v>143</v>
      </c>
      <c r="L542" s="45"/>
      <c r="M542" s="220" t="s">
        <v>19</v>
      </c>
      <c r="N542" s="221" t="s">
        <v>43</v>
      </c>
      <c r="O542" s="85"/>
      <c r="P542" s="222">
        <f>O542*H542</f>
        <v>0</v>
      </c>
      <c r="Q542" s="222">
        <v>0</v>
      </c>
      <c r="R542" s="222">
        <f>Q542*H542</f>
        <v>0</v>
      </c>
      <c r="S542" s="222">
        <v>0</v>
      </c>
      <c r="T542" s="223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4" t="s">
        <v>152</v>
      </c>
      <c r="AT542" s="224" t="s">
        <v>139</v>
      </c>
      <c r="AU542" s="224" t="s">
        <v>82</v>
      </c>
      <c r="AY542" s="18" t="s">
        <v>136</v>
      </c>
      <c r="BE542" s="225">
        <f>IF(N542="základní",J542,0)</f>
        <v>0</v>
      </c>
      <c r="BF542" s="225">
        <f>IF(N542="snížená",J542,0)</f>
        <v>0</v>
      </c>
      <c r="BG542" s="225">
        <f>IF(N542="zákl. přenesená",J542,0)</f>
        <v>0</v>
      </c>
      <c r="BH542" s="225">
        <f>IF(N542="sníž. přenesená",J542,0)</f>
        <v>0</v>
      </c>
      <c r="BI542" s="225">
        <f>IF(N542="nulová",J542,0)</f>
        <v>0</v>
      </c>
      <c r="BJ542" s="18" t="s">
        <v>80</v>
      </c>
      <c r="BK542" s="225">
        <f>ROUND(I542*H542,2)</f>
        <v>0</v>
      </c>
      <c r="BL542" s="18" t="s">
        <v>152</v>
      </c>
      <c r="BM542" s="224" t="s">
        <v>730</v>
      </c>
    </row>
    <row r="543" s="2" customFormat="1">
      <c r="A543" s="39"/>
      <c r="B543" s="40"/>
      <c r="C543" s="41"/>
      <c r="D543" s="226" t="s">
        <v>146</v>
      </c>
      <c r="E543" s="41"/>
      <c r="F543" s="227" t="s">
        <v>731</v>
      </c>
      <c r="G543" s="41"/>
      <c r="H543" s="41"/>
      <c r="I543" s="228"/>
      <c r="J543" s="41"/>
      <c r="K543" s="41"/>
      <c r="L543" s="45"/>
      <c r="M543" s="229"/>
      <c r="N543" s="230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146</v>
      </c>
      <c r="AU543" s="18" t="s">
        <v>82</v>
      </c>
    </row>
    <row r="544" s="2" customFormat="1">
      <c r="A544" s="39"/>
      <c r="B544" s="40"/>
      <c r="C544" s="41"/>
      <c r="D544" s="231" t="s">
        <v>147</v>
      </c>
      <c r="E544" s="41"/>
      <c r="F544" s="232" t="s">
        <v>732</v>
      </c>
      <c r="G544" s="41"/>
      <c r="H544" s="41"/>
      <c r="I544" s="228"/>
      <c r="J544" s="41"/>
      <c r="K544" s="41"/>
      <c r="L544" s="45"/>
      <c r="M544" s="229"/>
      <c r="N544" s="230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147</v>
      </c>
      <c r="AU544" s="18" t="s">
        <v>82</v>
      </c>
    </row>
    <row r="545" s="14" customFormat="1">
      <c r="A545" s="14"/>
      <c r="B545" s="243"/>
      <c r="C545" s="244"/>
      <c r="D545" s="226" t="s">
        <v>149</v>
      </c>
      <c r="E545" s="245" t="s">
        <v>19</v>
      </c>
      <c r="F545" s="246" t="s">
        <v>733</v>
      </c>
      <c r="G545" s="244"/>
      <c r="H545" s="247">
        <v>2.0979999999999999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149</v>
      </c>
      <c r="AU545" s="253" t="s">
        <v>82</v>
      </c>
      <c r="AV545" s="14" t="s">
        <v>82</v>
      </c>
      <c r="AW545" s="14" t="s">
        <v>33</v>
      </c>
      <c r="AX545" s="14" t="s">
        <v>72</v>
      </c>
      <c r="AY545" s="253" t="s">
        <v>136</v>
      </c>
    </row>
    <row r="546" s="15" customFormat="1">
      <c r="A546" s="15"/>
      <c r="B546" s="254"/>
      <c r="C546" s="255"/>
      <c r="D546" s="226" t="s">
        <v>149</v>
      </c>
      <c r="E546" s="256" t="s">
        <v>19</v>
      </c>
      <c r="F546" s="257" t="s">
        <v>151</v>
      </c>
      <c r="G546" s="255"/>
      <c r="H546" s="258">
        <v>2.0979999999999999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4" t="s">
        <v>149</v>
      </c>
      <c r="AU546" s="264" t="s">
        <v>82</v>
      </c>
      <c r="AV546" s="15" t="s">
        <v>152</v>
      </c>
      <c r="AW546" s="15" t="s">
        <v>33</v>
      </c>
      <c r="AX546" s="15" t="s">
        <v>80</v>
      </c>
      <c r="AY546" s="264" t="s">
        <v>136</v>
      </c>
    </row>
    <row r="547" s="2" customFormat="1" ht="21.75" customHeight="1">
      <c r="A547" s="39"/>
      <c r="B547" s="40"/>
      <c r="C547" s="213" t="s">
        <v>734</v>
      </c>
      <c r="D547" s="213" t="s">
        <v>139</v>
      </c>
      <c r="E547" s="214" t="s">
        <v>735</v>
      </c>
      <c r="F547" s="215" t="s">
        <v>736</v>
      </c>
      <c r="G547" s="216" t="s">
        <v>314</v>
      </c>
      <c r="H547" s="217">
        <v>0.48899999999999999</v>
      </c>
      <c r="I547" s="218"/>
      <c r="J547" s="219">
        <f>ROUND(I547*H547,2)</f>
        <v>0</v>
      </c>
      <c r="K547" s="215" t="s">
        <v>143</v>
      </c>
      <c r="L547" s="45"/>
      <c r="M547" s="220" t="s">
        <v>19</v>
      </c>
      <c r="N547" s="221" t="s">
        <v>43</v>
      </c>
      <c r="O547" s="85"/>
      <c r="P547" s="222">
        <f>O547*H547</f>
        <v>0</v>
      </c>
      <c r="Q547" s="222">
        <v>0</v>
      </c>
      <c r="R547" s="222">
        <f>Q547*H547</f>
        <v>0</v>
      </c>
      <c r="S547" s="222">
        <v>0</v>
      </c>
      <c r="T547" s="223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4" t="s">
        <v>152</v>
      </c>
      <c r="AT547" s="224" t="s">
        <v>139</v>
      </c>
      <c r="AU547" s="224" t="s">
        <v>82</v>
      </c>
      <c r="AY547" s="18" t="s">
        <v>136</v>
      </c>
      <c r="BE547" s="225">
        <f>IF(N547="základní",J547,0)</f>
        <v>0</v>
      </c>
      <c r="BF547" s="225">
        <f>IF(N547="snížená",J547,0)</f>
        <v>0</v>
      </c>
      <c r="BG547" s="225">
        <f>IF(N547="zákl. přenesená",J547,0)</f>
        <v>0</v>
      </c>
      <c r="BH547" s="225">
        <f>IF(N547="sníž. přenesená",J547,0)</f>
        <v>0</v>
      </c>
      <c r="BI547" s="225">
        <f>IF(N547="nulová",J547,0)</f>
        <v>0</v>
      </c>
      <c r="BJ547" s="18" t="s">
        <v>80</v>
      </c>
      <c r="BK547" s="225">
        <f>ROUND(I547*H547,2)</f>
        <v>0</v>
      </c>
      <c r="BL547" s="18" t="s">
        <v>152</v>
      </c>
      <c r="BM547" s="224" t="s">
        <v>737</v>
      </c>
    </row>
    <row r="548" s="2" customFormat="1">
      <c r="A548" s="39"/>
      <c r="B548" s="40"/>
      <c r="C548" s="41"/>
      <c r="D548" s="226" t="s">
        <v>146</v>
      </c>
      <c r="E548" s="41"/>
      <c r="F548" s="227" t="s">
        <v>738</v>
      </c>
      <c r="G548" s="41"/>
      <c r="H548" s="41"/>
      <c r="I548" s="228"/>
      <c r="J548" s="41"/>
      <c r="K548" s="41"/>
      <c r="L548" s="45"/>
      <c r="M548" s="229"/>
      <c r="N548" s="230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146</v>
      </c>
      <c r="AU548" s="18" t="s">
        <v>82</v>
      </c>
    </row>
    <row r="549" s="2" customFormat="1">
      <c r="A549" s="39"/>
      <c r="B549" s="40"/>
      <c r="C549" s="41"/>
      <c r="D549" s="231" t="s">
        <v>147</v>
      </c>
      <c r="E549" s="41"/>
      <c r="F549" s="232" t="s">
        <v>739</v>
      </c>
      <c r="G549" s="41"/>
      <c r="H549" s="41"/>
      <c r="I549" s="228"/>
      <c r="J549" s="41"/>
      <c r="K549" s="41"/>
      <c r="L549" s="45"/>
      <c r="M549" s="229"/>
      <c r="N549" s="230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147</v>
      </c>
      <c r="AU549" s="18" t="s">
        <v>82</v>
      </c>
    </row>
    <row r="550" s="14" customFormat="1">
      <c r="A550" s="14"/>
      <c r="B550" s="243"/>
      <c r="C550" s="244"/>
      <c r="D550" s="226" t="s">
        <v>149</v>
      </c>
      <c r="E550" s="245" t="s">
        <v>19</v>
      </c>
      <c r="F550" s="246" t="s">
        <v>740</v>
      </c>
      <c r="G550" s="244"/>
      <c r="H550" s="247">
        <v>0.48899999999999999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149</v>
      </c>
      <c r="AU550" s="253" t="s">
        <v>82</v>
      </c>
      <c r="AV550" s="14" t="s">
        <v>82</v>
      </c>
      <c r="AW550" s="14" t="s">
        <v>33</v>
      </c>
      <c r="AX550" s="14" t="s">
        <v>72</v>
      </c>
      <c r="AY550" s="253" t="s">
        <v>136</v>
      </c>
    </row>
    <row r="551" s="15" customFormat="1">
      <c r="A551" s="15"/>
      <c r="B551" s="254"/>
      <c r="C551" s="255"/>
      <c r="D551" s="226" t="s">
        <v>149</v>
      </c>
      <c r="E551" s="256" t="s">
        <v>19</v>
      </c>
      <c r="F551" s="257" t="s">
        <v>151</v>
      </c>
      <c r="G551" s="255"/>
      <c r="H551" s="258">
        <v>0.48899999999999999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4" t="s">
        <v>149</v>
      </c>
      <c r="AU551" s="264" t="s">
        <v>82</v>
      </c>
      <c r="AV551" s="15" t="s">
        <v>152</v>
      </c>
      <c r="AW551" s="15" t="s">
        <v>33</v>
      </c>
      <c r="AX551" s="15" t="s">
        <v>80</v>
      </c>
      <c r="AY551" s="264" t="s">
        <v>136</v>
      </c>
    </row>
    <row r="552" s="2" customFormat="1" ht="21.75" customHeight="1">
      <c r="A552" s="39"/>
      <c r="B552" s="40"/>
      <c r="C552" s="213" t="s">
        <v>741</v>
      </c>
      <c r="D552" s="213" t="s">
        <v>139</v>
      </c>
      <c r="E552" s="214" t="s">
        <v>742</v>
      </c>
      <c r="F552" s="215" t="s">
        <v>743</v>
      </c>
      <c r="G552" s="216" t="s">
        <v>314</v>
      </c>
      <c r="H552" s="217">
        <v>0.032000000000000001</v>
      </c>
      <c r="I552" s="218"/>
      <c r="J552" s="219">
        <f>ROUND(I552*H552,2)</f>
        <v>0</v>
      </c>
      <c r="K552" s="215" t="s">
        <v>143</v>
      </c>
      <c r="L552" s="45"/>
      <c r="M552" s="220" t="s">
        <v>19</v>
      </c>
      <c r="N552" s="221" t="s">
        <v>43</v>
      </c>
      <c r="O552" s="85"/>
      <c r="P552" s="222">
        <f>O552*H552</f>
        <v>0</v>
      </c>
      <c r="Q552" s="222">
        <v>0</v>
      </c>
      <c r="R552" s="222">
        <f>Q552*H552</f>
        <v>0</v>
      </c>
      <c r="S552" s="222">
        <v>0</v>
      </c>
      <c r="T552" s="223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4" t="s">
        <v>152</v>
      </c>
      <c r="AT552" s="224" t="s">
        <v>139</v>
      </c>
      <c r="AU552" s="224" t="s">
        <v>82</v>
      </c>
      <c r="AY552" s="18" t="s">
        <v>136</v>
      </c>
      <c r="BE552" s="225">
        <f>IF(N552="základní",J552,0)</f>
        <v>0</v>
      </c>
      <c r="BF552" s="225">
        <f>IF(N552="snížená",J552,0)</f>
        <v>0</v>
      </c>
      <c r="BG552" s="225">
        <f>IF(N552="zákl. přenesená",J552,0)</f>
        <v>0</v>
      </c>
      <c r="BH552" s="225">
        <f>IF(N552="sníž. přenesená",J552,0)</f>
        <v>0</v>
      </c>
      <c r="BI552" s="225">
        <f>IF(N552="nulová",J552,0)</f>
        <v>0</v>
      </c>
      <c r="BJ552" s="18" t="s">
        <v>80</v>
      </c>
      <c r="BK552" s="225">
        <f>ROUND(I552*H552,2)</f>
        <v>0</v>
      </c>
      <c r="BL552" s="18" t="s">
        <v>152</v>
      </c>
      <c r="BM552" s="224" t="s">
        <v>744</v>
      </c>
    </row>
    <row r="553" s="2" customFormat="1">
      <c r="A553" s="39"/>
      <c r="B553" s="40"/>
      <c r="C553" s="41"/>
      <c r="D553" s="226" t="s">
        <v>146</v>
      </c>
      <c r="E553" s="41"/>
      <c r="F553" s="227" t="s">
        <v>745</v>
      </c>
      <c r="G553" s="41"/>
      <c r="H553" s="41"/>
      <c r="I553" s="228"/>
      <c r="J553" s="41"/>
      <c r="K553" s="41"/>
      <c r="L553" s="45"/>
      <c r="M553" s="229"/>
      <c r="N553" s="230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146</v>
      </c>
      <c r="AU553" s="18" t="s">
        <v>82</v>
      </c>
    </row>
    <row r="554" s="2" customFormat="1">
      <c r="A554" s="39"/>
      <c r="B554" s="40"/>
      <c r="C554" s="41"/>
      <c r="D554" s="231" t="s">
        <v>147</v>
      </c>
      <c r="E554" s="41"/>
      <c r="F554" s="232" t="s">
        <v>746</v>
      </c>
      <c r="G554" s="41"/>
      <c r="H554" s="41"/>
      <c r="I554" s="228"/>
      <c r="J554" s="41"/>
      <c r="K554" s="41"/>
      <c r="L554" s="45"/>
      <c r="M554" s="229"/>
      <c r="N554" s="230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147</v>
      </c>
      <c r="AU554" s="18" t="s">
        <v>82</v>
      </c>
    </row>
    <row r="555" s="14" customFormat="1">
      <c r="A555" s="14"/>
      <c r="B555" s="243"/>
      <c r="C555" s="244"/>
      <c r="D555" s="226" t="s">
        <v>149</v>
      </c>
      <c r="E555" s="245" t="s">
        <v>19</v>
      </c>
      <c r="F555" s="246" t="s">
        <v>747</v>
      </c>
      <c r="G555" s="244"/>
      <c r="H555" s="247">
        <v>0.032000000000000001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149</v>
      </c>
      <c r="AU555" s="253" t="s">
        <v>82</v>
      </c>
      <c r="AV555" s="14" t="s">
        <v>82</v>
      </c>
      <c r="AW555" s="14" t="s">
        <v>33</v>
      </c>
      <c r="AX555" s="14" t="s">
        <v>72</v>
      </c>
      <c r="AY555" s="253" t="s">
        <v>136</v>
      </c>
    </row>
    <row r="556" s="15" customFormat="1">
      <c r="A556" s="15"/>
      <c r="B556" s="254"/>
      <c r="C556" s="255"/>
      <c r="D556" s="226" t="s">
        <v>149</v>
      </c>
      <c r="E556" s="256" t="s">
        <v>19</v>
      </c>
      <c r="F556" s="257" t="s">
        <v>151</v>
      </c>
      <c r="G556" s="255"/>
      <c r="H556" s="258">
        <v>0.032000000000000001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4" t="s">
        <v>149</v>
      </c>
      <c r="AU556" s="264" t="s">
        <v>82</v>
      </c>
      <c r="AV556" s="15" t="s">
        <v>152</v>
      </c>
      <c r="AW556" s="15" t="s">
        <v>33</v>
      </c>
      <c r="AX556" s="15" t="s">
        <v>80</v>
      </c>
      <c r="AY556" s="264" t="s">
        <v>136</v>
      </c>
    </row>
    <row r="557" s="2" customFormat="1" ht="16.5" customHeight="1">
      <c r="A557" s="39"/>
      <c r="B557" s="40"/>
      <c r="C557" s="213" t="s">
        <v>748</v>
      </c>
      <c r="D557" s="213" t="s">
        <v>139</v>
      </c>
      <c r="E557" s="214" t="s">
        <v>749</v>
      </c>
      <c r="F557" s="215" t="s">
        <v>750</v>
      </c>
      <c r="G557" s="216" t="s">
        <v>314</v>
      </c>
      <c r="H557" s="217">
        <v>0.032000000000000001</v>
      </c>
      <c r="I557" s="218"/>
      <c r="J557" s="219">
        <f>ROUND(I557*H557,2)</f>
        <v>0</v>
      </c>
      <c r="K557" s="215" t="s">
        <v>143</v>
      </c>
      <c r="L557" s="45"/>
      <c r="M557" s="220" t="s">
        <v>19</v>
      </c>
      <c r="N557" s="221" t="s">
        <v>43</v>
      </c>
      <c r="O557" s="85"/>
      <c r="P557" s="222">
        <f>O557*H557</f>
        <v>0</v>
      </c>
      <c r="Q557" s="222">
        <v>0</v>
      </c>
      <c r="R557" s="222">
        <f>Q557*H557</f>
        <v>0</v>
      </c>
      <c r="S557" s="222">
        <v>0</v>
      </c>
      <c r="T557" s="223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4" t="s">
        <v>152</v>
      </c>
      <c r="AT557" s="224" t="s">
        <v>139</v>
      </c>
      <c r="AU557" s="224" t="s">
        <v>82</v>
      </c>
      <c r="AY557" s="18" t="s">
        <v>136</v>
      </c>
      <c r="BE557" s="225">
        <f>IF(N557="základní",J557,0)</f>
        <v>0</v>
      </c>
      <c r="BF557" s="225">
        <f>IF(N557="snížená",J557,0)</f>
        <v>0</v>
      </c>
      <c r="BG557" s="225">
        <f>IF(N557="zákl. přenesená",J557,0)</f>
        <v>0</v>
      </c>
      <c r="BH557" s="225">
        <f>IF(N557="sníž. přenesená",J557,0)</f>
        <v>0</v>
      </c>
      <c r="BI557" s="225">
        <f>IF(N557="nulová",J557,0)</f>
        <v>0</v>
      </c>
      <c r="BJ557" s="18" t="s">
        <v>80</v>
      </c>
      <c r="BK557" s="225">
        <f>ROUND(I557*H557,2)</f>
        <v>0</v>
      </c>
      <c r="BL557" s="18" t="s">
        <v>152</v>
      </c>
      <c r="BM557" s="224" t="s">
        <v>751</v>
      </c>
    </row>
    <row r="558" s="2" customFormat="1">
      <c r="A558" s="39"/>
      <c r="B558" s="40"/>
      <c r="C558" s="41"/>
      <c r="D558" s="226" t="s">
        <v>146</v>
      </c>
      <c r="E558" s="41"/>
      <c r="F558" s="227" t="s">
        <v>752</v>
      </c>
      <c r="G558" s="41"/>
      <c r="H558" s="41"/>
      <c r="I558" s="228"/>
      <c r="J558" s="41"/>
      <c r="K558" s="41"/>
      <c r="L558" s="45"/>
      <c r="M558" s="229"/>
      <c r="N558" s="230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146</v>
      </c>
      <c r="AU558" s="18" t="s">
        <v>82</v>
      </c>
    </row>
    <row r="559" s="2" customFormat="1">
      <c r="A559" s="39"/>
      <c r="B559" s="40"/>
      <c r="C559" s="41"/>
      <c r="D559" s="231" t="s">
        <v>147</v>
      </c>
      <c r="E559" s="41"/>
      <c r="F559" s="232" t="s">
        <v>753</v>
      </c>
      <c r="G559" s="41"/>
      <c r="H559" s="41"/>
      <c r="I559" s="228"/>
      <c r="J559" s="41"/>
      <c r="K559" s="41"/>
      <c r="L559" s="45"/>
      <c r="M559" s="229"/>
      <c r="N559" s="230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147</v>
      </c>
      <c r="AU559" s="18" t="s">
        <v>82</v>
      </c>
    </row>
    <row r="560" s="14" customFormat="1">
      <c r="A560" s="14"/>
      <c r="B560" s="243"/>
      <c r="C560" s="244"/>
      <c r="D560" s="226" t="s">
        <v>149</v>
      </c>
      <c r="E560" s="245" t="s">
        <v>19</v>
      </c>
      <c r="F560" s="246" t="s">
        <v>754</v>
      </c>
      <c r="G560" s="244"/>
      <c r="H560" s="247">
        <v>0.032000000000000001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149</v>
      </c>
      <c r="AU560" s="253" t="s">
        <v>82</v>
      </c>
      <c r="AV560" s="14" t="s">
        <v>82</v>
      </c>
      <c r="AW560" s="14" t="s">
        <v>33</v>
      </c>
      <c r="AX560" s="14" t="s">
        <v>72</v>
      </c>
      <c r="AY560" s="253" t="s">
        <v>136</v>
      </c>
    </row>
    <row r="561" s="15" customFormat="1">
      <c r="A561" s="15"/>
      <c r="B561" s="254"/>
      <c r="C561" s="255"/>
      <c r="D561" s="226" t="s">
        <v>149</v>
      </c>
      <c r="E561" s="256" t="s">
        <v>19</v>
      </c>
      <c r="F561" s="257" t="s">
        <v>151</v>
      </c>
      <c r="G561" s="255"/>
      <c r="H561" s="258">
        <v>0.032000000000000001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4" t="s">
        <v>149</v>
      </c>
      <c r="AU561" s="264" t="s">
        <v>82</v>
      </c>
      <c r="AV561" s="15" t="s">
        <v>152</v>
      </c>
      <c r="AW561" s="15" t="s">
        <v>33</v>
      </c>
      <c r="AX561" s="15" t="s">
        <v>80</v>
      </c>
      <c r="AY561" s="264" t="s">
        <v>136</v>
      </c>
    </row>
    <row r="562" s="12" customFormat="1" ht="22.8" customHeight="1">
      <c r="A562" s="12"/>
      <c r="B562" s="197"/>
      <c r="C562" s="198"/>
      <c r="D562" s="199" t="s">
        <v>71</v>
      </c>
      <c r="E562" s="211" t="s">
        <v>755</v>
      </c>
      <c r="F562" s="211" t="s">
        <v>756</v>
      </c>
      <c r="G562" s="198"/>
      <c r="H562" s="198"/>
      <c r="I562" s="201"/>
      <c r="J562" s="212">
        <f>BK562</f>
        <v>0</v>
      </c>
      <c r="K562" s="198"/>
      <c r="L562" s="203"/>
      <c r="M562" s="204"/>
      <c r="N562" s="205"/>
      <c r="O562" s="205"/>
      <c r="P562" s="206">
        <f>SUM(P563:P565)</f>
        <v>0</v>
      </c>
      <c r="Q562" s="205"/>
      <c r="R562" s="206">
        <f>SUM(R563:R565)</f>
        <v>0</v>
      </c>
      <c r="S562" s="205"/>
      <c r="T562" s="207">
        <f>SUM(T563:T565)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08" t="s">
        <v>80</v>
      </c>
      <c r="AT562" s="209" t="s">
        <v>71</v>
      </c>
      <c r="AU562" s="209" t="s">
        <v>80</v>
      </c>
      <c r="AY562" s="208" t="s">
        <v>136</v>
      </c>
      <c r="BK562" s="210">
        <f>SUM(BK563:BK565)</f>
        <v>0</v>
      </c>
    </row>
    <row r="563" s="2" customFormat="1" ht="16.5" customHeight="1">
      <c r="A563" s="39"/>
      <c r="B563" s="40"/>
      <c r="C563" s="213" t="s">
        <v>757</v>
      </c>
      <c r="D563" s="213" t="s">
        <v>139</v>
      </c>
      <c r="E563" s="214" t="s">
        <v>758</v>
      </c>
      <c r="F563" s="215" t="s">
        <v>759</v>
      </c>
      <c r="G563" s="216" t="s">
        <v>314</v>
      </c>
      <c r="H563" s="217">
        <v>17.155999999999999</v>
      </c>
      <c r="I563" s="218"/>
      <c r="J563" s="219">
        <f>ROUND(I563*H563,2)</f>
        <v>0</v>
      </c>
      <c r="K563" s="215" t="s">
        <v>143</v>
      </c>
      <c r="L563" s="45"/>
      <c r="M563" s="220" t="s">
        <v>19</v>
      </c>
      <c r="N563" s="221" t="s">
        <v>43</v>
      </c>
      <c r="O563" s="85"/>
      <c r="P563" s="222">
        <f>O563*H563</f>
        <v>0</v>
      </c>
      <c r="Q563" s="222">
        <v>0</v>
      </c>
      <c r="R563" s="222">
        <f>Q563*H563</f>
        <v>0</v>
      </c>
      <c r="S563" s="222">
        <v>0</v>
      </c>
      <c r="T563" s="223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4" t="s">
        <v>152</v>
      </c>
      <c r="AT563" s="224" t="s">
        <v>139</v>
      </c>
      <c r="AU563" s="224" t="s">
        <v>82</v>
      </c>
      <c r="AY563" s="18" t="s">
        <v>136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18" t="s">
        <v>80</v>
      </c>
      <c r="BK563" s="225">
        <f>ROUND(I563*H563,2)</f>
        <v>0</v>
      </c>
      <c r="BL563" s="18" t="s">
        <v>152</v>
      </c>
      <c r="BM563" s="224" t="s">
        <v>760</v>
      </c>
    </row>
    <row r="564" s="2" customFormat="1">
      <c r="A564" s="39"/>
      <c r="B564" s="40"/>
      <c r="C564" s="41"/>
      <c r="D564" s="226" t="s">
        <v>146</v>
      </c>
      <c r="E564" s="41"/>
      <c r="F564" s="227" t="s">
        <v>761</v>
      </c>
      <c r="G564" s="41"/>
      <c r="H564" s="41"/>
      <c r="I564" s="228"/>
      <c r="J564" s="41"/>
      <c r="K564" s="41"/>
      <c r="L564" s="45"/>
      <c r="M564" s="229"/>
      <c r="N564" s="230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146</v>
      </c>
      <c r="AU564" s="18" t="s">
        <v>82</v>
      </c>
    </row>
    <row r="565" s="2" customFormat="1">
      <c r="A565" s="39"/>
      <c r="B565" s="40"/>
      <c r="C565" s="41"/>
      <c r="D565" s="231" t="s">
        <v>147</v>
      </c>
      <c r="E565" s="41"/>
      <c r="F565" s="232" t="s">
        <v>762</v>
      </c>
      <c r="G565" s="41"/>
      <c r="H565" s="41"/>
      <c r="I565" s="228"/>
      <c r="J565" s="41"/>
      <c r="K565" s="41"/>
      <c r="L565" s="45"/>
      <c r="M565" s="229"/>
      <c r="N565" s="230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147</v>
      </c>
      <c r="AU565" s="18" t="s">
        <v>82</v>
      </c>
    </row>
    <row r="566" s="12" customFormat="1" ht="25.92" customHeight="1">
      <c r="A566" s="12"/>
      <c r="B566" s="197"/>
      <c r="C566" s="198"/>
      <c r="D566" s="199" t="s">
        <v>71</v>
      </c>
      <c r="E566" s="200" t="s">
        <v>763</v>
      </c>
      <c r="F566" s="200" t="s">
        <v>764</v>
      </c>
      <c r="G566" s="198"/>
      <c r="H566" s="198"/>
      <c r="I566" s="201"/>
      <c r="J566" s="202">
        <f>BK566</f>
        <v>0</v>
      </c>
      <c r="K566" s="198"/>
      <c r="L566" s="203"/>
      <c r="M566" s="204"/>
      <c r="N566" s="205"/>
      <c r="O566" s="205"/>
      <c r="P566" s="206">
        <f>P567+P620+P675+P689+P700+P716+P727+P746+P761+P783+P819+P867+P938+P994</f>
        <v>0</v>
      </c>
      <c r="Q566" s="205"/>
      <c r="R566" s="206">
        <f>R567+R620+R675+R689+R700+R716+R727+R746+R761+R783+R819+R867+R938+R994</f>
        <v>1.3465043999999999</v>
      </c>
      <c r="S566" s="205"/>
      <c r="T566" s="207">
        <f>T567+T620+T675+T689+T700+T716+T727+T746+T761+T783+T819+T867+T938+T994</f>
        <v>0.37478659999999997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08" t="s">
        <v>82</v>
      </c>
      <c r="AT566" s="209" t="s">
        <v>71</v>
      </c>
      <c r="AU566" s="209" t="s">
        <v>72</v>
      </c>
      <c r="AY566" s="208" t="s">
        <v>136</v>
      </c>
      <c r="BK566" s="210">
        <f>BK567+BK620+BK675+BK689+BK700+BK716+BK727+BK746+BK761+BK783+BK819+BK867+BK938+BK994</f>
        <v>0</v>
      </c>
    </row>
    <row r="567" s="12" customFormat="1" ht="22.8" customHeight="1">
      <c r="A567" s="12"/>
      <c r="B567" s="197"/>
      <c r="C567" s="198"/>
      <c r="D567" s="199" t="s">
        <v>71</v>
      </c>
      <c r="E567" s="211" t="s">
        <v>765</v>
      </c>
      <c r="F567" s="211" t="s">
        <v>766</v>
      </c>
      <c r="G567" s="198"/>
      <c r="H567" s="198"/>
      <c r="I567" s="201"/>
      <c r="J567" s="212">
        <f>BK567</f>
        <v>0</v>
      </c>
      <c r="K567" s="198"/>
      <c r="L567" s="203"/>
      <c r="M567" s="204"/>
      <c r="N567" s="205"/>
      <c r="O567" s="205"/>
      <c r="P567" s="206">
        <f>SUM(P568:P619)</f>
        <v>0</v>
      </c>
      <c r="Q567" s="205"/>
      <c r="R567" s="206">
        <f>SUM(R568:R619)</f>
        <v>0.060389750000000006</v>
      </c>
      <c r="S567" s="205"/>
      <c r="T567" s="207">
        <f>SUM(T568:T619)</f>
        <v>0.0315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08" t="s">
        <v>82</v>
      </c>
      <c r="AT567" s="209" t="s">
        <v>71</v>
      </c>
      <c r="AU567" s="209" t="s">
        <v>80</v>
      </c>
      <c r="AY567" s="208" t="s">
        <v>136</v>
      </c>
      <c r="BK567" s="210">
        <f>SUM(BK568:BK619)</f>
        <v>0</v>
      </c>
    </row>
    <row r="568" s="2" customFormat="1" ht="16.5" customHeight="1">
      <c r="A568" s="39"/>
      <c r="B568" s="40"/>
      <c r="C568" s="213" t="s">
        <v>767</v>
      </c>
      <c r="D568" s="213" t="s">
        <v>139</v>
      </c>
      <c r="E568" s="214" t="s">
        <v>768</v>
      </c>
      <c r="F568" s="215" t="s">
        <v>769</v>
      </c>
      <c r="G568" s="216" t="s">
        <v>243</v>
      </c>
      <c r="H568" s="217">
        <v>7</v>
      </c>
      <c r="I568" s="218"/>
      <c r="J568" s="219">
        <f>ROUND(I568*H568,2)</f>
        <v>0</v>
      </c>
      <c r="K568" s="215" t="s">
        <v>143</v>
      </c>
      <c r="L568" s="45"/>
      <c r="M568" s="220" t="s">
        <v>19</v>
      </c>
      <c r="N568" s="221" t="s">
        <v>43</v>
      </c>
      <c r="O568" s="85"/>
      <c r="P568" s="222">
        <f>O568*H568</f>
        <v>0</v>
      </c>
      <c r="Q568" s="222">
        <v>0</v>
      </c>
      <c r="R568" s="222">
        <f>Q568*H568</f>
        <v>0</v>
      </c>
      <c r="S568" s="222">
        <v>0</v>
      </c>
      <c r="T568" s="223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4" t="s">
        <v>334</v>
      </c>
      <c r="AT568" s="224" t="s">
        <v>139</v>
      </c>
      <c r="AU568" s="224" t="s">
        <v>82</v>
      </c>
      <c r="AY568" s="18" t="s">
        <v>136</v>
      </c>
      <c r="BE568" s="225">
        <f>IF(N568="základní",J568,0)</f>
        <v>0</v>
      </c>
      <c r="BF568" s="225">
        <f>IF(N568="snížená",J568,0)</f>
        <v>0</v>
      </c>
      <c r="BG568" s="225">
        <f>IF(N568="zákl. přenesená",J568,0)</f>
        <v>0</v>
      </c>
      <c r="BH568" s="225">
        <f>IF(N568="sníž. přenesená",J568,0)</f>
        <v>0</v>
      </c>
      <c r="BI568" s="225">
        <f>IF(N568="nulová",J568,0)</f>
        <v>0</v>
      </c>
      <c r="BJ568" s="18" t="s">
        <v>80</v>
      </c>
      <c r="BK568" s="225">
        <f>ROUND(I568*H568,2)</f>
        <v>0</v>
      </c>
      <c r="BL568" s="18" t="s">
        <v>334</v>
      </c>
      <c r="BM568" s="224" t="s">
        <v>770</v>
      </c>
    </row>
    <row r="569" s="2" customFormat="1">
      <c r="A569" s="39"/>
      <c r="B569" s="40"/>
      <c r="C569" s="41"/>
      <c r="D569" s="226" t="s">
        <v>146</v>
      </c>
      <c r="E569" s="41"/>
      <c r="F569" s="227" t="s">
        <v>771</v>
      </c>
      <c r="G569" s="41"/>
      <c r="H569" s="41"/>
      <c r="I569" s="228"/>
      <c r="J569" s="41"/>
      <c r="K569" s="41"/>
      <c r="L569" s="45"/>
      <c r="M569" s="229"/>
      <c r="N569" s="230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146</v>
      </c>
      <c r="AU569" s="18" t="s">
        <v>82</v>
      </c>
    </row>
    <row r="570" s="2" customFormat="1">
      <c r="A570" s="39"/>
      <c r="B570" s="40"/>
      <c r="C570" s="41"/>
      <c r="D570" s="231" t="s">
        <v>147</v>
      </c>
      <c r="E570" s="41"/>
      <c r="F570" s="232" t="s">
        <v>772</v>
      </c>
      <c r="G570" s="41"/>
      <c r="H570" s="41"/>
      <c r="I570" s="228"/>
      <c r="J570" s="41"/>
      <c r="K570" s="41"/>
      <c r="L570" s="45"/>
      <c r="M570" s="229"/>
      <c r="N570" s="230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147</v>
      </c>
      <c r="AU570" s="18" t="s">
        <v>82</v>
      </c>
    </row>
    <row r="571" s="13" customFormat="1">
      <c r="A571" s="13"/>
      <c r="B571" s="233"/>
      <c r="C571" s="234"/>
      <c r="D571" s="226" t="s">
        <v>149</v>
      </c>
      <c r="E571" s="235" t="s">
        <v>19</v>
      </c>
      <c r="F571" s="236" t="s">
        <v>325</v>
      </c>
      <c r="G571" s="234"/>
      <c r="H571" s="235" t="s">
        <v>19</v>
      </c>
      <c r="I571" s="237"/>
      <c r="J571" s="234"/>
      <c r="K571" s="234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149</v>
      </c>
      <c r="AU571" s="242" t="s">
        <v>82</v>
      </c>
      <c r="AV571" s="13" t="s">
        <v>80</v>
      </c>
      <c r="AW571" s="13" t="s">
        <v>33</v>
      </c>
      <c r="AX571" s="13" t="s">
        <v>72</v>
      </c>
      <c r="AY571" s="242" t="s">
        <v>136</v>
      </c>
    </row>
    <row r="572" s="13" customFormat="1">
      <c r="A572" s="13"/>
      <c r="B572" s="233"/>
      <c r="C572" s="234"/>
      <c r="D572" s="226" t="s">
        <v>149</v>
      </c>
      <c r="E572" s="235" t="s">
        <v>19</v>
      </c>
      <c r="F572" s="236" t="s">
        <v>773</v>
      </c>
      <c r="G572" s="234"/>
      <c r="H572" s="235" t="s">
        <v>19</v>
      </c>
      <c r="I572" s="237"/>
      <c r="J572" s="234"/>
      <c r="K572" s="234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149</v>
      </c>
      <c r="AU572" s="242" t="s">
        <v>82</v>
      </c>
      <c r="AV572" s="13" t="s">
        <v>80</v>
      </c>
      <c r="AW572" s="13" t="s">
        <v>33</v>
      </c>
      <c r="AX572" s="13" t="s">
        <v>72</v>
      </c>
      <c r="AY572" s="242" t="s">
        <v>136</v>
      </c>
    </row>
    <row r="573" s="14" customFormat="1">
      <c r="A573" s="14"/>
      <c r="B573" s="243"/>
      <c r="C573" s="244"/>
      <c r="D573" s="226" t="s">
        <v>149</v>
      </c>
      <c r="E573" s="245" t="s">
        <v>19</v>
      </c>
      <c r="F573" s="246" t="s">
        <v>182</v>
      </c>
      <c r="G573" s="244"/>
      <c r="H573" s="247">
        <v>7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149</v>
      </c>
      <c r="AU573" s="253" t="s">
        <v>82</v>
      </c>
      <c r="AV573" s="14" t="s">
        <v>82</v>
      </c>
      <c r="AW573" s="14" t="s">
        <v>33</v>
      </c>
      <c r="AX573" s="14" t="s">
        <v>72</v>
      </c>
      <c r="AY573" s="253" t="s">
        <v>136</v>
      </c>
    </row>
    <row r="574" s="15" customFormat="1">
      <c r="A574" s="15"/>
      <c r="B574" s="254"/>
      <c r="C574" s="255"/>
      <c r="D574" s="226" t="s">
        <v>149</v>
      </c>
      <c r="E574" s="256" t="s">
        <v>19</v>
      </c>
      <c r="F574" s="257" t="s">
        <v>151</v>
      </c>
      <c r="G574" s="255"/>
      <c r="H574" s="258">
        <v>7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4" t="s">
        <v>149</v>
      </c>
      <c r="AU574" s="264" t="s">
        <v>82</v>
      </c>
      <c r="AV574" s="15" t="s">
        <v>152</v>
      </c>
      <c r="AW574" s="15" t="s">
        <v>33</v>
      </c>
      <c r="AX574" s="15" t="s">
        <v>80</v>
      </c>
      <c r="AY574" s="264" t="s">
        <v>136</v>
      </c>
    </row>
    <row r="575" s="2" customFormat="1" ht="16.5" customHeight="1">
      <c r="A575" s="39"/>
      <c r="B575" s="40"/>
      <c r="C575" s="269" t="s">
        <v>774</v>
      </c>
      <c r="D575" s="269" t="s">
        <v>485</v>
      </c>
      <c r="E575" s="270" t="s">
        <v>775</v>
      </c>
      <c r="F575" s="271" t="s">
        <v>776</v>
      </c>
      <c r="G575" s="272" t="s">
        <v>314</v>
      </c>
      <c r="H575" s="273">
        <v>0.0040000000000000001</v>
      </c>
      <c r="I575" s="274"/>
      <c r="J575" s="275">
        <f>ROUND(I575*H575,2)</f>
        <v>0</v>
      </c>
      <c r="K575" s="271" t="s">
        <v>143</v>
      </c>
      <c r="L575" s="276"/>
      <c r="M575" s="277" t="s">
        <v>19</v>
      </c>
      <c r="N575" s="278" t="s">
        <v>43</v>
      </c>
      <c r="O575" s="85"/>
      <c r="P575" s="222">
        <f>O575*H575</f>
        <v>0</v>
      </c>
      <c r="Q575" s="222">
        <v>1</v>
      </c>
      <c r="R575" s="222">
        <f>Q575*H575</f>
        <v>0.0040000000000000001</v>
      </c>
      <c r="S575" s="222">
        <v>0</v>
      </c>
      <c r="T575" s="223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4" t="s">
        <v>459</v>
      </c>
      <c r="AT575" s="224" t="s">
        <v>485</v>
      </c>
      <c r="AU575" s="224" t="s">
        <v>82</v>
      </c>
      <c r="AY575" s="18" t="s">
        <v>136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8" t="s">
        <v>80</v>
      </c>
      <c r="BK575" s="225">
        <f>ROUND(I575*H575,2)</f>
        <v>0</v>
      </c>
      <c r="BL575" s="18" t="s">
        <v>334</v>
      </c>
      <c r="BM575" s="224" t="s">
        <v>777</v>
      </c>
    </row>
    <row r="576" s="2" customFormat="1">
      <c r="A576" s="39"/>
      <c r="B576" s="40"/>
      <c r="C576" s="41"/>
      <c r="D576" s="226" t="s">
        <v>146</v>
      </c>
      <c r="E576" s="41"/>
      <c r="F576" s="227" t="s">
        <v>776</v>
      </c>
      <c r="G576" s="41"/>
      <c r="H576" s="41"/>
      <c r="I576" s="228"/>
      <c r="J576" s="41"/>
      <c r="K576" s="41"/>
      <c r="L576" s="45"/>
      <c r="M576" s="229"/>
      <c r="N576" s="230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146</v>
      </c>
      <c r="AU576" s="18" t="s">
        <v>82</v>
      </c>
    </row>
    <row r="577" s="13" customFormat="1">
      <c r="A577" s="13"/>
      <c r="B577" s="233"/>
      <c r="C577" s="234"/>
      <c r="D577" s="226" t="s">
        <v>149</v>
      </c>
      <c r="E577" s="235" t="s">
        <v>19</v>
      </c>
      <c r="F577" s="236" t="s">
        <v>325</v>
      </c>
      <c r="G577" s="234"/>
      <c r="H577" s="235" t="s">
        <v>19</v>
      </c>
      <c r="I577" s="237"/>
      <c r="J577" s="234"/>
      <c r="K577" s="234"/>
      <c r="L577" s="238"/>
      <c r="M577" s="239"/>
      <c r="N577" s="240"/>
      <c r="O577" s="240"/>
      <c r="P577" s="240"/>
      <c r="Q577" s="240"/>
      <c r="R577" s="240"/>
      <c r="S577" s="240"/>
      <c r="T577" s="24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2" t="s">
        <v>149</v>
      </c>
      <c r="AU577" s="242" t="s">
        <v>82</v>
      </c>
      <c r="AV577" s="13" t="s">
        <v>80</v>
      </c>
      <c r="AW577" s="13" t="s">
        <v>33</v>
      </c>
      <c r="AX577" s="13" t="s">
        <v>72</v>
      </c>
      <c r="AY577" s="242" t="s">
        <v>136</v>
      </c>
    </row>
    <row r="578" s="13" customFormat="1">
      <c r="A578" s="13"/>
      <c r="B578" s="233"/>
      <c r="C578" s="234"/>
      <c r="D578" s="226" t="s">
        <v>149</v>
      </c>
      <c r="E578" s="235" t="s">
        <v>19</v>
      </c>
      <c r="F578" s="236" t="s">
        <v>773</v>
      </c>
      <c r="G578" s="234"/>
      <c r="H578" s="235" t="s">
        <v>19</v>
      </c>
      <c r="I578" s="237"/>
      <c r="J578" s="234"/>
      <c r="K578" s="234"/>
      <c r="L578" s="238"/>
      <c r="M578" s="239"/>
      <c r="N578" s="240"/>
      <c r="O578" s="240"/>
      <c r="P578" s="240"/>
      <c r="Q578" s="240"/>
      <c r="R578" s="240"/>
      <c r="S578" s="240"/>
      <c r="T578" s="24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2" t="s">
        <v>149</v>
      </c>
      <c r="AU578" s="242" t="s">
        <v>82</v>
      </c>
      <c r="AV578" s="13" t="s">
        <v>80</v>
      </c>
      <c r="AW578" s="13" t="s">
        <v>33</v>
      </c>
      <c r="AX578" s="13" t="s">
        <v>72</v>
      </c>
      <c r="AY578" s="242" t="s">
        <v>136</v>
      </c>
    </row>
    <row r="579" s="14" customFormat="1">
      <c r="A579" s="14"/>
      <c r="B579" s="243"/>
      <c r="C579" s="244"/>
      <c r="D579" s="226" t="s">
        <v>149</v>
      </c>
      <c r="E579" s="245" t="s">
        <v>19</v>
      </c>
      <c r="F579" s="246" t="s">
        <v>778</v>
      </c>
      <c r="G579" s="244"/>
      <c r="H579" s="247">
        <v>0.0040000000000000001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149</v>
      </c>
      <c r="AU579" s="253" t="s">
        <v>82</v>
      </c>
      <c r="AV579" s="14" t="s">
        <v>82</v>
      </c>
      <c r="AW579" s="14" t="s">
        <v>33</v>
      </c>
      <c r="AX579" s="14" t="s">
        <v>72</v>
      </c>
      <c r="AY579" s="253" t="s">
        <v>136</v>
      </c>
    </row>
    <row r="580" s="15" customFormat="1">
      <c r="A580" s="15"/>
      <c r="B580" s="254"/>
      <c r="C580" s="255"/>
      <c r="D580" s="226" t="s">
        <v>149</v>
      </c>
      <c r="E580" s="256" t="s">
        <v>19</v>
      </c>
      <c r="F580" s="257" t="s">
        <v>151</v>
      </c>
      <c r="G580" s="255"/>
      <c r="H580" s="258">
        <v>0.0040000000000000001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4" t="s">
        <v>149</v>
      </c>
      <c r="AU580" s="264" t="s">
        <v>82</v>
      </c>
      <c r="AV580" s="15" t="s">
        <v>152</v>
      </c>
      <c r="AW580" s="15" t="s">
        <v>33</v>
      </c>
      <c r="AX580" s="15" t="s">
        <v>80</v>
      </c>
      <c r="AY580" s="264" t="s">
        <v>136</v>
      </c>
    </row>
    <row r="581" s="2" customFormat="1" ht="16.5" customHeight="1">
      <c r="A581" s="39"/>
      <c r="B581" s="40"/>
      <c r="C581" s="213" t="s">
        <v>779</v>
      </c>
      <c r="D581" s="213" t="s">
        <v>139</v>
      </c>
      <c r="E581" s="214" t="s">
        <v>780</v>
      </c>
      <c r="F581" s="215" t="s">
        <v>781</v>
      </c>
      <c r="G581" s="216" t="s">
        <v>243</v>
      </c>
      <c r="H581" s="217">
        <v>7</v>
      </c>
      <c r="I581" s="218"/>
      <c r="J581" s="219">
        <f>ROUND(I581*H581,2)</f>
        <v>0</v>
      </c>
      <c r="K581" s="215" t="s">
        <v>143</v>
      </c>
      <c r="L581" s="45"/>
      <c r="M581" s="220" t="s">
        <v>19</v>
      </c>
      <c r="N581" s="221" t="s">
        <v>43</v>
      </c>
      <c r="O581" s="85"/>
      <c r="P581" s="222">
        <f>O581*H581</f>
        <v>0</v>
      </c>
      <c r="Q581" s="222">
        <v>0</v>
      </c>
      <c r="R581" s="222">
        <f>Q581*H581</f>
        <v>0</v>
      </c>
      <c r="S581" s="222">
        <v>0.0044999999999999997</v>
      </c>
      <c r="T581" s="223">
        <f>S581*H581</f>
        <v>0.0315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4" t="s">
        <v>334</v>
      </c>
      <c r="AT581" s="224" t="s">
        <v>139</v>
      </c>
      <c r="AU581" s="224" t="s">
        <v>82</v>
      </c>
      <c r="AY581" s="18" t="s">
        <v>136</v>
      </c>
      <c r="BE581" s="225">
        <f>IF(N581="základní",J581,0)</f>
        <v>0</v>
      </c>
      <c r="BF581" s="225">
        <f>IF(N581="snížená",J581,0)</f>
        <v>0</v>
      </c>
      <c r="BG581" s="225">
        <f>IF(N581="zákl. přenesená",J581,0)</f>
        <v>0</v>
      </c>
      <c r="BH581" s="225">
        <f>IF(N581="sníž. přenesená",J581,0)</f>
        <v>0</v>
      </c>
      <c r="BI581" s="225">
        <f>IF(N581="nulová",J581,0)</f>
        <v>0</v>
      </c>
      <c r="BJ581" s="18" t="s">
        <v>80</v>
      </c>
      <c r="BK581" s="225">
        <f>ROUND(I581*H581,2)</f>
        <v>0</v>
      </c>
      <c r="BL581" s="18" t="s">
        <v>334</v>
      </c>
      <c r="BM581" s="224" t="s">
        <v>782</v>
      </c>
    </row>
    <row r="582" s="2" customFormat="1">
      <c r="A582" s="39"/>
      <c r="B582" s="40"/>
      <c r="C582" s="41"/>
      <c r="D582" s="226" t="s">
        <v>146</v>
      </c>
      <c r="E582" s="41"/>
      <c r="F582" s="227" t="s">
        <v>783</v>
      </c>
      <c r="G582" s="41"/>
      <c r="H582" s="41"/>
      <c r="I582" s="228"/>
      <c r="J582" s="41"/>
      <c r="K582" s="41"/>
      <c r="L582" s="45"/>
      <c r="M582" s="229"/>
      <c r="N582" s="230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146</v>
      </c>
      <c r="AU582" s="18" t="s">
        <v>82</v>
      </c>
    </row>
    <row r="583" s="2" customFormat="1">
      <c r="A583" s="39"/>
      <c r="B583" s="40"/>
      <c r="C583" s="41"/>
      <c r="D583" s="231" t="s">
        <v>147</v>
      </c>
      <c r="E583" s="41"/>
      <c r="F583" s="232" t="s">
        <v>784</v>
      </c>
      <c r="G583" s="41"/>
      <c r="H583" s="41"/>
      <c r="I583" s="228"/>
      <c r="J583" s="41"/>
      <c r="K583" s="41"/>
      <c r="L583" s="45"/>
      <c r="M583" s="229"/>
      <c r="N583" s="230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147</v>
      </c>
      <c r="AU583" s="18" t="s">
        <v>82</v>
      </c>
    </row>
    <row r="584" s="13" customFormat="1">
      <c r="A584" s="13"/>
      <c r="B584" s="233"/>
      <c r="C584" s="234"/>
      <c r="D584" s="226" t="s">
        <v>149</v>
      </c>
      <c r="E584" s="235" t="s">
        <v>19</v>
      </c>
      <c r="F584" s="236" t="s">
        <v>239</v>
      </c>
      <c r="G584" s="234"/>
      <c r="H584" s="235" t="s">
        <v>19</v>
      </c>
      <c r="I584" s="237"/>
      <c r="J584" s="234"/>
      <c r="K584" s="234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149</v>
      </c>
      <c r="AU584" s="242" t="s">
        <v>82</v>
      </c>
      <c r="AV584" s="13" t="s">
        <v>80</v>
      </c>
      <c r="AW584" s="13" t="s">
        <v>33</v>
      </c>
      <c r="AX584" s="13" t="s">
        <v>72</v>
      </c>
      <c r="AY584" s="242" t="s">
        <v>136</v>
      </c>
    </row>
    <row r="585" s="14" customFormat="1">
      <c r="A585" s="14"/>
      <c r="B585" s="243"/>
      <c r="C585" s="244"/>
      <c r="D585" s="226" t="s">
        <v>149</v>
      </c>
      <c r="E585" s="245" t="s">
        <v>19</v>
      </c>
      <c r="F585" s="246" t="s">
        <v>182</v>
      </c>
      <c r="G585" s="244"/>
      <c r="H585" s="247">
        <v>7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3" t="s">
        <v>149</v>
      </c>
      <c r="AU585" s="253" t="s">
        <v>82</v>
      </c>
      <c r="AV585" s="14" t="s">
        <v>82</v>
      </c>
      <c r="AW585" s="14" t="s">
        <v>33</v>
      </c>
      <c r="AX585" s="14" t="s">
        <v>72</v>
      </c>
      <c r="AY585" s="253" t="s">
        <v>136</v>
      </c>
    </row>
    <row r="586" s="15" customFormat="1">
      <c r="A586" s="15"/>
      <c r="B586" s="254"/>
      <c r="C586" s="255"/>
      <c r="D586" s="226" t="s">
        <v>149</v>
      </c>
      <c r="E586" s="256" t="s">
        <v>19</v>
      </c>
      <c r="F586" s="257" t="s">
        <v>151</v>
      </c>
      <c r="G586" s="255"/>
      <c r="H586" s="258">
        <v>7</v>
      </c>
      <c r="I586" s="259"/>
      <c r="J586" s="255"/>
      <c r="K586" s="255"/>
      <c r="L586" s="260"/>
      <c r="M586" s="261"/>
      <c r="N586" s="262"/>
      <c r="O586" s="262"/>
      <c r="P586" s="262"/>
      <c r="Q586" s="262"/>
      <c r="R586" s="262"/>
      <c r="S586" s="262"/>
      <c r="T586" s="263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4" t="s">
        <v>149</v>
      </c>
      <c r="AU586" s="264" t="s">
        <v>82</v>
      </c>
      <c r="AV586" s="15" t="s">
        <v>152</v>
      </c>
      <c r="AW586" s="15" t="s">
        <v>33</v>
      </c>
      <c r="AX586" s="15" t="s">
        <v>80</v>
      </c>
      <c r="AY586" s="264" t="s">
        <v>136</v>
      </c>
    </row>
    <row r="587" s="2" customFormat="1" ht="16.5" customHeight="1">
      <c r="A587" s="39"/>
      <c r="B587" s="40"/>
      <c r="C587" s="213" t="s">
        <v>785</v>
      </c>
      <c r="D587" s="213" t="s">
        <v>139</v>
      </c>
      <c r="E587" s="214" t="s">
        <v>786</v>
      </c>
      <c r="F587" s="215" t="s">
        <v>787</v>
      </c>
      <c r="G587" s="216" t="s">
        <v>243</v>
      </c>
      <c r="H587" s="217">
        <v>7</v>
      </c>
      <c r="I587" s="218"/>
      <c r="J587" s="219">
        <f>ROUND(I587*H587,2)</f>
        <v>0</v>
      </c>
      <c r="K587" s="215" t="s">
        <v>143</v>
      </c>
      <c r="L587" s="45"/>
      <c r="M587" s="220" t="s">
        <v>19</v>
      </c>
      <c r="N587" s="221" t="s">
        <v>43</v>
      </c>
      <c r="O587" s="85"/>
      <c r="P587" s="222">
        <f>O587*H587</f>
        <v>0</v>
      </c>
      <c r="Q587" s="222">
        <v>0.00040000000000000002</v>
      </c>
      <c r="R587" s="222">
        <f>Q587*H587</f>
        <v>0.0028</v>
      </c>
      <c r="S587" s="222">
        <v>0</v>
      </c>
      <c r="T587" s="223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4" t="s">
        <v>334</v>
      </c>
      <c r="AT587" s="224" t="s">
        <v>139</v>
      </c>
      <c r="AU587" s="224" t="s">
        <v>82</v>
      </c>
      <c r="AY587" s="18" t="s">
        <v>136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18" t="s">
        <v>80</v>
      </c>
      <c r="BK587" s="225">
        <f>ROUND(I587*H587,2)</f>
        <v>0</v>
      </c>
      <c r="BL587" s="18" t="s">
        <v>334</v>
      </c>
      <c r="BM587" s="224" t="s">
        <v>788</v>
      </c>
    </row>
    <row r="588" s="2" customFormat="1">
      <c r="A588" s="39"/>
      <c r="B588" s="40"/>
      <c r="C588" s="41"/>
      <c r="D588" s="226" t="s">
        <v>146</v>
      </c>
      <c r="E588" s="41"/>
      <c r="F588" s="227" t="s">
        <v>789</v>
      </c>
      <c r="G588" s="41"/>
      <c r="H588" s="41"/>
      <c r="I588" s="228"/>
      <c r="J588" s="41"/>
      <c r="K588" s="41"/>
      <c r="L588" s="45"/>
      <c r="M588" s="229"/>
      <c r="N588" s="230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146</v>
      </c>
      <c r="AU588" s="18" t="s">
        <v>82</v>
      </c>
    </row>
    <row r="589" s="2" customFormat="1">
      <c r="A589" s="39"/>
      <c r="B589" s="40"/>
      <c r="C589" s="41"/>
      <c r="D589" s="231" t="s">
        <v>147</v>
      </c>
      <c r="E589" s="41"/>
      <c r="F589" s="232" t="s">
        <v>790</v>
      </c>
      <c r="G589" s="41"/>
      <c r="H589" s="41"/>
      <c r="I589" s="228"/>
      <c r="J589" s="41"/>
      <c r="K589" s="41"/>
      <c r="L589" s="45"/>
      <c r="M589" s="229"/>
      <c r="N589" s="230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147</v>
      </c>
      <c r="AU589" s="18" t="s">
        <v>82</v>
      </c>
    </row>
    <row r="590" s="13" customFormat="1">
      <c r="A590" s="13"/>
      <c r="B590" s="233"/>
      <c r="C590" s="234"/>
      <c r="D590" s="226" t="s">
        <v>149</v>
      </c>
      <c r="E590" s="235" t="s">
        <v>19</v>
      </c>
      <c r="F590" s="236" t="s">
        <v>325</v>
      </c>
      <c r="G590" s="234"/>
      <c r="H590" s="235" t="s">
        <v>19</v>
      </c>
      <c r="I590" s="237"/>
      <c r="J590" s="234"/>
      <c r="K590" s="234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149</v>
      </c>
      <c r="AU590" s="242" t="s">
        <v>82</v>
      </c>
      <c r="AV590" s="13" t="s">
        <v>80</v>
      </c>
      <c r="AW590" s="13" t="s">
        <v>33</v>
      </c>
      <c r="AX590" s="13" t="s">
        <v>72</v>
      </c>
      <c r="AY590" s="242" t="s">
        <v>136</v>
      </c>
    </row>
    <row r="591" s="13" customFormat="1">
      <c r="A591" s="13"/>
      <c r="B591" s="233"/>
      <c r="C591" s="234"/>
      <c r="D591" s="226" t="s">
        <v>149</v>
      </c>
      <c r="E591" s="235" t="s">
        <v>19</v>
      </c>
      <c r="F591" s="236" t="s">
        <v>773</v>
      </c>
      <c r="G591" s="234"/>
      <c r="H591" s="235" t="s">
        <v>19</v>
      </c>
      <c r="I591" s="237"/>
      <c r="J591" s="234"/>
      <c r="K591" s="234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149</v>
      </c>
      <c r="AU591" s="242" t="s">
        <v>82</v>
      </c>
      <c r="AV591" s="13" t="s">
        <v>80</v>
      </c>
      <c r="AW591" s="13" t="s">
        <v>33</v>
      </c>
      <c r="AX591" s="13" t="s">
        <v>72</v>
      </c>
      <c r="AY591" s="242" t="s">
        <v>136</v>
      </c>
    </row>
    <row r="592" s="14" customFormat="1">
      <c r="A592" s="14"/>
      <c r="B592" s="243"/>
      <c r="C592" s="244"/>
      <c r="D592" s="226" t="s">
        <v>149</v>
      </c>
      <c r="E592" s="245" t="s">
        <v>19</v>
      </c>
      <c r="F592" s="246" t="s">
        <v>182</v>
      </c>
      <c r="G592" s="244"/>
      <c r="H592" s="247">
        <v>7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149</v>
      </c>
      <c r="AU592" s="253" t="s">
        <v>82</v>
      </c>
      <c r="AV592" s="14" t="s">
        <v>82</v>
      </c>
      <c r="AW592" s="14" t="s">
        <v>33</v>
      </c>
      <c r="AX592" s="14" t="s">
        <v>72</v>
      </c>
      <c r="AY592" s="253" t="s">
        <v>136</v>
      </c>
    </row>
    <row r="593" s="15" customFormat="1">
      <c r="A593" s="15"/>
      <c r="B593" s="254"/>
      <c r="C593" s="255"/>
      <c r="D593" s="226" t="s">
        <v>149</v>
      </c>
      <c r="E593" s="256" t="s">
        <v>19</v>
      </c>
      <c r="F593" s="257" t="s">
        <v>151</v>
      </c>
      <c r="G593" s="255"/>
      <c r="H593" s="258">
        <v>7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149</v>
      </c>
      <c r="AU593" s="264" t="s">
        <v>82</v>
      </c>
      <c r="AV593" s="15" t="s">
        <v>152</v>
      </c>
      <c r="AW593" s="15" t="s">
        <v>33</v>
      </c>
      <c r="AX593" s="15" t="s">
        <v>80</v>
      </c>
      <c r="AY593" s="264" t="s">
        <v>136</v>
      </c>
    </row>
    <row r="594" s="2" customFormat="1" ht="24.15" customHeight="1">
      <c r="A594" s="39"/>
      <c r="B594" s="40"/>
      <c r="C594" s="269" t="s">
        <v>791</v>
      </c>
      <c r="D594" s="269" t="s">
        <v>485</v>
      </c>
      <c r="E594" s="270" t="s">
        <v>792</v>
      </c>
      <c r="F594" s="271" t="s">
        <v>793</v>
      </c>
      <c r="G594" s="272" t="s">
        <v>243</v>
      </c>
      <c r="H594" s="273">
        <v>8.4000000000000004</v>
      </c>
      <c r="I594" s="274"/>
      <c r="J594" s="275">
        <f>ROUND(I594*H594,2)</f>
        <v>0</v>
      </c>
      <c r="K594" s="271" t="s">
        <v>143</v>
      </c>
      <c r="L594" s="276"/>
      <c r="M594" s="277" t="s">
        <v>19</v>
      </c>
      <c r="N594" s="278" t="s">
        <v>43</v>
      </c>
      <c r="O594" s="85"/>
      <c r="P594" s="222">
        <f>O594*H594</f>
        <v>0</v>
      </c>
      <c r="Q594" s="222">
        <v>0.0054000000000000003</v>
      </c>
      <c r="R594" s="222">
        <f>Q594*H594</f>
        <v>0.045360000000000004</v>
      </c>
      <c r="S594" s="222">
        <v>0</v>
      </c>
      <c r="T594" s="22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4" t="s">
        <v>459</v>
      </c>
      <c r="AT594" s="224" t="s">
        <v>485</v>
      </c>
      <c r="AU594" s="224" t="s">
        <v>82</v>
      </c>
      <c r="AY594" s="18" t="s">
        <v>136</v>
      </c>
      <c r="BE594" s="225">
        <f>IF(N594="základní",J594,0)</f>
        <v>0</v>
      </c>
      <c r="BF594" s="225">
        <f>IF(N594="snížená",J594,0)</f>
        <v>0</v>
      </c>
      <c r="BG594" s="225">
        <f>IF(N594="zákl. přenesená",J594,0)</f>
        <v>0</v>
      </c>
      <c r="BH594" s="225">
        <f>IF(N594="sníž. přenesená",J594,0)</f>
        <v>0</v>
      </c>
      <c r="BI594" s="225">
        <f>IF(N594="nulová",J594,0)</f>
        <v>0</v>
      </c>
      <c r="BJ594" s="18" t="s">
        <v>80</v>
      </c>
      <c r="BK594" s="225">
        <f>ROUND(I594*H594,2)</f>
        <v>0</v>
      </c>
      <c r="BL594" s="18" t="s">
        <v>334</v>
      </c>
      <c r="BM594" s="224" t="s">
        <v>794</v>
      </c>
    </row>
    <row r="595" s="2" customFormat="1">
      <c r="A595" s="39"/>
      <c r="B595" s="40"/>
      <c r="C595" s="41"/>
      <c r="D595" s="226" t="s">
        <v>146</v>
      </c>
      <c r="E595" s="41"/>
      <c r="F595" s="227" t="s">
        <v>793</v>
      </c>
      <c r="G595" s="41"/>
      <c r="H595" s="41"/>
      <c r="I595" s="228"/>
      <c r="J595" s="41"/>
      <c r="K595" s="41"/>
      <c r="L595" s="45"/>
      <c r="M595" s="229"/>
      <c r="N595" s="230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146</v>
      </c>
      <c r="AU595" s="18" t="s">
        <v>82</v>
      </c>
    </row>
    <row r="596" s="13" customFormat="1">
      <c r="A596" s="13"/>
      <c r="B596" s="233"/>
      <c r="C596" s="234"/>
      <c r="D596" s="226" t="s">
        <v>149</v>
      </c>
      <c r="E596" s="235" t="s">
        <v>19</v>
      </c>
      <c r="F596" s="236" t="s">
        <v>325</v>
      </c>
      <c r="G596" s="234"/>
      <c r="H596" s="235" t="s">
        <v>19</v>
      </c>
      <c r="I596" s="237"/>
      <c r="J596" s="234"/>
      <c r="K596" s="234"/>
      <c r="L596" s="238"/>
      <c r="M596" s="239"/>
      <c r="N596" s="240"/>
      <c r="O596" s="240"/>
      <c r="P596" s="240"/>
      <c r="Q596" s="240"/>
      <c r="R596" s="240"/>
      <c r="S596" s="240"/>
      <c r="T596" s="24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2" t="s">
        <v>149</v>
      </c>
      <c r="AU596" s="242" t="s">
        <v>82</v>
      </c>
      <c r="AV596" s="13" t="s">
        <v>80</v>
      </c>
      <c r="AW596" s="13" t="s">
        <v>33</v>
      </c>
      <c r="AX596" s="13" t="s">
        <v>72</v>
      </c>
      <c r="AY596" s="242" t="s">
        <v>136</v>
      </c>
    </row>
    <row r="597" s="13" customFormat="1">
      <c r="A597" s="13"/>
      <c r="B597" s="233"/>
      <c r="C597" s="234"/>
      <c r="D597" s="226" t="s">
        <v>149</v>
      </c>
      <c r="E597" s="235" t="s">
        <v>19</v>
      </c>
      <c r="F597" s="236" t="s">
        <v>773</v>
      </c>
      <c r="G597" s="234"/>
      <c r="H597" s="235" t="s">
        <v>19</v>
      </c>
      <c r="I597" s="237"/>
      <c r="J597" s="234"/>
      <c r="K597" s="234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149</v>
      </c>
      <c r="AU597" s="242" t="s">
        <v>82</v>
      </c>
      <c r="AV597" s="13" t="s">
        <v>80</v>
      </c>
      <c r="AW597" s="13" t="s">
        <v>33</v>
      </c>
      <c r="AX597" s="13" t="s">
        <v>72</v>
      </c>
      <c r="AY597" s="242" t="s">
        <v>136</v>
      </c>
    </row>
    <row r="598" s="14" customFormat="1">
      <c r="A598" s="14"/>
      <c r="B598" s="243"/>
      <c r="C598" s="244"/>
      <c r="D598" s="226" t="s">
        <v>149</v>
      </c>
      <c r="E598" s="245" t="s">
        <v>19</v>
      </c>
      <c r="F598" s="246" t="s">
        <v>795</v>
      </c>
      <c r="G598" s="244"/>
      <c r="H598" s="247">
        <v>8.4000000000000004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149</v>
      </c>
      <c r="AU598" s="253" t="s">
        <v>82</v>
      </c>
      <c r="AV598" s="14" t="s">
        <v>82</v>
      </c>
      <c r="AW598" s="14" t="s">
        <v>33</v>
      </c>
      <c r="AX598" s="14" t="s">
        <v>72</v>
      </c>
      <c r="AY598" s="253" t="s">
        <v>136</v>
      </c>
    </row>
    <row r="599" s="15" customFormat="1">
      <c r="A599" s="15"/>
      <c r="B599" s="254"/>
      <c r="C599" s="255"/>
      <c r="D599" s="226" t="s">
        <v>149</v>
      </c>
      <c r="E599" s="256" t="s">
        <v>19</v>
      </c>
      <c r="F599" s="257" t="s">
        <v>151</v>
      </c>
      <c r="G599" s="255"/>
      <c r="H599" s="258">
        <v>8.4000000000000004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4" t="s">
        <v>149</v>
      </c>
      <c r="AU599" s="264" t="s">
        <v>82</v>
      </c>
      <c r="AV599" s="15" t="s">
        <v>152</v>
      </c>
      <c r="AW599" s="15" t="s">
        <v>33</v>
      </c>
      <c r="AX599" s="15" t="s">
        <v>80</v>
      </c>
      <c r="AY599" s="264" t="s">
        <v>136</v>
      </c>
    </row>
    <row r="600" s="2" customFormat="1" ht="16.5" customHeight="1">
      <c r="A600" s="39"/>
      <c r="B600" s="40"/>
      <c r="C600" s="213" t="s">
        <v>796</v>
      </c>
      <c r="D600" s="213" t="s">
        <v>139</v>
      </c>
      <c r="E600" s="214" t="s">
        <v>797</v>
      </c>
      <c r="F600" s="215" t="s">
        <v>798</v>
      </c>
      <c r="G600" s="216" t="s">
        <v>243</v>
      </c>
      <c r="H600" s="217">
        <v>2.0129999999999999</v>
      </c>
      <c r="I600" s="218"/>
      <c r="J600" s="219">
        <f>ROUND(I600*H600,2)</f>
        <v>0</v>
      </c>
      <c r="K600" s="215" t="s">
        <v>143</v>
      </c>
      <c r="L600" s="45"/>
      <c r="M600" s="220" t="s">
        <v>19</v>
      </c>
      <c r="N600" s="221" t="s">
        <v>43</v>
      </c>
      <c r="O600" s="85"/>
      <c r="P600" s="222">
        <f>O600*H600</f>
        <v>0</v>
      </c>
      <c r="Q600" s="222">
        <v>0.00075000000000000002</v>
      </c>
      <c r="R600" s="222">
        <f>Q600*H600</f>
        <v>0.00150975</v>
      </c>
      <c r="S600" s="222">
        <v>0</v>
      </c>
      <c r="T600" s="223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4" t="s">
        <v>334</v>
      </c>
      <c r="AT600" s="224" t="s">
        <v>139</v>
      </c>
      <c r="AU600" s="224" t="s">
        <v>82</v>
      </c>
      <c r="AY600" s="18" t="s">
        <v>136</v>
      </c>
      <c r="BE600" s="225">
        <f>IF(N600="základní",J600,0)</f>
        <v>0</v>
      </c>
      <c r="BF600" s="225">
        <f>IF(N600="snížená",J600,0)</f>
        <v>0</v>
      </c>
      <c r="BG600" s="225">
        <f>IF(N600="zákl. přenesená",J600,0)</f>
        <v>0</v>
      </c>
      <c r="BH600" s="225">
        <f>IF(N600="sníž. přenesená",J600,0)</f>
        <v>0</v>
      </c>
      <c r="BI600" s="225">
        <f>IF(N600="nulová",J600,0)</f>
        <v>0</v>
      </c>
      <c r="BJ600" s="18" t="s">
        <v>80</v>
      </c>
      <c r="BK600" s="225">
        <f>ROUND(I600*H600,2)</f>
        <v>0</v>
      </c>
      <c r="BL600" s="18" t="s">
        <v>334</v>
      </c>
      <c r="BM600" s="224" t="s">
        <v>799</v>
      </c>
    </row>
    <row r="601" s="2" customFormat="1">
      <c r="A601" s="39"/>
      <c r="B601" s="40"/>
      <c r="C601" s="41"/>
      <c r="D601" s="226" t="s">
        <v>146</v>
      </c>
      <c r="E601" s="41"/>
      <c r="F601" s="227" t="s">
        <v>800</v>
      </c>
      <c r="G601" s="41"/>
      <c r="H601" s="41"/>
      <c r="I601" s="228"/>
      <c r="J601" s="41"/>
      <c r="K601" s="41"/>
      <c r="L601" s="45"/>
      <c r="M601" s="229"/>
      <c r="N601" s="230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146</v>
      </c>
      <c r="AU601" s="18" t="s">
        <v>82</v>
      </c>
    </row>
    <row r="602" s="2" customFormat="1">
      <c r="A602" s="39"/>
      <c r="B602" s="40"/>
      <c r="C602" s="41"/>
      <c r="D602" s="231" t="s">
        <v>147</v>
      </c>
      <c r="E602" s="41"/>
      <c r="F602" s="232" t="s">
        <v>801</v>
      </c>
      <c r="G602" s="41"/>
      <c r="H602" s="41"/>
      <c r="I602" s="228"/>
      <c r="J602" s="41"/>
      <c r="K602" s="41"/>
      <c r="L602" s="45"/>
      <c r="M602" s="229"/>
      <c r="N602" s="230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147</v>
      </c>
      <c r="AU602" s="18" t="s">
        <v>82</v>
      </c>
    </row>
    <row r="603" s="13" customFormat="1">
      <c r="A603" s="13"/>
      <c r="B603" s="233"/>
      <c r="C603" s="234"/>
      <c r="D603" s="226" t="s">
        <v>149</v>
      </c>
      <c r="E603" s="235" t="s">
        <v>19</v>
      </c>
      <c r="F603" s="236" t="s">
        <v>325</v>
      </c>
      <c r="G603" s="234"/>
      <c r="H603" s="235" t="s">
        <v>19</v>
      </c>
      <c r="I603" s="237"/>
      <c r="J603" s="234"/>
      <c r="K603" s="234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149</v>
      </c>
      <c r="AU603" s="242" t="s">
        <v>82</v>
      </c>
      <c r="AV603" s="13" t="s">
        <v>80</v>
      </c>
      <c r="AW603" s="13" t="s">
        <v>33</v>
      </c>
      <c r="AX603" s="13" t="s">
        <v>72</v>
      </c>
      <c r="AY603" s="242" t="s">
        <v>136</v>
      </c>
    </row>
    <row r="604" s="13" customFormat="1">
      <c r="A604" s="13"/>
      <c r="B604" s="233"/>
      <c r="C604" s="234"/>
      <c r="D604" s="226" t="s">
        <v>149</v>
      </c>
      <c r="E604" s="235" t="s">
        <v>19</v>
      </c>
      <c r="F604" s="236" t="s">
        <v>773</v>
      </c>
      <c r="G604" s="234"/>
      <c r="H604" s="235" t="s">
        <v>19</v>
      </c>
      <c r="I604" s="237"/>
      <c r="J604" s="234"/>
      <c r="K604" s="234"/>
      <c r="L604" s="238"/>
      <c r="M604" s="239"/>
      <c r="N604" s="240"/>
      <c r="O604" s="240"/>
      <c r="P604" s="240"/>
      <c r="Q604" s="240"/>
      <c r="R604" s="240"/>
      <c r="S604" s="240"/>
      <c r="T604" s="24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2" t="s">
        <v>149</v>
      </c>
      <c r="AU604" s="242" t="s">
        <v>82</v>
      </c>
      <c r="AV604" s="13" t="s">
        <v>80</v>
      </c>
      <c r="AW604" s="13" t="s">
        <v>33</v>
      </c>
      <c r="AX604" s="13" t="s">
        <v>72</v>
      </c>
      <c r="AY604" s="242" t="s">
        <v>136</v>
      </c>
    </row>
    <row r="605" s="14" customFormat="1">
      <c r="A605" s="14"/>
      <c r="B605" s="243"/>
      <c r="C605" s="244"/>
      <c r="D605" s="226" t="s">
        <v>149</v>
      </c>
      <c r="E605" s="245" t="s">
        <v>19</v>
      </c>
      <c r="F605" s="246" t="s">
        <v>802</v>
      </c>
      <c r="G605" s="244"/>
      <c r="H605" s="247">
        <v>2.0129999999999999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149</v>
      </c>
      <c r="AU605" s="253" t="s">
        <v>82</v>
      </c>
      <c r="AV605" s="14" t="s">
        <v>82</v>
      </c>
      <c r="AW605" s="14" t="s">
        <v>33</v>
      </c>
      <c r="AX605" s="14" t="s">
        <v>72</v>
      </c>
      <c r="AY605" s="253" t="s">
        <v>136</v>
      </c>
    </row>
    <row r="606" s="15" customFormat="1">
      <c r="A606" s="15"/>
      <c r="B606" s="254"/>
      <c r="C606" s="255"/>
      <c r="D606" s="226" t="s">
        <v>149</v>
      </c>
      <c r="E606" s="256" t="s">
        <v>19</v>
      </c>
      <c r="F606" s="257" t="s">
        <v>151</v>
      </c>
      <c r="G606" s="255"/>
      <c r="H606" s="258">
        <v>2.0129999999999999</v>
      </c>
      <c r="I606" s="259"/>
      <c r="J606" s="255"/>
      <c r="K606" s="255"/>
      <c r="L606" s="260"/>
      <c r="M606" s="261"/>
      <c r="N606" s="262"/>
      <c r="O606" s="262"/>
      <c r="P606" s="262"/>
      <c r="Q606" s="262"/>
      <c r="R606" s="262"/>
      <c r="S606" s="262"/>
      <c r="T606" s="263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4" t="s">
        <v>149</v>
      </c>
      <c r="AU606" s="264" t="s">
        <v>82</v>
      </c>
      <c r="AV606" s="15" t="s">
        <v>152</v>
      </c>
      <c r="AW606" s="15" t="s">
        <v>33</v>
      </c>
      <c r="AX606" s="15" t="s">
        <v>80</v>
      </c>
      <c r="AY606" s="264" t="s">
        <v>136</v>
      </c>
    </row>
    <row r="607" s="2" customFormat="1" ht="16.5" customHeight="1">
      <c r="A607" s="39"/>
      <c r="B607" s="40"/>
      <c r="C607" s="213" t="s">
        <v>803</v>
      </c>
      <c r="D607" s="213" t="s">
        <v>139</v>
      </c>
      <c r="E607" s="214" t="s">
        <v>804</v>
      </c>
      <c r="F607" s="215" t="s">
        <v>805</v>
      </c>
      <c r="G607" s="216" t="s">
        <v>243</v>
      </c>
      <c r="H607" s="217">
        <v>8.4000000000000004</v>
      </c>
      <c r="I607" s="218"/>
      <c r="J607" s="219">
        <f>ROUND(I607*H607,2)</f>
        <v>0</v>
      </c>
      <c r="K607" s="215" t="s">
        <v>143</v>
      </c>
      <c r="L607" s="45"/>
      <c r="M607" s="220" t="s">
        <v>19</v>
      </c>
      <c r="N607" s="221" t="s">
        <v>43</v>
      </c>
      <c r="O607" s="85"/>
      <c r="P607" s="222">
        <f>O607*H607</f>
        <v>0</v>
      </c>
      <c r="Q607" s="222">
        <v>0.00080000000000000004</v>
      </c>
      <c r="R607" s="222">
        <f>Q607*H607</f>
        <v>0.0067200000000000003</v>
      </c>
      <c r="S607" s="222">
        <v>0</v>
      </c>
      <c r="T607" s="223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4" t="s">
        <v>334</v>
      </c>
      <c r="AT607" s="224" t="s">
        <v>139</v>
      </c>
      <c r="AU607" s="224" t="s">
        <v>82</v>
      </c>
      <c r="AY607" s="18" t="s">
        <v>136</v>
      </c>
      <c r="BE607" s="225">
        <f>IF(N607="základní",J607,0)</f>
        <v>0</v>
      </c>
      <c r="BF607" s="225">
        <f>IF(N607="snížená",J607,0)</f>
        <v>0</v>
      </c>
      <c r="BG607" s="225">
        <f>IF(N607="zákl. přenesená",J607,0)</f>
        <v>0</v>
      </c>
      <c r="BH607" s="225">
        <f>IF(N607="sníž. přenesená",J607,0)</f>
        <v>0</v>
      </c>
      <c r="BI607" s="225">
        <f>IF(N607="nulová",J607,0)</f>
        <v>0</v>
      </c>
      <c r="BJ607" s="18" t="s">
        <v>80</v>
      </c>
      <c r="BK607" s="225">
        <f>ROUND(I607*H607,2)</f>
        <v>0</v>
      </c>
      <c r="BL607" s="18" t="s">
        <v>334</v>
      </c>
      <c r="BM607" s="224" t="s">
        <v>806</v>
      </c>
    </row>
    <row r="608" s="2" customFormat="1">
      <c r="A608" s="39"/>
      <c r="B608" s="40"/>
      <c r="C608" s="41"/>
      <c r="D608" s="226" t="s">
        <v>146</v>
      </c>
      <c r="E608" s="41"/>
      <c r="F608" s="227" t="s">
        <v>807</v>
      </c>
      <c r="G608" s="41"/>
      <c r="H608" s="41"/>
      <c r="I608" s="228"/>
      <c r="J608" s="41"/>
      <c r="K608" s="41"/>
      <c r="L608" s="45"/>
      <c r="M608" s="229"/>
      <c r="N608" s="230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146</v>
      </c>
      <c r="AU608" s="18" t="s">
        <v>82</v>
      </c>
    </row>
    <row r="609" s="2" customFormat="1">
      <c r="A609" s="39"/>
      <c r="B609" s="40"/>
      <c r="C609" s="41"/>
      <c r="D609" s="231" t="s">
        <v>147</v>
      </c>
      <c r="E609" s="41"/>
      <c r="F609" s="232" t="s">
        <v>808</v>
      </c>
      <c r="G609" s="41"/>
      <c r="H609" s="41"/>
      <c r="I609" s="228"/>
      <c r="J609" s="41"/>
      <c r="K609" s="41"/>
      <c r="L609" s="45"/>
      <c r="M609" s="229"/>
      <c r="N609" s="230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147</v>
      </c>
      <c r="AU609" s="18" t="s">
        <v>82</v>
      </c>
    </row>
    <row r="610" s="13" customFormat="1">
      <c r="A610" s="13"/>
      <c r="B610" s="233"/>
      <c r="C610" s="234"/>
      <c r="D610" s="226" t="s">
        <v>149</v>
      </c>
      <c r="E610" s="235" t="s">
        <v>19</v>
      </c>
      <c r="F610" s="236" t="s">
        <v>325</v>
      </c>
      <c r="G610" s="234"/>
      <c r="H610" s="235" t="s">
        <v>19</v>
      </c>
      <c r="I610" s="237"/>
      <c r="J610" s="234"/>
      <c r="K610" s="234"/>
      <c r="L610" s="238"/>
      <c r="M610" s="239"/>
      <c r="N610" s="240"/>
      <c r="O610" s="240"/>
      <c r="P610" s="240"/>
      <c r="Q610" s="240"/>
      <c r="R610" s="240"/>
      <c r="S610" s="240"/>
      <c r="T610" s="24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2" t="s">
        <v>149</v>
      </c>
      <c r="AU610" s="242" t="s">
        <v>82</v>
      </c>
      <c r="AV610" s="13" t="s">
        <v>80</v>
      </c>
      <c r="AW610" s="13" t="s">
        <v>33</v>
      </c>
      <c r="AX610" s="13" t="s">
        <v>72</v>
      </c>
      <c r="AY610" s="242" t="s">
        <v>136</v>
      </c>
    </row>
    <row r="611" s="13" customFormat="1">
      <c r="A611" s="13"/>
      <c r="B611" s="233"/>
      <c r="C611" s="234"/>
      <c r="D611" s="226" t="s">
        <v>149</v>
      </c>
      <c r="E611" s="235" t="s">
        <v>19</v>
      </c>
      <c r="F611" s="236" t="s">
        <v>773</v>
      </c>
      <c r="G611" s="234"/>
      <c r="H611" s="235" t="s">
        <v>19</v>
      </c>
      <c r="I611" s="237"/>
      <c r="J611" s="234"/>
      <c r="K611" s="234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149</v>
      </c>
      <c r="AU611" s="242" t="s">
        <v>82</v>
      </c>
      <c r="AV611" s="13" t="s">
        <v>80</v>
      </c>
      <c r="AW611" s="13" t="s">
        <v>33</v>
      </c>
      <c r="AX611" s="13" t="s">
        <v>72</v>
      </c>
      <c r="AY611" s="242" t="s">
        <v>136</v>
      </c>
    </row>
    <row r="612" s="14" customFormat="1">
      <c r="A612" s="14"/>
      <c r="B612" s="243"/>
      <c r="C612" s="244"/>
      <c r="D612" s="226" t="s">
        <v>149</v>
      </c>
      <c r="E612" s="245" t="s">
        <v>19</v>
      </c>
      <c r="F612" s="246" t="s">
        <v>795</v>
      </c>
      <c r="G612" s="244"/>
      <c r="H612" s="247">
        <v>8.4000000000000004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149</v>
      </c>
      <c r="AU612" s="253" t="s">
        <v>82</v>
      </c>
      <c r="AV612" s="14" t="s">
        <v>82</v>
      </c>
      <c r="AW612" s="14" t="s">
        <v>33</v>
      </c>
      <c r="AX612" s="14" t="s">
        <v>72</v>
      </c>
      <c r="AY612" s="253" t="s">
        <v>136</v>
      </c>
    </row>
    <row r="613" s="15" customFormat="1">
      <c r="A613" s="15"/>
      <c r="B613" s="254"/>
      <c r="C613" s="255"/>
      <c r="D613" s="226" t="s">
        <v>149</v>
      </c>
      <c r="E613" s="256" t="s">
        <v>19</v>
      </c>
      <c r="F613" s="257" t="s">
        <v>151</v>
      </c>
      <c r="G613" s="255"/>
      <c r="H613" s="258">
        <v>8.4000000000000004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4" t="s">
        <v>149</v>
      </c>
      <c r="AU613" s="264" t="s">
        <v>82</v>
      </c>
      <c r="AV613" s="15" t="s">
        <v>152</v>
      </c>
      <c r="AW613" s="15" t="s">
        <v>33</v>
      </c>
      <c r="AX613" s="15" t="s">
        <v>80</v>
      </c>
      <c r="AY613" s="264" t="s">
        <v>136</v>
      </c>
    </row>
    <row r="614" s="2" customFormat="1" ht="16.5" customHeight="1">
      <c r="A614" s="39"/>
      <c r="B614" s="40"/>
      <c r="C614" s="213" t="s">
        <v>809</v>
      </c>
      <c r="D614" s="213" t="s">
        <v>139</v>
      </c>
      <c r="E614" s="214" t="s">
        <v>810</v>
      </c>
      <c r="F614" s="215" t="s">
        <v>811</v>
      </c>
      <c r="G614" s="216" t="s">
        <v>314</v>
      </c>
      <c r="H614" s="217">
        <v>0.059999999999999998</v>
      </c>
      <c r="I614" s="218"/>
      <c r="J614" s="219">
        <f>ROUND(I614*H614,2)</f>
        <v>0</v>
      </c>
      <c r="K614" s="215" t="s">
        <v>143</v>
      </c>
      <c r="L614" s="45"/>
      <c r="M614" s="220" t="s">
        <v>19</v>
      </c>
      <c r="N614" s="221" t="s">
        <v>43</v>
      </c>
      <c r="O614" s="85"/>
      <c r="P614" s="222">
        <f>O614*H614</f>
        <v>0</v>
      </c>
      <c r="Q614" s="222">
        <v>0</v>
      </c>
      <c r="R614" s="222">
        <f>Q614*H614</f>
        <v>0</v>
      </c>
      <c r="S614" s="222">
        <v>0</v>
      </c>
      <c r="T614" s="223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4" t="s">
        <v>334</v>
      </c>
      <c r="AT614" s="224" t="s">
        <v>139</v>
      </c>
      <c r="AU614" s="224" t="s">
        <v>82</v>
      </c>
      <c r="AY614" s="18" t="s">
        <v>136</v>
      </c>
      <c r="BE614" s="225">
        <f>IF(N614="základní",J614,0)</f>
        <v>0</v>
      </c>
      <c r="BF614" s="225">
        <f>IF(N614="snížená",J614,0)</f>
        <v>0</v>
      </c>
      <c r="BG614" s="225">
        <f>IF(N614="zákl. přenesená",J614,0)</f>
        <v>0</v>
      </c>
      <c r="BH614" s="225">
        <f>IF(N614="sníž. přenesená",J614,0)</f>
        <v>0</v>
      </c>
      <c r="BI614" s="225">
        <f>IF(N614="nulová",J614,0)</f>
        <v>0</v>
      </c>
      <c r="BJ614" s="18" t="s">
        <v>80</v>
      </c>
      <c r="BK614" s="225">
        <f>ROUND(I614*H614,2)</f>
        <v>0</v>
      </c>
      <c r="BL614" s="18" t="s">
        <v>334</v>
      </c>
      <c r="BM614" s="224" t="s">
        <v>812</v>
      </c>
    </row>
    <row r="615" s="2" customFormat="1">
      <c r="A615" s="39"/>
      <c r="B615" s="40"/>
      <c r="C615" s="41"/>
      <c r="D615" s="226" t="s">
        <v>146</v>
      </c>
      <c r="E615" s="41"/>
      <c r="F615" s="227" t="s">
        <v>813</v>
      </c>
      <c r="G615" s="41"/>
      <c r="H615" s="41"/>
      <c r="I615" s="228"/>
      <c r="J615" s="41"/>
      <c r="K615" s="41"/>
      <c r="L615" s="45"/>
      <c r="M615" s="229"/>
      <c r="N615" s="230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146</v>
      </c>
      <c r="AU615" s="18" t="s">
        <v>82</v>
      </c>
    </row>
    <row r="616" s="2" customFormat="1">
      <c r="A616" s="39"/>
      <c r="B616" s="40"/>
      <c r="C616" s="41"/>
      <c r="D616" s="231" t="s">
        <v>147</v>
      </c>
      <c r="E616" s="41"/>
      <c r="F616" s="232" t="s">
        <v>814</v>
      </c>
      <c r="G616" s="41"/>
      <c r="H616" s="41"/>
      <c r="I616" s="228"/>
      <c r="J616" s="41"/>
      <c r="K616" s="41"/>
      <c r="L616" s="45"/>
      <c r="M616" s="229"/>
      <c r="N616" s="230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147</v>
      </c>
      <c r="AU616" s="18" t="s">
        <v>82</v>
      </c>
    </row>
    <row r="617" s="2" customFormat="1" ht="16.5" customHeight="1">
      <c r="A617" s="39"/>
      <c r="B617" s="40"/>
      <c r="C617" s="213" t="s">
        <v>815</v>
      </c>
      <c r="D617" s="213" t="s">
        <v>139</v>
      </c>
      <c r="E617" s="214" t="s">
        <v>816</v>
      </c>
      <c r="F617" s="215" t="s">
        <v>817</v>
      </c>
      <c r="G617" s="216" t="s">
        <v>314</v>
      </c>
      <c r="H617" s="217">
        <v>0.059999999999999998</v>
      </c>
      <c r="I617" s="218"/>
      <c r="J617" s="219">
        <f>ROUND(I617*H617,2)</f>
        <v>0</v>
      </c>
      <c r="K617" s="215" t="s">
        <v>143</v>
      </c>
      <c r="L617" s="45"/>
      <c r="M617" s="220" t="s">
        <v>19</v>
      </c>
      <c r="N617" s="221" t="s">
        <v>43</v>
      </c>
      <c r="O617" s="85"/>
      <c r="P617" s="222">
        <f>O617*H617</f>
        <v>0</v>
      </c>
      <c r="Q617" s="222">
        <v>0</v>
      </c>
      <c r="R617" s="222">
        <f>Q617*H617</f>
        <v>0</v>
      </c>
      <c r="S617" s="222">
        <v>0</v>
      </c>
      <c r="T617" s="223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4" t="s">
        <v>334</v>
      </c>
      <c r="AT617" s="224" t="s">
        <v>139</v>
      </c>
      <c r="AU617" s="224" t="s">
        <v>82</v>
      </c>
      <c r="AY617" s="18" t="s">
        <v>136</v>
      </c>
      <c r="BE617" s="225">
        <f>IF(N617="základní",J617,0)</f>
        <v>0</v>
      </c>
      <c r="BF617" s="225">
        <f>IF(N617="snížená",J617,0)</f>
        <v>0</v>
      </c>
      <c r="BG617" s="225">
        <f>IF(N617="zákl. přenesená",J617,0)</f>
        <v>0</v>
      </c>
      <c r="BH617" s="225">
        <f>IF(N617="sníž. přenesená",J617,0)</f>
        <v>0</v>
      </c>
      <c r="BI617" s="225">
        <f>IF(N617="nulová",J617,0)</f>
        <v>0</v>
      </c>
      <c r="BJ617" s="18" t="s">
        <v>80</v>
      </c>
      <c r="BK617" s="225">
        <f>ROUND(I617*H617,2)</f>
        <v>0</v>
      </c>
      <c r="BL617" s="18" t="s">
        <v>334</v>
      </c>
      <c r="BM617" s="224" t="s">
        <v>818</v>
      </c>
    </row>
    <row r="618" s="2" customFormat="1">
      <c r="A618" s="39"/>
      <c r="B618" s="40"/>
      <c r="C618" s="41"/>
      <c r="D618" s="226" t="s">
        <v>146</v>
      </c>
      <c r="E618" s="41"/>
      <c r="F618" s="227" t="s">
        <v>819</v>
      </c>
      <c r="G618" s="41"/>
      <c r="H618" s="41"/>
      <c r="I618" s="228"/>
      <c r="J618" s="41"/>
      <c r="K618" s="41"/>
      <c r="L618" s="45"/>
      <c r="M618" s="229"/>
      <c r="N618" s="230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146</v>
      </c>
      <c r="AU618" s="18" t="s">
        <v>82</v>
      </c>
    </row>
    <row r="619" s="2" customFormat="1">
      <c r="A619" s="39"/>
      <c r="B619" s="40"/>
      <c r="C619" s="41"/>
      <c r="D619" s="231" t="s">
        <v>147</v>
      </c>
      <c r="E619" s="41"/>
      <c r="F619" s="232" t="s">
        <v>820</v>
      </c>
      <c r="G619" s="41"/>
      <c r="H619" s="41"/>
      <c r="I619" s="228"/>
      <c r="J619" s="41"/>
      <c r="K619" s="41"/>
      <c r="L619" s="45"/>
      <c r="M619" s="229"/>
      <c r="N619" s="230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147</v>
      </c>
      <c r="AU619" s="18" t="s">
        <v>82</v>
      </c>
    </row>
    <row r="620" s="12" customFormat="1" ht="22.8" customHeight="1">
      <c r="A620" s="12"/>
      <c r="B620" s="197"/>
      <c r="C620" s="198"/>
      <c r="D620" s="199" t="s">
        <v>71</v>
      </c>
      <c r="E620" s="211" t="s">
        <v>821</v>
      </c>
      <c r="F620" s="211" t="s">
        <v>822</v>
      </c>
      <c r="G620" s="198"/>
      <c r="H620" s="198"/>
      <c r="I620" s="201"/>
      <c r="J620" s="212">
        <f>BK620</f>
        <v>0</v>
      </c>
      <c r="K620" s="198"/>
      <c r="L620" s="203"/>
      <c r="M620" s="204"/>
      <c r="N620" s="205"/>
      <c r="O620" s="205"/>
      <c r="P620" s="206">
        <f>SUM(P621:P674)</f>
        <v>0</v>
      </c>
      <c r="Q620" s="205"/>
      <c r="R620" s="206">
        <f>SUM(R621:R674)</f>
        <v>0.072264499999999995</v>
      </c>
      <c r="S620" s="205"/>
      <c r="T620" s="207">
        <f>SUM(T621:T674)</f>
        <v>0.031425000000000002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8" t="s">
        <v>82</v>
      </c>
      <c r="AT620" s="209" t="s">
        <v>71</v>
      </c>
      <c r="AU620" s="209" t="s">
        <v>80</v>
      </c>
      <c r="AY620" s="208" t="s">
        <v>136</v>
      </c>
      <c r="BK620" s="210">
        <f>SUM(BK621:BK674)</f>
        <v>0</v>
      </c>
    </row>
    <row r="621" s="2" customFormat="1" ht="16.5" customHeight="1">
      <c r="A621" s="39"/>
      <c r="B621" s="40"/>
      <c r="C621" s="213" t="s">
        <v>823</v>
      </c>
      <c r="D621" s="213" t="s">
        <v>139</v>
      </c>
      <c r="E621" s="214" t="s">
        <v>824</v>
      </c>
      <c r="F621" s="215" t="s">
        <v>825</v>
      </c>
      <c r="G621" s="216" t="s">
        <v>243</v>
      </c>
      <c r="H621" s="217">
        <v>27.5</v>
      </c>
      <c r="I621" s="218"/>
      <c r="J621" s="219">
        <f>ROUND(I621*H621,2)</f>
        <v>0</v>
      </c>
      <c r="K621" s="215" t="s">
        <v>143</v>
      </c>
      <c r="L621" s="45"/>
      <c r="M621" s="220" t="s">
        <v>19</v>
      </c>
      <c r="N621" s="221" t="s">
        <v>43</v>
      </c>
      <c r="O621" s="85"/>
      <c r="P621" s="222">
        <f>O621*H621</f>
        <v>0</v>
      </c>
      <c r="Q621" s="222">
        <v>0</v>
      </c>
      <c r="R621" s="222">
        <f>Q621*H621</f>
        <v>0</v>
      </c>
      <c r="S621" s="222">
        <v>0.00042999999999999999</v>
      </c>
      <c r="T621" s="223">
        <f>S621*H621</f>
        <v>0.011825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4" t="s">
        <v>334</v>
      </c>
      <c r="AT621" s="224" t="s">
        <v>139</v>
      </c>
      <c r="AU621" s="224" t="s">
        <v>82</v>
      </c>
      <c r="AY621" s="18" t="s">
        <v>136</v>
      </c>
      <c r="BE621" s="225">
        <f>IF(N621="základní",J621,0)</f>
        <v>0</v>
      </c>
      <c r="BF621" s="225">
        <f>IF(N621="snížená",J621,0)</f>
        <v>0</v>
      </c>
      <c r="BG621" s="225">
        <f>IF(N621="zákl. přenesená",J621,0)</f>
        <v>0</v>
      </c>
      <c r="BH621" s="225">
        <f>IF(N621="sníž. přenesená",J621,0)</f>
        <v>0</v>
      </c>
      <c r="BI621" s="225">
        <f>IF(N621="nulová",J621,0)</f>
        <v>0</v>
      </c>
      <c r="BJ621" s="18" t="s">
        <v>80</v>
      </c>
      <c r="BK621" s="225">
        <f>ROUND(I621*H621,2)</f>
        <v>0</v>
      </c>
      <c r="BL621" s="18" t="s">
        <v>334</v>
      </c>
      <c r="BM621" s="224" t="s">
        <v>826</v>
      </c>
    </row>
    <row r="622" s="2" customFormat="1">
      <c r="A622" s="39"/>
      <c r="B622" s="40"/>
      <c r="C622" s="41"/>
      <c r="D622" s="226" t="s">
        <v>146</v>
      </c>
      <c r="E622" s="41"/>
      <c r="F622" s="227" t="s">
        <v>827</v>
      </c>
      <c r="G622" s="41"/>
      <c r="H622" s="41"/>
      <c r="I622" s="228"/>
      <c r="J622" s="41"/>
      <c r="K622" s="41"/>
      <c r="L622" s="45"/>
      <c r="M622" s="229"/>
      <c r="N622" s="230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146</v>
      </c>
      <c r="AU622" s="18" t="s">
        <v>82</v>
      </c>
    </row>
    <row r="623" s="2" customFormat="1">
      <c r="A623" s="39"/>
      <c r="B623" s="40"/>
      <c r="C623" s="41"/>
      <c r="D623" s="231" t="s">
        <v>147</v>
      </c>
      <c r="E623" s="41"/>
      <c r="F623" s="232" t="s">
        <v>828</v>
      </c>
      <c r="G623" s="41"/>
      <c r="H623" s="41"/>
      <c r="I623" s="228"/>
      <c r="J623" s="41"/>
      <c r="K623" s="41"/>
      <c r="L623" s="45"/>
      <c r="M623" s="229"/>
      <c r="N623" s="230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147</v>
      </c>
      <c r="AU623" s="18" t="s">
        <v>82</v>
      </c>
    </row>
    <row r="624" s="13" customFormat="1">
      <c r="A624" s="13"/>
      <c r="B624" s="233"/>
      <c r="C624" s="234"/>
      <c r="D624" s="226" t="s">
        <v>149</v>
      </c>
      <c r="E624" s="235" t="s">
        <v>19</v>
      </c>
      <c r="F624" s="236" t="s">
        <v>239</v>
      </c>
      <c r="G624" s="234"/>
      <c r="H624" s="235" t="s">
        <v>19</v>
      </c>
      <c r="I624" s="237"/>
      <c r="J624" s="234"/>
      <c r="K624" s="234"/>
      <c r="L624" s="238"/>
      <c r="M624" s="239"/>
      <c r="N624" s="240"/>
      <c r="O624" s="240"/>
      <c r="P624" s="240"/>
      <c r="Q624" s="240"/>
      <c r="R624" s="240"/>
      <c r="S624" s="240"/>
      <c r="T624" s="24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2" t="s">
        <v>149</v>
      </c>
      <c r="AU624" s="242" t="s">
        <v>82</v>
      </c>
      <c r="AV624" s="13" t="s">
        <v>80</v>
      </c>
      <c r="AW624" s="13" t="s">
        <v>33</v>
      </c>
      <c r="AX624" s="13" t="s">
        <v>72</v>
      </c>
      <c r="AY624" s="242" t="s">
        <v>136</v>
      </c>
    </row>
    <row r="625" s="14" customFormat="1">
      <c r="A625" s="14"/>
      <c r="B625" s="243"/>
      <c r="C625" s="244"/>
      <c r="D625" s="226" t="s">
        <v>149</v>
      </c>
      <c r="E625" s="245" t="s">
        <v>19</v>
      </c>
      <c r="F625" s="246" t="s">
        <v>421</v>
      </c>
      <c r="G625" s="244"/>
      <c r="H625" s="247">
        <v>27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149</v>
      </c>
      <c r="AU625" s="253" t="s">
        <v>82</v>
      </c>
      <c r="AV625" s="14" t="s">
        <v>82</v>
      </c>
      <c r="AW625" s="14" t="s">
        <v>33</v>
      </c>
      <c r="AX625" s="14" t="s">
        <v>72</v>
      </c>
      <c r="AY625" s="253" t="s">
        <v>136</v>
      </c>
    </row>
    <row r="626" s="13" customFormat="1">
      <c r="A626" s="13"/>
      <c r="B626" s="233"/>
      <c r="C626" s="234"/>
      <c r="D626" s="226" t="s">
        <v>149</v>
      </c>
      <c r="E626" s="235" t="s">
        <v>19</v>
      </c>
      <c r="F626" s="236" t="s">
        <v>611</v>
      </c>
      <c r="G626" s="234"/>
      <c r="H626" s="235" t="s">
        <v>19</v>
      </c>
      <c r="I626" s="237"/>
      <c r="J626" s="234"/>
      <c r="K626" s="234"/>
      <c r="L626" s="238"/>
      <c r="M626" s="239"/>
      <c r="N626" s="240"/>
      <c r="O626" s="240"/>
      <c r="P626" s="240"/>
      <c r="Q626" s="240"/>
      <c r="R626" s="240"/>
      <c r="S626" s="240"/>
      <c r="T626" s="24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2" t="s">
        <v>149</v>
      </c>
      <c r="AU626" s="242" t="s">
        <v>82</v>
      </c>
      <c r="AV626" s="13" t="s">
        <v>80</v>
      </c>
      <c r="AW626" s="13" t="s">
        <v>33</v>
      </c>
      <c r="AX626" s="13" t="s">
        <v>72</v>
      </c>
      <c r="AY626" s="242" t="s">
        <v>136</v>
      </c>
    </row>
    <row r="627" s="14" customFormat="1">
      <c r="A627" s="14"/>
      <c r="B627" s="243"/>
      <c r="C627" s="244"/>
      <c r="D627" s="226" t="s">
        <v>149</v>
      </c>
      <c r="E627" s="245" t="s">
        <v>19</v>
      </c>
      <c r="F627" s="246" t="s">
        <v>666</v>
      </c>
      <c r="G627" s="244"/>
      <c r="H627" s="247">
        <v>0.5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3" t="s">
        <v>149</v>
      </c>
      <c r="AU627" s="253" t="s">
        <v>82</v>
      </c>
      <c r="AV627" s="14" t="s">
        <v>82</v>
      </c>
      <c r="AW627" s="14" t="s">
        <v>33</v>
      </c>
      <c r="AX627" s="14" t="s">
        <v>72</v>
      </c>
      <c r="AY627" s="253" t="s">
        <v>136</v>
      </c>
    </row>
    <row r="628" s="15" customFormat="1">
      <c r="A628" s="15"/>
      <c r="B628" s="254"/>
      <c r="C628" s="255"/>
      <c r="D628" s="226" t="s">
        <v>149</v>
      </c>
      <c r="E628" s="256" t="s">
        <v>19</v>
      </c>
      <c r="F628" s="257" t="s">
        <v>151</v>
      </c>
      <c r="G628" s="255"/>
      <c r="H628" s="258">
        <v>27.5</v>
      </c>
      <c r="I628" s="259"/>
      <c r="J628" s="255"/>
      <c r="K628" s="255"/>
      <c r="L628" s="260"/>
      <c r="M628" s="261"/>
      <c r="N628" s="262"/>
      <c r="O628" s="262"/>
      <c r="P628" s="262"/>
      <c r="Q628" s="262"/>
      <c r="R628" s="262"/>
      <c r="S628" s="262"/>
      <c r="T628" s="263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4" t="s">
        <v>149</v>
      </c>
      <c r="AU628" s="264" t="s">
        <v>82</v>
      </c>
      <c r="AV628" s="15" t="s">
        <v>152</v>
      </c>
      <c r="AW628" s="15" t="s">
        <v>33</v>
      </c>
      <c r="AX628" s="15" t="s">
        <v>80</v>
      </c>
      <c r="AY628" s="264" t="s">
        <v>136</v>
      </c>
    </row>
    <row r="629" s="2" customFormat="1" ht="16.5" customHeight="1">
      <c r="A629" s="39"/>
      <c r="B629" s="40"/>
      <c r="C629" s="213" t="s">
        <v>829</v>
      </c>
      <c r="D629" s="213" t="s">
        <v>139</v>
      </c>
      <c r="E629" s="214" t="s">
        <v>830</v>
      </c>
      <c r="F629" s="215" t="s">
        <v>831</v>
      </c>
      <c r="G629" s="216" t="s">
        <v>243</v>
      </c>
      <c r="H629" s="217">
        <v>27.5</v>
      </c>
      <c r="I629" s="218"/>
      <c r="J629" s="219">
        <f>ROUND(I629*H629,2)</f>
        <v>0</v>
      </c>
      <c r="K629" s="215" t="s">
        <v>143</v>
      </c>
      <c r="L629" s="45"/>
      <c r="M629" s="220" t="s">
        <v>19</v>
      </c>
      <c r="N629" s="221" t="s">
        <v>43</v>
      </c>
      <c r="O629" s="85"/>
      <c r="P629" s="222">
        <f>O629*H629</f>
        <v>0</v>
      </c>
      <c r="Q629" s="222">
        <v>0</v>
      </c>
      <c r="R629" s="222">
        <f>Q629*H629</f>
        <v>0</v>
      </c>
      <c r="S629" s="222">
        <v>0</v>
      </c>
      <c r="T629" s="223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4" t="s">
        <v>334</v>
      </c>
      <c r="AT629" s="224" t="s">
        <v>139</v>
      </c>
      <c r="AU629" s="224" t="s">
        <v>82</v>
      </c>
      <c r="AY629" s="18" t="s">
        <v>136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8" t="s">
        <v>80</v>
      </c>
      <c r="BK629" s="225">
        <f>ROUND(I629*H629,2)</f>
        <v>0</v>
      </c>
      <c r="BL629" s="18" t="s">
        <v>334</v>
      </c>
      <c r="BM629" s="224" t="s">
        <v>832</v>
      </c>
    </row>
    <row r="630" s="2" customFormat="1">
      <c r="A630" s="39"/>
      <c r="B630" s="40"/>
      <c r="C630" s="41"/>
      <c r="D630" s="226" t="s">
        <v>146</v>
      </c>
      <c r="E630" s="41"/>
      <c r="F630" s="227" t="s">
        <v>833</v>
      </c>
      <c r="G630" s="41"/>
      <c r="H630" s="41"/>
      <c r="I630" s="228"/>
      <c r="J630" s="41"/>
      <c r="K630" s="41"/>
      <c r="L630" s="45"/>
      <c r="M630" s="229"/>
      <c r="N630" s="230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146</v>
      </c>
      <c r="AU630" s="18" t="s">
        <v>82</v>
      </c>
    </row>
    <row r="631" s="2" customFormat="1">
      <c r="A631" s="39"/>
      <c r="B631" s="40"/>
      <c r="C631" s="41"/>
      <c r="D631" s="231" t="s">
        <v>147</v>
      </c>
      <c r="E631" s="41"/>
      <c r="F631" s="232" t="s">
        <v>834</v>
      </c>
      <c r="G631" s="41"/>
      <c r="H631" s="41"/>
      <c r="I631" s="228"/>
      <c r="J631" s="41"/>
      <c r="K631" s="41"/>
      <c r="L631" s="45"/>
      <c r="M631" s="229"/>
      <c r="N631" s="230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147</v>
      </c>
      <c r="AU631" s="18" t="s">
        <v>82</v>
      </c>
    </row>
    <row r="632" s="13" customFormat="1">
      <c r="A632" s="13"/>
      <c r="B632" s="233"/>
      <c r="C632" s="234"/>
      <c r="D632" s="226" t="s">
        <v>149</v>
      </c>
      <c r="E632" s="235" t="s">
        <v>19</v>
      </c>
      <c r="F632" s="236" t="s">
        <v>835</v>
      </c>
      <c r="G632" s="234"/>
      <c r="H632" s="235" t="s">
        <v>19</v>
      </c>
      <c r="I632" s="237"/>
      <c r="J632" s="234"/>
      <c r="K632" s="234"/>
      <c r="L632" s="238"/>
      <c r="M632" s="239"/>
      <c r="N632" s="240"/>
      <c r="O632" s="240"/>
      <c r="P632" s="240"/>
      <c r="Q632" s="240"/>
      <c r="R632" s="240"/>
      <c r="S632" s="240"/>
      <c r="T632" s="24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2" t="s">
        <v>149</v>
      </c>
      <c r="AU632" s="242" t="s">
        <v>82</v>
      </c>
      <c r="AV632" s="13" t="s">
        <v>80</v>
      </c>
      <c r="AW632" s="13" t="s">
        <v>33</v>
      </c>
      <c r="AX632" s="13" t="s">
        <v>72</v>
      </c>
      <c r="AY632" s="242" t="s">
        <v>136</v>
      </c>
    </row>
    <row r="633" s="13" customFormat="1">
      <c r="A633" s="13"/>
      <c r="B633" s="233"/>
      <c r="C633" s="234"/>
      <c r="D633" s="226" t="s">
        <v>149</v>
      </c>
      <c r="E633" s="235" t="s">
        <v>19</v>
      </c>
      <c r="F633" s="236" t="s">
        <v>836</v>
      </c>
      <c r="G633" s="234"/>
      <c r="H633" s="235" t="s">
        <v>19</v>
      </c>
      <c r="I633" s="237"/>
      <c r="J633" s="234"/>
      <c r="K633" s="234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149</v>
      </c>
      <c r="AU633" s="242" t="s">
        <v>82</v>
      </c>
      <c r="AV633" s="13" t="s">
        <v>80</v>
      </c>
      <c r="AW633" s="13" t="s">
        <v>33</v>
      </c>
      <c r="AX633" s="13" t="s">
        <v>72</v>
      </c>
      <c r="AY633" s="242" t="s">
        <v>136</v>
      </c>
    </row>
    <row r="634" s="14" customFormat="1">
      <c r="A634" s="14"/>
      <c r="B634" s="243"/>
      <c r="C634" s="244"/>
      <c r="D634" s="226" t="s">
        <v>149</v>
      </c>
      <c r="E634" s="245" t="s">
        <v>19</v>
      </c>
      <c r="F634" s="246" t="s">
        <v>421</v>
      </c>
      <c r="G634" s="244"/>
      <c r="H634" s="247">
        <v>27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149</v>
      </c>
      <c r="AU634" s="253" t="s">
        <v>82</v>
      </c>
      <c r="AV634" s="14" t="s">
        <v>82</v>
      </c>
      <c r="AW634" s="14" t="s">
        <v>33</v>
      </c>
      <c r="AX634" s="14" t="s">
        <v>72</v>
      </c>
      <c r="AY634" s="253" t="s">
        <v>136</v>
      </c>
    </row>
    <row r="635" s="13" customFormat="1">
      <c r="A635" s="13"/>
      <c r="B635" s="233"/>
      <c r="C635" s="234"/>
      <c r="D635" s="226" t="s">
        <v>149</v>
      </c>
      <c r="E635" s="235" t="s">
        <v>19</v>
      </c>
      <c r="F635" s="236" t="s">
        <v>496</v>
      </c>
      <c r="G635" s="234"/>
      <c r="H635" s="235" t="s">
        <v>19</v>
      </c>
      <c r="I635" s="237"/>
      <c r="J635" s="234"/>
      <c r="K635" s="234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149</v>
      </c>
      <c r="AU635" s="242" t="s">
        <v>82</v>
      </c>
      <c r="AV635" s="13" t="s">
        <v>80</v>
      </c>
      <c r="AW635" s="13" t="s">
        <v>33</v>
      </c>
      <c r="AX635" s="13" t="s">
        <v>72</v>
      </c>
      <c r="AY635" s="242" t="s">
        <v>136</v>
      </c>
    </row>
    <row r="636" s="13" customFormat="1">
      <c r="A636" s="13"/>
      <c r="B636" s="233"/>
      <c r="C636" s="234"/>
      <c r="D636" s="226" t="s">
        <v>149</v>
      </c>
      <c r="E636" s="235" t="s">
        <v>19</v>
      </c>
      <c r="F636" s="236" t="s">
        <v>497</v>
      </c>
      <c r="G636" s="234"/>
      <c r="H636" s="235" t="s">
        <v>19</v>
      </c>
      <c r="I636" s="237"/>
      <c r="J636" s="234"/>
      <c r="K636" s="234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149</v>
      </c>
      <c r="AU636" s="242" t="s">
        <v>82</v>
      </c>
      <c r="AV636" s="13" t="s">
        <v>80</v>
      </c>
      <c r="AW636" s="13" t="s">
        <v>33</v>
      </c>
      <c r="AX636" s="13" t="s">
        <v>72</v>
      </c>
      <c r="AY636" s="242" t="s">
        <v>136</v>
      </c>
    </row>
    <row r="637" s="14" customFormat="1">
      <c r="A637" s="14"/>
      <c r="B637" s="243"/>
      <c r="C637" s="244"/>
      <c r="D637" s="226" t="s">
        <v>149</v>
      </c>
      <c r="E637" s="245" t="s">
        <v>19</v>
      </c>
      <c r="F637" s="246" t="s">
        <v>666</v>
      </c>
      <c r="G637" s="244"/>
      <c r="H637" s="247">
        <v>0.5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149</v>
      </c>
      <c r="AU637" s="253" t="s">
        <v>82</v>
      </c>
      <c r="AV637" s="14" t="s">
        <v>82</v>
      </c>
      <c r="AW637" s="14" t="s">
        <v>33</v>
      </c>
      <c r="AX637" s="14" t="s">
        <v>72</v>
      </c>
      <c r="AY637" s="253" t="s">
        <v>136</v>
      </c>
    </row>
    <row r="638" s="15" customFormat="1">
      <c r="A638" s="15"/>
      <c r="B638" s="254"/>
      <c r="C638" s="255"/>
      <c r="D638" s="226" t="s">
        <v>149</v>
      </c>
      <c r="E638" s="256" t="s">
        <v>19</v>
      </c>
      <c r="F638" s="257" t="s">
        <v>151</v>
      </c>
      <c r="G638" s="255"/>
      <c r="H638" s="258">
        <v>27.5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4" t="s">
        <v>149</v>
      </c>
      <c r="AU638" s="264" t="s">
        <v>82</v>
      </c>
      <c r="AV638" s="15" t="s">
        <v>152</v>
      </c>
      <c r="AW638" s="15" t="s">
        <v>33</v>
      </c>
      <c r="AX638" s="15" t="s">
        <v>80</v>
      </c>
      <c r="AY638" s="264" t="s">
        <v>136</v>
      </c>
    </row>
    <row r="639" s="2" customFormat="1" ht="16.5" customHeight="1">
      <c r="A639" s="39"/>
      <c r="B639" s="40"/>
      <c r="C639" s="269" t="s">
        <v>837</v>
      </c>
      <c r="D639" s="269" t="s">
        <v>485</v>
      </c>
      <c r="E639" s="270" t="s">
        <v>838</v>
      </c>
      <c r="F639" s="271" t="s">
        <v>839</v>
      </c>
      <c r="G639" s="272" t="s">
        <v>243</v>
      </c>
      <c r="H639" s="273">
        <v>29.699999999999999</v>
      </c>
      <c r="I639" s="274"/>
      <c r="J639" s="275">
        <f>ROUND(I639*H639,2)</f>
        <v>0</v>
      </c>
      <c r="K639" s="271" t="s">
        <v>19</v>
      </c>
      <c r="L639" s="276"/>
      <c r="M639" s="277" t="s">
        <v>19</v>
      </c>
      <c r="N639" s="278" t="s">
        <v>43</v>
      </c>
      <c r="O639" s="85"/>
      <c r="P639" s="222">
        <f>O639*H639</f>
        <v>0</v>
      </c>
      <c r="Q639" s="222">
        <v>0.002</v>
      </c>
      <c r="R639" s="222">
        <f>Q639*H639</f>
        <v>0.059400000000000001</v>
      </c>
      <c r="S639" s="222">
        <v>0</v>
      </c>
      <c r="T639" s="223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4" t="s">
        <v>459</v>
      </c>
      <c r="AT639" s="224" t="s">
        <v>485</v>
      </c>
      <c r="AU639" s="224" t="s">
        <v>82</v>
      </c>
      <c r="AY639" s="18" t="s">
        <v>136</v>
      </c>
      <c r="BE639" s="225">
        <f>IF(N639="základní",J639,0)</f>
        <v>0</v>
      </c>
      <c r="BF639" s="225">
        <f>IF(N639="snížená",J639,0)</f>
        <v>0</v>
      </c>
      <c r="BG639" s="225">
        <f>IF(N639="zákl. přenesená",J639,0)</f>
        <v>0</v>
      </c>
      <c r="BH639" s="225">
        <f>IF(N639="sníž. přenesená",J639,0)</f>
        <v>0</v>
      </c>
      <c r="BI639" s="225">
        <f>IF(N639="nulová",J639,0)</f>
        <v>0</v>
      </c>
      <c r="BJ639" s="18" t="s">
        <v>80</v>
      </c>
      <c r="BK639" s="225">
        <f>ROUND(I639*H639,2)</f>
        <v>0</v>
      </c>
      <c r="BL639" s="18" t="s">
        <v>334</v>
      </c>
      <c r="BM639" s="224" t="s">
        <v>840</v>
      </c>
    </row>
    <row r="640" s="2" customFormat="1">
      <c r="A640" s="39"/>
      <c r="B640" s="40"/>
      <c r="C640" s="41"/>
      <c r="D640" s="226" t="s">
        <v>146</v>
      </c>
      <c r="E640" s="41"/>
      <c r="F640" s="227" t="s">
        <v>839</v>
      </c>
      <c r="G640" s="41"/>
      <c r="H640" s="41"/>
      <c r="I640" s="228"/>
      <c r="J640" s="41"/>
      <c r="K640" s="41"/>
      <c r="L640" s="45"/>
      <c r="M640" s="229"/>
      <c r="N640" s="230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146</v>
      </c>
      <c r="AU640" s="18" t="s">
        <v>82</v>
      </c>
    </row>
    <row r="641" s="14" customFormat="1">
      <c r="A641" s="14"/>
      <c r="B641" s="243"/>
      <c r="C641" s="244"/>
      <c r="D641" s="226" t="s">
        <v>149</v>
      </c>
      <c r="E641" s="245" t="s">
        <v>19</v>
      </c>
      <c r="F641" s="246" t="s">
        <v>841</v>
      </c>
      <c r="G641" s="244"/>
      <c r="H641" s="247">
        <v>29.699999999999999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149</v>
      </c>
      <c r="AU641" s="253" t="s">
        <v>82</v>
      </c>
      <c r="AV641" s="14" t="s">
        <v>82</v>
      </c>
      <c r="AW641" s="14" t="s">
        <v>33</v>
      </c>
      <c r="AX641" s="14" t="s">
        <v>72</v>
      </c>
      <c r="AY641" s="253" t="s">
        <v>136</v>
      </c>
    </row>
    <row r="642" s="15" customFormat="1">
      <c r="A642" s="15"/>
      <c r="B642" s="254"/>
      <c r="C642" s="255"/>
      <c r="D642" s="226" t="s">
        <v>149</v>
      </c>
      <c r="E642" s="256" t="s">
        <v>19</v>
      </c>
      <c r="F642" s="257" t="s">
        <v>151</v>
      </c>
      <c r="G642" s="255"/>
      <c r="H642" s="258">
        <v>29.699999999999999</v>
      </c>
      <c r="I642" s="259"/>
      <c r="J642" s="255"/>
      <c r="K642" s="255"/>
      <c r="L642" s="260"/>
      <c r="M642" s="261"/>
      <c r="N642" s="262"/>
      <c r="O642" s="262"/>
      <c r="P642" s="262"/>
      <c r="Q642" s="262"/>
      <c r="R642" s="262"/>
      <c r="S642" s="262"/>
      <c r="T642" s="263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4" t="s">
        <v>149</v>
      </c>
      <c r="AU642" s="264" t="s">
        <v>82</v>
      </c>
      <c r="AV642" s="15" t="s">
        <v>152</v>
      </c>
      <c r="AW642" s="15" t="s">
        <v>33</v>
      </c>
      <c r="AX642" s="15" t="s">
        <v>80</v>
      </c>
      <c r="AY642" s="264" t="s">
        <v>136</v>
      </c>
    </row>
    <row r="643" s="2" customFormat="1" ht="16.5" customHeight="1">
      <c r="A643" s="39"/>
      <c r="B643" s="40"/>
      <c r="C643" s="269" t="s">
        <v>842</v>
      </c>
      <c r="D643" s="269" t="s">
        <v>485</v>
      </c>
      <c r="E643" s="270" t="s">
        <v>843</v>
      </c>
      <c r="F643" s="271" t="s">
        <v>844</v>
      </c>
      <c r="G643" s="272" t="s">
        <v>243</v>
      </c>
      <c r="H643" s="273">
        <v>0.55000000000000004</v>
      </c>
      <c r="I643" s="274"/>
      <c r="J643" s="275">
        <f>ROUND(I643*H643,2)</f>
        <v>0</v>
      </c>
      <c r="K643" s="271" t="s">
        <v>143</v>
      </c>
      <c r="L643" s="276"/>
      <c r="M643" s="277" t="s">
        <v>19</v>
      </c>
      <c r="N643" s="278" t="s">
        <v>43</v>
      </c>
      <c r="O643" s="85"/>
      <c r="P643" s="222">
        <f>O643*H643</f>
        <v>0</v>
      </c>
      <c r="Q643" s="222">
        <v>0.00038999999999999999</v>
      </c>
      <c r="R643" s="222">
        <f>Q643*H643</f>
        <v>0.00021450000000000001</v>
      </c>
      <c r="S643" s="222">
        <v>0</v>
      </c>
      <c r="T643" s="223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4" t="s">
        <v>459</v>
      </c>
      <c r="AT643" s="224" t="s">
        <v>485</v>
      </c>
      <c r="AU643" s="224" t="s">
        <v>82</v>
      </c>
      <c r="AY643" s="18" t="s">
        <v>136</v>
      </c>
      <c r="BE643" s="225">
        <f>IF(N643="základní",J643,0)</f>
        <v>0</v>
      </c>
      <c r="BF643" s="225">
        <f>IF(N643="snížená",J643,0)</f>
        <v>0</v>
      </c>
      <c r="BG643" s="225">
        <f>IF(N643="zákl. přenesená",J643,0)</f>
        <v>0</v>
      </c>
      <c r="BH643" s="225">
        <f>IF(N643="sníž. přenesená",J643,0)</f>
        <v>0</v>
      </c>
      <c r="BI643" s="225">
        <f>IF(N643="nulová",J643,0)</f>
        <v>0</v>
      </c>
      <c r="BJ643" s="18" t="s">
        <v>80</v>
      </c>
      <c r="BK643" s="225">
        <f>ROUND(I643*H643,2)</f>
        <v>0</v>
      </c>
      <c r="BL643" s="18" t="s">
        <v>334</v>
      </c>
      <c r="BM643" s="224" t="s">
        <v>845</v>
      </c>
    </row>
    <row r="644" s="2" customFormat="1">
      <c r="A644" s="39"/>
      <c r="B644" s="40"/>
      <c r="C644" s="41"/>
      <c r="D644" s="226" t="s">
        <v>146</v>
      </c>
      <c r="E644" s="41"/>
      <c r="F644" s="227" t="s">
        <v>844</v>
      </c>
      <c r="G644" s="41"/>
      <c r="H644" s="41"/>
      <c r="I644" s="228"/>
      <c r="J644" s="41"/>
      <c r="K644" s="41"/>
      <c r="L644" s="45"/>
      <c r="M644" s="229"/>
      <c r="N644" s="230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146</v>
      </c>
      <c r="AU644" s="18" t="s">
        <v>82</v>
      </c>
    </row>
    <row r="645" s="13" customFormat="1">
      <c r="A645" s="13"/>
      <c r="B645" s="233"/>
      <c r="C645" s="234"/>
      <c r="D645" s="226" t="s">
        <v>149</v>
      </c>
      <c r="E645" s="235" t="s">
        <v>19</v>
      </c>
      <c r="F645" s="236" t="s">
        <v>496</v>
      </c>
      <c r="G645" s="234"/>
      <c r="H645" s="235" t="s">
        <v>19</v>
      </c>
      <c r="I645" s="237"/>
      <c r="J645" s="234"/>
      <c r="K645" s="234"/>
      <c r="L645" s="238"/>
      <c r="M645" s="239"/>
      <c r="N645" s="240"/>
      <c r="O645" s="240"/>
      <c r="P645" s="240"/>
      <c r="Q645" s="240"/>
      <c r="R645" s="240"/>
      <c r="S645" s="240"/>
      <c r="T645" s="24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2" t="s">
        <v>149</v>
      </c>
      <c r="AU645" s="242" t="s">
        <v>82</v>
      </c>
      <c r="AV645" s="13" t="s">
        <v>80</v>
      </c>
      <c r="AW645" s="13" t="s">
        <v>33</v>
      </c>
      <c r="AX645" s="13" t="s">
        <v>72</v>
      </c>
      <c r="AY645" s="242" t="s">
        <v>136</v>
      </c>
    </row>
    <row r="646" s="13" customFormat="1">
      <c r="A646" s="13"/>
      <c r="B646" s="233"/>
      <c r="C646" s="234"/>
      <c r="D646" s="226" t="s">
        <v>149</v>
      </c>
      <c r="E646" s="235" t="s">
        <v>19</v>
      </c>
      <c r="F646" s="236" t="s">
        <v>497</v>
      </c>
      <c r="G646" s="234"/>
      <c r="H646" s="235" t="s">
        <v>19</v>
      </c>
      <c r="I646" s="237"/>
      <c r="J646" s="234"/>
      <c r="K646" s="234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149</v>
      </c>
      <c r="AU646" s="242" t="s">
        <v>82</v>
      </c>
      <c r="AV646" s="13" t="s">
        <v>80</v>
      </c>
      <c r="AW646" s="13" t="s">
        <v>33</v>
      </c>
      <c r="AX646" s="13" t="s">
        <v>72</v>
      </c>
      <c r="AY646" s="242" t="s">
        <v>136</v>
      </c>
    </row>
    <row r="647" s="14" customFormat="1">
      <c r="A647" s="14"/>
      <c r="B647" s="243"/>
      <c r="C647" s="244"/>
      <c r="D647" s="226" t="s">
        <v>149</v>
      </c>
      <c r="E647" s="245" t="s">
        <v>19</v>
      </c>
      <c r="F647" s="246" t="s">
        <v>846</v>
      </c>
      <c r="G647" s="244"/>
      <c r="H647" s="247">
        <v>0.55000000000000004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149</v>
      </c>
      <c r="AU647" s="253" t="s">
        <v>82</v>
      </c>
      <c r="AV647" s="14" t="s">
        <v>82</v>
      </c>
      <c r="AW647" s="14" t="s">
        <v>33</v>
      </c>
      <c r="AX647" s="14" t="s">
        <v>72</v>
      </c>
      <c r="AY647" s="253" t="s">
        <v>136</v>
      </c>
    </row>
    <row r="648" s="15" customFormat="1">
      <c r="A648" s="15"/>
      <c r="B648" s="254"/>
      <c r="C648" s="255"/>
      <c r="D648" s="226" t="s">
        <v>149</v>
      </c>
      <c r="E648" s="256" t="s">
        <v>19</v>
      </c>
      <c r="F648" s="257" t="s">
        <v>151</v>
      </c>
      <c r="G648" s="255"/>
      <c r="H648" s="258">
        <v>0.55000000000000004</v>
      </c>
      <c r="I648" s="259"/>
      <c r="J648" s="255"/>
      <c r="K648" s="255"/>
      <c r="L648" s="260"/>
      <c r="M648" s="261"/>
      <c r="N648" s="262"/>
      <c r="O648" s="262"/>
      <c r="P648" s="262"/>
      <c r="Q648" s="262"/>
      <c r="R648" s="262"/>
      <c r="S648" s="262"/>
      <c r="T648" s="263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4" t="s">
        <v>149</v>
      </c>
      <c r="AU648" s="264" t="s">
        <v>82</v>
      </c>
      <c r="AV648" s="15" t="s">
        <v>152</v>
      </c>
      <c r="AW648" s="15" t="s">
        <v>33</v>
      </c>
      <c r="AX648" s="15" t="s">
        <v>80</v>
      </c>
      <c r="AY648" s="264" t="s">
        <v>136</v>
      </c>
    </row>
    <row r="649" s="2" customFormat="1" ht="16.5" customHeight="1">
      <c r="A649" s="39"/>
      <c r="B649" s="40"/>
      <c r="C649" s="213" t="s">
        <v>847</v>
      </c>
      <c r="D649" s="213" t="s">
        <v>139</v>
      </c>
      <c r="E649" s="214" t="s">
        <v>848</v>
      </c>
      <c r="F649" s="215" t="s">
        <v>849</v>
      </c>
      <c r="G649" s="216" t="s">
        <v>243</v>
      </c>
      <c r="H649" s="217">
        <v>7</v>
      </c>
      <c r="I649" s="218"/>
      <c r="J649" s="219">
        <f>ROUND(I649*H649,2)</f>
        <v>0</v>
      </c>
      <c r="K649" s="215" t="s">
        <v>143</v>
      </c>
      <c r="L649" s="45"/>
      <c r="M649" s="220" t="s">
        <v>19</v>
      </c>
      <c r="N649" s="221" t="s">
        <v>43</v>
      </c>
      <c r="O649" s="85"/>
      <c r="P649" s="222">
        <f>O649*H649</f>
        <v>0</v>
      </c>
      <c r="Q649" s="222">
        <v>0</v>
      </c>
      <c r="R649" s="222">
        <f>Q649*H649</f>
        <v>0</v>
      </c>
      <c r="S649" s="222">
        <v>0.0028</v>
      </c>
      <c r="T649" s="223">
        <f>S649*H649</f>
        <v>0.019599999999999999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4" t="s">
        <v>334</v>
      </c>
      <c r="AT649" s="224" t="s">
        <v>139</v>
      </c>
      <c r="AU649" s="224" t="s">
        <v>82</v>
      </c>
      <c r="AY649" s="18" t="s">
        <v>136</v>
      </c>
      <c r="BE649" s="225">
        <f>IF(N649="základní",J649,0)</f>
        <v>0</v>
      </c>
      <c r="BF649" s="225">
        <f>IF(N649="snížená",J649,0)</f>
        <v>0</v>
      </c>
      <c r="BG649" s="225">
        <f>IF(N649="zákl. přenesená",J649,0)</f>
        <v>0</v>
      </c>
      <c r="BH649" s="225">
        <f>IF(N649="sníž. přenesená",J649,0)</f>
        <v>0</v>
      </c>
      <c r="BI649" s="225">
        <f>IF(N649="nulová",J649,0)</f>
        <v>0</v>
      </c>
      <c r="BJ649" s="18" t="s">
        <v>80</v>
      </c>
      <c r="BK649" s="225">
        <f>ROUND(I649*H649,2)</f>
        <v>0</v>
      </c>
      <c r="BL649" s="18" t="s">
        <v>334</v>
      </c>
      <c r="BM649" s="224" t="s">
        <v>850</v>
      </c>
    </row>
    <row r="650" s="2" customFormat="1">
      <c r="A650" s="39"/>
      <c r="B650" s="40"/>
      <c r="C650" s="41"/>
      <c r="D650" s="226" t="s">
        <v>146</v>
      </c>
      <c r="E650" s="41"/>
      <c r="F650" s="227" t="s">
        <v>851</v>
      </c>
      <c r="G650" s="41"/>
      <c r="H650" s="41"/>
      <c r="I650" s="228"/>
      <c r="J650" s="41"/>
      <c r="K650" s="41"/>
      <c r="L650" s="45"/>
      <c r="M650" s="229"/>
      <c r="N650" s="230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146</v>
      </c>
      <c r="AU650" s="18" t="s">
        <v>82</v>
      </c>
    </row>
    <row r="651" s="2" customFormat="1">
      <c r="A651" s="39"/>
      <c r="B651" s="40"/>
      <c r="C651" s="41"/>
      <c r="D651" s="231" t="s">
        <v>147</v>
      </c>
      <c r="E651" s="41"/>
      <c r="F651" s="232" t="s">
        <v>852</v>
      </c>
      <c r="G651" s="41"/>
      <c r="H651" s="41"/>
      <c r="I651" s="228"/>
      <c r="J651" s="41"/>
      <c r="K651" s="41"/>
      <c r="L651" s="45"/>
      <c r="M651" s="229"/>
      <c r="N651" s="230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147</v>
      </c>
      <c r="AU651" s="18" t="s">
        <v>82</v>
      </c>
    </row>
    <row r="652" s="13" customFormat="1">
      <c r="A652" s="13"/>
      <c r="B652" s="233"/>
      <c r="C652" s="234"/>
      <c r="D652" s="226" t="s">
        <v>149</v>
      </c>
      <c r="E652" s="235" t="s">
        <v>19</v>
      </c>
      <c r="F652" s="236" t="s">
        <v>239</v>
      </c>
      <c r="G652" s="234"/>
      <c r="H652" s="235" t="s">
        <v>19</v>
      </c>
      <c r="I652" s="237"/>
      <c r="J652" s="234"/>
      <c r="K652" s="234"/>
      <c r="L652" s="238"/>
      <c r="M652" s="239"/>
      <c r="N652" s="240"/>
      <c r="O652" s="240"/>
      <c r="P652" s="240"/>
      <c r="Q652" s="240"/>
      <c r="R652" s="240"/>
      <c r="S652" s="240"/>
      <c r="T652" s="24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2" t="s">
        <v>149</v>
      </c>
      <c r="AU652" s="242" t="s">
        <v>82</v>
      </c>
      <c r="AV652" s="13" t="s">
        <v>80</v>
      </c>
      <c r="AW652" s="13" t="s">
        <v>33</v>
      </c>
      <c r="AX652" s="13" t="s">
        <v>72</v>
      </c>
      <c r="AY652" s="242" t="s">
        <v>136</v>
      </c>
    </row>
    <row r="653" s="14" customFormat="1">
      <c r="A653" s="14"/>
      <c r="B653" s="243"/>
      <c r="C653" s="244"/>
      <c r="D653" s="226" t="s">
        <v>149</v>
      </c>
      <c r="E653" s="245" t="s">
        <v>19</v>
      </c>
      <c r="F653" s="246" t="s">
        <v>182</v>
      </c>
      <c r="G653" s="244"/>
      <c r="H653" s="247">
        <v>7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149</v>
      </c>
      <c r="AU653" s="253" t="s">
        <v>82</v>
      </c>
      <c r="AV653" s="14" t="s">
        <v>82</v>
      </c>
      <c r="AW653" s="14" t="s">
        <v>33</v>
      </c>
      <c r="AX653" s="14" t="s">
        <v>72</v>
      </c>
      <c r="AY653" s="253" t="s">
        <v>136</v>
      </c>
    </row>
    <row r="654" s="15" customFormat="1">
      <c r="A654" s="15"/>
      <c r="B654" s="254"/>
      <c r="C654" s="255"/>
      <c r="D654" s="226" t="s">
        <v>149</v>
      </c>
      <c r="E654" s="256" t="s">
        <v>19</v>
      </c>
      <c r="F654" s="257" t="s">
        <v>151</v>
      </c>
      <c r="G654" s="255"/>
      <c r="H654" s="258">
        <v>7</v>
      </c>
      <c r="I654" s="259"/>
      <c r="J654" s="255"/>
      <c r="K654" s="255"/>
      <c r="L654" s="260"/>
      <c r="M654" s="261"/>
      <c r="N654" s="262"/>
      <c r="O654" s="262"/>
      <c r="P654" s="262"/>
      <c r="Q654" s="262"/>
      <c r="R654" s="262"/>
      <c r="S654" s="262"/>
      <c r="T654" s="263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64" t="s">
        <v>149</v>
      </c>
      <c r="AU654" s="264" t="s">
        <v>82</v>
      </c>
      <c r="AV654" s="15" t="s">
        <v>152</v>
      </c>
      <c r="AW654" s="15" t="s">
        <v>33</v>
      </c>
      <c r="AX654" s="15" t="s">
        <v>80</v>
      </c>
      <c r="AY654" s="264" t="s">
        <v>136</v>
      </c>
    </row>
    <row r="655" s="2" customFormat="1" ht="16.5" customHeight="1">
      <c r="A655" s="39"/>
      <c r="B655" s="40"/>
      <c r="C655" s="213" t="s">
        <v>853</v>
      </c>
      <c r="D655" s="213" t="s">
        <v>139</v>
      </c>
      <c r="E655" s="214" t="s">
        <v>854</v>
      </c>
      <c r="F655" s="215" t="s">
        <v>855</v>
      </c>
      <c r="G655" s="216" t="s">
        <v>243</v>
      </c>
      <c r="H655" s="217">
        <v>27.5</v>
      </c>
      <c r="I655" s="218"/>
      <c r="J655" s="219">
        <f>ROUND(I655*H655,2)</f>
        <v>0</v>
      </c>
      <c r="K655" s="215" t="s">
        <v>143</v>
      </c>
      <c r="L655" s="45"/>
      <c r="M655" s="220" t="s">
        <v>19</v>
      </c>
      <c r="N655" s="221" t="s">
        <v>43</v>
      </c>
      <c r="O655" s="85"/>
      <c r="P655" s="222">
        <f>O655*H655</f>
        <v>0</v>
      </c>
      <c r="Q655" s="222">
        <v>0</v>
      </c>
      <c r="R655" s="222">
        <f>Q655*H655</f>
        <v>0</v>
      </c>
      <c r="S655" s="222">
        <v>0</v>
      </c>
      <c r="T655" s="223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4" t="s">
        <v>334</v>
      </c>
      <c r="AT655" s="224" t="s">
        <v>139</v>
      </c>
      <c r="AU655" s="224" t="s">
        <v>82</v>
      </c>
      <c r="AY655" s="18" t="s">
        <v>136</v>
      </c>
      <c r="BE655" s="225">
        <f>IF(N655="základní",J655,0)</f>
        <v>0</v>
      </c>
      <c r="BF655" s="225">
        <f>IF(N655="snížená",J655,0)</f>
        <v>0</v>
      </c>
      <c r="BG655" s="225">
        <f>IF(N655="zákl. přenesená",J655,0)</f>
        <v>0</v>
      </c>
      <c r="BH655" s="225">
        <f>IF(N655="sníž. přenesená",J655,0)</f>
        <v>0</v>
      </c>
      <c r="BI655" s="225">
        <f>IF(N655="nulová",J655,0)</f>
        <v>0</v>
      </c>
      <c r="BJ655" s="18" t="s">
        <v>80</v>
      </c>
      <c r="BK655" s="225">
        <f>ROUND(I655*H655,2)</f>
        <v>0</v>
      </c>
      <c r="BL655" s="18" t="s">
        <v>334</v>
      </c>
      <c r="BM655" s="224" t="s">
        <v>856</v>
      </c>
    </row>
    <row r="656" s="2" customFormat="1">
      <c r="A656" s="39"/>
      <c r="B656" s="40"/>
      <c r="C656" s="41"/>
      <c r="D656" s="226" t="s">
        <v>146</v>
      </c>
      <c r="E656" s="41"/>
      <c r="F656" s="227" t="s">
        <v>857</v>
      </c>
      <c r="G656" s="41"/>
      <c r="H656" s="41"/>
      <c r="I656" s="228"/>
      <c r="J656" s="41"/>
      <c r="K656" s="41"/>
      <c r="L656" s="45"/>
      <c r="M656" s="229"/>
      <c r="N656" s="230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146</v>
      </c>
      <c r="AU656" s="18" t="s">
        <v>82</v>
      </c>
    </row>
    <row r="657" s="2" customFormat="1">
      <c r="A657" s="39"/>
      <c r="B657" s="40"/>
      <c r="C657" s="41"/>
      <c r="D657" s="231" t="s">
        <v>147</v>
      </c>
      <c r="E657" s="41"/>
      <c r="F657" s="232" t="s">
        <v>858</v>
      </c>
      <c r="G657" s="41"/>
      <c r="H657" s="41"/>
      <c r="I657" s="228"/>
      <c r="J657" s="41"/>
      <c r="K657" s="41"/>
      <c r="L657" s="45"/>
      <c r="M657" s="229"/>
      <c r="N657" s="230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147</v>
      </c>
      <c r="AU657" s="18" t="s">
        <v>82</v>
      </c>
    </row>
    <row r="658" s="13" customFormat="1">
      <c r="A658" s="13"/>
      <c r="B658" s="233"/>
      <c r="C658" s="234"/>
      <c r="D658" s="226" t="s">
        <v>149</v>
      </c>
      <c r="E658" s="235" t="s">
        <v>19</v>
      </c>
      <c r="F658" s="236" t="s">
        <v>835</v>
      </c>
      <c r="G658" s="234"/>
      <c r="H658" s="235" t="s">
        <v>19</v>
      </c>
      <c r="I658" s="237"/>
      <c r="J658" s="234"/>
      <c r="K658" s="234"/>
      <c r="L658" s="238"/>
      <c r="M658" s="239"/>
      <c r="N658" s="240"/>
      <c r="O658" s="240"/>
      <c r="P658" s="240"/>
      <c r="Q658" s="240"/>
      <c r="R658" s="240"/>
      <c r="S658" s="240"/>
      <c r="T658" s="24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2" t="s">
        <v>149</v>
      </c>
      <c r="AU658" s="242" t="s">
        <v>82</v>
      </c>
      <c r="AV658" s="13" t="s">
        <v>80</v>
      </c>
      <c r="AW658" s="13" t="s">
        <v>33</v>
      </c>
      <c r="AX658" s="13" t="s">
        <v>72</v>
      </c>
      <c r="AY658" s="242" t="s">
        <v>136</v>
      </c>
    </row>
    <row r="659" s="13" customFormat="1">
      <c r="A659" s="13"/>
      <c r="B659" s="233"/>
      <c r="C659" s="234"/>
      <c r="D659" s="226" t="s">
        <v>149</v>
      </c>
      <c r="E659" s="235" t="s">
        <v>19</v>
      </c>
      <c r="F659" s="236" t="s">
        <v>505</v>
      </c>
      <c r="G659" s="234"/>
      <c r="H659" s="235" t="s">
        <v>19</v>
      </c>
      <c r="I659" s="237"/>
      <c r="J659" s="234"/>
      <c r="K659" s="234"/>
      <c r="L659" s="238"/>
      <c r="M659" s="239"/>
      <c r="N659" s="240"/>
      <c r="O659" s="240"/>
      <c r="P659" s="240"/>
      <c r="Q659" s="240"/>
      <c r="R659" s="240"/>
      <c r="S659" s="240"/>
      <c r="T659" s="24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2" t="s">
        <v>149</v>
      </c>
      <c r="AU659" s="242" t="s">
        <v>82</v>
      </c>
      <c r="AV659" s="13" t="s">
        <v>80</v>
      </c>
      <c r="AW659" s="13" t="s">
        <v>33</v>
      </c>
      <c r="AX659" s="13" t="s">
        <v>72</v>
      </c>
      <c r="AY659" s="242" t="s">
        <v>136</v>
      </c>
    </row>
    <row r="660" s="14" customFormat="1">
      <c r="A660" s="14"/>
      <c r="B660" s="243"/>
      <c r="C660" s="244"/>
      <c r="D660" s="226" t="s">
        <v>149</v>
      </c>
      <c r="E660" s="245" t="s">
        <v>19</v>
      </c>
      <c r="F660" s="246" t="s">
        <v>421</v>
      </c>
      <c r="G660" s="244"/>
      <c r="H660" s="247">
        <v>27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149</v>
      </c>
      <c r="AU660" s="253" t="s">
        <v>82</v>
      </c>
      <c r="AV660" s="14" t="s">
        <v>82</v>
      </c>
      <c r="AW660" s="14" t="s">
        <v>33</v>
      </c>
      <c r="AX660" s="14" t="s">
        <v>72</v>
      </c>
      <c r="AY660" s="253" t="s">
        <v>136</v>
      </c>
    </row>
    <row r="661" s="13" customFormat="1">
      <c r="A661" s="13"/>
      <c r="B661" s="233"/>
      <c r="C661" s="234"/>
      <c r="D661" s="226" t="s">
        <v>149</v>
      </c>
      <c r="E661" s="235" t="s">
        <v>19</v>
      </c>
      <c r="F661" s="236" t="s">
        <v>496</v>
      </c>
      <c r="G661" s="234"/>
      <c r="H661" s="235" t="s">
        <v>19</v>
      </c>
      <c r="I661" s="237"/>
      <c r="J661" s="234"/>
      <c r="K661" s="234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149</v>
      </c>
      <c r="AU661" s="242" t="s">
        <v>82</v>
      </c>
      <c r="AV661" s="13" t="s">
        <v>80</v>
      </c>
      <c r="AW661" s="13" t="s">
        <v>33</v>
      </c>
      <c r="AX661" s="13" t="s">
        <v>72</v>
      </c>
      <c r="AY661" s="242" t="s">
        <v>136</v>
      </c>
    </row>
    <row r="662" s="13" customFormat="1">
      <c r="A662" s="13"/>
      <c r="B662" s="233"/>
      <c r="C662" s="234"/>
      <c r="D662" s="226" t="s">
        <v>149</v>
      </c>
      <c r="E662" s="235" t="s">
        <v>19</v>
      </c>
      <c r="F662" s="236" t="s">
        <v>497</v>
      </c>
      <c r="G662" s="234"/>
      <c r="H662" s="235" t="s">
        <v>19</v>
      </c>
      <c r="I662" s="237"/>
      <c r="J662" s="234"/>
      <c r="K662" s="234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149</v>
      </c>
      <c r="AU662" s="242" t="s">
        <v>82</v>
      </c>
      <c r="AV662" s="13" t="s">
        <v>80</v>
      </c>
      <c r="AW662" s="13" t="s">
        <v>33</v>
      </c>
      <c r="AX662" s="13" t="s">
        <v>72</v>
      </c>
      <c r="AY662" s="242" t="s">
        <v>136</v>
      </c>
    </row>
    <row r="663" s="14" customFormat="1">
      <c r="A663" s="14"/>
      <c r="B663" s="243"/>
      <c r="C663" s="244"/>
      <c r="D663" s="226" t="s">
        <v>149</v>
      </c>
      <c r="E663" s="245" t="s">
        <v>19</v>
      </c>
      <c r="F663" s="246" t="s">
        <v>666</v>
      </c>
      <c r="G663" s="244"/>
      <c r="H663" s="247">
        <v>0.5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3" t="s">
        <v>149</v>
      </c>
      <c r="AU663" s="253" t="s">
        <v>82</v>
      </c>
      <c r="AV663" s="14" t="s">
        <v>82</v>
      </c>
      <c r="AW663" s="14" t="s">
        <v>33</v>
      </c>
      <c r="AX663" s="14" t="s">
        <v>72</v>
      </c>
      <c r="AY663" s="253" t="s">
        <v>136</v>
      </c>
    </row>
    <row r="664" s="15" customFormat="1">
      <c r="A664" s="15"/>
      <c r="B664" s="254"/>
      <c r="C664" s="255"/>
      <c r="D664" s="226" t="s">
        <v>149</v>
      </c>
      <c r="E664" s="256" t="s">
        <v>19</v>
      </c>
      <c r="F664" s="257" t="s">
        <v>151</v>
      </c>
      <c r="G664" s="255"/>
      <c r="H664" s="258">
        <v>27.5</v>
      </c>
      <c r="I664" s="259"/>
      <c r="J664" s="255"/>
      <c r="K664" s="255"/>
      <c r="L664" s="260"/>
      <c r="M664" s="261"/>
      <c r="N664" s="262"/>
      <c r="O664" s="262"/>
      <c r="P664" s="262"/>
      <c r="Q664" s="262"/>
      <c r="R664" s="262"/>
      <c r="S664" s="262"/>
      <c r="T664" s="263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4" t="s">
        <v>149</v>
      </c>
      <c r="AU664" s="264" t="s">
        <v>82</v>
      </c>
      <c r="AV664" s="15" t="s">
        <v>152</v>
      </c>
      <c r="AW664" s="15" t="s">
        <v>33</v>
      </c>
      <c r="AX664" s="15" t="s">
        <v>80</v>
      </c>
      <c r="AY664" s="264" t="s">
        <v>136</v>
      </c>
    </row>
    <row r="665" s="2" customFormat="1" ht="16.5" customHeight="1">
      <c r="A665" s="39"/>
      <c r="B665" s="40"/>
      <c r="C665" s="269" t="s">
        <v>859</v>
      </c>
      <c r="D665" s="269" t="s">
        <v>485</v>
      </c>
      <c r="E665" s="270" t="s">
        <v>860</v>
      </c>
      <c r="F665" s="271" t="s">
        <v>861</v>
      </c>
      <c r="G665" s="272" t="s">
        <v>243</v>
      </c>
      <c r="H665" s="273">
        <v>31.625</v>
      </c>
      <c r="I665" s="274"/>
      <c r="J665" s="275">
        <f>ROUND(I665*H665,2)</f>
        <v>0</v>
      </c>
      <c r="K665" s="271" t="s">
        <v>143</v>
      </c>
      <c r="L665" s="276"/>
      <c r="M665" s="277" t="s">
        <v>19</v>
      </c>
      <c r="N665" s="278" t="s">
        <v>43</v>
      </c>
      <c r="O665" s="85"/>
      <c r="P665" s="222">
        <f>O665*H665</f>
        <v>0</v>
      </c>
      <c r="Q665" s="222">
        <v>0.00040000000000000002</v>
      </c>
      <c r="R665" s="222">
        <f>Q665*H665</f>
        <v>0.01265</v>
      </c>
      <c r="S665" s="222">
        <v>0</v>
      </c>
      <c r="T665" s="223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4" t="s">
        <v>459</v>
      </c>
      <c r="AT665" s="224" t="s">
        <v>485</v>
      </c>
      <c r="AU665" s="224" t="s">
        <v>82</v>
      </c>
      <c r="AY665" s="18" t="s">
        <v>136</v>
      </c>
      <c r="BE665" s="225">
        <f>IF(N665="základní",J665,0)</f>
        <v>0</v>
      </c>
      <c r="BF665" s="225">
        <f>IF(N665="snížená",J665,0)</f>
        <v>0</v>
      </c>
      <c r="BG665" s="225">
        <f>IF(N665="zákl. přenesená",J665,0)</f>
        <v>0</v>
      </c>
      <c r="BH665" s="225">
        <f>IF(N665="sníž. přenesená",J665,0)</f>
        <v>0</v>
      </c>
      <c r="BI665" s="225">
        <f>IF(N665="nulová",J665,0)</f>
        <v>0</v>
      </c>
      <c r="BJ665" s="18" t="s">
        <v>80</v>
      </c>
      <c r="BK665" s="225">
        <f>ROUND(I665*H665,2)</f>
        <v>0</v>
      </c>
      <c r="BL665" s="18" t="s">
        <v>334</v>
      </c>
      <c r="BM665" s="224" t="s">
        <v>862</v>
      </c>
    </row>
    <row r="666" s="2" customFormat="1">
      <c r="A666" s="39"/>
      <c r="B666" s="40"/>
      <c r="C666" s="41"/>
      <c r="D666" s="226" t="s">
        <v>146</v>
      </c>
      <c r="E666" s="41"/>
      <c r="F666" s="227" t="s">
        <v>861</v>
      </c>
      <c r="G666" s="41"/>
      <c r="H666" s="41"/>
      <c r="I666" s="228"/>
      <c r="J666" s="41"/>
      <c r="K666" s="41"/>
      <c r="L666" s="45"/>
      <c r="M666" s="229"/>
      <c r="N666" s="230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146</v>
      </c>
      <c r="AU666" s="18" t="s">
        <v>82</v>
      </c>
    </row>
    <row r="667" s="14" customFormat="1">
      <c r="A667" s="14"/>
      <c r="B667" s="243"/>
      <c r="C667" s="244"/>
      <c r="D667" s="226" t="s">
        <v>149</v>
      </c>
      <c r="E667" s="245" t="s">
        <v>19</v>
      </c>
      <c r="F667" s="246" t="s">
        <v>863</v>
      </c>
      <c r="G667" s="244"/>
      <c r="H667" s="247">
        <v>31.625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149</v>
      </c>
      <c r="AU667" s="253" t="s">
        <v>82</v>
      </c>
      <c r="AV667" s="14" t="s">
        <v>82</v>
      </c>
      <c r="AW667" s="14" t="s">
        <v>33</v>
      </c>
      <c r="AX667" s="14" t="s">
        <v>72</v>
      </c>
      <c r="AY667" s="253" t="s">
        <v>136</v>
      </c>
    </row>
    <row r="668" s="15" customFormat="1">
      <c r="A668" s="15"/>
      <c r="B668" s="254"/>
      <c r="C668" s="255"/>
      <c r="D668" s="226" t="s">
        <v>149</v>
      </c>
      <c r="E668" s="256" t="s">
        <v>19</v>
      </c>
      <c r="F668" s="257" t="s">
        <v>151</v>
      </c>
      <c r="G668" s="255"/>
      <c r="H668" s="258">
        <v>31.625</v>
      </c>
      <c r="I668" s="259"/>
      <c r="J668" s="255"/>
      <c r="K668" s="255"/>
      <c r="L668" s="260"/>
      <c r="M668" s="261"/>
      <c r="N668" s="262"/>
      <c r="O668" s="262"/>
      <c r="P668" s="262"/>
      <c r="Q668" s="262"/>
      <c r="R668" s="262"/>
      <c r="S668" s="262"/>
      <c r="T668" s="263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4" t="s">
        <v>149</v>
      </c>
      <c r="AU668" s="264" t="s">
        <v>82</v>
      </c>
      <c r="AV668" s="15" t="s">
        <v>152</v>
      </c>
      <c r="AW668" s="15" t="s">
        <v>33</v>
      </c>
      <c r="AX668" s="15" t="s">
        <v>80</v>
      </c>
      <c r="AY668" s="264" t="s">
        <v>136</v>
      </c>
    </row>
    <row r="669" s="2" customFormat="1" ht="16.5" customHeight="1">
      <c r="A669" s="39"/>
      <c r="B669" s="40"/>
      <c r="C669" s="213" t="s">
        <v>864</v>
      </c>
      <c r="D669" s="213" t="s">
        <v>139</v>
      </c>
      <c r="E669" s="214" t="s">
        <v>865</v>
      </c>
      <c r="F669" s="215" t="s">
        <v>866</v>
      </c>
      <c r="G669" s="216" t="s">
        <v>314</v>
      </c>
      <c r="H669" s="217">
        <v>0.071999999999999995</v>
      </c>
      <c r="I669" s="218"/>
      <c r="J669" s="219">
        <f>ROUND(I669*H669,2)</f>
        <v>0</v>
      </c>
      <c r="K669" s="215" t="s">
        <v>143</v>
      </c>
      <c r="L669" s="45"/>
      <c r="M669" s="220" t="s">
        <v>19</v>
      </c>
      <c r="N669" s="221" t="s">
        <v>43</v>
      </c>
      <c r="O669" s="85"/>
      <c r="P669" s="222">
        <f>O669*H669</f>
        <v>0</v>
      </c>
      <c r="Q669" s="222">
        <v>0</v>
      </c>
      <c r="R669" s="222">
        <f>Q669*H669</f>
        <v>0</v>
      </c>
      <c r="S669" s="222">
        <v>0</v>
      </c>
      <c r="T669" s="223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4" t="s">
        <v>334</v>
      </c>
      <c r="AT669" s="224" t="s">
        <v>139</v>
      </c>
      <c r="AU669" s="224" t="s">
        <v>82</v>
      </c>
      <c r="AY669" s="18" t="s">
        <v>136</v>
      </c>
      <c r="BE669" s="225">
        <f>IF(N669="základní",J669,0)</f>
        <v>0</v>
      </c>
      <c r="BF669" s="225">
        <f>IF(N669="snížená",J669,0)</f>
        <v>0</v>
      </c>
      <c r="BG669" s="225">
        <f>IF(N669="zákl. přenesená",J669,0)</f>
        <v>0</v>
      </c>
      <c r="BH669" s="225">
        <f>IF(N669="sníž. přenesená",J669,0)</f>
        <v>0</v>
      </c>
      <c r="BI669" s="225">
        <f>IF(N669="nulová",J669,0)</f>
        <v>0</v>
      </c>
      <c r="BJ669" s="18" t="s">
        <v>80</v>
      </c>
      <c r="BK669" s="225">
        <f>ROUND(I669*H669,2)</f>
        <v>0</v>
      </c>
      <c r="BL669" s="18" t="s">
        <v>334</v>
      </c>
      <c r="BM669" s="224" t="s">
        <v>867</v>
      </c>
    </row>
    <row r="670" s="2" customFormat="1">
      <c r="A670" s="39"/>
      <c r="B670" s="40"/>
      <c r="C670" s="41"/>
      <c r="D670" s="226" t="s">
        <v>146</v>
      </c>
      <c r="E670" s="41"/>
      <c r="F670" s="227" t="s">
        <v>868</v>
      </c>
      <c r="G670" s="41"/>
      <c r="H670" s="41"/>
      <c r="I670" s="228"/>
      <c r="J670" s="41"/>
      <c r="K670" s="41"/>
      <c r="L670" s="45"/>
      <c r="M670" s="229"/>
      <c r="N670" s="230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146</v>
      </c>
      <c r="AU670" s="18" t="s">
        <v>82</v>
      </c>
    </row>
    <row r="671" s="2" customFormat="1">
      <c r="A671" s="39"/>
      <c r="B671" s="40"/>
      <c r="C671" s="41"/>
      <c r="D671" s="231" t="s">
        <v>147</v>
      </c>
      <c r="E671" s="41"/>
      <c r="F671" s="232" t="s">
        <v>869</v>
      </c>
      <c r="G671" s="41"/>
      <c r="H671" s="41"/>
      <c r="I671" s="228"/>
      <c r="J671" s="41"/>
      <c r="K671" s="41"/>
      <c r="L671" s="45"/>
      <c r="M671" s="229"/>
      <c r="N671" s="230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147</v>
      </c>
      <c r="AU671" s="18" t="s">
        <v>82</v>
      </c>
    </row>
    <row r="672" s="2" customFormat="1" ht="16.5" customHeight="1">
      <c r="A672" s="39"/>
      <c r="B672" s="40"/>
      <c r="C672" s="213" t="s">
        <v>870</v>
      </c>
      <c r="D672" s="213" t="s">
        <v>139</v>
      </c>
      <c r="E672" s="214" t="s">
        <v>871</v>
      </c>
      <c r="F672" s="215" t="s">
        <v>872</v>
      </c>
      <c r="G672" s="216" t="s">
        <v>314</v>
      </c>
      <c r="H672" s="217">
        <v>0.071999999999999995</v>
      </c>
      <c r="I672" s="218"/>
      <c r="J672" s="219">
        <f>ROUND(I672*H672,2)</f>
        <v>0</v>
      </c>
      <c r="K672" s="215" t="s">
        <v>143</v>
      </c>
      <c r="L672" s="45"/>
      <c r="M672" s="220" t="s">
        <v>19</v>
      </c>
      <c r="N672" s="221" t="s">
        <v>43</v>
      </c>
      <c r="O672" s="85"/>
      <c r="P672" s="222">
        <f>O672*H672</f>
        <v>0</v>
      </c>
      <c r="Q672" s="222">
        <v>0</v>
      </c>
      <c r="R672" s="222">
        <f>Q672*H672</f>
        <v>0</v>
      </c>
      <c r="S672" s="222">
        <v>0</v>
      </c>
      <c r="T672" s="223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4" t="s">
        <v>334</v>
      </c>
      <c r="AT672" s="224" t="s">
        <v>139</v>
      </c>
      <c r="AU672" s="224" t="s">
        <v>82</v>
      </c>
      <c r="AY672" s="18" t="s">
        <v>136</v>
      </c>
      <c r="BE672" s="225">
        <f>IF(N672="základní",J672,0)</f>
        <v>0</v>
      </c>
      <c r="BF672" s="225">
        <f>IF(N672="snížená",J672,0)</f>
        <v>0</v>
      </c>
      <c r="BG672" s="225">
        <f>IF(N672="zákl. přenesená",J672,0)</f>
        <v>0</v>
      </c>
      <c r="BH672" s="225">
        <f>IF(N672="sníž. přenesená",J672,0)</f>
        <v>0</v>
      </c>
      <c r="BI672" s="225">
        <f>IF(N672="nulová",J672,0)</f>
        <v>0</v>
      </c>
      <c r="BJ672" s="18" t="s">
        <v>80</v>
      </c>
      <c r="BK672" s="225">
        <f>ROUND(I672*H672,2)</f>
        <v>0</v>
      </c>
      <c r="BL672" s="18" t="s">
        <v>334</v>
      </c>
      <c r="BM672" s="224" t="s">
        <v>873</v>
      </c>
    </row>
    <row r="673" s="2" customFormat="1">
      <c r="A673" s="39"/>
      <c r="B673" s="40"/>
      <c r="C673" s="41"/>
      <c r="D673" s="226" t="s">
        <v>146</v>
      </c>
      <c r="E673" s="41"/>
      <c r="F673" s="227" t="s">
        <v>874</v>
      </c>
      <c r="G673" s="41"/>
      <c r="H673" s="41"/>
      <c r="I673" s="228"/>
      <c r="J673" s="41"/>
      <c r="K673" s="41"/>
      <c r="L673" s="45"/>
      <c r="M673" s="229"/>
      <c r="N673" s="230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146</v>
      </c>
      <c r="AU673" s="18" t="s">
        <v>82</v>
      </c>
    </row>
    <row r="674" s="2" customFormat="1">
      <c r="A674" s="39"/>
      <c r="B674" s="40"/>
      <c r="C674" s="41"/>
      <c r="D674" s="231" t="s">
        <v>147</v>
      </c>
      <c r="E674" s="41"/>
      <c r="F674" s="232" t="s">
        <v>875</v>
      </c>
      <c r="G674" s="41"/>
      <c r="H674" s="41"/>
      <c r="I674" s="228"/>
      <c r="J674" s="41"/>
      <c r="K674" s="41"/>
      <c r="L674" s="45"/>
      <c r="M674" s="229"/>
      <c r="N674" s="230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147</v>
      </c>
      <c r="AU674" s="18" t="s">
        <v>82</v>
      </c>
    </row>
    <row r="675" s="12" customFormat="1" ht="22.8" customHeight="1">
      <c r="A675" s="12"/>
      <c r="B675" s="197"/>
      <c r="C675" s="198"/>
      <c r="D675" s="199" t="s">
        <v>71</v>
      </c>
      <c r="E675" s="211" t="s">
        <v>876</v>
      </c>
      <c r="F675" s="211" t="s">
        <v>877</v>
      </c>
      <c r="G675" s="198"/>
      <c r="H675" s="198"/>
      <c r="I675" s="201"/>
      <c r="J675" s="212">
        <f>BK675</f>
        <v>0</v>
      </c>
      <c r="K675" s="198"/>
      <c r="L675" s="203"/>
      <c r="M675" s="204"/>
      <c r="N675" s="205"/>
      <c r="O675" s="205"/>
      <c r="P675" s="206">
        <f>SUM(P676:P688)</f>
        <v>0</v>
      </c>
      <c r="Q675" s="205"/>
      <c r="R675" s="206">
        <f>SUM(R676:R688)</f>
        <v>0.0016800000000000001</v>
      </c>
      <c r="S675" s="205"/>
      <c r="T675" s="207">
        <f>SUM(T676:T688)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08" t="s">
        <v>82</v>
      </c>
      <c r="AT675" s="209" t="s">
        <v>71</v>
      </c>
      <c r="AU675" s="209" t="s">
        <v>80</v>
      </c>
      <c r="AY675" s="208" t="s">
        <v>136</v>
      </c>
      <c r="BK675" s="210">
        <f>SUM(BK676:BK688)</f>
        <v>0</v>
      </c>
    </row>
    <row r="676" s="2" customFormat="1" ht="16.5" customHeight="1">
      <c r="A676" s="39"/>
      <c r="B676" s="40"/>
      <c r="C676" s="213" t="s">
        <v>878</v>
      </c>
      <c r="D676" s="213" t="s">
        <v>139</v>
      </c>
      <c r="E676" s="214" t="s">
        <v>879</v>
      </c>
      <c r="F676" s="215" t="s">
        <v>880</v>
      </c>
      <c r="G676" s="216" t="s">
        <v>235</v>
      </c>
      <c r="H676" s="217">
        <v>3.5</v>
      </c>
      <c r="I676" s="218"/>
      <c r="J676" s="219">
        <f>ROUND(I676*H676,2)</f>
        <v>0</v>
      </c>
      <c r="K676" s="215" t="s">
        <v>143</v>
      </c>
      <c r="L676" s="45"/>
      <c r="M676" s="220" t="s">
        <v>19</v>
      </c>
      <c r="N676" s="221" t="s">
        <v>43</v>
      </c>
      <c r="O676" s="85"/>
      <c r="P676" s="222">
        <f>O676*H676</f>
        <v>0</v>
      </c>
      <c r="Q676" s="222">
        <v>0.00048000000000000001</v>
      </c>
      <c r="R676" s="222">
        <f>Q676*H676</f>
        <v>0.0016800000000000001</v>
      </c>
      <c r="S676" s="222">
        <v>0</v>
      </c>
      <c r="T676" s="223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4" t="s">
        <v>334</v>
      </c>
      <c r="AT676" s="224" t="s">
        <v>139</v>
      </c>
      <c r="AU676" s="224" t="s">
        <v>82</v>
      </c>
      <c r="AY676" s="18" t="s">
        <v>136</v>
      </c>
      <c r="BE676" s="225">
        <f>IF(N676="základní",J676,0)</f>
        <v>0</v>
      </c>
      <c r="BF676" s="225">
        <f>IF(N676="snížená",J676,0)</f>
        <v>0</v>
      </c>
      <c r="BG676" s="225">
        <f>IF(N676="zákl. přenesená",J676,0)</f>
        <v>0</v>
      </c>
      <c r="BH676" s="225">
        <f>IF(N676="sníž. přenesená",J676,0)</f>
        <v>0</v>
      </c>
      <c r="BI676" s="225">
        <f>IF(N676="nulová",J676,0)</f>
        <v>0</v>
      </c>
      <c r="BJ676" s="18" t="s">
        <v>80</v>
      </c>
      <c r="BK676" s="225">
        <f>ROUND(I676*H676,2)</f>
        <v>0</v>
      </c>
      <c r="BL676" s="18" t="s">
        <v>334</v>
      </c>
      <c r="BM676" s="224" t="s">
        <v>881</v>
      </c>
    </row>
    <row r="677" s="2" customFormat="1">
      <c r="A677" s="39"/>
      <c r="B677" s="40"/>
      <c r="C677" s="41"/>
      <c r="D677" s="226" t="s">
        <v>146</v>
      </c>
      <c r="E677" s="41"/>
      <c r="F677" s="227" t="s">
        <v>882</v>
      </c>
      <c r="G677" s="41"/>
      <c r="H677" s="41"/>
      <c r="I677" s="228"/>
      <c r="J677" s="41"/>
      <c r="K677" s="41"/>
      <c r="L677" s="45"/>
      <c r="M677" s="229"/>
      <c r="N677" s="230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146</v>
      </c>
      <c r="AU677" s="18" t="s">
        <v>82</v>
      </c>
    </row>
    <row r="678" s="2" customFormat="1">
      <c r="A678" s="39"/>
      <c r="B678" s="40"/>
      <c r="C678" s="41"/>
      <c r="D678" s="231" t="s">
        <v>147</v>
      </c>
      <c r="E678" s="41"/>
      <c r="F678" s="232" t="s">
        <v>883</v>
      </c>
      <c r="G678" s="41"/>
      <c r="H678" s="41"/>
      <c r="I678" s="228"/>
      <c r="J678" s="41"/>
      <c r="K678" s="41"/>
      <c r="L678" s="45"/>
      <c r="M678" s="229"/>
      <c r="N678" s="230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147</v>
      </c>
      <c r="AU678" s="18" t="s">
        <v>82</v>
      </c>
    </row>
    <row r="679" s="13" customFormat="1">
      <c r="A679" s="13"/>
      <c r="B679" s="233"/>
      <c r="C679" s="234"/>
      <c r="D679" s="226" t="s">
        <v>149</v>
      </c>
      <c r="E679" s="235" t="s">
        <v>19</v>
      </c>
      <c r="F679" s="236" t="s">
        <v>554</v>
      </c>
      <c r="G679" s="234"/>
      <c r="H679" s="235" t="s">
        <v>19</v>
      </c>
      <c r="I679" s="237"/>
      <c r="J679" s="234"/>
      <c r="K679" s="234"/>
      <c r="L679" s="238"/>
      <c r="M679" s="239"/>
      <c r="N679" s="240"/>
      <c r="O679" s="240"/>
      <c r="P679" s="240"/>
      <c r="Q679" s="240"/>
      <c r="R679" s="240"/>
      <c r="S679" s="240"/>
      <c r="T679" s="241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2" t="s">
        <v>149</v>
      </c>
      <c r="AU679" s="242" t="s">
        <v>82</v>
      </c>
      <c r="AV679" s="13" t="s">
        <v>80</v>
      </c>
      <c r="AW679" s="13" t="s">
        <v>33</v>
      </c>
      <c r="AX679" s="13" t="s">
        <v>72</v>
      </c>
      <c r="AY679" s="242" t="s">
        <v>136</v>
      </c>
    </row>
    <row r="680" s="13" customFormat="1">
      <c r="A680" s="13"/>
      <c r="B680" s="233"/>
      <c r="C680" s="234"/>
      <c r="D680" s="226" t="s">
        <v>149</v>
      </c>
      <c r="E680" s="235" t="s">
        <v>19</v>
      </c>
      <c r="F680" s="236" t="s">
        <v>884</v>
      </c>
      <c r="G680" s="234"/>
      <c r="H680" s="235" t="s">
        <v>19</v>
      </c>
      <c r="I680" s="237"/>
      <c r="J680" s="234"/>
      <c r="K680" s="234"/>
      <c r="L680" s="238"/>
      <c r="M680" s="239"/>
      <c r="N680" s="240"/>
      <c r="O680" s="240"/>
      <c r="P680" s="240"/>
      <c r="Q680" s="240"/>
      <c r="R680" s="240"/>
      <c r="S680" s="240"/>
      <c r="T680" s="24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2" t="s">
        <v>149</v>
      </c>
      <c r="AU680" s="242" t="s">
        <v>82</v>
      </c>
      <c r="AV680" s="13" t="s">
        <v>80</v>
      </c>
      <c r="AW680" s="13" t="s">
        <v>33</v>
      </c>
      <c r="AX680" s="13" t="s">
        <v>72</v>
      </c>
      <c r="AY680" s="242" t="s">
        <v>136</v>
      </c>
    </row>
    <row r="681" s="14" customFormat="1">
      <c r="A681" s="14"/>
      <c r="B681" s="243"/>
      <c r="C681" s="244"/>
      <c r="D681" s="226" t="s">
        <v>149</v>
      </c>
      <c r="E681" s="245" t="s">
        <v>19</v>
      </c>
      <c r="F681" s="246" t="s">
        <v>240</v>
      </c>
      <c r="G681" s="244"/>
      <c r="H681" s="247">
        <v>3.5</v>
      </c>
      <c r="I681" s="248"/>
      <c r="J681" s="244"/>
      <c r="K681" s="244"/>
      <c r="L681" s="249"/>
      <c r="M681" s="250"/>
      <c r="N681" s="251"/>
      <c r="O681" s="251"/>
      <c r="P681" s="251"/>
      <c r="Q681" s="251"/>
      <c r="R681" s="251"/>
      <c r="S681" s="251"/>
      <c r="T681" s="25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3" t="s">
        <v>149</v>
      </c>
      <c r="AU681" s="253" t="s">
        <v>82</v>
      </c>
      <c r="AV681" s="14" t="s">
        <v>82</v>
      </c>
      <c r="AW681" s="14" t="s">
        <v>33</v>
      </c>
      <c r="AX681" s="14" t="s">
        <v>72</v>
      </c>
      <c r="AY681" s="253" t="s">
        <v>136</v>
      </c>
    </row>
    <row r="682" s="15" customFormat="1">
      <c r="A682" s="15"/>
      <c r="B682" s="254"/>
      <c r="C682" s="255"/>
      <c r="D682" s="226" t="s">
        <v>149</v>
      </c>
      <c r="E682" s="256" t="s">
        <v>19</v>
      </c>
      <c r="F682" s="257" t="s">
        <v>151</v>
      </c>
      <c r="G682" s="255"/>
      <c r="H682" s="258">
        <v>3.5</v>
      </c>
      <c r="I682" s="259"/>
      <c r="J682" s="255"/>
      <c r="K682" s="255"/>
      <c r="L682" s="260"/>
      <c r="M682" s="261"/>
      <c r="N682" s="262"/>
      <c r="O682" s="262"/>
      <c r="P682" s="262"/>
      <c r="Q682" s="262"/>
      <c r="R682" s="262"/>
      <c r="S682" s="262"/>
      <c r="T682" s="263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4" t="s">
        <v>149</v>
      </c>
      <c r="AU682" s="264" t="s">
        <v>82</v>
      </c>
      <c r="AV682" s="15" t="s">
        <v>152</v>
      </c>
      <c r="AW682" s="15" t="s">
        <v>33</v>
      </c>
      <c r="AX682" s="15" t="s">
        <v>80</v>
      </c>
      <c r="AY682" s="264" t="s">
        <v>136</v>
      </c>
    </row>
    <row r="683" s="2" customFormat="1" ht="16.5" customHeight="1">
      <c r="A683" s="39"/>
      <c r="B683" s="40"/>
      <c r="C683" s="213" t="s">
        <v>885</v>
      </c>
      <c r="D683" s="213" t="s">
        <v>139</v>
      </c>
      <c r="E683" s="214" t="s">
        <v>886</v>
      </c>
      <c r="F683" s="215" t="s">
        <v>887</v>
      </c>
      <c r="G683" s="216" t="s">
        <v>314</v>
      </c>
      <c r="H683" s="217">
        <v>0.002</v>
      </c>
      <c r="I683" s="218"/>
      <c r="J683" s="219">
        <f>ROUND(I683*H683,2)</f>
        <v>0</v>
      </c>
      <c r="K683" s="215" t="s">
        <v>143</v>
      </c>
      <c r="L683" s="45"/>
      <c r="M683" s="220" t="s">
        <v>19</v>
      </c>
      <c r="N683" s="221" t="s">
        <v>43</v>
      </c>
      <c r="O683" s="85"/>
      <c r="P683" s="222">
        <f>O683*H683</f>
        <v>0</v>
      </c>
      <c r="Q683" s="222">
        <v>0</v>
      </c>
      <c r="R683" s="222">
        <f>Q683*H683</f>
        <v>0</v>
      </c>
      <c r="S683" s="222">
        <v>0</v>
      </c>
      <c r="T683" s="223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24" t="s">
        <v>334</v>
      </c>
      <c r="AT683" s="224" t="s">
        <v>139</v>
      </c>
      <c r="AU683" s="224" t="s">
        <v>82</v>
      </c>
      <c r="AY683" s="18" t="s">
        <v>136</v>
      </c>
      <c r="BE683" s="225">
        <f>IF(N683="základní",J683,0)</f>
        <v>0</v>
      </c>
      <c r="BF683" s="225">
        <f>IF(N683="snížená",J683,0)</f>
        <v>0</v>
      </c>
      <c r="BG683" s="225">
        <f>IF(N683="zákl. přenesená",J683,0)</f>
        <v>0</v>
      </c>
      <c r="BH683" s="225">
        <f>IF(N683="sníž. přenesená",J683,0)</f>
        <v>0</v>
      </c>
      <c r="BI683" s="225">
        <f>IF(N683="nulová",J683,0)</f>
        <v>0</v>
      </c>
      <c r="BJ683" s="18" t="s">
        <v>80</v>
      </c>
      <c r="BK683" s="225">
        <f>ROUND(I683*H683,2)</f>
        <v>0</v>
      </c>
      <c r="BL683" s="18" t="s">
        <v>334</v>
      </c>
      <c r="BM683" s="224" t="s">
        <v>888</v>
      </c>
    </row>
    <row r="684" s="2" customFormat="1">
      <c r="A684" s="39"/>
      <c r="B684" s="40"/>
      <c r="C684" s="41"/>
      <c r="D684" s="226" t="s">
        <v>146</v>
      </c>
      <c r="E684" s="41"/>
      <c r="F684" s="227" t="s">
        <v>889</v>
      </c>
      <c r="G684" s="41"/>
      <c r="H684" s="41"/>
      <c r="I684" s="228"/>
      <c r="J684" s="41"/>
      <c r="K684" s="41"/>
      <c r="L684" s="45"/>
      <c r="M684" s="229"/>
      <c r="N684" s="230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146</v>
      </c>
      <c r="AU684" s="18" t="s">
        <v>82</v>
      </c>
    </row>
    <row r="685" s="2" customFormat="1">
      <c r="A685" s="39"/>
      <c r="B685" s="40"/>
      <c r="C685" s="41"/>
      <c r="D685" s="231" t="s">
        <v>147</v>
      </c>
      <c r="E685" s="41"/>
      <c r="F685" s="232" t="s">
        <v>890</v>
      </c>
      <c r="G685" s="41"/>
      <c r="H685" s="41"/>
      <c r="I685" s="228"/>
      <c r="J685" s="41"/>
      <c r="K685" s="41"/>
      <c r="L685" s="45"/>
      <c r="M685" s="229"/>
      <c r="N685" s="230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147</v>
      </c>
      <c r="AU685" s="18" t="s">
        <v>82</v>
      </c>
    </row>
    <row r="686" s="2" customFormat="1" ht="16.5" customHeight="1">
      <c r="A686" s="39"/>
      <c r="B686" s="40"/>
      <c r="C686" s="213" t="s">
        <v>891</v>
      </c>
      <c r="D686" s="213" t="s">
        <v>139</v>
      </c>
      <c r="E686" s="214" t="s">
        <v>892</v>
      </c>
      <c r="F686" s="215" t="s">
        <v>893</v>
      </c>
      <c r="G686" s="216" t="s">
        <v>314</v>
      </c>
      <c r="H686" s="217">
        <v>0.002</v>
      </c>
      <c r="I686" s="218"/>
      <c r="J686" s="219">
        <f>ROUND(I686*H686,2)</f>
        <v>0</v>
      </c>
      <c r="K686" s="215" t="s">
        <v>143</v>
      </c>
      <c r="L686" s="45"/>
      <c r="M686" s="220" t="s">
        <v>19</v>
      </c>
      <c r="N686" s="221" t="s">
        <v>43</v>
      </c>
      <c r="O686" s="85"/>
      <c r="P686" s="222">
        <f>O686*H686</f>
        <v>0</v>
      </c>
      <c r="Q686" s="222">
        <v>0</v>
      </c>
      <c r="R686" s="222">
        <f>Q686*H686</f>
        <v>0</v>
      </c>
      <c r="S686" s="222">
        <v>0</v>
      </c>
      <c r="T686" s="223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4" t="s">
        <v>334</v>
      </c>
      <c r="AT686" s="224" t="s">
        <v>139</v>
      </c>
      <c r="AU686" s="224" t="s">
        <v>82</v>
      </c>
      <c r="AY686" s="18" t="s">
        <v>136</v>
      </c>
      <c r="BE686" s="225">
        <f>IF(N686="základní",J686,0)</f>
        <v>0</v>
      </c>
      <c r="BF686" s="225">
        <f>IF(N686="snížená",J686,0)</f>
        <v>0</v>
      </c>
      <c r="BG686" s="225">
        <f>IF(N686="zákl. přenesená",J686,0)</f>
        <v>0</v>
      </c>
      <c r="BH686" s="225">
        <f>IF(N686="sníž. přenesená",J686,0)</f>
        <v>0</v>
      </c>
      <c r="BI686" s="225">
        <f>IF(N686="nulová",J686,0)</f>
        <v>0</v>
      </c>
      <c r="BJ686" s="18" t="s">
        <v>80</v>
      </c>
      <c r="BK686" s="225">
        <f>ROUND(I686*H686,2)</f>
        <v>0</v>
      </c>
      <c r="BL686" s="18" t="s">
        <v>334</v>
      </c>
      <c r="BM686" s="224" t="s">
        <v>894</v>
      </c>
    </row>
    <row r="687" s="2" customFormat="1">
      <c r="A687" s="39"/>
      <c r="B687" s="40"/>
      <c r="C687" s="41"/>
      <c r="D687" s="226" t="s">
        <v>146</v>
      </c>
      <c r="E687" s="41"/>
      <c r="F687" s="227" t="s">
        <v>895</v>
      </c>
      <c r="G687" s="41"/>
      <c r="H687" s="41"/>
      <c r="I687" s="228"/>
      <c r="J687" s="41"/>
      <c r="K687" s="41"/>
      <c r="L687" s="45"/>
      <c r="M687" s="229"/>
      <c r="N687" s="230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146</v>
      </c>
      <c r="AU687" s="18" t="s">
        <v>82</v>
      </c>
    </row>
    <row r="688" s="2" customFormat="1">
      <c r="A688" s="39"/>
      <c r="B688" s="40"/>
      <c r="C688" s="41"/>
      <c r="D688" s="231" t="s">
        <v>147</v>
      </c>
      <c r="E688" s="41"/>
      <c r="F688" s="232" t="s">
        <v>896</v>
      </c>
      <c r="G688" s="41"/>
      <c r="H688" s="41"/>
      <c r="I688" s="228"/>
      <c r="J688" s="41"/>
      <c r="K688" s="41"/>
      <c r="L688" s="45"/>
      <c r="M688" s="229"/>
      <c r="N688" s="230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147</v>
      </c>
      <c r="AU688" s="18" t="s">
        <v>82</v>
      </c>
    </row>
    <row r="689" s="12" customFormat="1" ht="22.8" customHeight="1">
      <c r="A689" s="12"/>
      <c r="B689" s="197"/>
      <c r="C689" s="198"/>
      <c r="D689" s="199" t="s">
        <v>71</v>
      </c>
      <c r="E689" s="211" t="s">
        <v>897</v>
      </c>
      <c r="F689" s="211" t="s">
        <v>898</v>
      </c>
      <c r="G689" s="198"/>
      <c r="H689" s="198"/>
      <c r="I689" s="201"/>
      <c r="J689" s="212">
        <f>BK689</f>
        <v>0</v>
      </c>
      <c r="K689" s="198"/>
      <c r="L689" s="203"/>
      <c r="M689" s="204"/>
      <c r="N689" s="205"/>
      <c r="O689" s="205"/>
      <c r="P689" s="206">
        <f>SUM(P690:P699)</f>
        <v>0</v>
      </c>
      <c r="Q689" s="205"/>
      <c r="R689" s="206">
        <f>SUM(R690:R699)</f>
        <v>0</v>
      </c>
      <c r="S689" s="205"/>
      <c r="T689" s="207">
        <f>SUM(T690:T699)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08" t="s">
        <v>82</v>
      </c>
      <c r="AT689" s="209" t="s">
        <v>71</v>
      </c>
      <c r="AU689" s="209" t="s">
        <v>80</v>
      </c>
      <c r="AY689" s="208" t="s">
        <v>136</v>
      </c>
      <c r="BK689" s="210">
        <f>SUM(BK690:BK699)</f>
        <v>0</v>
      </c>
    </row>
    <row r="690" s="2" customFormat="1" ht="16.5" customHeight="1">
      <c r="A690" s="39"/>
      <c r="B690" s="40"/>
      <c r="C690" s="213" t="s">
        <v>899</v>
      </c>
      <c r="D690" s="213" t="s">
        <v>139</v>
      </c>
      <c r="E690" s="214" t="s">
        <v>900</v>
      </c>
      <c r="F690" s="215" t="s">
        <v>901</v>
      </c>
      <c r="G690" s="216" t="s">
        <v>369</v>
      </c>
      <c r="H690" s="217">
        <v>1</v>
      </c>
      <c r="I690" s="218"/>
      <c r="J690" s="219">
        <f>ROUND(I690*H690,2)</f>
        <v>0</v>
      </c>
      <c r="K690" s="215" t="s">
        <v>19</v>
      </c>
      <c r="L690" s="45"/>
      <c r="M690" s="220" t="s">
        <v>19</v>
      </c>
      <c r="N690" s="221" t="s">
        <v>43</v>
      </c>
      <c r="O690" s="85"/>
      <c r="P690" s="222">
        <f>O690*H690</f>
        <v>0</v>
      </c>
      <c r="Q690" s="222">
        <v>0</v>
      </c>
      <c r="R690" s="222">
        <f>Q690*H690</f>
        <v>0</v>
      </c>
      <c r="S690" s="222">
        <v>0</v>
      </c>
      <c r="T690" s="223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24" t="s">
        <v>334</v>
      </c>
      <c r="AT690" s="224" t="s">
        <v>139</v>
      </c>
      <c r="AU690" s="224" t="s">
        <v>82</v>
      </c>
      <c r="AY690" s="18" t="s">
        <v>136</v>
      </c>
      <c r="BE690" s="225">
        <f>IF(N690="základní",J690,0)</f>
        <v>0</v>
      </c>
      <c r="BF690" s="225">
        <f>IF(N690="snížená",J690,0)</f>
        <v>0</v>
      </c>
      <c r="BG690" s="225">
        <f>IF(N690="zákl. přenesená",J690,0)</f>
        <v>0</v>
      </c>
      <c r="BH690" s="225">
        <f>IF(N690="sníž. přenesená",J690,0)</f>
        <v>0</v>
      </c>
      <c r="BI690" s="225">
        <f>IF(N690="nulová",J690,0)</f>
        <v>0</v>
      </c>
      <c r="BJ690" s="18" t="s">
        <v>80</v>
      </c>
      <c r="BK690" s="225">
        <f>ROUND(I690*H690,2)</f>
        <v>0</v>
      </c>
      <c r="BL690" s="18" t="s">
        <v>334</v>
      </c>
      <c r="BM690" s="224" t="s">
        <v>902</v>
      </c>
    </row>
    <row r="691" s="2" customFormat="1">
      <c r="A691" s="39"/>
      <c r="B691" s="40"/>
      <c r="C691" s="41"/>
      <c r="D691" s="226" t="s">
        <v>146</v>
      </c>
      <c r="E691" s="41"/>
      <c r="F691" s="227" t="s">
        <v>901</v>
      </c>
      <c r="G691" s="41"/>
      <c r="H691" s="41"/>
      <c r="I691" s="228"/>
      <c r="J691" s="41"/>
      <c r="K691" s="41"/>
      <c r="L691" s="45"/>
      <c r="M691" s="229"/>
      <c r="N691" s="230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146</v>
      </c>
      <c r="AU691" s="18" t="s">
        <v>82</v>
      </c>
    </row>
    <row r="692" s="13" customFormat="1">
      <c r="A692" s="13"/>
      <c r="B692" s="233"/>
      <c r="C692" s="234"/>
      <c r="D692" s="226" t="s">
        <v>149</v>
      </c>
      <c r="E692" s="235" t="s">
        <v>19</v>
      </c>
      <c r="F692" s="236" t="s">
        <v>611</v>
      </c>
      <c r="G692" s="234"/>
      <c r="H692" s="235" t="s">
        <v>19</v>
      </c>
      <c r="I692" s="237"/>
      <c r="J692" s="234"/>
      <c r="K692" s="234"/>
      <c r="L692" s="238"/>
      <c r="M692" s="239"/>
      <c r="N692" s="240"/>
      <c r="O692" s="240"/>
      <c r="P692" s="240"/>
      <c r="Q692" s="240"/>
      <c r="R692" s="240"/>
      <c r="S692" s="240"/>
      <c r="T692" s="24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2" t="s">
        <v>149</v>
      </c>
      <c r="AU692" s="242" t="s">
        <v>82</v>
      </c>
      <c r="AV692" s="13" t="s">
        <v>80</v>
      </c>
      <c r="AW692" s="13" t="s">
        <v>33</v>
      </c>
      <c r="AX692" s="13" t="s">
        <v>72</v>
      </c>
      <c r="AY692" s="242" t="s">
        <v>136</v>
      </c>
    </row>
    <row r="693" s="14" customFormat="1">
      <c r="A693" s="14"/>
      <c r="B693" s="243"/>
      <c r="C693" s="244"/>
      <c r="D693" s="226" t="s">
        <v>149</v>
      </c>
      <c r="E693" s="245" t="s">
        <v>19</v>
      </c>
      <c r="F693" s="246" t="s">
        <v>80</v>
      </c>
      <c r="G693" s="244"/>
      <c r="H693" s="247">
        <v>1</v>
      </c>
      <c r="I693" s="248"/>
      <c r="J693" s="244"/>
      <c r="K693" s="244"/>
      <c r="L693" s="249"/>
      <c r="M693" s="250"/>
      <c r="N693" s="251"/>
      <c r="O693" s="251"/>
      <c r="P693" s="251"/>
      <c r="Q693" s="251"/>
      <c r="R693" s="251"/>
      <c r="S693" s="251"/>
      <c r="T693" s="25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3" t="s">
        <v>149</v>
      </c>
      <c r="AU693" s="253" t="s">
        <v>82</v>
      </c>
      <c r="AV693" s="14" t="s">
        <v>82</v>
      </c>
      <c r="AW693" s="14" t="s">
        <v>33</v>
      </c>
      <c r="AX693" s="14" t="s">
        <v>72</v>
      </c>
      <c r="AY693" s="253" t="s">
        <v>136</v>
      </c>
    </row>
    <row r="694" s="15" customFormat="1">
      <c r="A694" s="15"/>
      <c r="B694" s="254"/>
      <c r="C694" s="255"/>
      <c r="D694" s="226" t="s">
        <v>149</v>
      </c>
      <c r="E694" s="256" t="s">
        <v>19</v>
      </c>
      <c r="F694" s="257" t="s">
        <v>151</v>
      </c>
      <c r="G694" s="255"/>
      <c r="H694" s="258">
        <v>1</v>
      </c>
      <c r="I694" s="259"/>
      <c r="J694" s="255"/>
      <c r="K694" s="255"/>
      <c r="L694" s="260"/>
      <c r="M694" s="261"/>
      <c r="N694" s="262"/>
      <c r="O694" s="262"/>
      <c r="P694" s="262"/>
      <c r="Q694" s="262"/>
      <c r="R694" s="262"/>
      <c r="S694" s="262"/>
      <c r="T694" s="263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64" t="s">
        <v>149</v>
      </c>
      <c r="AU694" s="264" t="s">
        <v>82</v>
      </c>
      <c r="AV694" s="15" t="s">
        <v>152</v>
      </c>
      <c r="AW694" s="15" t="s">
        <v>33</v>
      </c>
      <c r="AX694" s="15" t="s">
        <v>80</v>
      </c>
      <c r="AY694" s="264" t="s">
        <v>136</v>
      </c>
    </row>
    <row r="695" s="2" customFormat="1" ht="16.5" customHeight="1">
      <c r="A695" s="39"/>
      <c r="B695" s="40"/>
      <c r="C695" s="213" t="s">
        <v>903</v>
      </c>
      <c r="D695" s="213" t="s">
        <v>139</v>
      </c>
      <c r="E695" s="214" t="s">
        <v>904</v>
      </c>
      <c r="F695" s="215" t="s">
        <v>905</v>
      </c>
      <c r="G695" s="216" t="s">
        <v>369</v>
      </c>
      <c r="H695" s="217">
        <v>2</v>
      </c>
      <c r="I695" s="218"/>
      <c r="J695" s="219">
        <f>ROUND(I695*H695,2)</f>
        <v>0</v>
      </c>
      <c r="K695" s="215" t="s">
        <v>19</v>
      </c>
      <c r="L695" s="45"/>
      <c r="M695" s="220" t="s">
        <v>19</v>
      </c>
      <c r="N695" s="221" t="s">
        <v>43</v>
      </c>
      <c r="O695" s="85"/>
      <c r="P695" s="222">
        <f>O695*H695</f>
        <v>0</v>
      </c>
      <c r="Q695" s="222">
        <v>0</v>
      </c>
      <c r="R695" s="222">
        <f>Q695*H695</f>
        <v>0</v>
      </c>
      <c r="S695" s="222">
        <v>0</v>
      </c>
      <c r="T695" s="223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4" t="s">
        <v>334</v>
      </c>
      <c r="AT695" s="224" t="s">
        <v>139</v>
      </c>
      <c r="AU695" s="224" t="s">
        <v>82</v>
      </c>
      <c r="AY695" s="18" t="s">
        <v>136</v>
      </c>
      <c r="BE695" s="225">
        <f>IF(N695="základní",J695,0)</f>
        <v>0</v>
      </c>
      <c r="BF695" s="225">
        <f>IF(N695="snížená",J695,0)</f>
        <v>0</v>
      </c>
      <c r="BG695" s="225">
        <f>IF(N695="zákl. přenesená",J695,0)</f>
        <v>0</v>
      </c>
      <c r="BH695" s="225">
        <f>IF(N695="sníž. přenesená",J695,0)</f>
        <v>0</v>
      </c>
      <c r="BI695" s="225">
        <f>IF(N695="nulová",J695,0)</f>
        <v>0</v>
      </c>
      <c r="BJ695" s="18" t="s">
        <v>80</v>
      </c>
      <c r="BK695" s="225">
        <f>ROUND(I695*H695,2)</f>
        <v>0</v>
      </c>
      <c r="BL695" s="18" t="s">
        <v>334</v>
      </c>
      <c r="BM695" s="224" t="s">
        <v>906</v>
      </c>
    </row>
    <row r="696" s="2" customFormat="1">
      <c r="A696" s="39"/>
      <c r="B696" s="40"/>
      <c r="C696" s="41"/>
      <c r="D696" s="226" t="s">
        <v>146</v>
      </c>
      <c r="E696" s="41"/>
      <c r="F696" s="227" t="s">
        <v>905</v>
      </c>
      <c r="G696" s="41"/>
      <c r="H696" s="41"/>
      <c r="I696" s="228"/>
      <c r="J696" s="41"/>
      <c r="K696" s="41"/>
      <c r="L696" s="45"/>
      <c r="M696" s="229"/>
      <c r="N696" s="230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146</v>
      </c>
      <c r="AU696" s="18" t="s">
        <v>82</v>
      </c>
    </row>
    <row r="697" s="13" customFormat="1">
      <c r="A697" s="13"/>
      <c r="B697" s="233"/>
      <c r="C697" s="234"/>
      <c r="D697" s="226" t="s">
        <v>149</v>
      </c>
      <c r="E697" s="235" t="s">
        <v>19</v>
      </c>
      <c r="F697" s="236" t="s">
        <v>611</v>
      </c>
      <c r="G697" s="234"/>
      <c r="H697" s="235" t="s">
        <v>19</v>
      </c>
      <c r="I697" s="237"/>
      <c r="J697" s="234"/>
      <c r="K697" s="234"/>
      <c r="L697" s="238"/>
      <c r="M697" s="239"/>
      <c r="N697" s="240"/>
      <c r="O697" s="240"/>
      <c r="P697" s="240"/>
      <c r="Q697" s="240"/>
      <c r="R697" s="240"/>
      <c r="S697" s="240"/>
      <c r="T697" s="24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2" t="s">
        <v>149</v>
      </c>
      <c r="AU697" s="242" t="s">
        <v>82</v>
      </c>
      <c r="AV697" s="13" t="s">
        <v>80</v>
      </c>
      <c r="AW697" s="13" t="s">
        <v>33</v>
      </c>
      <c r="AX697" s="13" t="s">
        <v>72</v>
      </c>
      <c r="AY697" s="242" t="s">
        <v>136</v>
      </c>
    </row>
    <row r="698" s="14" customFormat="1">
      <c r="A698" s="14"/>
      <c r="B698" s="243"/>
      <c r="C698" s="244"/>
      <c r="D698" s="226" t="s">
        <v>149</v>
      </c>
      <c r="E698" s="245" t="s">
        <v>19</v>
      </c>
      <c r="F698" s="246" t="s">
        <v>82</v>
      </c>
      <c r="G698" s="244"/>
      <c r="H698" s="247">
        <v>2</v>
      </c>
      <c r="I698" s="248"/>
      <c r="J698" s="244"/>
      <c r="K698" s="244"/>
      <c r="L698" s="249"/>
      <c r="M698" s="250"/>
      <c r="N698" s="251"/>
      <c r="O698" s="251"/>
      <c r="P698" s="251"/>
      <c r="Q698" s="251"/>
      <c r="R698" s="251"/>
      <c r="S698" s="251"/>
      <c r="T698" s="25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3" t="s">
        <v>149</v>
      </c>
      <c r="AU698" s="253" t="s">
        <v>82</v>
      </c>
      <c r="AV698" s="14" t="s">
        <v>82</v>
      </c>
      <c r="AW698" s="14" t="s">
        <v>33</v>
      </c>
      <c r="AX698" s="14" t="s">
        <v>72</v>
      </c>
      <c r="AY698" s="253" t="s">
        <v>136</v>
      </c>
    </row>
    <row r="699" s="15" customFormat="1">
      <c r="A699" s="15"/>
      <c r="B699" s="254"/>
      <c r="C699" s="255"/>
      <c r="D699" s="226" t="s">
        <v>149</v>
      </c>
      <c r="E699" s="256" t="s">
        <v>19</v>
      </c>
      <c r="F699" s="257" t="s">
        <v>151</v>
      </c>
      <c r="G699" s="255"/>
      <c r="H699" s="258">
        <v>2</v>
      </c>
      <c r="I699" s="259"/>
      <c r="J699" s="255"/>
      <c r="K699" s="255"/>
      <c r="L699" s="260"/>
      <c r="M699" s="261"/>
      <c r="N699" s="262"/>
      <c r="O699" s="262"/>
      <c r="P699" s="262"/>
      <c r="Q699" s="262"/>
      <c r="R699" s="262"/>
      <c r="S699" s="262"/>
      <c r="T699" s="263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4" t="s">
        <v>149</v>
      </c>
      <c r="AU699" s="264" t="s">
        <v>82</v>
      </c>
      <c r="AV699" s="15" t="s">
        <v>152</v>
      </c>
      <c r="AW699" s="15" t="s">
        <v>33</v>
      </c>
      <c r="AX699" s="15" t="s">
        <v>80</v>
      </c>
      <c r="AY699" s="264" t="s">
        <v>136</v>
      </c>
    </row>
    <row r="700" s="12" customFormat="1" ht="22.8" customHeight="1">
      <c r="A700" s="12"/>
      <c r="B700" s="197"/>
      <c r="C700" s="198"/>
      <c r="D700" s="199" t="s">
        <v>71</v>
      </c>
      <c r="E700" s="211" t="s">
        <v>907</v>
      </c>
      <c r="F700" s="211" t="s">
        <v>908</v>
      </c>
      <c r="G700" s="198"/>
      <c r="H700" s="198"/>
      <c r="I700" s="201"/>
      <c r="J700" s="212">
        <f>BK700</f>
        <v>0</v>
      </c>
      <c r="K700" s="198"/>
      <c r="L700" s="203"/>
      <c r="M700" s="204"/>
      <c r="N700" s="205"/>
      <c r="O700" s="205"/>
      <c r="P700" s="206">
        <f>SUM(P701:P715)</f>
        <v>0</v>
      </c>
      <c r="Q700" s="205"/>
      <c r="R700" s="206">
        <f>SUM(R701:R715)</f>
        <v>0</v>
      </c>
      <c r="S700" s="205"/>
      <c r="T700" s="207">
        <f>SUM(T701:T715)</f>
        <v>0</v>
      </c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R700" s="208" t="s">
        <v>82</v>
      </c>
      <c r="AT700" s="209" t="s">
        <v>71</v>
      </c>
      <c r="AU700" s="209" t="s">
        <v>80</v>
      </c>
      <c r="AY700" s="208" t="s">
        <v>136</v>
      </c>
      <c r="BK700" s="210">
        <f>SUM(BK701:BK715)</f>
        <v>0</v>
      </c>
    </row>
    <row r="701" s="2" customFormat="1" ht="16.5" customHeight="1">
      <c r="A701" s="39"/>
      <c r="B701" s="40"/>
      <c r="C701" s="213" t="s">
        <v>909</v>
      </c>
      <c r="D701" s="213" t="s">
        <v>139</v>
      </c>
      <c r="E701" s="214" t="s">
        <v>910</v>
      </c>
      <c r="F701" s="215" t="s">
        <v>911</v>
      </c>
      <c r="G701" s="216" t="s">
        <v>369</v>
      </c>
      <c r="H701" s="217">
        <v>3</v>
      </c>
      <c r="I701" s="218"/>
      <c r="J701" s="219">
        <f>ROUND(I701*H701,2)</f>
        <v>0</v>
      </c>
      <c r="K701" s="215" t="s">
        <v>19</v>
      </c>
      <c r="L701" s="45"/>
      <c r="M701" s="220" t="s">
        <v>19</v>
      </c>
      <c r="N701" s="221" t="s">
        <v>43</v>
      </c>
      <c r="O701" s="85"/>
      <c r="P701" s="222">
        <f>O701*H701</f>
        <v>0</v>
      </c>
      <c r="Q701" s="222">
        <v>0</v>
      </c>
      <c r="R701" s="222">
        <f>Q701*H701</f>
        <v>0</v>
      </c>
      <c r="S701" s="222">
        <v>0</v>
      </c>
      <c r="T701" s="223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4" t="s">
        <v>334</v>
      </c>
      <c r="AT701" s="224" t="s">
        <v>139</v>
      </c>
      <c r="AU701" s="224" t="s">
        <v>82</v>
      </c>
      <c r="AY701" s="18" t="s">
        <v>136</v>
      </c>
      <c r="BE701" s="225">
        <f>IF(N701="základní",J701,0)</f>
        <v>0</v>
      </c>
      <c r="BF701" s="225">
        <f>IF(N701="snížená",J701,0)</f>
        <v>0</v>
      </c>
      <c r="BG701" s="225">
        <f>IF(N701="zákl. přenesená",J701,0)</f>
        <v>0</v>
      </c>
      <c r="BH701" s="225">
        <f>IF(N701="sníž. přenesená",J701,0)</f>
        <v>0</v>
      </c>
      <c r="BI701" s="225">
        <f>IF(N701="nulová",J701,0)</f>
        <v>0</v>
      </c>
      <c r="BJ701" s="18" t="s">
        <v>80</v>
      </c>
      <c r="BK701" s="225">
        <f>ROUND(I701*H701,2)</f>
        <v>0</v>
      </c>
      <c r="BL701" s="18" t="s">
        <v>334</v>
      </c>
      <c r="BM701" s="224" t="s">
        <v>912</v>
      </c>
    </row>
    <row r="702" s="2" customFormat="1">
      <c r="A702" s="39"/>
      <c r="B702" s="40"/>
      <c r="C702" s="41"/>
      <c r="D702" s="226" t="s">
        <v>146</v>
      </c>
      <c r="E702" s="41"/>
      <c r="F702" s="227" t="s">
        <v>911</v>
      </c>
      <c r="G702" s="41"/>
      <c r="H702" s="41"/>
      <c r="I702" s="228"/>
      <c r="J702" s="41"/>
      <c r="K702" s="41"/>
      <c r="L702" s="45"/>
      <c r="M702" s="229"/>
      <c r="N702" s="230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146</v>
      </c>
      <c r="AU702" s="18" t="s">
        <v>82</v>
      </c>
    </row>
    <row r="703" s="13" customFormat="1">
      <c r="A703" s="13"/>
      <c r="B703" s="233"/>
      <c r="C703" s="234"/>
      <c r="D703" s="226" t="s">
        <v>149</v>
      </c>
      <c r="E703" s="235" t="s">
        <v>19</v>
      </c>
      <c r="F703" s="236" t="s">
        <v>913</v>
      </c>
      <c r="G703" s="234"/>
      <c r="H703" s="235" t="s">
        <v>19</v>
      </c>
      <c r="I703" s="237"/>
      <c r="J703" s="234"/>
      <c r="K703" s="234"/>
      <c r="L703" s="238"/>
      <c r="M703" s="239"/>
      <c r="N703" s="240"/>
      <c r="O703" s="240"/>
      <c r="P703" s="240"/>
      <c r="Q703" s="240"/>
      <c r="R703" s="240"/>
      <c r="S703" s="240"/>
      <c r="T703" s="24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2" t="s">
        <v>149</v>
      </c>
      <c r="AU703" s="242" t="s">
        <v>82</v>
      </c>
      <c r="AV703" s="13" t="s">
        <v>80</v>
      </c>
      <c r="AW703" s="13" t="s">
        <v>33</v>
      </c>
      <c r="AX703" s="13" t="s">
        <v>72</v>
      </c>
      <c r="AY703" s="242" t="s">
        <v>136</v>
      </c>
    </row>
    <row r="704" s="14" customFormat="1">
      <c r="A704" s="14"/>
      <c r="B704" s="243"/>
      <c r="C704" s="244"/>
      <c r="D704" s="226" t="s">
        <v>149</v>
      </c>
      <c r="E704" s="245" t="s">
        <v>19</v>
      </c>
      <c r="F704" s="246" t="s">
        <v>158</v>
      </c>
      <c r="G704" s="244"/>
      <c r="H704" s="247">
        <v>3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3" t="s">
        <v>149</v>
      </c>
      <c r="AU704" s="253" t="s">
        <v>82</v>
      </c>
      <c r="AV704" s="14" t="s">
        <v>82</v>
      </c>
      <c r="AW704" s="14" t="s">
        <v>33</v>
      </c>
      <c r="AX704" s="14" t="s">
        <v>72</v>
      </c>
      <c r="AY704" s="253" t="s">
        <v>136</v>
      </c>
    </row>
    <row r="705" s="15" customFormat="1">
      <c r="A705" s="15"/>
      <c r="B705" s="254"/>
      <c r="C705" s="255"/>
      <c r="D705" s="226" t="s">
        <v>149</v>
      </c>
      <c r="E705" s="256" t="s">
        <v>19</v>
      </c>
      <c r="F705" s="257" t="s">
        <v>151</v>
      </c>
      <c r="G705" s="255"/>
      <c r="H705" s="258">
        <v>3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4" t="s">
        <v>149</v>
      </c>
      <c r="AU705" s="264" t="s">
        <v>82</v>
      </c>
      <c r="AV705" s="15" t="s">
        <v>152</v>
      </c>
      <c r="AW705" s="15" t="s">
        <v>33</v>
      </c>
      <c r="AX705" s="15" t="s">
        <v>80</v>
      </c>
      <c r="AY705" s="264" t="s">
        <v>136</v>
      </c>
    </row>
    <row r="706" s="2" customFormat="1" ht="16.5" customHeight="1">
      <c r="A706" s="39"/>
      <c r="B706" s="40"/>
      <c r="C706" s="213" t="s">
        <v>914</v>
      </c>
      <c r="D706" s="213" t="s">
        <v>139</v>
      </c>
      <c r="E706" s="214" t="s">
        <v>915</v>
      </c>
      <c r="F706" s="215" t="s">
        <v>916</v>
      </c>
      <c r="G706" s="216" t="s">
        <v>369</v>
      </c>
      <c r="H706" s="217">
        <v>1</v>
      </c>
      <c r="I706" s="218"/>
      <c r="J706" s="219">
        <f>ROUND(I706*H706,2)</f>
        <v>0</v>
      </c>
      <c r="K706" s="215" t="s">
        <v>19</v>
      </c>
      <c r="L706" s="45"/>
      <c r="M706" s="220" t="s">
        <v>19</v>
      </c>
      <c r="N706" s="221" t="s">
        <v>43</v>
      </c>
      <c r="O706" s="85"/>
      <c r="P706" s="222">
        <f>O706*H706</f>
        <v>0</v>
      </c>
      <c r="Q706" s="222">
        <v>0</v>
      </c>
      <c r="R706" s="222">
        <f>Q706*H706</f>
        <v>0</v>
      </c>
      <c r="S706" s="222">
        <v>0</v>
      </c>
      <c r="T706" s="223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4" t="s">
        <v>334</v>
      </c>
      <c r="AT706" s="224" t="s">
        <v>139</v>
      </c>
      <c r="AU706" s="224" t="s">
        <v>82</v>
      </c>
      <c r="AY706" s="18" t="s">
        <v>136</v>
      </c>
      <c r="BE706" s="225">
        <f>IF(N706="základní",J706,0)</f>
        <v>0</v>
      </c>
      <c r="BF706" s="225">
        <f>IF(N706="snížená",J706,0)</f>
        <v>0</v>
      </c>
      <c r="BG706" s="225">
        <f>IF(N706="zákl. přenesená",J706,0)</f>
        <v>0</v>
      </c>
      <c r="BH706" s="225">
        <f>IF(N706="sníž. přenesená",J706,0)</f>
        <v>0</v>
      </c>
      <c r="BI706" s="225">
        <f>IF(N706="nulová",J706,0)</f>
        <v>0</v>
      </c>
      <c r="BJ706" s="18" t="s">
        <v>80</v>
      </c>
      <c r="BK706" s="225">
        <f>ROUND(I706*H706,2)</f>
        <v>0</v>
      </c>
      <c r="BL706" s="18" t="s">
        <v>334</v>
      </c>
      <c r="BM706" s="224" t="s">
        <v>917</v>
      </c>
    </row>
    <row r="707" s="2" customFormat="1">
      <c r="A707" s="39"/>
      <c r="B707" s="40"/>
      <c r="C707" s="41"/>
      <c r="D707" s="226" t="s">
        <v>146</v>
      </c>
      <c r="E707" s="41"/>
      <c r="F707" s="227" t="s">
        <v>916</v>
      </c>
      <c r="G707" s="41"/>
      <c r="H707" s="41"/>
      <c r="I707" s="228"/>
      <c r="J707" s="41"/>
      <c r="K707" s="41"/>
      <c r="L707" s="45"/>
      <c r="M707" s="229"/>
      <c r="N707" s="230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146</v>
      </c>
      <c r="AU707" s="18" t="s">
        <v>82</v>
      </c>
    </row>
    <row r="708" s="13" customFormat="1">
      <c r="A708" s="13"/>
      <c r="B708" s="233"/>
      <c r="C708" s="234"/>
      <c r="D708" s="226" t="s">
        <v>149</v>
      </c>
      <c r="E708" s="235" t="s">
        <v>19</v>
      </c>
      <c r="F708" s="236" t="s">
        <v>239</v>
      </c>
      <c r="G708" s="234"/>
      <c r="H708" s="235" t="s">
        <v>19</v>
      </c>
      <c r="I708" s="237"/>
      <c r="J708" s="234"/>
      <c r="K708" s="234"/>
      <c r="L708" s="238"/>
      <c r="M708" s="239"/>
      <c r="N708" s="240"/>
      <c r="O708" s="240"/>
      <c r="P708" s="240"/>
      <c r="Q708" s="240"/>
      <c r="R708" s="240"/>
      <c r="S708" s="240"/>
      <c r="T708" s="24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2" t="s">
        <v>149</v>
      </c>
      <c r="AU708" s="242" t="s">
        <v>82</v>
      </c>
      <c r="AV708" s="13" t="s">
        <v>80</v>
      </c>
      <c r="AW708" s="13" t="s">
        <v>33</v>
      </c>
      <c r="AX708" s="13" t="s">
        <v>72</v>
      </c>
      <c r="AY708" s="242" t="s">
        <v>136</v>
      </c>
    </row>
    <row r="709" s="14" customFormat="1">
      <c r="A709" s="14"/>
      <c r="B709" s="243"/>
      <c r="C709" s="244"/>
      <c r="D709" s="226" t="s">
        <v>149</v>
      </c>
      <c r="E709" s="245" t="s">
        <v>19</v>
      </c>
      <c r="F709" s="246" t="s">
        <v>80</v>
      </c>
      <c r="G709" s="244"/>
      <c r="H709" s="247">
        <v>1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149</v>
      </c>
      <c r="AU709" s="253" t="s">
        <v>82</v>
      </c>
      <c r="AV709" s="14" t="s">
        <v>82</v>
      </c>
      <c r="AW709" s="14" t="s">
        <v>33</v>
      </c>
      <c r="AX709" s="14" t="s">
        <v>72</v>
      </c>
      <c r="AY709" s="253" t="s">
        <v>136</v>
      </c>
    </row>
    <row r="710" s="15" customFormat="1">
      <c r="A710" s="15"/>
      <c r="B710" s="254"/>
      <c r="C710" s="255"/>
      <c r="D710" s="226" t="s">
        <v>149</v>
      </c>
      <c r="E710" s="256" t="s">
        <v>19</v>
      </c>
      <c r="F710" s="257" t="s">
        <v>151</v>
      </c>
      <c r="G710" s="255"/>
      <c r="H710" s="258">
        <v>1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4" t="s">
        <v>149</v>
      </c>
      <c r="AU710" s="264" t="s">
        <v>82</v>
      </c>
      <c r="AV710" s="15" t="s">
        <v>152</v>
      </c>
      <c r="AW710" s="15" t="s">
        <v>33</v>
      </c>
      <c r="AX710" s="15" t="s">
        <v>80</v>
      </c>
      <c r="AY710" s="264" t="s">
        <v>136</v>
      </c>
    </row>
    <row r="711" s="2" customFormat="1" ht="16.5" customHeight="1">
      <c r="A711" s="39"/>
      <c r="B711" s="40"/>
      <c r="C711" s="213" t="s">
        <v>918</v>
      </c>
      <c r="D711" s="213" t="s">
        <v>139</v>
      </c>
      <c r="E711" s="214" t="s">
        <v>919</v>
      </c>
      <c r="F711" s="215" t="s">
        <v>920</v>
      </c>
      <c r="G711" s="216" t="s">
        <v>369</v>
      </c>
      <c r="H711" s="217">
        <v>1</v>
      </c>
      <c r="I711" s="218"/>
      <c r="J711" s="219">
        <f>ROUND(I711*H711,2)</f>
        <v>0</v>
      </c>
      <c r="K711" s="215" t="s">
        <v>19</v>
      </c>
      <c r="L711" s="45"/>
      <c r="M711" s="220" t="s">
        <v>19</v>
      </c>
      <c r="N711" s="221" t="s">
        <v>43</v>
      </c>
      <c r="O711" s="85"/>
      <c r="P711" s="222">
        <f>O711*H711</f>
        <v>0</v>
      </c>
      <c r="Q711" s="222">
        <v>0</v>
      </c>
      <c r="R711" s="222">
        <f>Q711*H711</f>
        <v>0</v>
      </c>
      <c r="S711" s="222">
        <v>0</v>
      </c>
      <c r="T711" s="223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24" t="s">
        <v>334</v>
      </c>
      <c r="AT711" s="224" t="s">
        <v>139</v>
      </c>
      <c r="AU711" s="224" t="s">
        <v>82</v>
      </c>
      <c r="AY711" s="18" t="s">
        <v>136</v>
      </c>
      <c r="BE711" s="225">
        <f>IF(N711="základní",J711,0)</f>
        <v>0</v>
      </c>
      <c r="BF711" s="225">
        <f>IF(N711="snížená",J711,0)</f>
        <v>0</v>
      </c>
      <c r="BG711" s="225">
        <f>IF(N711="zákl. přenesená",J711,0)</f>
        <v>0</v>
      </c>
      <c r="BH711" s="225">
        <f>IF(N711="sníž. přenesená",J711,0)</f>
        <v>0</v>
      </c>
      <c r="BI711" s="225">
        <f>IF(N711="nulová",J711,0)</f>
        <v>0</v>
      </c>
      <c r="BJ711" s="18" t="s">
        <v>80</v>
      </c>
      <c r="BK711" s="225">
        <f>ROUND(I711*H711,2)</f>
        <v>0</v>
      </c>
      <c r="BL711" s="18" t="s">
        <v>334</v>
      </c>
      <c r="BM711" s="224" t="s">
        <v>921</v>
      </c>
    </row>
    <row r="712" s="2" customFormat="1">
      <c r="A712" s="39"/>
      <c r="B712" s="40"/>
      <c r="C712" s="41"/>
      <c r="D712" s="226" t="s">
        <v>146</v>
      </c>
      <c r="E712" s="41"/>
      <c r="F712" s="227" t="s">
        <v>920</v>
      </c>
      <c r="G712" s="41"/>
      <c r="H712" s="41"/>
      <c r="I712" s="228"/>
      <c r="J712" s="41"/>
      <c r="K712" s="41"/>
      <c r="L712" s="45"/>
      <c r="M712" s="229"/>
      <c r="N712" s="230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146</v>
      </c>
      <c r="AU712" s="18" t="s">
        <v>82</v>
      </c>
    </row>
    <row r="713" s="13" customFormat="1">
      <c r="A713" s="13"/>
      <c r="B713" s="233"/>
      <c r="C713" s="234"/>
      <c r="D713" s="226" t="s">
        <v>149</v>
      </c>
      <c r="E713" s="235" t="s">
        <v>19</v>
      </c>
      <c r="F713" s="236" t="s">
        <v>239</v>
      </c>
      <c r="G713" s="234"/>
      <c r="H713" s="235" t="s">
        <v>19</v>
      </c>
      <c r="I713" s="237"/>
      <c r="J713" s="234"/>
      <c r="K713" s="234"/>
      <c r="L713" s="238"/>
      <c r="M713" s="239"/>
      <c r="N713" s="240"/>
      <c r="O713" s="240"/>
      <c r="P713" s="240"/>
      <c r="Q713" s="240"/>
      <c r="R713" s="240"/>
      <c r="S713" s="240"/>
      <c r="T713" s="241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2" t="s">
        <v>149</v>
      </c>
      <c r="AU713" s="242" t="s">
        <v>82</v>
      </c>
      <c r="AV713" s="13" t="s">
        <v>80</v>
      </c>
      <c r="AW713" s="13" t="s">
        <v>33</v>
      </c>
      <c r="AX713" s="13" t="s">
        <v>72</v>
      </c>
      <c r="AY713" s="242" t="s">
        <v>136</v>
      </c>
    </row>
    <row r="714" s="14" customFormat="1">
      <c r="A714" s="14"/>
      <c r="B714" s="243"/>
      <c r="C714" s="244"/>
      <c r="D714" s="226" t="s">
        <v>149</v>
      </c>
      <c r="E714" s="245" t="s">
        <v>19</v>
      </c>
      <c r="F714" s="246" t="s">
        <v>80</v>
      </c>
      <c r="G714" s="244"/>
      <c r="H714" s="247">
        <v>1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3" t="s">
        <v>149</v>
      </c>
      <c r="AU714" s="253" t="s">
        <v>82</v>
      </c>
      <c r="AV714" s="14" t="s">
        <v>82</v>
      </c>
      <c r="AW714" s="14" t="s">
        <v>33</v>
      </c>
      <c r="AX714" s="14" t="s">
        <v>72</v>
      </c>
      <c r="AY714" s="253" t="s">
        <v>136</v>
      </c>
    </row>
    <row r="715" s="15" customFormat="1">
      <c r="A715" s="15"/>
      <c r="B715" s="254"/>
      <c r="C715" s="255"/>
      <c r="D715" s="226" t="s">
        <v>149</v>
      </c>
      <c r="E715" s="256" t="s">
        <v>19</v>
      </c>
      <c r="F715" s="257" t="s">
        <v>151</v>
      </c>
      <c r="G715" s="255"/>
      <c r="H715" s="258">
        <v>1</v>
      </c>
      <c r="I715" s="259"/>
      <c r="J715" s="255"/>
      <c r="K715" s="255"/>
      <c r="L715" s="260"/>
      <c r="M715" s="261"/>
      <c r="N715" s="262"/>
      <c r="O715" s="262"/>
      <c r="P715" s="262"/>
      <c r="Q715" s="262"/>
      <c r="R715" s="262"/>
      <c r="S715" s="262"/>
      <c r="T715" s="263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4" t="s">
        <v>149</v>
      </c>
      <c r="AU715" s="264" t="s">
        <v>82</v>
      </c>
      <c r="AV715" s="15" t="s">
        <v>152</v>
      </c>
      <c r="AW715" s="15" t="s">
        <v>33</v>
      </c>
      <c r="AX715" s="15" t="s">
        <v>80</v>
      </c>
      <c r="AY715" s="264" t="s">
        <v>136</v>
      </c>
    </row>
    <row r="716" s="12" customFormat="1" ht="22.8" customHeight="1">
      <c r="A716" s="12"/>
      <c r="B716" s="197"/>
      <c r="C716" s="198"/>
      <c r="D716" s="199" t="s">
        <v>71</v>
      </c>
      <c r="E716" s="211" t="s">
        <v>922</v>
      </c>
      <c r="F716" s="211" t="s">
        <v>923</v>
      </c>
      <c r="G716" s="198"/>
      <c r="H716" s="198"/>
      <c r="I716" s="201"/>
      <c r="J716" s="212">
        <f>BK716</f>
        <v>0</v>
      </c>
      <c r="K716" s="198"/>
      <c r="L716" s="203"/>
      <c r="M716" s="204"/>
      <c r="N716" s="205"/>
      <c r="O716" s="205"/>
      <c r="P716" s="206">
        <f>SUM(P717:P726)</f>
        <v>0</v>
      </c>
      <c r="Q716" s="205"/>
      <c r="R716" s="206">
        <f>SUM(R717:R726)</f>
        <v>0</v>
      </c>
      <c r="S716" s="205"/>
      <c r="T716" s="207">
        <f>SUM(T717:T726)</f>
        <v>0.11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208" t="s">
        <v>82</v>
      </c>
      <c r="AT716" s="209" t="s">
        <v>71</v>
      </c>
      <c r="AU716" s="209" t="s">
        <v>80</v>
      </c>
      <c r="AY716" s="208" t="s">
        <v>136</v>
      </c>
      <c r="BK716" s="210">
        <f>SUM(BK717:BK726)</f>
        <v>0</v>
      </c>
    </row>
    <row r="717" s="2" customFormat="1" ht="16.5" customHeight="1">
      <c r="A717" s="39"/>
      <c r="B717" s="40"/>
      <c r="C717" s="213" t="s">
        <v>924</v>
      </c>
      <c r="D717" s="213" t="s">
        <v>139</v>
      </c>
      <c r="E717" s="214" t="s">
        <v>925</v>
      </c>
      <c r="F717" s="215" t="s">
        <v>926</v>
      </c>
      <c r="G717" s="216" t="s">
        <v>369</v>
      </c>
      <c r="H717" s="217">
        <v>1</v>
      </c>
      <c r="I717" s="218"/>
      <c r="J717" s="219">
        <f>ROUND(I717*H717,2)</f>
        <v>0</v>
      </c>
      <c r="K717" s="215" t="s">
        <v>19</v>
      </c>
      <c r="L717" s="45"/>
      <c r="M717" s="220" t="s">
        <v>19</v>
      </c>
      <c r="N717" s="221" t="s">
        <v>43</v>
      </c>
      <c r="O717" s="85"/>
      <c r="P717" s="222">
        <f>O717*H717</f>
        <v>0</v>
      </c>
      <c r="Q717" s="222">
        <v>0</v>
      </c>
      <c r="R717" s="222">
        <f>Q717*H717</f>
        <v>0</v>
      </c>
      <c r="S717" s="222">
        <v>0.01</v>
      </c>
      <c r="T717" s="223">
        <f>S717*H717</f>
        <v>0.01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24" t="s">
        <v>334</v>
      </c>
      <c r="AT717" s="224" t="s">
        <v>139</v>
      </c>
      <c r="AU717" s="224" t="s">
        <v>82</v>
      </c>
      <c r="AY717" s="18" t="s">
        <v>136</v>
      </c>
      <c r="BE717" s="225">
        <f>IF(N717="základní",J717,0)</f>
        <v>0</v>
      </c>
      <c r="BF717" s="225">
        <f>IF(N717="snížená",J717,0)</f>
        <v>0</v>
      </c>
      <c r="BG717" s="225">
        <f>IF(N717="zákl. přenesená",J717,0)</f>
        <v>0</v>
      </c>
      <c r="BH717" s="225">
        <f>IF(N717="sníž. přenesená",J717,0)</f>
        <v>0</v>
      </c>
      <c r="BI717" s="225">
        <f>IF(N717="nulová",J717,0)</f>
        <v>0</v>
      </c>
      <c r="BJ717" s="18" t="s">
        <v>80</v>
      </c>
      <c r="BK717" s="225">
        <f>ROUND(I717*H717,2)</f>
        <v>0</v>
      </c>
      <c r="BL717" s="18" t="s">
        <v>334</v>
      </c>
      <c r="BM717" s="224" t="s">
        <v>927</v>
      </c>
    </row>
    <row r="718" s="2" customFormat="1">
      <c r="A718" s="39"/>
      <c r="B718" s="40"/>
      <c r="C718" s="41"/>
      <c r="D718" s="226" t="s">
        <v>146</v>
      </c>
      <c r="E718" s="41"/>
      <c r="F718" s="227" t="s">
        <v>926</v>
      </c>
      <c r="G718" s="41"/>
      <c r="H718" s="41"/>
      <c r="I718" s="228"/>
      <c r="J718" s="41"/>
      <c r="K718" s="41"/>
      <c r="L718" s="45"/>
      <c r="M718" s="229"/>
      <c r="N718" s="230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146</v>
      </c>
      <c r="AU718" s="18" t="s">
        <v>82</v>
      </c>
    </row>
    <row r="719" s="13" customFormat="1">
      <c r="A719" s="13"/>
      <c r="B719" s="233"/>
      <c r="C719" s="234"/>
      <c r="D719" s="226" t="s">
        <v>149</v>
      </c>
      <c r="E719" s="235" t="s">
        <v>19</v>
      </c>
      <c r="F719" s="236" t="s">
        <v>239</v>
      </c>
      <c r="G719" s="234"/>
      <c r="H719" s="235" t="s">
        <v>19</v>
      </c>
      <c r="I719" s="237"/>
      <c r="J719" s="234"/>
      <c r="K719" s="234"/>
      <c r="L719" s="238"/>
      <c r="M719" s="239"/>
      <c r="N719" s="240"/>
      <c r="O719" s="240"/>
      <c r="P719" s="240"/>
      <c r="Q719" s="240"/>
      <c r="R719" s="240"/>
      <c r="S719" s="240"/>
      <c r="T719" s="24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2" t="s">
        <v>149</v>
      </c>
      <c r="AU719" s="242" t="s">
        <v>82</v>
      </c>
      <c r="AV719" s="13" t="s">
        <v>80</v>
      </c>
      <c r="AW719" s="13" t="s">
        <v>33</v>
      </c>
      <c r="AX719" s="13" t="s">
        <v>72</v>
      </c>
      <c r="AY719" s="242" t="s">
        <v>136</v>
      </c>
    </row>
    <row r="720" s="14" customFormat="1">
      <c r="A720" s="14"/>
      <c r="B720" s="243"/>
      <c r="C720" s="244"/>
      <c r="D720" s="226" t="s">
        <v>149</v>
      </c>
      <c r="E720" s="245" t="s">
        <v>19</v>
      </c>
      <c r="F720" s="246" t="s">
        <v>80</v>
      </c>
      <c r="G720" s="244"/>
      <c r="H720" s="247">
        <v>1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3" t="s">
        <v>149</v>
      </c>
      <c r="AU720" s="253" t="s">
        <v>82</v>
      </c>
      <c r="AV720" s="14" t="s">
        <v>82</v>
      </c>
      <c r="AW720" s="14" t="s">
        <v>33</v>
      </c>
      <c r="AX720" s="14" t="s">
        <v>72</v>
      </c>
      <c r="AY720" s="253" t="s">
        <v>136</v>
      </c>
    </row>
    <row r="721" s="15" customFormat="1">
      <c r="A721" s="15"/>
      <c r="B721" s="254"/>
      <c r="C721" s="255"/>
      <c r="D721" s="226" t="s">
        <v>149</v>
      </c>
      <c r="E721" s="256" t="s">
        <v>19</v>
      </c>
      <c r="F721" s="257" t="s">
        <v>151</v>
      </c>
      <c r="G721" s="255"/>
      <c r="H721" s="258">
        <v>1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64" t="s">
        <v>149</v>
      </c>
      <c r="AU721" s="264" t="s">
        <v>82</v>
      </c>
      <c r="AV721" s="15" t="s">
        <v>152</v>
      </c>
      <c r="AW721" s="15" t="s">
        <v>33</v>
      </c>
      <c r="AX721" s="15" t="s">
        <v>80</v>
      </c>
      <c r="AY721" s="264" t="s">
        <v>136</v>
      </c>
    </row>
    <row r="722" s="2" customFormat="1" ht="16.5" customHeight="1">
      <c r="A722" s="39"/>
      <c r="B722" s="40"/>
      <c r="C722" s="213" t="s">
        <v>928</v>
      </c>
      <c r="D722" s="213" t="s">
        <v>139</v>
      </c>
      <c r="E722" s="214" t="s">
        <v>929</v>
      </c>
      <c r="F722" s="215" t="s">
        <v>930</v>
      </c>
      <c r="G722" s="216" t="s">
        <v>369</v>
      </c>
      <c r="H722" s="217">
        <v>1</v>
      </c>
      <c r="I722" s="218"/>
      <c r="J722" s="219">
        <f>ROUND(I722*H722,2)</f>
        <v>0</v>
      </c>
      <c r="K722" s="215" t="s">
        <v>19</v>
      </c>
      <c r="L722" s="45"/>
      <c r="M722" s="220" t="s">
        <v>19</v>
      </c>
      <c r="N722" s="221" t="s">
        <v>43</v>
      </c>
      <c r="O722" s="85"/>
      <c r="P722" s="222">
        <f>O722*H722</f>
        <v>0</v>
      </c>
      <c r="Q722" s="222">
        <v>0</v>
      </c>
      <c r="R722" s="222">
        <f>Q722*H722</f>
        <v>0</v>
      </c>
      <c r="S722" s="222">
        <v>0.10000000000000001</v>
      </c>
      <c r="T722" s="223">
        <f>S722*H722</f>
        <v>0.10000000000000001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4" t="s">
        <v>334</v>
      </c>
      <c r="AT722" s="224" t="s">
        <v>139</v>
      </c>
      <c r="AU722" s="224" t="s">
        <v>82</v>
      </c>
      <c r="AY722" s="18" t="s">
        <v>136</v>
      </c>
      <c r="BE722" s="225">
        <f>IF(N722="základní",J722,0)</f>
        <v>0</v>
      </c>
      <c r="BF722" s="225">
        <f>IF(N722="snížená",J722,0)</f>
        <v>0</v>
      </c>
      <c r="BG722" s="225">
        <f>IF(N722="zákl. přenesená",J722,0)</f>
        <v>0</v>
      </c>
      <c r="BH722" s="225">
        <f>IF(N722="sníž. přenesená",J722,0)</f>
        <v>0</v>
      </c>
      <c r="BI722" s="225">
        <f>IF(N722="nulová",J722,0)</f>
        <v>0</v>
      </c>
      <c r="BJ722" s="18" t="s">
        <v>80</v>
      </c>
      <c r="BK722" s="225">
        <f>ROUND(I722*H722,2)</f>
        <v>0</v>
      </c>
      <c r="BL722" s="18" t="s">
        <v>334</v>
      </c>
      <c r="BM722" s="224" t="s">
        <v>931</v>
      </c>
    </row>
    <row r="723" s="2" customFormat="1">
      <c r="A723" s="39"/>
      <c r="B723" s="40"/>
      <c r="C723" s="41"/>
      <c r="D723" s="226" t="s">
        <v>146</v>
      </c>
      <c r="E723" s="41"/>
      <c r="F723" s="227" t="s">
        <v>930</v>
      </c>
      <c r="G723" s="41"/>
      <c r="H723" s="41"/>
      <c r="I723" s="228"/>
      <c r="J723" s="41"/>
      <c r="K723" s="41"/>
      <c r="L723" s="45"/>
      <c r="M723" s="229"/>
      <c r="N723" s="230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146</v>
      </c>
      <c r="AU723" s="18" t="s">
        <v>82</v>
      </c>
    </row>
    <row r="724" s="13" customFormat="1">
      <c r="A724" s="13"/>
      <c r="B724" s="233"/>
      <c r="C724" s="234"/>
      <c r="D724" s="226" t="s">
        <v>149</v>
      </c>
      <c r="E724" s="235" t="s">
        <v>19</v>
      </c>
      <c r="F724" s="236" t="s">
        <v>239</v>
      </c>
      <c r="G724" s="234"/>
      <c r="H724" s="235" t="s">
        <v>19</v>
      </c>
      <c r="I724" s="237"/>
      <c r="J724" s="234"/>
      <c r="K724" s="234"/>
      <c r="L724" s="238"/>
      <c r="M724" s="239"/>
      <c r="N724" s="240"/>
      <c r="O724" s="240"/>
      <c r="P724" s="240"/>
      <c r="Q724" s="240"/>
      <c r="R724" s="240"/>
      <c r="S724" s="240"/>
      <c r="T724" s="24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2" t="s">
        <v>149</v>
      </c>
      <c r="AU724" s="242" t="s">
        <v>82</v>
      </c>
      <c r="AV724" s="13" t="s">
        <v>80</v>
      </c>
      <c r="AW724" s="13" t="s">
        <v>33</v>
      </c>
      <c r="AX724" s="13" t="s">
        <v>72</v>
      </c>
      <c r="AY724" s="242" t="s">
        <v>136</v>
      </c>
    </row>
    <row r="725" s="14" customFormat="1">
      <c r="A725" s="14"/>
      <c r="B725" s="243"/>
      <c r="C725" s="244"/>
      <c r="D725" s="226" t="s">
        <v>149</v>
      </c>
      <c r="E725" s="245" t="s">
        <v>19</v>
      </c>
      <c r="F725" s="246" t="s">
        <v>80</v>
      </c>
      <c r="G725" s="244"/>
      <c r="H725" s="247">
        <v>1</v>
      </c>
      <c r="I725" s="248"/>
      <c r="J725" s="244"/>
      <c r="K725" s="244"/>
      <c r="L725" s="249"/>
      <c r="M725" s="250"/>
      <c r="N725" s="251"/>
      <c r="O725" s="251"/>
      <c r="P725" s="251"/>
      <c r="Q725" s="251"/>
      <c r="R725" s="251"/>
      <c r="S725" s="251"/>
      <c r="T725" s="25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3" t="s">
        <v>149</v>
      </c>
      <c r="AU725" s="253" t="s">
        <v>82</v>
      </c>
      <c r="AV725" s="14" t="s">
        <v>82</v>
      </c>
      <c r="AW725" s="14" t="s">
        <v>33</v>
      </c>
      <c r="AX725" s="14" t="s">
        <v>72</v>
      </c>
      <c r="AY725" s="253" t="s">
        <v>136</v>
      </c>
    </row>
    <row r="726" s="15" customFormat="1">
      <c r="A726" s="15"/>
      <c r="B726" s="254"/>
      <c r="C726" s="255"/>
      <c r="D726" s="226" t="s">
        <v>149</v>
      </c>
      <c r="E726" s="256" t="s">
        <v>19</v>
      </c>
      <c r="F726" s="257" t="s">
        <v>151</v>
      </c>
      <c r="G726" s="255"/>
      <c r="H726" s="258">
        <v>1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4" t="s">
        <v>149</v>
      </c>
      <c r="AU726" s="264" t="s">
        <v>82</v>
      </c>
      <c r="AV726" s="15" t="s">
        <v>152</v>
      </c>
      <c r="AW726" s="15" t="s">
        <v>33</v>
      </c>
      <c r="AX726" s="15" t="s">
        <v>80</v>
      </c>
      <c r="AY726" s="264" t="s">
        <v>136</v>
      </c>
    </row>
    <row r="727" s="12" customFormat="1" ht="22.8" customHeight="1">
      <c r="A727" s="12"/>
      <c r="B727" s="197"/>
      <c r="C727" s="198"/>
      <c r="D727" s="199" t="s">
        <v>71</v>
      </c>
      <c r="E727" s="211" t="s">
        <v>932</v>
      </c>
      <c r="F727" s="211" t="s">
        <v>933</v>
      </c>
      <c r="G727" s="198"/>
      <c r="H727" s="198"/>
      <c r="I727" s="201"/>
      <c r="J727" s="212">
        <f>BK727</f>
        <v>0</v>
      </c>
      <c r="K727" s="198"/>
      <c r="L727" s="203"/>
      <c r="M727" s="204"/>
      <c r="N727" s="205"/>
      <c r="O727" s="205"/>
      <c r="P727" s="206">
        <f>SUM(P728:P745)</f>
        <v>0</v>
      </c>
      <c r="Q727" s="205"/>
      <c r="R727" s="206">
        <f>SUM(R728:R745)</f>
        <v>0.039079999999999997</v>
      </c>
      <c r="S727" s="205"/>
      <c r="T727" s="207">
        <f>SUM(T728:T745)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08" t="s">
        <v>82</v>
      </c>
      <c r="AT727" s="209" t="s">
        <v>71</v>
      </c>
      <c r="AU727" s="209" t="s">
        <v>80</v>
      </c>
      <c r="AY727" s="208" t="s">
        <v>136</v>
      </c>
      <c r="BK727" s="210">
        <f>SUM(BK728:BK745)</f>
        <v>0</v>
      </c>
    </row>
    <row r="728" s="2" customFormat="1" ht="16.5" customHeight="1">
      <c r="A728" s="39"/>
      <c r="B728" s="40"/>
      <c r="C728" s="213" t="s">
        <v>934</v>
      </c>
      <c r="D728" s="213" t="s">
        <v>139</v>
      </c>
      <c r="E728" s="214" t="s">
        <v>935</v>
      </c>
      <c r="F728" s="215" t="s">
        <v>936</v>
      </c>
      <c r="G728" s="216" t="s">
        <v>369</v>
      </c>
      <c r="H728" s="217">
        <v>2</v>
      </c>
      <c r="I728" s="218"/>
      <c r="J728" s="219">
        <f>ROUND(I728*H728,2)</f>
        <v>0</v>
      </c>
      <c r="K728" s="215" t="s">
        <v>143</v>
      </c>
      <c r="L728" s="45"/>
      <c r="M728" s="220" t="s">
        <v>19</v>
      </c>
      <c r="N728" s="221" t="s">
        <v>43</v>
      </c>
      <c r="O728" s="85"/>
      <c r="P728" s="222">
        <f>O728*H728</f>
        <v>0</v>
      </c>
      <c r="Q728" s="222">
        <v>4.0000000000000003E-05</v>
      </c>
      <c r="R728" s="222">
        <f>Q728*H728</f>
        <v>8.0000000000000007E-05</v>
      </c>
      <c r="S728" s="222">
        <v>0</v>
      </c>
      <c r="T728" s="223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24" t="s">
        <v>334</v>
      </c>
      <c r="AT728" s="224" t="s">
        <v>139</v>
      </c>
      <c r="AU728" s="224" t="s">
        <v>82</v>
      </c>
      <c r="AY728" s="18" t="s">
        <v>136</v>
      </c>
      <c r="BE728" s="225">
        <f>IF(N728="základní",J728,0)</f>
        <v>0</v>
      </c>
      <c r="BF728" s="225">
        <f>IF(N728="snížená",J728,0)</f>
        <v>0</v>
      </c>
      <c r="BG728" s="225">
        <f>IF(N728="zákl. přenesená",J728,0)</f>
        <v>0</v>
      </c>
      <c r="BH728" s="225">
        <f>IF(N728="sníž. přenesená",J728,0)</f>
        <v>0</v>
      </c>
      <c r="BI728" s="225">
        <f>IF(N728="nulová",J728,0)</f>
        <v>0</v>
      </c>
      <c r="BJ728" s="18" t="s">
        <v>80</v>
      </c>
      <c r="BK728" s="225">
        <f>ROUND(I728*H728,2)</f>
        <v>0</v>
      </c>
      <c r="BL728" s="18" t="s">
        <v>334</v>
      </c>
      <c r="BM728" s="224" t="s">
        <v>937</v>
      </c>
    </row>
    <row r="729" s="2" customFormat="1">
      <c r="A729" s="39"/>
      <c r="B729" s="40"/>
      <c r="C729" s="41"/>
      <c r="D729" s="226" t="s">
        <v>146</v>
      </c>
      <c r="E729" s="41"/>
      <c r="F729" s="227" t="s">
        <v>938</v>
      </c>
      <c r="G729" s="41"/>
      <c r="H729" s="41"/>
      <c r="I729" s="228"/>
      <c r="J729" s="41"/>
      <c r="K729" s="41"/>
      <c r="L729" s="45"/>
      <c r="M729" s="229"/>
      <c r="N729" s="230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146</v>
      </c>
      <c r="AU729" s="18" t="s">
        <v>82</v>
      </c>
    </row>
    <row r="730" s="2" customFormat="1">
      <c r="A730" s="39"/>
      <c r="B730" s="40"/>
      <c r="C730" s="41"/>
      <c r="D730" s="231" t="s">
        <v>147</v>
      </c>
      <c r="E730" s="41"/>
      <c r="F730" s="232" t="s">
        <v>939</v>
      </c>
      <c r="G730" s="41"/>
      <c r="H730" s="41"/>
      <c r="I730" s="228"/>
      <c r="J730" s="41"/>
      <c r="K730" s="41"/>
      <c r="L730" s="45"/>
      <c r="M730" s="229"/>
      <c r="N730" s="230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147</v>
      </c>
      <c r="AU730" s="18" t="s">
        <v>82</v>
      </c>
    </row>
    <row r="731" s="13" customFormat="1">
      <c r="A731" s="13"/>
      <c r="B731" s="233"/>
      <c r="C731" s="234"/>
      <c r="D731" s="226" t="s">
        <v>149</v>
      </c>
      <c r="E731" s="235" t="s">
        <v>19</v>
      </c>
      <c r="F731" s="236" t="s">
        <v>554</v>
      </c>
      <c r="G731" s="234"/>
      <c r="H731" s="235" t="s">
        <v>19</v>
      </c>
      <c r="I731" s="237"/>
      <c r="J731" s="234"/>
      <c r="K731" s="234"/>
      <c r="L731" s="238"/>
      <c r="M731" s="239"/>
      <c r="N731" s="240"/>
      <c r="O731" s="240"/>
      <c r="P731" s="240"/>
      <c r="Q731" s="240"/>
      <c r="R731" s="240"/>
      <c r="S731" s="240"/>
      <c r="T731" s="24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2" t="s">
        <v>149</v>
      </c>
      <c r="AU731" s="242" t="s">
        <v>82</v>
      </c>
      <c r="AV731" s="13" t="s">
        <v>80</v>
      </c>
      <c r="AW731" s="13" t="s">
        <v>33</v>
      </c>
      <c r="AX731" s="13" t="s">
        <v>72</v>
      </c>
      <c r="AY731" s="242" t="s">
        <v>136</v>
      </c>
    </row>
    <row r="732" s="14" customFormat="1">
      <c r="A732" s="14"/>
      <c r="B732" s="243"/>
      <c r="C732" s="244"/>
      <c r="D732" s="226" t="s">
        <v>149</v>
      </c>
      <c r="E732" s="245" t="s">
        <v>19</v>
      </c>
      <c r="F732" s="246" t="s">
        <v>82</v>
      </c>
      <c r="G732" s="244"/>
      <c r="H732" s="247">
        <v>2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149</v>
      </c>
      <c r="AU732" s="253" t="s">
        <v>82</v>
      </c>
      <c r="AV732" s="14" t="s">
        <v>82</v>
      </c>
      <c r="AW732" s="14" t="s">
        <v>33</v>
      </c>
      <c r="AX732" s="14" t="s">
        <v>72</v>
      </c>
      <c r="AY732" s="253" t="s">
        <v>136</v>
      </c>
    </row>
    <row r="733" s="15" customFormat="1">
      <c r="A733" s="15"/>
      <c r="B733" s="254"/>
      <c r="C733" s="255"/>
      <c r="D733" s="226" t="s">
        <v>149</v>
      </c>
      <c r="E733" s="256" t="s">
        <v>19</v>
      </c>
      <c r="F733" s="257" t="s">
        <v>151</v>
      </c>
      <c r="G733" s="255"/>
      <c r="H733" s="258">
        <v>2</v>
      </c>
      <c r="I733" s="259"/>
      <c r="J733" s="255"/>
      <c r="K733" s="255"/>
      <c r="L733" s="260"/>
      <c r="M733" s="261"/>
      <c r="N733" s="262"/>
      <c r="O733" s="262"/>
      <c r="P733" s="262"/>
      <c r="Q733" s="262"/>
      <c r="R733" s="262"/>
      <c r="S733" s="262"/>
      <c r="T733" s="263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4" t="s">
        <v>149</v>
      </c>
      <c r="AU733" s="264" t="s">
        <v>82</v>
      </c>
      <c r="AV733" s="15" t="s">
        <v>152</v>
      </c>
      <c r="AW733" s="15" t="s">
        <v>33</v>
      </c>
      <c r="AX733" s="15" t="s">
        <v>80</v>
      </c>
      <c r="AY733" s="264" t="s">
        <v>136</v>
      </c>
    </row>
    <row r="734" s="2" customFormat="1" ht="24.15" customHeight="1">
      <c r="A734" s="39"/>
      <c r="B734" s="40"/>
      <c r="C734" s="269" t="s">
        <v>940</v>
      </c>
      <c r="D734" s="269" t="s">
        <v>485</v>
      </c>
      <c r="E734" s="270" t="s">
        <v>941</v>
      </c>
      <c r="F734" s="271" t="s">
        <v>942</v>
      </c>
      <c r="G734" s="272" t="s">
        <v>369</v>
      </c>
      <c r="H734" s="273">
        <v>2</v>
      </c>
      <c r="I734" s="274"/>
      <c r="J734" s="275">
        <f>ROUND(I734*H734,2)</f>
        <v>0</v>
      </c>
      <c r="K734" s="271" t="s">
        <v>19</v>
      </c>
      <c r="L734" s="276"/>
      <c r="M734" s="277" t="s">
        <v>19</v>
      </c>
      <c r="N734" s="278" t="s">
        <v>43</v>
      </c>
      <c r="O734" s="85"/>
      <c r="P734" s="222">
        <f>O734*H734</f>
        <v>0</v>
      </c>
      <c r="Q734" s="222">
        <v>0.0195</v>
      </c>
      <c r="R734" s="222">
        <f>Q734*H734</f>
        <v>0.039</v>
      </c>
      <c r="S734" s="222">
        <v>0</v>
      </c>
      <c r="T734" s="223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4" t="s">
        <v>459</v>
      </c>
      <c r="AT734" s="224" t="s">
        <v>485</v>
      </c>
      <c r="AU734" s="224" t="s">
        <v>82</v>
      </c>
      <c r="AY734" s="18" t="s">
        <v>136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18" t="s">
        <v>80</v>
      </c>
      <c r="BK734" s="225">
        <f>ROUND(I734*H734,2)</f>
        <v>0</v>
      </c>
      <c r="BL734" s="18" t="s">
        <v>334</v>
      </c>
      <c r="BM734" s="224" t="s">
        <v>943</v>
      </c>
    </row>
    <row r="735" s="2" customFormat="1">
      <c r="A735" s="39"/>
      <c r="B735" s="40"/>
      <c r="C735" s="41"/>
      <c r="D735" s="226" t="s">
        <v>146</v>
      </c>
      <c r="E735" s="41"/>
      <c r="F735" s="227" t="s">
        <v>942</v>
      </c>
      <c r="G735" s="41"/>
      <c r="H735" s="41"/>
      <c r="I735" s="228"/>
      <c r="J735" s="41"/>
      <c r="K735" s="41"/>
      <c r="L735" s="45"/>
      <c r="M735" s="229"/>
      <c r="N735" s="230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146</v>
      </c>
      <c r="AU735" s="18" t="s">
        <v>82</v>
      </c>
    </row>
    <row r="736" s="2" customFormat="1" ht="16.5" customHeight="1">
      <c r="A736" s="39"/>
      <c r="B736" s="40"/>
      <c r="C736" s="213" t="s">
        <v>944</v>
      </c>
      <c r="D736" s="213" t="s">
        <v>139</v>
      </c>
      <c r="E736" s="214" t="s">
        <v>945</v>
      </c>
      <c r="F736" s="215" t="s">
        <v>946</v>
      </c>
      <c r="G736" s="216" t="s">
        <v>369</v>
      </c>
      <c r="H736" s="217">
        <v>6</v>
      </c>
      <c r="I736" s="218"/>
      <c r="J736" s="219">
        <f>ROUND(I736*H736,2)</f>
        <v>0</v>
      </c>
      <c r="K736" s="215" t="s">
        <v>143</v>
      </c>
      <c r="L736" s="45"/>
      <c r="M736" s="220" t="s">
        <v>19</v>
      </c>
      <c r="N736" s="221" t="s">
        <v>43</v>
      </c>
      <c r="O736" s="85"/>
      <c r="P736" s="222">
        <f>O736*H736</f>
        <v>0</v>
      </c>
      <c r="Q736" s="222">
        <v>0</v>
      </c>
      <c r="R736" s="222">
        <f>Q736*H736</f>
        <v>0</v>
      </c>
      <c r="S736" s="222">
        <v>0</v>
      </c>
      <c r="T736" s="223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24" t="s">
        <v>334</v>
      </c>
      <c r="AT736" s="224" t="s">
        <v>139</v>
      </c>
      <c r="AU736" s="224" t="s">
        <v>82</v>
      </c>
      <c r="AY736" s="18" t="s">
        <v>136</v>
      </c>
      <c r="BE736" s="225">
        <f>IF(N736="základní",J736,0)</f>
        <v>0</v>
      </c>
      <c r="BF736" s="225">
        <f>IF(N736="snížená",J736,0)</f>
        <v>0</v>
      </c>
      <c r="BG736" s="225">
        <f>IF(N736="zákl. přenesená",J736,0)</f>
        <v>0</v>
      </c>
      <c r="BH736" s="225">
        <f>IF(N736="sníž. přenesená",J736,0)</f>
        <v>0</v>
      </c>
      <c r="BI736" s="225">
        <f>IF(N736="nulová",J736,0)</f>
        <v>0</v>
      </c>
      <c r="BJ736" s="18" t="s">
        <v>80</v>
      </c>
      <c r="BK736" s="225">
        <f>ROUND(I736*H736,2)</f>
        <v>0</v>
      </c>
      <c r="BL736" s="18" t="s">
        <v>334</v>
      </c>
      <c r="BM736" s="224" t="s">
        <v>947</v>
      </c>
    </row>
    <row r="737" s="2" customFormat="1">
      <c r="A737" s="39"/>
      <c r="B737" s="40"/>
      <c r="C737" s="41"/>
      <c r="D737" s="226" t="s">
        <v>146</v>
      </c>
      <c r="E737" s="41"/>
      <c r="F737" s="227" t="s">
        <v>948</v>
      </c>
      <c r="G737" s="41"/>
      <c r="H737" s="41"/>
      <c r="I737" s="228"/>
      <c r="J737" s="41"/>
      <c r="K737" s="41"/>
      <c r="L737" s="45"/>
      <c r="M737" s="229"/>
      <c r="N737" s="230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146</v>
      </c>
      <c r="AU737" s="18" t="s">
        <v>82</v>
      </c>
    </row>
    <row r="738" s="2" customFormat="1">
      <c r="A738" s="39"/>
      <c r="B738" s="40"/>
      <c r="C738" s="41"/>
      <c r="D738" s="231" t="s">
        <v>147</v>
      </c>
      <c r="E738" s="41"/>
      <c r="F738" s="232" t="s">
        <v>949</v>
      </c>
      <c r="G738" s="41"/>
      <c r="H738" s="41"/>
      <c r="I738" s="228"/>
      <c r="J738" s="41"/>
      <c r="K738" s="41"/>
      <c r="L738" s="45"/>
      <c r="M738" s="229"/>
      <c r="N738" s="230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147</v>
      </c>
      <c r="AU738" s="18" t="s">
        <v>82</v>
      </c>
    </row>
    <row r="739" s="13" customFormat="1">
      <c r="A739" s="13"/>
      <c r="B739" s="233"/>
      <c r="C739" s="234"/>
      <c r="D739" s="226" t="s">
        <v>149</v>
      </c>
      <c r="E739" s="235" t="s">
        <v>19</v>
      </c>
      <c r="F739" s="236" t="s">
        <v>554</v>
      </c>
      <c r="G739" s="234"/>
      <c r="H739" s="235" t="s">
        <v>19</v>
      </c>
      <c r="I739" s="237"/>
      <c r="J739" s="234"/>
      <c r="K739" s="234"/>
      <c r="L739" s="238"/>
      <c r="M739" s="239"/>
      <c r="N739" s="240"/>
      <c r="O739" s="240"/>
      <c r="P739" s="240"/>
      <c r="Q739" s="240"/>
      <c r="R739" s="240"/>
      <c r="S739" s="240"/>
      <c r="T739" s="24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2" t="s">
        <v>149</v>
      </c>
      <c r="AU739" s="242" t="s">
        <v>82</v>
      </c>
      <c r="AV739" s="13" t="s">
        <v>80</v>
      </c>
      <c r="AW739" s="13" t="s">
        <v>33</v>
      </c>
      <c r="AX739" s="13" t="s">
        <v>72</v>
      </c>
      <c r="AY739" s="242" t="s">
        <v>136</v>
      </c>
    </row>
    <row r="740" s="14" customFormat="1">
      <c r="A740" s="14"/>
      <c r="B740" s="243"/>
      <c r="C740" s="244"/>
      <c r="D740" s="226" t="s">
        <v>149</v>
      </c>
      <c r="E740" s="245" t="s">
        <v>19</v>
      </c>
      <c r="F740" s="246" t="s">
        <v>950</v>
      </c>
      <c r="G740" s="244"/>
      <c r="H740" s="247">
        <v>6</v>
      </c>
      <c r="I740" s="248"/>
      <c r="J740" s="244"/>
      <c r="K740" s="244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149</v>
      </c>
      <c r="AU740" s="253" t="s">
        <v>82</v>
      </c>
      <c r="AV740" s="14" t="s">
        <v>82</v>
      </c>
      <c r="AW740" s="14" t="s">
        <v>33</v>
      </c>
      <c r="AX740" s="14" t="s">
        <v>72</v>
      </c>
      <c r="AY740" s="253" t="s">
        <v>136</v>
      </c>
    </row>
    <row r="741" s="15" customFormat="1">
      <c r="A741" s="15"/>
      <c r="B741" s="254"/>
      <c r="C741" s="255"/>
      <c r="D741" s="226" t="s">
        <v>149</v>
      </c>
      <c r="E741" s="256" t="s">
        <v>19</v>
      </c>
      <c r="F741" s="257" t="s">
        <v>151</v>
      </c>
      <c r="G741" s="255"/>
      <c r="H741" s="258">
        <v>6</v>
      </c>
      <c r="I741" s="259"/>
      <c r="J741" s="255"/>
      <c r="K741" s="255"/>
      <c r="L741" s="260"/>
      <c r="M741" s="261"/>
      <c r="N741" s="262"/>
      <c r="O741" s="262"/>
      <c r="P741" s="262"/>
      <c r="Q741" s="262"/>
      <c r="R741" s="262"/>
      <c r="S741" s="262"/>
      <c r="T741" s="263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4" t="s">
        <v>149</v>
      </c>
      <c r="AU741" s="264" t="s">
        <v>82</v>
      </c>
      <c r="AV741" s="15" t="s">
        <v>152</v>
      </c>
      <c r="AW741" s="15" t="s">
        <v>33</v>
      </c>
      <c r="AX741" s="15" t="s">
        <v>80</v>
      </c>
      <c r="AY741" s="264" t="s">
        <v>136</v>
      </c>
    </row>
    <row r="742" s="2" customFormat="1" ht="16.5" customHeight="1">
      <c r="A742" s="39"/>
      <c r="B742" s="40"/>
      <c r="C742" s="269" t="s">
        <v>951</v>
      </c>
      <c r="D742" s="269" t="s">
        <v>485</v>
      </c>
      <c r="E742" s="270" t="s">
        <v>952</v>
      </c>
      <c r="F742" s="271" t="s">
        <v>953</v>
      </c>
      <c r="G742" s="272" t="s">
        <v>369</v>
      </c>
      <c r="H742" s="273">
        <v>6</v>
      </c>
      <c r="I742" s="274"/>
      <c r="J742" s="275">
        <f>ROUND(I742*H742,2)</f>
        <v>0</v>
      </c>
      <c r="K742" s="271" t="s">
        <v>143</v>
      </c>
      <c r="L742" s="276"/>
      <c r="M742" s="277" t="s">
        <v>19</v>
      </c>
      <c r="N742" s="278" t="s">
        <v>43</v>
      </c>
      <c r="O742" s="85"/>
      <c r="P742" s="222">
        <f>O742*H742</f>
        <v>0</v>
      </c>
      <c r="Q742" s="222">
        <v>0</v>
      </c>
      <c r="R742" s="222">
        <f>Q742*H742</f>
        <v>0</v>
      </c>
      <c r="S742" s="222">
        <v>0</v>
      </c>
      <c r="T742" s="223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24" t="s">
        <v>459</v>
      </c>
      <c r="AT742" s="224" t="s">
        <v>485</v>
      </c>
      <c r="AU742" s="224" t="s">
        <v>82</v>
      </c>
      <c r="AY742" s="18" t="s">
        <v>136</v>
      </c>
      <c r="BE742" s="225">
        <f>IF(N742="základní",J742,0)</f>
        <v>0</v>
      </c>
      <c r="BF742" s="225">
        <f>IF(N742="snížená",J742,0)</f>
        <v>0</v>
      </c>
      <c r="BG742" s="225">
        <f>IF(N742="zákl. přenesená",J742,0)</f>
        <v>0</v>
      </c>
      <c r="BH742" s="225">
        <f>IF(N742="sníž. přenesená",J742,0)</f>
        <v>0</v>
      </c>
      <c r="BI742" s="225">
        <f>IF(N742="nulová",J742,0)</f>
        <v>0</v>
      </c>
      <c r="BJ742" s="18" t="s">
        <v>80</v>
      </c>
      <c r="BK742" s="225">
        <f>ROUND(I742*H742,2)</f>
        <v>0</v>
      </c>
      <c r="BL742" s="18" t="s">
        <v>334</v>
      </c>
      <c r="BM742" s="224" t="s">
        <v>954</v>
      </c>
    </row>
    <row r="743" s="2" customFormat="1">
      <c r="A743" s="39"/>
      <c r="B743" s="40"/>
      <c r="C743" s="41"/>
      <c r="D743" s="226" t="s">
        <v>146</v>
      </c>
      <c r="E743" s="41"/>
      <c r="F743" s="227" t="s">
        <v>953</v>
      </c>
      <c r="G743" s="41"/>
      <c r="H743" s="41"/>
      <c r="I743" s="228"/>
      <c r="J743" s="41"/>
      <c r="K743" s="41"/>
      <c r="L743" s="45"/>
      <c r="M743" s="229"/>
      <c r="N743" s="230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146</v>
      </c>
      <c r="AU743" s="18" t="s">
        <v>82</v>
      </c>
    </row>
    <row r="744" s="2" customFormat="1" ht="16.5" customHeight="1">
      <c r="A744" s="39"/>
      <c r="B744" s="40"/>
      <c r="C744" s="213" t="s">
        <v>955</v>
      </c>
      <c r="D744" s="213" t="s">
        <v>139</v>
      </c>
      <c r="E744" s="214" t="s">
        <v>956</v>
      </c>
      <c r="F744" s="215" t="s">
        <v>957</v>
      </c>
      <c r="G744" s="216" t="s">
        <v>958</v>
      </c>
      <c r="H744" s="217">
        <v>2</v>
      </c>
      <c r="I744" s="218"/>
      <c r="J744" s="219">
        <f>ROUND(I744*H744,2)</f>
        <v>0</v>
      </c>
      <c r="K744" s="215" t="s">
        <v>19</v>
      </c>
      <c r="L744" s="45"/>
      <c r="M744" s="220" t="s">
        <v>19</v>
      </c>
      <c r="N744" s="221" t="s">
        <v>43</v>
      </c>
      <c r="O744" s="85"/>
      <c r="P744" s="222">
        <f>O744*H744</f>
        <v>0</v>
      </c>
      <c r="Q744" s="222">
        <v>0</v>
      </c>
      <c r="R744" s="222">
        <f>Q744*H744</f>
        <v>0</v>
      </c>
      <c r="S744" s="222">
        <v>0</v>
      </c>
      <c r="T744" s="223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4" t="s">
        <v>334</v>
      </c>
      <c r="AT744" s="224" t="s">
        <v>139</v>
      </c>
      <c r="AU744" s="224" t="s">
        <v>82</v>
      </c>
      <c r="AY744" s="18" t="s">
        <v>136</v>
      </c>
      <c r="BE744" s="225">
        <f>IF(N744="základní",J744,0)</f>
        <v>0</v>
      </c>
      <c r="BF744" s="225">
        <f>IF(N744="snížená",J744,0)</f>
        <v>0</v>
      </c>
      <c r="BG744" s="225">
        <f>IF(N744="zákl. přenesená",J744,0)</f>
        <v>0</v>
      </c>
      <c r="BH744" s="225">
        <f>IF(N744="sníž. přenesená",J744,0)</f>
        <v>0</v>
      </c>
      <c r="BI744" s="225">
        <f>IF(N744="nulová",J744,0)</f>
        <v>0</v>
      </c>
      <c r="BJ744" s="18" t="s">
        <v>80</v>
      </c>
      <c r="BK744" s="225">
        <f>ROUND(I744*H744,2)</f>
        <v>0</v>
      </c>
      <c r="BL744" s="18" t="s">
        <v>334</v>
      </c>
      <c r="BM744" s="224" t="s">
        <v>959</v>
      </c>
    </row>
    <row r="745" s="2" customFormat="1">
      <c r="A745" s="39"/>
      <c r="B745" s="40"/>
      <c r="C745" s="41"/>
      <c r="D745" s="226" t="s">
        <v>146</v>
      </c>
      <c r="E745" s="41"/>
      <c r="F745" s="227" t="s">
        <v>957</v>
      </c>
      <c r="G745" s="41"/>
      <c r="H745" s="41"/>
      <c r="I745" s="228"/>
      <c r="J745" s="41"/>
      <c r="K745" s="41"/>
      <c r="L745" s="45"/>
      <c r="M745" s="229"/>
      <c r="N745" s="230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146</v>
      </c>
      <c r="AU745" s="18" t="s">
        <v>82</v>
      </c>
    </row>
    <row r="746" s="12" customFormat="1" ht="22.8" customHeight="1">
      <c r="A746" s="12"/>
      <c r="B746" s="197"/>
      <c r="C746" s="198"/>
      <c r="D746" s="199" t="s">
        <v>71</v>
      </c>
      <c r="E746" s="211" t="s">
        <v>960</v>
      </c>
      <c r="F746" s="211" t="s">
        <v>961</v>
      </c>
      <c r="G746" s="198"/>
      <c r="H746" s="198"/>
      <c r="I746" s="201"/>
      <c r="J746" s="212">
        <f>BK746</f>
        <v>0</v>
      </c>
      <c r="K746" s="198"/>
      <c r="L746" s="203"/>
      <c r="M746" s="204"/>
      <c r="N746" s="205"/>
      <c r="O746" s="205"/>
      <c r="P746" s="206">
        <f>SUM(P747:P760)</f>
        <v>0</v>
      </c>
      <c r="Q746" s="205"/>
      <c r="R746" s="206">
        <f>SUM(R747:R760)</f>
        <v>0</v>
      </c>
      <c r="S746" s="205"/>
      <c r="T746" s="207">
        <f>SUM(T747:T760)</f>
        <v>0</v>
      </c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R746" s="208" t="s">
        <v>82</v>
      </c>
      <c r="AT746" s="209" t="s">
        <v>71</v>
      </c>
      <c r="AU746" s="209" t="s">
        <v>80</v>
      </c>
      <c r="AY746" s="208" t="s">
        <v>136</v>
      </c>
      <c r="BK746" s="210">
        <f>SUM(BK747:BK760)</f>
        <v>0</v>
      </c>
    </row>
    <row r="747" s="2" customFormat="1" ht="16.5" customHeight="1">
      <c r="A747" s="39"/>
      <c r="B747" s="40"/>
      <c r="C747" s="213" t="s">
        <v>962</v>
      </c>
      <c r="D747" s="213" t="s">
        <v>139</v>
      </c>
      <c r="E747" s="214" t="s">
        <v>963</v>
      </c>
      <c r="F747" s="215" t="s">
        <v>964</v>
      </c>
      <c r="G747" s="216" t="s">
        <v>965</v>
      </c>
      <c r="H747" s="217">
        <v>21</v>
      </c>
      <c r="I747" s="218"/>
      <c r="J747" s="219">
        <f>ROUND(I747*H747,2)</f>
        <v>0</v>
      </c>
      <c r="K747" s="215" t="s">
        <v>19</v>
      </c>
      <c r="L747" s="45"/>
      <c r="M747" s="220" t="s">
        <v>19</v>
      </c>
      <c r="N747" s="221" t="s">
        <v>43</v>
      </c>
      <c r="O747" s="85"/>
      <c r="P747" s="222">
        <f>O747*H747</f>
        <v>0</v>
      </c>
      <c r="Q747" s="222">
        <v>0</v>
      </c>
      <c r="R747" s="222">
        <f>Q747*H747</f>
        <v>0</v>
      </c>
      <c r="S747" s="222">
        <v>0</v>
      </c>
      <c r="T747" s="223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24" t="s">
        <v>334</v>
      </c>
      <c r="AT747" s="224" t="s">
        <v>139</v>
      </c>
      <c r="AU747" s="224" t="s">
        <v>82</v>
      </c>
      <c r="AY747" s="18" t="s">
        <v>136</v>
      </c>
      <c r="BE747" s="225">
        <f>IF(N747="základní",J747,0)</f>
        <v>0</v>
      </c>
      <c r="BF747" s="225">
        <f>IF(N747="snížená",J747,0)</f>
        <v>0</v>
      </c>
      <c r="BG747" s="225">
        <f>IF(N747="zákl. přenesená",J747,0)</f>
        <v>0</v>
      </c>
      <c r="BH747" s="225">
        <f>IF(N747="sníž. přenesená",J747,0)</f>
        <v>0</v>
      </c>
      <c r="BI747" s="225">
        <f>IF(N747="nulová",J747,0)</f>
        <v>0</v>
      </c>
      <c r="BJ747" s="18" t="s">
        <v>80</v>
      </c>
      <c r="BK747" s="225">
        <f>ROUND(I747*H747,2)</f>
        <v>0</v>
      </c>
      <c r="BL747" s="18" t="s">
        <v>334</v>
      </c>
      <c r="BM747" s="224" t="s">
        <v>966</v>
      </c>
    </row>
    <row r="748" s="2" customFormat="1">
      <c r="A748" s="39"/>
      <c r="B748" s="40"/>
      <c r="C748" s="41"/>
      <c r="D748" s="226" t="s">
        <v>146</v>
      </c>
      <c r="E748" s="41"/>
      <c r="F748" s="227" t="s">
        <v>964</v>
      </c>
      <c r="G748" s="41"/>
      <c r="H748" s="41"/>
      <c r="I748" s="228"/>
      <c r="J748" s="41"/>
      <c r="K748" s="41"/>
      <c r="L748" s="45"/>
      <c r="M748" s="229"/>
      <c r="N748" s="230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146</v>
      </c>
      <c r="AU748" s="18" t="s">
        <v>82</v>
      </c>
    </row>
    <row r="749" s="13" customFormat="1">
      <c r="A749" s="13"/>
      <c r="B749" s="233"/>
      <c r="C749" s="234"/>
      <c r="D749" s="226" t="s">
        <v>149</v>
      </c>
      <c r="E749" s="235" t="s">
        <v>19</v>
      </c>
      <c r="F749" s="236" t="s">
        <v>554</v>
      </c>
      <c r="G749" s="234"/>
      <c r="H749" s="235" t="s">
        <v>19</v>
      </c>
      <c r="I749" s="237"/>
      <c r="J749" s="234"/>
      <c r="K749" s="234"/>
      <c r="L749" s="238"/>
      <c r="M749" s="239"/>
      <c r="N749" s="240"/>
      <c r="O749" s="240"/>
      <c r="P749" s="240"/>
      <c r="Q749" s="240"/>
      <c r="R749" s="240"/>
      <c r="S749" s="240"/>
      <c r="T749" s="241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2" t="s">
        <v>149</v>
      </c>
      <c r="AU749" s="242" t="s">
        <v>82</v>
      </c>
      <c r="AV749" s="13" t="s">
        <v>80</v>
      </c>
      <c r="AW749" s="13" t="s">
        <v>33</v>
      </c>
      <c r="AX749" s="13" t="s">
        <v>72</v>
      </c>
      <c r="AY749" s="242" t="s">
        <v>136</v>
      </c>
    </row>
    <row r="750" s="13" customFormat="1">
      <c r="A750" s="13"/>
      <c r="B750" s="233"/>
      <c r="C750" s="234"/>
      <c r="D750" s="226" t="s">
        <v>149</v>
      </c>
      <c r="E750" s="235" t="s">
        <v>19</v>
      </c>
      <c r="F750" s="236" t="s">
        <v>967</v>
      </c>
      <c r="G750" s="234"/>
      <c r="H750" s="235" t="s">
        <v>19</v>
      </c>
      <c r="I750" s="237"/>
      <c r="J750" s="234"/>
      <c r="K750" s="234"/>
      <c r="L750" s="238"/>
      <c r="M750" s="239"/>
      <c r="N750" s="240"/>
      <c r="O750" s="240"/>
      <c r="P750" s="240"/>
      <c r="Q750" s="240"/>
      <c r="R750" s="240"/>
      <c r="S750" s="240"/>
      <c r="T750" s="24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2" t="s">
        <v>149</v>
      </c>
      <c r="AU750" s="242" t="s">
        <v>82</v>
      </c>
      <c r="AV750" s="13" t="s">
        <v>80</v>
      </c>
      <c r="AW750" s="13" t="s">
        <v>33</v>
      </c>
      <c r="AX750" s="13" t="s">
        <v>72</v>
      </c>
      <c r="AY750" s="242" t="s">
        <v>136</v>
      </c>
    </row>
    <row r="751" s="14" customFormat="1">
      <c r="A751" s="14"/>
      <c r="B751" s="243"/>
      <c r="C751" s="244"/>
      <c r="D751" s="226" t="s">
        <v>149</v>
      </c>
      <c r="E751" s="245" t="s">
        <v>19</v>
      </c>
      <c r="F751" s="246" t="s">
        <v>7</v>
      </c>
      <c r="G751" s="244"/>
      <c r="H751" s="247">
        <v>21</v>
      </c>
      <c r="I751" s="248"/>
      <c r="J751" s="244"/>
      <c r="K751" s="244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149</v>
      </c>
      <c r="AU751" s="253" t="s">
        <v>82</v>
      </c>
      <c r="AV751" s="14" t="s">
        <v>82</v>
      </c>
      <c r="AW751" s="14" t="s">
        <v>33</v>
      </c>
      <c r="AX751" s="14" t="s">
        <v>72</v>
      </c>
      <c r="AY751" s="253" t="s">
        <v>136</v>
      </c>
    </row>
    <row r="752" s="15" customFormat="1">
      <c r="A752" s="15"/>
      <c r="B752" s="254"/>
      <c r="C752" s="255"/>
      <c r="D752" s="226" t="s">
        <v>149</v>
      </c>
      <c r="E752" s="256" t="s">
        <v>19</v>
      </c>
      <c r="F752" s="257" t="s">
        <v>151</v>
      </c>
      <c r="G752" s="255"/>
      <c r="H752" s="258">
        <v>21</v>
      </c>
      <c r="I752" s="259"/>
      <c r="J752" s="255"/>
      <c r="K752" s="255"/>
      <c r="L752" s="260"/>
      <c r="M752" s="261"/>
      <c r="N752" s="262"/>
      <c r="O752" s="262"/>
      <c r="P752" s="262"/>
      <c r="Q752" s="262"/>
      <c r="R752" s="262"/>
      <c r="S752" s="262"/>
      <c r="T752" s="263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4" t="s">
        <v>149</v>
      </c>
      <c r="AU752" s="264" t="s">
        <v>82</v>
      </c>
      <c r="AV752" s="15" t="s">
        <v>152</v>
      </c>
      <c r="AW752" s="15" t="s">
        <v>33</v>
      </c>
      <c r="AX752" s="15" t="s">
        <v>80</v>
      </c>
      <c r="AY752" s="264" t="s">
        <v>136</v>
      </c>
    </row>
    <row r="753" s="2" customFormat="1" ht="24.15" customHeight="1">
      <c r="A753" s="39"/>
      <c r="B753" s="40"/>
      <c r="C753" s="213" t="s">
        <v>968</v>
      </c>
      <c r="D753" s="213" t="s">
        <v>139</v>
      </c>
      <c r="E753" s="214" t="s">
        <v>969</v>
      </c>
      <c r="F753" s="215" t="s">
        <v>970</v>
      </c>
      <c r="G753" s="216" t="s">
        <v>369</v>
      </c>
      <c r="H753" s="217">
        <v>1</v>
      </c>
      <c r="I753" s="218"/>
      <c r="J753" s="219">
        <f>ROUND(I753*H753,2)</f>
        <v>0</v>
      </c>
      <c r="K753" s="215" t="s">
        <v>19</v>
      </c>
      <c r="L753" s="45"/>
      <c r="M753" s="220" t="s">
        <v>19</v>
      </c>
      <c r="N753" s="221" t="s">
        <v>43</v>
      </c>
      <c r="O753" s="85"/>
      <c r="P753" s="222">
        <f>O753*H753</f>
        <v>0</v>
      </c>
      <c r="Q753" s="222">
        <v>0</v>
      </c>
      <c r="R753" s="222">
        <f>Q753*H753</f>
        <v>0</v>
      </c>
      <c r="S753" s="222">
        <v>0</v>
      </c>
      <c r="T753" s="223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4" t="s">
        <v>334</v>
      </c>
      <c r="AT753" s="224" t="s">
        <v>139</v>
      </c>
      <c r="AU753" s="224" t="s">
        <v>82</v>
      </c>
      <c r="AY753" s="18" t="s">
        <v>136</v>
      </c>
      <c r="BE753" s="225">
        <f>IF(N753="základní",J753,0)</f>
        <v>0</v>
      </c>
      <c r="BF753" s="225">
        <f>IF(N753="snížená",J753,0)</f>
        <v>0</v>
      </c>
      <c r="BG753" s="225">
        <f>IF(N753="zákl. přenesená",J753,0)</f>
        <v>0</v>
      </c>
      <c r="BH753" s="225">
        <f>IF(N753="sníž. přenesená",J753,0)</f>
        <v>0</v>
      </c>
      <c r="BI753" s="225">
        <f>IF(N753="nulová",J753,0)</f>
        <v>0</v>
      </c>
      <c r="BJ753" s="18" t="s">
        <v>80</v>
      </c>
      <c r="BK753" s="225">
        <f>ROUND(I753*H753,2)</f>
        <v>0</v>
      </c>
      <c r="BL753" s="18" t="s">
        <v>334</v>
      </c>
      <c r="BM753" s="224" t="s">
        <v>971</v>
      </c>
    </row>
    <row r="754" s="2" customFormat="1">
      <c r="A754" s="39"/>
      <c r="B754" s="40"/>
      <c r="C754" s="41"/>
      <c r="D754" s="226" t="s">
        <v>146</v>
      </c>
      <c r="E754" s="41"/>
      <c r="F754" s="227" t="s">
        <v>972</v>
      </c>
      <c r="G754" s="41"/>
      <c r="H754" s="41"/>
      <c r="I754" s="228"/>
      <c r="J754" s="41"/>
      <c r="K754" s="41"/>
      <c r="L754" s="45"/>
      <c r="M754" s="229"/>
      <c r="N754" s="230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146</v>
      </c>
      <c r="AU754" s="18" t="s">
        <v>82</v>
      </c>
    </row>
    <row r="755" s="13" customFormat="1">
      <c r="A755" s="13"/>
      <c r="B755" s="233"/>
      <c r="C755" s="234"/>
      <c r="D755" s="226" t="s">
        <v>149</v>
      </c>
      <c r="E755" s="235" t="s">
        <v>19</v>
      </c>
      <c r="F755" s="236" t="s">
        <v>973</v>
      </c>
      <c r="G755" s="234"/>
      <c r="H755" s="235" t="s">
        <v>19</v>
      </c>
      <c r="I755" s="237"/>
      <c r="J755" s="234"/>
      <c r="K755" s="234"/>
      <c r="L755" s="238"/>
      <c r="M755" s="239"/>
      <c r="N755" s="240"/>
      <c r="O755" s="240"/>
      <c r="P755" s="240"/>
      <c r="Q755" s="240"/>
      <c r="R755" s="240"/>
      <c r="S755" s="240"/>
      <c r="T755" s="24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2" t="s">
        <v>149</v>
      </c>
      <c r="AU755" s="242" t="s">
        <v>82</v>
      </c>
      <c r="AV755" s="13" t="s">
        <v>80</v>
      </c>
      <c r="AW755" s="13" t="s">
        <v>33</v>
      </c>
      <c r="AX755" s="13" t="s">
        <v>72</v>
      </c>
      <c r="AY755" s="242" t="s">
        <v>136</v>
      </c>
    </row>
    <row r="756" s="14" customFormat="1">
      <c r="A756" s="14"/>
      <c r="B756" s="243"/>
      <c r="C756" s="244"/>
      <c r="D756" s="226" t="s">
        <v>149</v>
      </c>
      <c r="E756" s="245" t="s">
        <v>19</v>
      </c>
      <c r="F756" s="246" t="s">
        <v>80</v>
      </c>
      <c r="G756" s="244"/>
      <c r="H756" s="247">
        <v>1</v>
      </c>
      <c r="I756" s="248"/>
      <c r="J756" s="244"/>
      <c r="K756" s="244"/>
      <c r="L756" s="249"/>
      <c r="M756" s="250"/>
      <c r="N756" s="251"/>
      <c r="O756" s="251"/>
      <c r="P756" s="251"/>
      <c r="Q756" s="251"/>
      <c r="R756" s="251"/>
      <c r="S756" s="251"/>
      <c r="T756" s="25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3" t="s">
        <v>149</v>
      </c>
      <c r="AU756" s="253" t="s">
        <v>82</v>
      </c>
      <c r="AV756" s="14" t="s">
        <v>82</v>
      </c>
      <c r="AW756" s="14" t="s">
        <v>33</v>
      </c>
      <c r="AX756" s="14" t="s">
        <v>72</v>
      </c>
      <c r="AY756" s="253" t="s">
        <v>136</v>
      </c>
    </row>
    <row r="757" s="15" customFormat="1">
      <c r="A757" s="15"/>
      <c r="B757" s="254"/>
      <c r="C757" s="255"/>
      <c r="D757" s="226" t="s">
        <v>149</v>
      </c>
      <c r="E757" s="256" t="s">
        <v>19</v>
      </c>
      <c r="F757" s="257" t="s">
        <v>151</v>
      </c>
      <c r="G757" s="255"/>
      <c r="H757" s="258">
        <v>1</v>
      </c>
      <c r="I757" s="259"/>
      <c r="J757" s="255"/>
      <c r="K757" s="255"/>
      <c r="L757" s="260"/>
      <c r="M757" s="261"/>
      <c r="N757" s="262"/>
      <c r="O757" s="262"/>
      <c r="P757" s="262"/>
      <c r="Q757" s="262"/>
      <c r="R757" s="262"/>
      <c r="S757" s="262"/>
      <c r="T757" s="263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4" t="s">
        <v>149</v>
      </c>
      <c r="AU757" s="264" t="s">
        <v>82</v>
      </c>
      <c r="AV757" s="15" t="s">
        <v>152</v>
      </c>
      <c r="AW757" s="15" t="s">
        <v>33</v>
      </c>
      <c r="AX757" s="15" t="s">
        <v>80</v>
      </c>
      <c r="AY757" s="264" t="s">
        <v>136</v>
      </c>
    </row>
    <row r="758" s="2" customFormat="1" ht="16.5" customHeight="1">
      <c r="A758" s="39"/>
      <c r="B758" s="40"/>
      <c r="C758" s="213" t="s">
        <v>974</v>
      </c>
      <c r="D758" s="213" t="s">
        <v>139</v>
      </c>
      <c r="E758" s="214" t="s">
        <v>975</v>
      </c>
      <c r="F758" s="215" t="s">
        <v>976</v>
      </c>
      <c r="G758" s="216" t="s">
        <v>977</v>
      </c>
      <c r="H758" s="279"/>
      <c r="I758" s="218"/>
      <c r="J758" s="219">
        <f>ROUND(I758*H758,2)</f>
        <v>0</v>
      </c>
      <c r="K758" s="215" t="s">
        <v>143</v>
      </c>
      <c r="L758" s="45"/>
      <c r="M758" s="220" t="s">
        <v>19</v>
      </c>
      <c r="N758" s="221" t="s">
        <v>43</v>
      </c>
      <c r="O758" s="85"/>
      <c r="P758" s="222">
        <f>O758*H758</f>
        <v>0</v>
      </c>
      <c r="Q758" s="222">
        <v>0</v>
      </c>
      <c r="R758" s="222">
        <f>Q758*H758</f>
        <v>0</v>
      </c>
      <c r="S758" s="222">
        <v>0</v>
      </c>
      <c r="T758" s="223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24" t="s">
        <v>334</v>
      </c>
      <c r="AT758" s="224" t="s">
        <v>139</v>
      </c>
      <c r="AU758" s="224" t="s">
        <v>82</v>
      </c>
      <c r="AY758" s="18" t="s">
        <v>136</v>
      </c>
      <c r="BE758" s="225">
        <f>IF(N758="základní",J758,0)</f>
        <v>0</v>
      </c>
      <c r="BF758" s="225">
        <f>IF(N758="snížená",J758,0)</f>
        <v>0</v>
      </c>
      <c r="BG758" s="225">
        <f>IF(N758="zákl. přenesená",J758,0)</f>
        <v>0</v>
      </c>
      <c r="BH758" s="225">
        <f>IF(N758="sníž. přenesená",J758,0)</f>
        <v>0</v>
      </c>
      <c r="BI758" s="225">
        <f>IF(N758="nulová",J758,0)</f>
        <v>0</v>
      </c>
      <c r="BJ758" s="18" t="s">
        <v>80</v>
      </c>
      <c r="BK758" s="225">
        <f>ROUND(I758*H758,2)</f>
        <v>0</v>
      </c>
      <c r="BL758" s="18" t="s">
        <v>334</v>
      </c>
      <c r="BM758" s="224" t="s">
        <v>978</v>
      </c>
    </row>
    <row r="759" s="2" customFormat="1">
      <c r="A759" s="39"/>
      <c r="B759" s="40"/>
      <c r="C759" s="41"/>
      <c r="D759" s="226" t="s">
        <v>146</v>
      </c>
      <c r="E759" s="41"/>
      <c r="F759" s="227" t="s">
        <v>979</v>
      </c>
      <c r="G759" s="41"/>
      <c r="H759" s="41"/>
      <c r="I759" s="228"/>
      <c r="J759" s="41"/>
      <c r="K759" s="41"/>
      <c r="L759" s="45"/>
      <c r="M759" s="229"/>
      <c r="N759" s="230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146</v>
      </c>
      <c r="AU759" s="18" t="s">
        <v>82</v>
      </c>
    </row>
    <row r="760" s="2" customFormat="1">
      <c r="A760" s="39"/>
      <c r="B760" s="40"/>
      <c r="C760" s="41"/>
      <c r="D760" s="231" t="s">
        <v>147</v>
      </c>
      <c r="E760" s="41"/>
      <c r="F760" s="232" t="s">
        <v>980</v>
      </c>
      <c r="G760" s="41"/>
      <c r="H760" s="41"/>
      <c r="I760" s="228"/>
      <c r="J760" s="41"/>
      <c r="K760" s="41"/>
      <c r="L760" s="45"/>
      <c r="M760" s="229"/>
      <c r="N760" s="230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147</v>
      </c>
      <c r="AU760" s="18" t="s">
        <v>82</v>
      </c>
    </row>
    <row r="761" s="12" customFormat="1" ht="22.8" customHeight="1">
      <c r="A761" s="12"/>
      <c r="B761" s="197"/>
      <c r="C761" s="198"/>
      <c r="D761" s="199" t="s">
        <v>71</v>
      </c>
      <c r="E761" s="211" t="s">
        <v>981</v>
      </c>
      <c r="F761" s="211" t="s">
        <v>982</v>
      </c>
      <c r="G761" s="198"/>
      <c r="H761" s="198"/>
      <c r="I761" s="201"/>
      <c r="J761" s="212">
        <f>BK761</f>
        <v>0</v>
      </c>
      <c r="K761" s="198"/>
      <c r="L761" s="203"/>
      <c r="M761" s="204"/>
      <c r="N761" s="205"/>
      <c r="O761" s="205"/>
      <c r="P761" s="206">
        <f>SUM(P762:P782)</f>
        <v>0</v>
      </c>
      <c r="Q761" s="205"/>
      <c r="R761" s="206">
        <f>SUM(R762:R782)</f>
        <v>0.035999999999999997</v>
      </c>
      <c r="S761" s="205"/>
      <c r="T761" s="207">
        <f>SUM(T762:T782)</f>
        <v>0</v>
      </c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R761" s="208" t="s">
        <v>82</v>
      </c>
      <c r="AT761" s="209" t="s">
        <v>71</v>
      </c>
      <c r="AU761" s="209" t="s">
        <v>80</v>
      </c>
      <c r="AY761" s="208" t="s">
        <v>136</v>
      </c>
      <c r="BK761" s="210">
        <f>SUM(BK762:BK782)</f>
        <v>0</v>
      </c>
    </row>
    <row r="762" s="2" customFormat="1" ht="16.5" customHeight="1">
      <c r="A762" s="39"/>
      <c r="B762" s="40"/>
      <c r="C762" s="213" t="s">
        <v>983</v>
      </c>
      <c r="D762" s="213" t="s">
        <v>139</v>
      </c>
      <c r="E762" s="214" t="s">
        <v>984</v>
      </c>
      <c r="F762" s="215" t="s">
        <v>985</v>
      </c>
      <c r="G762" s="216" t="s">
        <v>369</v>
      </c>
      <c r="H762" s="217">
        <v>1</v>
      </c>
      <c r="I762" s="218"/>
      <c r="J762" s="219">
        <f>ROUND(I762*H762,2)</f>
        <v>0</v>
      </c>
      <c r="K762" s="215" t="s">
        <v>143</v>
      </c>
      <c r="L762" s="45"/>
      <c r="M762" s="220" t="s">
        <v>19</v>
      </c>
      <c r="N762" s="221" t="s">
        <v>43</v>
      </c>
      <c r="O762" s="85"/>
      <c r="P762" s="222">
        <f>O762*H762</f>
        <v>0</v>
      </c>
      <c r="Q762" s="222">
        <v>0</v>
      </c>
      <c r="R762" s="222">
        <f>Q762*H762</f>
        <v>0</v>
      </c>
      <c r="S762" s="222">
        <v>0</v>
      </c>
      <c r="T762" s="223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24" t="s">
        <v>334</v>
      </c>
      <c r="AT762" s="224" t="s">
        <v>139</v>
      </c>
      <c r="AU762" s="224" t="s">
        <v>82</v>
      </c>
      <c r="AY762" s="18" t="s">
        <v>136</v>
      </c>
      <c r="BE762" s="225">
        <f>IF(N762="základní",J762,0)</f>
        <v>0</v>
      </c>
      <c r="BF762" s="225">
        <f>IF(N762="snížená",J762,0)</f>
        <v>0</v>
      </c>
      <c r="BG762" s="225">
        <f>IF(N762="zákl. přenesená",J762,0)</f>
        <v>0</v>
      </c>
      <c r="BH762" s="225">
        <f>IF(N762="sníž. přenesená",J762,0)</f>
        <v>0</v>
      </c>
      <c r="BI762" s="225">
        <f>IF(N762="nulová",J762,0)</f>
        <v>0</v>
      </c>
      <c r="BJ762" s="18" t="s">
        <v>80</v>
      </c>
      <c r="BK762" s="225">
        <f>ROUND(I762*H762,2)</f>
        <v>0</v>
      </c>
      <c r="BL762" s="18" t="s">
        <v>334</v>
      </c>
      <c r="BM762" s="224" t="s">
        <v>986</v>
      </c>
    </row>
    <row r="763" s="2" customFormat="1">
      <c r="A763" s="39"/>
      <c r="B763" s="40"/>
      <c r="C763" s="41"/>
      <c r="D763" s="226" t="s">
        <v>146</v>
      </c>
      <c r="E763" s="41"/>
      <c r="F763" s="227" t="s">
        <v>987</v>
      </c>
      <c r="G763" s="41"/>
      <c r="H763" s="41"/>
      <c r="I763" s="228"/>
      <c r="J763" s="41"/>
      <c r="K763" s="41"/>
      <c r="L763" s="45"/>
      <c r="M763" s="229"/>
      <c r="N763" s="230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146</v>
      </c>
      <c r="AU763" s="18" t="s">
        <v>82</v>
      </c>
    </row>
    <row r="764" s="2" customFormat="1">
      <c r="A764" s="39"/>
      <c r="B764" s="40"/>
      <c r="C764" s="41"/>
      <c r="D764" s="231" t="s">
        <v>147</v>
      </c>
      <c r="E764" s="41"/>
      <c r="F764" s="232" t="s">
        <v>988</v>
      </c>
      <c r="G764" s="41"/>
      <c r="H764" s="41"/>
      <c r="I764" s="228"/>
      <c r="J764" s="41"/>
      <c r="K764" s="41"/>
      <c r="L764" s="45"/>
      <c r="M764" s="229"/>
      <c r="N764" s="230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147</v>
      </c>
      <c r="AU764" s="18" t="s">
        <v>82</v>
      </c>
    </row>
    <row r="765" s="13" customFormat="1">
      <c r="A765" s="13"/>
      <c r="B765" s="233"/>
      <c r="C765" s="234"/>
      <c r="D765" s="226" t="s">
        <v>149</v>
      </c>
      <c r="E765" s="235" t="s">
        <v>19</v>
      </c>
      <c r="F765" s="236" t="s">
        <v>554</v>
      </c>
      <c r="G765" s="234"/>
      <c r="H765" s="235" t="s">
        <v>19</v>
      </c>
      <c r="I765" s="237"/>
      <c r="J765" s="234"/>
      <c r="K765" s="234"/>
      <c r="L765" s="238"/>
      <c r="M765" s="239"/>
      <c r="N765" s="240"/>
      <c r="O765" s="240"/>
      <c r="P765" s="240"/>
      <c r="Q765" s="240"/>
      <c r="R765" s="240"/>
      <c r="S765" s="240"/>
      <c r="T765" s="24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2" t="s">
        <v>149</v>
      </c>
      <c r="AU765" s="242" t="s">
        <v>82</v>
      </c>
      <c r="AV765" s="13" t="s">
        <v>80</v>
      </c>
      <c r="AW765" s="13" t="s">
        <v>33</v>
      </c>
      <c r="AX765" s="13" t="s">
        <v>72</v>
      </c>
      <c r="AY765" s="242" t="s">
        <v>136</v>
      </c>
    </row>
    <row r="766" s="13" customFormat="1">
      <c r="A766" s="13"/>
      <c r="B766" s="233"/>
      <c r="C766" s="234"/>
      <c r="D766" s="226" t="s">
        <v>149</v>
      </c>
      <c r="E766" s="235" t="s">
        <v>19</v>
      </c>
      <c r="F766" s="236" t="s">
        <v>555</v>
      </c>
      <c r="G766" s="234"/>
      <c r="H766" s="235" t="s">
        <v>19</v>
      </c>
      <c r="I766" s="237"/>
      <c r="J766" s="234"/>
      <c r="K766" s="234"/>
      <c r="L766" s="238"/>
      <c r="M766" s="239"/>
      <c r="N766" s="240"/>
      <c r="O766" s="240"/>
      <c r="P766" s="240"/>
      <c r="Q766" s="240"/>
      <c r="R766" s="240"/>
      <c r="S766" s="240"/>
      <c r="T766" s="24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2" t="s">
        <v>149</v>
      </c>
      <c r="AU766" s="242" t="s">
        <v>82</v>
      </c>
      <c r="AV766" s="13" t="s">
        <v>80</v>
      </c>
      <c r="AW766" s="13" t="s">
        <v>33</v>
      </c>
      <c r="AX766" s="13" t="s">
        <v>72</v>
      </c>
      <c r="AY766" s="242" t="s">
        <v>136</v>
      </c>
    </row>
    <row r="767" s="14" customFormat="1">
      <c r="A767" s="14"/>
      <c r="B767" s="243"/>
      <c r="C767" s="244"/>
      <c r="D767" s="226" t="s">
        <v>149</v>
      </c>
      <c r="E767" s="245" t="s">
        <v>19</v>
      </c>
      <c r="F767" s="246" t="s">
        <v>80</v>
      </c>
      <c r="G767" s="244"/>
      <c r="H767" s="247">
        <v>1</v>
      </c>
      <c r="I767" s="248"/>
      <c r="J767" s="244"/>
      <c r="K767" s="244"/>
      <c r="L767" s="249"/>
      <c r="M767" s="250"/>
      <c r="N767" s="251"/>
      <c r="O767" s="251"/>
      <c r="P767" s="251"/>
      <c r="Q767" s="251"/>
      <c r="R767" s="251"/>
      <c r="S767" s="251"/>
      <c r="T767" s="25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3" t="s">
        <v>149</v>
      </c>
      <c r="AU767" s="253" t="s">
        <v>82</v>
      </c>
      <c r="AV767" s="14" t="s">
        <v>82</v>
      </c>
      <c r="AW767" s="14" t="s">
        <v>33</v>
      </c>
      <c r="AX767" s="14" t="s">
        <v>72</v>
      </c>
      <c r="AY767" s="253" t="s">
        <v>136</v>
      </c>
    </row>
    <row r="768" s="15" customFormat="1">
      <c r="A768" s="15"/>
      <c r="B768" s="254"/>
      <c r="C768" s="255"/>
      <c r="D768" s="226" t="s">
        <v>149</v>
      </c>
      <c r="E768" s="256" t="s">
        <v>19</v>
      </c>
      <c r="F768" s="257" t="s">
        <v>151</v>
      </c>
      <c r="G768" s="255"/>
      <c r="H768" s="258">
        <v>1</v>
      </c>
      <c r="I768" s="259"/>
      <c r="J768" s="255"/>
      <c r="K768" s="255"/>
      <c r="L768" s="260"/>
      <c r="M768" s="261"/>
      <c r="N768" s="262"/>
      <c r="O768" s="262"/>
      <c r="P768" s="262"/>
      <c r="Q768" s="262"/>
      <c r="R768" s="262"/>
      <c r="S768" s="262"/>
      <c r="T768" s="263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4" t="s">
        <v>149</v>
      </c>
      <c r="AU768" s="264" t="s">
        <v>82</v>
      </c>
      <c r="AV768" s="15" t="s">
        <v>152</v>
      </c>
      <c r="AW768" s="15" t="s">
        <v>33</v>
      </c>
      <c r="AX768" s="15" t="s">
        <v>80</v>
      </c>
      <c r="AY768" s="264" t="s">
        <v>136</v>
      </c>
    </row>
    <row r="769" s="2" customFormat="1" ht="16.5" customHeight="1">
      <c r="A769" s="39"/>
      <c r="B769" s="40"/>
      <c r="C769" s="269" t="s">
        <v>989</v>
      </c>
      <c r="D769" s="269" t="s">
        <v>485</v>
      </c>
      <c r="E769" s="270" t="s">
        <v>990</v>
      </c>
      <c r="F769" s="271" t="s">
        <v>991</v>
      </c>
      <c r="G769" s="272" t="s">
        <v>369</v>
      </c>
      <c r="H769" s="273">
        <v>1</v>
      </c>
      <c r="I769" s="274"/>
      <c r="J769" s="275">
        <f>ROUND(I769*H769,2)</f>
        <v>0</v>
      </c>
      <c r="K769" s="271" t="s">
        <v>143</v>
      </c>
      <c r="L769" s="276"/>
      <c r="M769" s="277" t="s">
        <v>19</v>
      </c>
      <c r="N769" s="278" t="s">
        <v>43</v>
      </c>
      <c r="O769" s="85"/>
      <c r="P769" s="222">
        <f>O769*H769</f>
        <v>0</v>
      </c>
      <c r="Q769" s="222">
        <v>0.035999999999999997</v>
      </c>
      <c r="R769" s="222">
        <f>Q769*H769</f>
        <v>0.035999999999999997</v>
      </c>
      <c r="S769" s="222">
        <v>0</v>
      </c>
      <c r="T769" s="223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24" t="s">
        <v>459</v>
      </c>
      <c r="AT769" s="224" t="s">
        <v>485</v>
      </c>
      <c r="AU769" s="224" t="s">
        <v>82</v>
      </c>
      <c r="AY769" s="18" t="s">
        <v>136</v>
      </c>
      <c r="BE769" s="225">
        <f>IF(N769="základní",J769,0)</f>
        <v>0</v>
      </c>
      <c r="BF769" s="225">
        <f>IF(N769="snížená",J769,0)</f>
        <v>0</v>
      </c>
      <c r="BG769" s="225">
        <f>IF(N769="zákl. přenesená",J769,0)</f>
        <v>0</v>
      </c>
      <c r="BH769" s="225">
        <f>IF(N769="sníž. přenesená",J769,0)</f>
        <v>0</v>
      </c>
      <c r="BI769" s="225">
        <f>IF(N769="nulová",J769,0)</f>
        <v>0</v>
      </c>
      <c r="BJ769" s="18" t="s">
        <v>80</v>
      </c>
      <c r="BK769" s="225">
        <f>ROUND(I769*H769,2)</f>
        <v>0</v>
      </c>
      <c r="BL769" s="18" t="s">
        <v>334</v>
      </c>
      <c r="BM769" s="224" t="s">
        <v>992</v>
      </c>
    </row>
    <row r="770" s="2" customFormat="1">
      <c r="A770" s="39"/>
      <c r="B770" s="40"/>
      <c r="C770" s="41"/>
      <c r="D770" s="226" t="s">
        <v>146</v>
      </c>
      <c r="E770" s="41"/>
      <c r="F770" s="227" t="s">
        <v>991</v>
      </c>
      <c r="G770" s="41"/>
      <c r="H770" s="41"/>
      <c r="I770" s="228"/>
      <c r="J770" s="41"/>
      <c r="K770" s="41"/>
      <c r="L770" s="45"/>
      <c r="M770" s="229"/>
      <c r="N770" s="230"/>
      <c r="O770" s="85"/>
      <c r="P770" s="85"/>
      <c r="Q770" s="85"/>
      <c r="R770" s="85"/>
      <c r="S770" s="85"/>
      <c r="T770" s="86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146</v>
      </c>
      <c r="AU770" s="18" t="s">
        <v>82</v>
      </c>
    </row>
    <row r="771" s="13" customFormat="1">
      <c r="A771" s="13"/>
      <c r="B771" s="233"/>
      <c r="C771" s="234"/>
      <c r="D771" s="226" t="s">
        <v>149</v>
      </c>
      <c r="E771" s="235" t="s">
        <v>19</v>
      </c>
      <c r="F771" s="236" t="s">
        <v>554</v>
      </c>
      <c r="G771" s="234"/>
      <c r="H771" s="235" t="s">
        <v>19</v>
      </c>
      <c r="I771" s="237"/>
      <c r="J771" s="234"/>
      <c r="K771" s="234"/>
      <c r="L771" s="238"/>
      <c r="M771" s="239"/>
      <c r="N771" s="240"/>
      <c r="O771" s="240"/>
      <c r="P771" s="240"/>
      <c r="Q771" s="240"/>
      <c r="R771" s="240"/>
      <c r="S771" s="240"/>
      <c r="T771" s="241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2" t="s">
        <v>149</v>
      </c>
      <c r="AU771" s="242" t="s">
        <v>82</v>
      </c>
      <c r="AV771" s="13" t="s">
        <v>80</v>
      </c>
      <c r="AW771" s="13" t="s">
        <v>33</v>
      </c>
      <c r="AX771" s="13" t="s">
        <v>72</v>
      </c>
      <c r="AY771" s="242" t="s">
        <v>136</v>
      </c>
    </row>
    <row r="772" s="13" customFormat="1">
      <c r="A772" s="13"/>
      <c r="B772" s="233"/>
      <c r="C772" s="234"/>
      <c r="D772" s="226" t="s">
        <v>149</v>
      </c>
      <c r="E772" s="235" t="s">
        <v>19</v>
      </c>
      <c r="F772" s="236" t="s">
        <v>555</v>
      </c>
      <c r="G772" s="234"/>
      <c r="H772" s="235" t="s">
        <v>19</v>
      </c>
      <c r="I772" s="237"/>
      <c r="J772" s="234"/>
      <c r="K772" s="234"/>
      <c r="L772" s="238"/>
      <c r="M772" s="239"/>
      <c r="N772" s="240"/>
      <c r="O772" s="240"/>
      <c r="P772" s="240"/>
      <c r="Q772" s="240"/>
      <c r="R772" s="240"/>
      <c r="S772" s="240"/>
      <c r="T772" s="24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2" t="s">
        <v>149</v>
      </c>
      <c r="AU772" s="242" t="s">
        <v>82</v>
      </c>
      <c r="AV772" s="13" t="s">
        <v>80</v>
      </c>
      <c r="AW772" s="13" t="s">
        <v>33</v>
      </c>
      <c r="AX772" s="13" t="s">
        <v>72</v>
      </c>
      <c r="AY772" s="242" t="s">
        <v>136</v>
      </c>
    </row>
    <row r="773" s="14" customFormat="1">
      <c r="A773" s="14"/>
      <c r="B773" s="243"/>
      <c r="C773" s="244"/>
      <c r="D773" s="226" t="s">
        <v>149</v>
      </c>
      <c r="E773" s="245" t="s">
        <v>19</v>
      </c>
      <c r="F773" s="246" t="s">
        <v>80</v>
      </c>
      <c r="G773" s="244"/>
      <c r="H773" s="247">
        <v>1</v>
      </c>
      <c r="I773" s="248"/>
      <c r="J773" s="244"/>
      <c r="K773" s="244"/>
      <c r="L773" s="249"/>
      <c r="M773" s="250"/>
      <c r="N773" s="251"/>
      <c r="O773" s="251"/>
      <c r="P773" s="251"/>
      <c r="Q773" s="251"/>
      <c r="R773" s="251"/>
      <c r="S773" s="251"/>
      <c r="T773" s="25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3" t="s">
        <v>149</v>
      </c>
      <c r="AU773" s="253" t="s">
        <v>82</v>
      </c>
      <c r="AV773" s="14" t="s">
        <v>82</v>
      </c>
      <c r="AW773" s="14" t="s">
        <v>33</v>
      </c>
      <c r="AX773" s="14" t="s">
        <v>72</v>
      </c>
      <c r="AY773" s="253" t="s">
        <v>136</v>
      </c>
    </row>
    <row r="774" s="15" customFormat="1">
      <c r="A774" s="15"/>
      <c r="B774" s="254"/>
      <c r="C774" s="255"/>
      <c r="D774" s="226" t="s">
        <v>149</v>
      </c>
      <c r="E774" s="256" t="s">
        <v>19</v>
      </c>
      <c r="F774" s="257" t="s">
        <v>151</v>
      </c>
      <c r="G774" s="255"/>
      <c r="H774" s="258">
        <v>1</v>
      </c>
      <c r="I774" s="259"/>
      <c r="J774" s="255"/>
      <c r="K774" s="255"/>
      <c r="L774" s="260"/>
      <c r="M774" s="261"/>
      <c r="N774" s="262"/>
      <c r="O774" s="262"/>
      <c r="P774" s="262"/>
      <c r="Q774" s="262"/>
      <c r="R774" s="262"/>
      <c r="S774" s="262"/>
      <c r="T774" s="263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4" t="s">
        <v>149</v>
      </c>
      <c r="AU774" s="264" t="s">
        <v>82</v>
      </c>
      <c r="AV774" s="15" t="s">
        <v>152</v>
      </c>
      <c r="AW774" s="15" t="s">
        <v>33</v>
      </c>
      <c r="AX774" s="15" t="s">
        <v>80</v>
      </c>
      <c r="AY774" s="264" t="s">
        <v>136</v>
      </c>
    </row>
    <row r="775" s="2" customFormat="1" ht="16.5" customHeight="1">
      <c r="A775" s="39"/>
      <c r="B775" s="40"/>
      <c r="C775" s="213" t="s">
        <v>993</v>
      </c>
      <c r="D775" s="213" t="s">
        <v>139</v>
      </c>
      <c r="E775" s="214" t="s">
        <v>994</v>
      </c>
      <c r="F775" s="215" t="s">
        <v>995</v>
      </c>
      <c r="G775" s="216" t="s">
        <v>369</v>
      </c>
      <c r="H775" s="217">
        <v>1</v>
      </c>
      <c r="I775" s="218"/>
      <c r="J775" s="219">
        <f>ROUND(I775*H775,2)</f>
        <v>0</v>
      </c>
      <c r="K775" s="215" t="s">
        <v>19</v>
      </c>
      <c r="L775" s="45"/>
      <c r="M775" s="220" t="s">
        <v>19</v>
      </c>
      <c r="N775" s="221" t="s">
        <v>43</v>
      </c>
      <c r="O775" s="85"/>
      <c r="P775" s="222">
        <f>O775*H775</f>
        <v>0</v>
      </c>
      <c r="Q775" s="222">
        <v>0</v>
      </c>
      <c r="R775" s="222">
        <f>Q775*H775</f>
        <v>0</v>
      </c>
      <c r="S775" s="222">
        <v>0</v>
      </c>
      <c r="T775" s="223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24" t="s">
        <v>334</v>
      </c>
      <c r="AT775" s="224" t="s">
        <v>139</v>
      </c>
      <c r="AU775" s="224" t="s">
        <v>82</v>
      </c>
      <c r="AY775" s="18" t="s">
        <v>136</v>
      </c>
      <c r="BE775" s="225">
        <f>IF(N775="základní",J775,0)</f>
        <v>0</v>
      </c>
      <c r="BF775" s="225">
        <f>IF(N775="snížená",J775,0)</f>
        <v>0</v>
      </c>
      <c r="BG775" s="225">
        <f>IF(N775="zákl. přenesená",J775,0)</f>
        <v>0</v>
      </c>
      <c r="BH775" s="225">
        <f>IF(N775="sníž. přenesená",J775,0)</f>
        <v>0</v>
      </c>
      <c r="BI775" s="225">
        <f>IF(N775="nulová",J775,0)</f>
        <v>0</v>
      </c>
      <c r="BJ775" s="18" t="s">
        <v>80</v>
      </c>
      <c r="BK775" s="225">
        <f>ROUND(I775*H775,2)</f>
        <v>0</v>
      </c>
      <c r="BL775" s="18" t="s">
        <v>334</v>
      </c>
      <c r="BM775" s="224" t="s">
        <v>996</v>
      </c>
    </row>
    <row r="776" s="2" customFormat="1">
      <c r="A776" s="39"/>
      <c r="B776" s="40"/>
      <c r="C776" s="41"/>
      <c r="D776" s="226" t="s">
        <v>146</v>
      </c>
      <c r="E776" s="41"/>
      <c r="F776" s="227" t="s">
        <v>995</v>
      </c>
      <c r="G776" s="41"/>
      <c r="H776" s="41"/>
      <c r="I776" s="228"/>
      <c r="J776" s="41"/>
      <c r="K776" s="41"/>
      <c r="L776" s="45"/>
      <c r="M776" s="229"/>
      <c r="N776" s="230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146</v>
      </c>
      <c r="AU776" s="18" t="s">
        <v>82</v>
      </c>
    </row>
    <row r="777" s="2" customFormat="1" ht="16.5" customHeight="1">
      <c r="A777" s="39"/>
      <c r="B777" s="40"/>
      <c r="C777" s="213" t="s">
        <v>997</v>
      </c>
      <c r="D777" s="213" t="s">
        <v>139</v>
      </c>
      <c r="E777" s="214" t="s">
        <v>998</v>
      </c>
      <c r="F777" s="215" t="s">
        <v>999</v>
      </c>
      <c r="G777" s="216" t="s">
        <v>314</v>
      </c>
      <c r="H777" s="217">
        <v>0.035999999999999997</v>
      </c>
      <c r="I777" s="218"/>
      <c r="J777" s="219">
        <f>ROUND(I777*H777,2)</f>
        <v>0</v>
      </c>
      <c r="K777" s="215" t="s">
        <v>143</v>
      </c>
      <c r="L777" s="45"/>
      <c r="M777" s="220" t="s">
        <v>19</v>
      </c>
      <c r="N777" s="221" t="s">
        <v>43</v>
      </c>
      <c r="O777" s="85"/>
      <c r="P777" s="222">
        <f>O777*H777</f>
        <v>0</v>
      </c>
      <c r="Q777" s="222">
        <v>0</v>
      </c>
      <c r="R777" s="222">
        <f>Q777*H777</f>
        <v>0</v>
      </c>
      <c r="S777" s="222">
        <v>0</v>
      </c>
      <c r="T777" s="223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24" t="s">
        <v>334</v>
      </c>
      <c r="AT777" s="224" t="s">
        <v>139</v>
      </c>
      <c r="AU777" s="224" t="s">
        <v>82</v>
      </c>
      <c r="AY777" s="18" t="s">
        <v>136</v>
      </c>
      <c r="BE777" s="225">
        <f>IF(N777="základní",J777,0)</f>
        <v>0</v>
      </c>
      <c r="BF777" s="225">
        <f>IF(N777="snížená",J777,0)</f>
        <v>0</v>
      </c>
      <c r="BG777" s="225">
        <f>IF(N777="zákl. přenesená",J777,0)</f>
        <v>0</v>
      </c>
      <c r="BH777" s="225">
        <f>IF(N777="sníž. přenesená",J777,0)</f>
        <v>0</v>
      </c>
      <c r="BI777" s="225">
        <f>IF(N777="nulová",J777,0)</f>
        <v>0</v>
      </c>
      <c r="BJ777" s="18" t="s">
        <v>80</v>
      </c>
      <c r="BK777" s="225">
        <f>ROUND(I777*H777,2)</f>
        <v>0</v>
      </c>
      <c r="BL777" s="18" t="s">
        <v>334</v>
      </c>
      <c r="BM777" s="224" t="s">
        <v>1000</v>
      </c>
    </row>
    <row r="778" s="2" customFormat="1">
      <c r="A778" s="39"/>
      <c r="B778" s="40"/>
      <c r="C778" s="41"/>
      <c r="D778" s="226" t="s">
        <v>146</v>
      </c>
      <c r="E778" s="41"/>
      <c r="F778" s="227" t="s">
        <v>1001</v>
      </c>
      <c r="G778" s="41"/>
      <c r="H778" s="41"/>
      <c r="I778" s="228"/>
      <c r="J778" s="41"/>
      <c r="K778" s="41"/>
      <c r="L778" s="45"/>
      <c r="M778" s="229"/>
      <c r="N778" s="230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146</v>
      </c>
      <c r="AU778" s="18" t="s">
        <v>82</v>
      </c>
    </row>
    <row r="779" s="2" customFormat="1">
      <c r="A779" s="39"/>
      <c r="B779" s="40"/>
      <c r="C779" s="41"/>
      <c r="D779" s="231" t="s">
        <v>147</v>
      </c>
      <c r="E779" s="41"/>
      <c r="F779" s="232" t="s">
        <v>1002</v>
      </c>
      <c r="G779" s="41"/>
      <c r="H779" s="41"/>
      <c r="I779" s="228"/>
      <c r="J779" s="41"/>
      <c r="K779" s="41"/>
      <c r="L779" s="45"/>
      <c r="M779" s="229"/>
      <c r="N779" s="230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147</v>
      </c>
      <c r="AU779" s="18" t="s">
        <v>82</v>
      </c>
    </row>
    <row r="780" s="2" customFormat="1" ht="16.5" customHeight="1">
      <c r="A780" s="39"/>
      <c r="B780" s="40"/>
      <c r="C780" s="213" t="s">
        <v>1003</v>
      </c>
      <c r="D780" s="213" t="s">
        <v>139</v>
      </c>
      <c r="E780" s="214" t="s">
        <v>1004</v>
      </c>
      <c r="F780" s="215" t="s">
        <v>1005</v>
      </c>
      <c r="G780" s="216" t="s">
        <v>314</v>
      </c>
      <c r="H780" s="217">
        <v>0.035999999999999997</v>
      </c>
      <c r="I780" s="218"/>
      <c r="J780" s="219">
        <f>ROUND(I780*H780,2)</f>
        <v>0</v>
      </c>
      <c r="K780" s="215" t="s">
        <v>143</v>
      </c>
      <c r="L780" s="45"/>
      <c r="M780" s="220" t="s">
        <v>19</v>
      </c>
      <c r="N780" s="221" t="s">
        <v>43</v>
      </c>
      <c r="O780" s="85"/>
      <c r="P780" s="222">
        <f>O780*H780</f>
        <v>0</v>
      </c>
      <c r="Q780" s="222">
        <v>0</v>
      </c>
      <c r="R780" s="222">
        <f>Q780*H780</f>
        <v>0</v>
      </c>
      <c r="S780" s="222">
        <v>0</v>
      </c>
      <c r="T780" s="223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24" t="s">
        <v>334</v>
      </c>
      <c r="AT780" s="224" t="s">
        <v>139</v>
      </c>
      <c r="AU780" s="224" t="s">
        <v>82</v>
      </c>
      <c r="AY780" s="18" t="s">
        <v>136</v>
      </c>
      <c r="BE780" s="225">
        <f>IF(N780="základní",J780,0)</f>
        <v>0</v>
      </c>
      <c r="BF780" s="225">
        <f>IF(N780="snížená",J780,0)</f>
        <v>0</v>
      </c>
      <c r="BG780" s="225">
        <f>IF(N780="zákl. přenesená",J780,0)</f>
        <v>0</v>
      </c>
      <c r="BH780" s="225">
        <f>IF(N780="sníž. přenesená",J780,0)</f>
        <v>0</v>
      </c>
      <c r="BI780" s="225">
        <f>IF(N780="nulová",J780,0)</f>
        <v>0</v>
      </c>
      <c r="BJ780" s="18" t="s">
        <v>80</v>
      </c>
      <c r="BK780" s="225">
        <f>ROUND(I780*H780,2)</f>
        <v>0</v>
      </c>
      <c r="BL780" s="18" t="s">
        <v>334</v>
      </c>
      <c r="BM780" s="224" t="s">
        <v>1006</v>
      </c>
    </row>
    <row r="781" s="2" customFormat="1">
      <c r="A781" s="39"/>
      <c r="B781" s="40"/>
      <c r="C781" s="41"/>
      <c r="D781" s="226" t="s">
        <v>146</v>
      </c>
      <c r="E781" s="41"/>
      <c r="F781" s="227" t="s">
        <v>1007</v>
      </c>
      <c r="G781" s="41"/>
      <c r="H781" s="41"/>
      <c r="I781" s="228"/>
      <c r="J781" s="41"/>
      <c r="K781" s="41"/>
      <c r="L781" s="45"/>
      <c r="M781" s="229"/>
      <c r="N781" s="230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146</v>
      </c>
      <c r="AU781" s="18" t="s">
        <v>82</v>
      </c>
    </row>
    <row r="782" s="2" customFormat="1">
      <c r="A782" s="39"/>
      <c r="B782" s="40"/>
      <c r="C782" s="41"/>
      <c r="D782" s="231" t="s">
        <v>147</v>
      </c>
      <c r="E782" s="41"/>
      <c r="F782" s="232" t="s">
        <v>1008</v>
      </c>
      <c r="G782" s="41"/>
      <c r="H782" s="41"/>
      <c r="I782" s="228"/>
      <c r="J782" s="41"/>
      <c r="K782" s="41"/>
      <c r="L782" s="45"/>
      <c r="M782" s="229"/>
      <c r="N782" s="230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147</v>
      </c>
      <c r="AU782" s="18" t="s">
        <v>82</v>
      </c>
    </row>
    <row r="783" s="12" customFormat="1" ht="22.8" customHeight="1">
      <c r="A783" s="12"/>
      <c r="B783" s="197"/>
      <c r="C783" s="198"/>
      <c r="D783" s="199" t="s">
        <v>71</v>
      </c>
      <c r="E783" s="211" t="s">
        <v>1009</v>
      </c>
      <c r="F783" s="211" t="s">
        <v>1010</v>
      </c>
      <c r="G783" s="198"/>
      <c r="H783" s="198"/>
      <c r="I783" s="201"/>
      <c r="J783" s="212">
        <f>BK783</f>
        <v>0</v>
      </c>
      <c r="K783" s="198"/>
      <c r="L783" s="203"/>
      <c r="M783" s="204"/>
      <c r="N783" s="205"/>
      <c r="O783" s="205"/>
      <c r="P783" s="206">
        <f>SUM(P784:P818)</f>
        <v>0</v>
      </c>
      <c r="Q783" s="205"/>
      <c r="R783" s="206">
        <f>SUM(R784:R818)</f>
        <v>0.59534999999999993</v>
      </c>
      <c r="S783" s="205"/>
      <c r="T783" s="207">
        <f>SUM(T784:T818)</f>
        <v>0.189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08" t="s">
        <v>82</v>
      </c>
      <c r="AT783" s="209" t="s">
        <v>71</v>
      </c>
      <c r="AU783" s="209" t="s">
        <v>80</v>
      </c>
      <c r="AY783" s="208" t="s">
        <v>136</v>
      </c>
      <c r="BK783" s="210">
        <f>SUM(BK784:BK818)</f>
        <v>0</v>
      </c>
    </row>
    <row r="784" s="2" customFormat="1" ht="16.5" customHeight="1">
      <c r="A784" s="39"/>
      <c r="B784" s="40"/>
      <c r="C784" s="213" t="s">
        <v>1011</v>
      </c>
      <c r="D784" s="213" t="s">
        <v>139</v>
      </c>
      <c r="E784" s="214" t="s">
        <v>1012</v>
      </c>
      <c r="F784" s="215" t="s">
        <v>1013</v>
      </c>
      <c r="G784" s="216" t="s">
        <v>243</v>
      </c>
      <c r="H784" s="217">
        <v>27</v>
      </c>
      <c r="I784" s="218"/>
      <c r="J784" s="219">
        <f>ROUND(I784*H784,2)</f>
        <v>0</v>
      </c>
      <c r="K784" s="215" t="s">
        <v>143</v>
      </c>
      <c r="L784" s="45"/>
      <c r="M784" s="220" t="s">
        <v>19</v>
      </c>
      <c r="N784" s="221" t="s">
        <v>43</v>
      </c>
      <c r="O784" s="85"/>
      <c r="P784" s="222">
        <f>O784*H784</f>
        <v>0</v>
      </c>
      <c r="Q784" s="222">
        <v>0</v>
      </c>
      <c r="R784" s="222">
        <f>Q784*H784</f>
        <v>0</v>
      </c>
      <c r="S784" s="222">
        <v>0.0050000000000000001</v>
      </c>
      <c r="T784" s="223">
        <f>S784*H784</f>
        <v>0.13500000000000001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4" t="s">
        <v>334</v>
      </c>
      <c r="AT784" s="224" t="s">
        <v>139</v>
      </c>
      <c r="AU784" s="224" t="s">
        <v>82</v>
      </c>
      <c r="AY784" s="18" t="s">
        <v>136</v>
      </c>
      <c r="BE784" s="225">
        <f>IF(N784="základní",J784,0)</f>
        <v>0</v>
      </c>
      <c r="BF784" s="225">
        <f>IF(N784="snížená",J784,0)</f>
        <v>0</v>
      </c>
      <c r="BG784" s="225">
        <f>IF(N784="zákl. přenesená",J784,0)</f>
        <v>0</v>
      </c>
      <c r="BH784" s="225">
        <f>IF(N784="sníž. přenesená",J784,0)</f>
        <v>0</v>
      </c>
      <c r="BI784" s="225">
        <f>IF(N784="nulová",J784,0)</f>
        <v>0</v>
      </c>
      <c r="BJ784" s="18" t="s">
        <v>80</v>
      </c>
      <c r="BK784" s="225">
        <f>ROUND(I784*H784,2)</f>
        <v>0</v>
      </c>
      <c r="BL784" s="18" t="s">
        <v>334</v>
      </c>
      <c r="BM784" s="224" t="s">
        <v>1014</v>
      </c>
    </row>
    <row r="785" s="2" customFormat="1">
      <c r="A785" s="39"/>
      <c r="B785" s="40"/>
      <c r="C785" s="41"/>
      <c r="D785" s="226" t="s">
        <v>146</v>
      </c>
      <c r="E785" s="41"/>
      <c r="F785" s="227" t="s">
        <v>1015</v>
      </c>
      <c r="G785" s="41"/>
      <c r="H785" s="41"/>
      <c r="I785" s="228"/>
      <c r="J785" s="41"/>
      <c r="K785" s="41"/>
      <c r="L785" s="45"/>
      <c r="M785" s="229"/>
      <c r="N785" s="230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146</v>
      </c>
      <c r="AU785" s="18" t="s">
        <v>82</v>
      </c>
    </row>
    <row r="786" s="2" customFormat="1">
      <c r="A786" s="39"/>
      <c r="B786" s="40"/>
      <c r="C786" s="41"/>
      <c r="D786" s="231" t="s">
        <v>147</v>
      </c>
      <c r="E786" s="41"/>
      <c r="F786" s="232" t="s">
        <v>1016</v>
      </c>
      <c r="G786" s="41"/>
      <c r="H786" s="41"/>
      <c r="I786" s="228"/>
      <c r="J786" s="41"/>
      <c r="K786" s="41"/>
      <c r="L786" s="45"/>
      <c r="M786" s="229"/>
      <c r="N786" s="230"/>
      <c r="O786" s="85"/>
      <c r="P786" s="85"/>
      <c r="Q786" s="85"/>
      <c r="R786" s="85"/>
      <c r="S786" s="85"/>
      <c r="T786" s="86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147</v>
      </c>
      <c r="AU786" s="18" t="s">
        <v>82</v>
      </c>
    </row>
    <row r="787" s="13" customFormat="1">
      <c r="A787" s="13"/>
      <c r="B787" s="233"/>
      <c r="C787" s="234"/>
      <c r="D787" s="226" t="s">
        <v>149</v>
      </c>
      <c r="E787" s="235" t="s">
        <v>19</v>
      </c>
      <c r="F787" s="236" t="s">
        <v>239</v>
      </c>
      <c r="G787" s="234"/>
      <c r="H787" s="235" t="s">
        <v>19</v>
      </c>
      <c r="I787" s="237"/>
      <c r="J787" s="234"/>
      <c r="K787" s="234"/>
      <c r="L787" s="238"/>
      <c r="M787" s="239"/>
      <c r="N787" s="240"/>
      <c r="O787" s="240"/>
      <c r="P787" s="240"/>
      <c r="Q787" s="240"/>
      <c r="R787" s="240"/>
      <c r="S787" s="240"/>
      <c r="T787" s="24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2" t="s">
        <v>149</v>
      </c>
      <c r="AU787" s="242" t="s">
        <v>82</v>
      </c>
      <c r="AV787" s="13" t="s">
        <v>80</v>
      </c>
      <c r="AW787" s="13" t="s">
        <v>33</v>
      </c>
      <c r="AX787" s="13" t="s">
        <v>72</v>
      </c>
      <c r="AY787" s="242" t="s">
        <v>136</v>
      </c>
    </row>
    <row r="788" s="14" customFormat="1">
      <c r="A788" s="14"/>
      <c r="B788" s="243"/>
      <c r="C788" s="244"/>
      <c r="D788" s="226" t="s">
        <v>149</v>
      </c>
      <c r="E788" s="245" t="s">
        <v>19</v>
      </c>
      <c r="F788" s="246" t="s">
        <v>421</v>
      </c>
      <c r="G788" s="244"/>
      <c r="H788" s="247">
        <v>27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3" t="s">
        <v>149</v>
      </c>
      <c r="AU788" s="253" t="s">
        <v>82</v>
      </c>
      <c r="AV788" s="14" t="s">
        <v>82</v>
      </c>
      <c r="AW788" s="14" t="s">
        <v>33</v>
      </c>
      <c r="AX788" s="14" t="s">
        <v>72</v>
      </c>
      <c r="AY788" s="253" t="s">
        <v>136</v>
      </c>
    </row>
    <row r="789" s="15" customFormat="1">
      <c r="A789" s="15"/>
      <c r="B789" s="254"/>
      <c r="C789" s="255"/>
      <c r="D789" s="226" t="s">
        <v>149</v>
      </c>
      <c r="E789" s="256" t="s">
        <v>19</v>
      </c>
      <c r="F789" s="257" t="s">
        <v>151</v>
      </c>
      <c r="G789" s="255"/>
      <c r="H789" s="258">
        <v>27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4" t="s">
        <v>149</v>
      </c>
      <c r="AU789" s="264" t="s">
        <v>82</v>
      </c>
      <c r="AV789" s="15" t="s">
        <v>152</v>
      </c>
      <c r="AW789" s="15" t="s">
        <v>33</v>
      </c>
      <c r="AX789" s="15" t="s">
        <v>80</v>
      </c>
      <c r="AY789" s="264" t="s">
        <v>136</v>
      </c>
    </row>
    <row r="790" s="2" customFormat="1" ht="16.5" customHeight="1">
      <c r="A790" s="39"/>
      <c r="B790" s="40"/>
      <c r="C790" s="213" t="s">
        <v>1017</v>
      </c>
      <c r="D790" s="213" t="s">
        <v>139</v>
      </c>
      <c r="E790" s="214" t="s">
        <v>1018</v>
      </c>
      <c r="F790" s="215" t="s">
        <v>1019</v>
      </c>
      <c r="G790" s="216" t="s">
        <v>243</v>
      </c>
      <c r="H790" s="217">
        <v>27</v>
      </c>
      <c r="I790" s="218"/>
      <c r="J790" s="219">
        <f>ROUND(I790*H790,2)</f>
        <v>0</v>
      </c>
      <c r="K790" s="215" t="s">
        <v>143</v>
      </c>
      <c r="L790" s="45"/>
      <c r="M790" s="220" t="s">
        <v>19</v>
      </c>
      <c r="N790" s="221" t="s">
        <v>43</v>
      </c>
      <c r="O790" s="85"/>
      <c r="P790" s="222">
        <f>O790*H790</f>
        <v>0</v>
      </c>
      <c r="Q790" s="222">
        <v>0</v>
      </c>
      <c r="R790" s="222">
        <f>Q790*H790</f>
        <v>0</v>
      </c>
      <c r="S790" s="222">
        <v>0.002</v>
      </c>
      <c r="T790" s="223">
        <f>S790*H790</f>
        <v>0.053999999999999999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4" t="s">
        <v>334</v>
      </c>
      <c r="AT790" s="224" t="s">
        <v>139</v>
      </c>
      <c r="AU790" s="224" t="s">
        <v>82</v>
      </c>
      <c r="AY790" s="18" t="s">
        <v>136</v>
      </c>
      <c r="BE790" s="225">
        <f>IF(N790="základní",J790,0)</f>
        <v>0</v>
      </c>
      <c r="BF790" s="225">
        <f>IF(N790="snížená",J790,0)</f>
        <v>0</v>
      </c>
      <c r="BG790" s="225">
        <f>IF(N790="zákl. přenesená",J790,0)</f>
        <v>0</v>
      </c>
      <c r="BH790" s="225">
        <f>IF(N790="sníž. přenesená",J790,0)</f>
        <v>0</v>
      </c>
      <c r="BI790" s="225">
        <f>IF(N790="nulová",J790,0)</f>
        <v>0</v>
      </c>
      <c r="BJ790" s="18" t="s">
        <v>80</v>
      </c>
      <c r="BK790" s="225">
        <f>ROUND(I790*H790,2)</f>
        <v>0</v>
      </c>
      <c r="BL790" s="18" t="s">
        <v>334</v>
      </c>
      <c r="BM790" s="224" t="s">
        <v>1020</v>
      </c>
    </row>
    <row r="791" s="2" customFormat="1">
      <c r="A791" s="39"/>
      <c r="B791" s="40"/>
      <c r="C791" s="41"/>
      <c r="D791" s="226" t="s">
        <v>146</v>
      </c>
      <c r="E791" s="41"/>
      <c r="F791" s="227" t="s">
        <v>1021</v>
      </c>
      <c r="G791" s="41"/>
      <c r="H791" s="41"/>
      <c r="I791" s="228"/>
      <c r="J791" s="41"/>
      <c r="K791" s="41"/>
      <c r="L791" s="45"/>
      <c r="M791" s="229"/>
      <c r="N791" s="230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146</v>
      </c>
      <c r="AU791" s="18" t="s">
        <v>82</v>
      </c>
    </row>
    <row r="792" s="2" customFormat="1">
      <c r="A792" s="39"/>
      <c r="B792" s="40"/>
      <c r="C792" s="41"/>
      <c r="D792" s="231" t="s">
        <v>147</v>
      </c>
      <c r="E792" s="41"/>
      <c r="F792" s="232" t="s">
        <v>1022</v>
      </c>
      <c r="G792" s="41"/>
      <c r="H792" s="41"/>
      <c r="I792" s="228"/>
      <c r="J792" s="41"/>
      <c r="K792" s="41"/>
      <c r="L792" s="45"/>
      <c r="M792" s="229"/>
      <c r="N792" s="230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147</v>
      </c>
      <c r="AU792" s="18" t="s">
        <v>82</v>
      </c>
    </row>
    <row r="793" s="13" customFormat="1">
      <c r="A793" s="13"/>
      <c r="B793" s="233"/>
      <c r="C793" s="234"/>
      <c r="D793" s="226" t="s">
        <v>149</v>
      </c>
      <c r="E793" s="235" t="s">
        <v>19</v>
      </c>
      <c r="F793" s="236" t="s">
        <v>239</v>
      </c>
      <c r="G793" s="234"/>
      <c r="H793" s="235" t="s">
        <v>19</v>
      </c>
      <c r="I793" s="237"/>
      <c r="J793" s="234"/>
      <c r="K793" s="234"/>
      <c r="L793" s="238"/>
      <c r="M793" s="239"/>
      <c r="N793" s="240"/>
      <c r="O793" s="240"/>
      <c r="P793" s="240"/>
      <c r="Q793" s="240"/>
      <c r="R793" s="240"/>
      <c r="S793" s="240"/>
      <c r="T793" s="241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2" t="s">
        <v>149</v>
      </c>
      <c r="AU793" s="242" t="s">
        <v>82</v>
      </c>
      <c r="AV793" s="13" t="s">
        <v>80</v>
      </c>
      <c r="AW793" s="13" t="s">
        <v>33</v>
      </c>
      <c r="AX793" s="13" t="s">
        <v>72</v>
      </c>
      <c r="AY793" s="242" t="s">
        <v>136</v>
      </c>
    </row>
    <row r="794" s="14" customFormat="1">
      <c r="A794" s="14"/>
      <c r="B794" s="243"/>
      <c r="C794" s="244"/>
      <c r="D794" s="226" t="s">
        <v>149</v>
      </c>
      <c r="E794" s="245" t="s">
        <v>19</v>
      </c>
      <c r="F794" s="246" t="s">
        <v>421</v>
      </c>
      <c r="G794" s="244"/>
      <c r="H794" s="247">
        <v>27</v>
      </c>
      <c r="I794" s="248"/>
      <c r="J794" s="244"/>
      <c r="K794" s="244"/>
      <c r="L794" s="249"/>
      <c r="M794" s="250"/>
      <c r="N794" s="251"/>
      <c r="O794" s="251"/>
      <c r="P794" s="251"/>
      <c r="Q794" s="251"/>
      <c r="R794" s="251"/>
      <c r="S794" s="251"/>
      <c r="T794" s="25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3" t="s">
        <v>149</v>
      </c>
      <c r="AU794" s="253" t="s">
        <v>82</v>
      </c>
      <c r="AV794" s="14" t="s">
        <v>82</v>
      </c>
      <c r="AW794" s="14" t="s">
        <v>33</v>
      </c>
      <c r="AX794" s="14" t="s">
        <v>72</v>
      </c>
      <c r="AY794" s="253" t="s">
        <v>136</v>
      </c>
    </row>
    <row r="795" s="15" customFormat="1">
      <c r="A795" s="15"/>
      <c r="B795" s="254"/>
      <c r="C795" s="255"/>
      <c r="D795" s="226" t="s">
        <v>149</v>
      </c>
      <c r="E795" s="256" t="s">
        <v>19</v>
      </c>
      <c r="F795" s="257" t="s">
        <v>151</v>
      </c>
      <c r="G795" s="255"/>
      <c r="H795" s="258">
        <v>27</v>
      </c>
      <c r="I795" s="259"/>
      <c r="J795" s="255"/>
      <c r="K795" s="255"/>
      <c r="L795" s="260"/>
      <c r="M795" s="261"/>
      <c r="N795" s="262"/>
      <c r="O795" s="262"/>
      <c r="P795" s="262"/>
      <c r="Q795" s="262"/>
      <c r="R795" s="262"/>
      <c r="S795" s="262"/>
      <c r="T795" s="263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4" t="s">
        <v>149</v>
      </c>
      <c r="AU795" s="264" t="s">
        <v>82</v>
      </c>
      <c r="AV795" s="15" t="s">
        <v>152</v>
      </c>
      <c r="AW795" s="15" t="s">
        <v>33</v>
      </c>
      <c r="AX795" s="15" t="s">
        <v>80</v>
      </c>
      <c r="AY795" s="264" t="s">
        <v>136</v>
      </c>
    </row>
    <row r="796" s="2" customFormat="1" ht="16.5" customHeight="1">
      <c r="A796" s="39"/>
      <c r="B796" s="40"/>
      <c r="C796" s="213" t="s">
        <v>1023</v>
      </c>
      <c r="D796" s="213" t="s">
        <v>139</v>
      </c>
      <c r="E796" s="214" t="s">
        <v>1024</v>
      </c>
      <c r="F796" s="215" t="s">
        <v>1025</v>
      </c>
      <c r="G796" s="216" t="s">
        <v>243</v>
      </c>
      <c r="H796" s="217">
        <v>27</v>
      </c>
      <c r="I796" s="218"/>
      <c r="J796" s="219">
        <f>ROUND(I796*H796,2)</f>
        <v>0</v>
      </c>
      <c r="K796" s="215" t="s">
        <v>143</v>
      </c>
      <c r="L796" s="45"/>
      <c r="M796" s="220" t="s">
        <v>19</v>
      </c>
      <c r="N796" s="221" t="s">
        <v>43</v>
      </c>
      <c r="O796" s="85"/>
      <c r="P796" s="222">
        <f>O796*H796</f>
        <v>0</v>
      </c>
      <c r="Q796" s="222">
        <v>5.0000000000000002E-05</v>
      </c>
      <c r="R796" s="222">
        <f>Q796*H796</f>
        <v>0.0013500000000000001</v>
      </c>
      <c r="S796" s="222">
        <v>0</v>
      </c>
      <c r="T796" s="223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4" t="s">
        <v>334</v>
      </c>
      <c r="AT796" s="224" t="s">
        <v>139</v>
      </c>
      <c r="AU796" s="224" t="s">
        <v>82</v>
      </c>
      <c r="AY796" s="18" t="s">
        <v>136</v>
      </c>
      <c r="BE796" s="225">
        <f>IF(N796="základní",J796,0)</f>
        <v>0</v>
      </c>
      <c r="BF796" s="225">
        <f>IF(N796="snížená",J796,0)</f>
        <v>0</v>
      </c>
      <c r="BG796" s="225">
        <f>IF(N796="zákl. přenesená",J796,0)</f>
        <v>0</v>
      </c>
      <c r="BH796" s="225">
        <f>IF(N796="sníž. přenesená",J796,0)</f>
        <v>0</v>
      </c>
      <c r="BI796" s="225">
        <f>IF(N796="nulová",J796,0)</f>
        <v>0</v>
      </c>
      <c r="BJ796" s="18" t="s">
        <v>80</v>
      </c>
      <c r="BK796" s="225">
        <f>ROUND(I796*H796,2)</f>
        <v>0</v>
      </c>
      <c r="BL796" s="18" t="s">
        <v>334</v>
      </c>
      <c r="BM796" s="224" t="s">
        <v>1026</v>
      </c>
    </row>
    <row r="797" s="2" customFormat="1">
      <c r="A797" s="39"/>
      <c r="B797" s="40"/>
      <c r="C797" s="41"/>
      <c r="D797" s="226" t="s">
        <v>146</v>
      </c>
      <c r="E797" s="41"/>
      <c r="F797" s="227" t="s">
        <v>1027</v>
      </c>
      <c r="G797" s="41"/>
      <c r="H797" s="41"/>
      <c r="I797" s="228"/>
      <c r="J797" s="41"/>
      <c r="K797" s="41"/>
      <c r="L797" s="45"/>
      <c r="M797" s="229"/>
      <c r="N797" s="230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146</v>
      </c>
      <c r="AU797" s="18" t="s">
        <v>82</v>
      </c>
    </row>
    <row r="798" s="2" customFormat="1">
      <c r="A798" s="39"/>
      <c r="B798" s="40"/>
      <c r="C798" s="41"/>
      <c r="D798" s="231" t="s">
        <v>147</v>
      </c>
      <c r="E798" s="41"/>
      <c r="F798" s="232" t="s">
        <v>1028</v>
      </c>
      <c r="G798" s="41"/>
      <c r="H798" s="41"/>
      <c r="I798" s="228"/>
      <c r="J798" s="41"/>
      <c r="K798" s="41"/>
      <c r="L798" s="45"/>
      <c r="M798" s="229"/>
      <c r="N798" s="230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147</v>
      </c>
      <c r="AU798" s="18" t="s">
        <v>82</v>
      </c>
    </row>
    <row r="799" s="13" customFormat="1">
      <c r="A799" s="13"/>
      <c r="B799" s="233"/>
      <c r="C799" s="234"/>
      <c r="D799" s="226" t="s">
        <v>149</v>
      </c>
      <c r="E799" s="235" t="s">
        <v>19</v>
      </c>
      <c r="F799" s="236" t="s">
        <v>1029</v>
      </c>
      <c r="G799" s="234"/>
      <c r="H799" s="235" t="s">
        <v>19</v>
      </c>
      <c r="I799" s="237"/>
      <c r="J799" s="234"/>
      <c r="K799" s="234"/>
      <c r="L799" s="238"/>
      <c r="M799" s="239"/>
      <c r="N799" s="240"/>
      <c r="O799" s="240"/>
      <c r="P799" s="240"/>
      <c r="Q799" s="240"/>
      <c r="R799" s="240"/>
      <c r="S799" s="240"/>
      <c r="T799" s="24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2" t="s">
        <v>149</v>
      </c>
      <c r="AU799" s="242" t="s">
        <v>82</v>
      </c>
      <c r="AV799" s="13" t="s">
        <v>80</v>
      </c>
      <c r="AW799" s="13" t="s">
        <v>33</v>
      </c>
      <c r="AX799" s="13" t="s">
        <v>72</v>
      </c>
      <c r="AY799" s="242" t="s">
        <v>136</v>
      </c>
    </row>
    <row r="800" s="14" customFormat="1">
      <c r="A800" s="14"/>
      <c r="B800" s="243"/>
      <c r="C800" s="244"/>
      <c r="D800" s="226" t="s">
        <v>149</v>
      </c>
      <c r="E800" s="245" t="s">
        <v>19</v>
      </c>
      <c r="F800" s="246" t="s">
        <v>421</v>
      </c>
      <c r="G800" s="244"/>
      <c r="H800" s="247">
        <v>27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3" t="s">
        <v>149</v>
      </c>
      <c r="AU800" s="253" t="s">
        <v>82</v>
      </c>
      <c r="AV800" s="14" t="s">
        <v>82</v>
      </c>
      <c r="AW800" s="14" t="s">
        <v>33</v>
      </c>
      <c r="AX800" s="14" t="s">
        <v>72</v>
      </c>
      <c r="AY800" s="253" t="s">
        <v>136</v>
      </c>
    </row>
    <row r="801" s="15" customFormat="1">
      <c r="A801" s="15"/>
      <c r="B801" s="254"/>
      <c r="C801" s="255"/>
      <c r="D801" s="226" t="s">
        <v>149</v>
      </c>
      <c r="E801" s="256" t="s">
        <v>19</v>
      </c>
      <c r="F801" s="257" t="s">
        <v>151</v>
      </c>
      <c r="G801" s="255"/>
      <c r="H801" s="258">
        <v>27</v>
      </c>
      <c r="I801" s="259"/>
      <c r="J801" s="255"/>
      <c r="K801" s="255"/>
      <c r="L801" s="260"/>
      <c r="M801" s="261"/>
      <c r="N801" s="262"/>
      <c r="O801" s="262"/>
      <c r="P801" s="262"/>
      <c r="Q801" s="262"/>
      <c r="R801" s="262"/>
      <c r="S801" s="262"/>
      <c r="T801" s="263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64" t="s">
        <v>149</v>
      </c>
      <c r="AU801" s="264" t="s">
        <v>82</v>
      </c>
      <c r="AV801" s="15" t="s">
        <v>152</v>
      </c>
      <c r="AW801" s="15" t="s">
        <v>33</v>
      </c>
      <c r="AX801" s="15" t="s">
        <v>80</v>
      </c>
      <c r="AY801" s="264" t="s">
        <v>136</v>
      </c>
    </row>
    <row r="802" s="2" customFormat="1" ht="21.75" customHeight="1">
      <c r="A802" s="39"/>
      <c r="B802" s="40"/>
      <c r="C802" s="269" t="s">
        <v>1030</v>
      </c>
      <c r="D802" s="269" t="s">
        <v>485</v>
      </c>
      <c r="E802" s="270" t="s">
        <v>1031</v>
      </c>
      <c r="F802" s="271" t="s">
        <v>1032</v>
      </c>
      <c r="G802" s="272" t="s">
        <v>243</v>
      </c>
      <c r="H802" s="273">
        <v>29.699999999999999</v>
      </c>
      <c r="I802" s="274"/>
      <c r="J802" s="275">
        <f>ROUND(I802*H802,2)</f>
        <v>0</v>
      </c>
      <c r="K802" s="271" t="s">
        <v>19</v>
      </c>
      <c r="L802" s="276"/>
      <c r="M802" s="277" t="s">
        <v>19</v>
      </c>
      <c r="N802" s="278" t="s">
        <v>43</v>
      </c>
      <c r="O802" s="85"/>
      <c r="P802" s="222">
        <f>O802*H802</f>
        <v>0</v>
      </c>
      <c r="Q802" s="222">
        <v>0.02</v>
      </c>
      <c r="R802" s="222">
        <f>Q802*H802</f>
        <v>0.59399999999999997</v>
      </c>
      <c r="S802" s="222">
        <v>0</v>
      </c>
      <c r="T802" s="223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24" t="s">
        <v>459</v>
      </c>
      <c r="AT802" s="224" t="s">
        <v>485</v>
      </c>
      <c r="AU802" s="224" t="s">
        <v>82</v>
      </c>
      <c r="AY802" s="18" t="s">
        <v>136</v>
      </c>
      <c r="BE802" s="225">
        <f>IF(N802="základní",J802,0)</f>
        <v>0</v>
      </c>
      <c r="BF802" s="225">
        <f>IF(N802="snížená",J802,0)</f>
        <v>0</v>
      </c>
      <c r="BG802" s="225">
        <f>IF(N802="zákl. přenesená",J802,0)</f>
        <v>0</v>
      </c>
      <c r="BH802" s="225">
        <f>IF(N802="sníž. přenesená",J802,0)</f>
        <v>0</v>
      </c>
      <c r="BI802" s="225">
        <f>IF(N802="nulová",J802,0)</f>
        <v>0</v>
      </c>
      <c r="BJ802" s="18" t="s">
        <v>80</v>
      </c>
      <c r="BK802" s="225">
        <f>ROUND(I802*H802,2)</f>
        <v>0</v>
      </c>
      <c r="BL802" s="18" t="s">
        <v>334</v>
      </c>
      <c r="BM802" s="224" t="s">
        <v>1033</v>
      </c>
    </row>
    <row r="803" s="2" customFormat="1">
      <c r="A803" s="39"/>
      <c r="B803" s="40"/>
      <c r="C803" s="41"/>
      <c r="D803" s="226" t="s">
        <v>146</v>
      </c>
      <c r="E803" s="41"/>
      <c r="F803" s="227" t="s">
        <v>1032</v>
      </c>
      <c r="G803" s="41"/>
      <c r="H803" s="41"/>
      <c r="I803" s="228"/>
      <c r="J803" s="41"/>
      <c r="K803" s="41"/>
      <c r="L803" s="45"/>
      <c r="M803" s="229"/>
      <c r="N803" s="230"/>
      <c r="O803" s="85"/>
      <c r="P803" s="85"/>
      <c r="Q803" s="85"/>
      <c r="R803" s="85"/>
      <c r="S803" s="85"/>
      <c r="T803" s="86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146</v>
      </c>
      <c r="AU803" s="18" t="s">
        <v>82</v>
      </c>
    </row>
    <row r="804" s="13" customFormat="1">
      <c r="A804" s="13"/>
      <c r="B804" s="233"/>
      <c r="C804" s="234"/>
      <c r="D804" s="226" t="s">
        <v>149</v>
      </c>
      <c r="E804" s="235" t="s">
        <v>19</v>
      </c>
      <c r="F804" s="236" t="s">
        <v>452</v>
      </c>
      <c r="G804" s="234"/>
      <c r="H804" s="235" t="s">
        <v>19</v>
      </c>
      <c r="I804" s="237"/>
      <c r="J804" s="234"/>
      <c r="K804" s="234"/>
      <c r="L804" s="238"/>
      <c r="M804" s="239"/>
      <c r="N804" s="240"/>
      <c r="O804" s="240"/>
      <c r="P804" s="240"/>
      <c r="Q804" s="240"/>
      <c r="R804" s="240"/>
      <c r="S804" s="240"/>
      <c r="T804" s="24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2" t="s">
        <v>149</v>
      </c>
      <c r="AU804" s="242" t="s">
        <v>82</v>
      </c>
      <c r="AV804" s="13" t="s">
        <v>80</v>
      </c>
      <c r="AW804" s="13" t="s">
        <v>33</v>
      </c>
      <c r="AX804" s="13" t="s">
        <v>72</v>
      </c>
      <c r="AY804" s="242" t="s">
        <v>136</v>
      </c>
    </row>
    <row r="805" s="13" customFormat="1">
      <c r="A805" s="13"/>
      <c r="B805" s="233"/>
      <c r="C805" s="234"/>
      <c r="D805" s="226" t="s">
        <v>149</v>
      </c>
      <c r="E805" s="235" t="s">
        <v>19</v>
      </c>
      <c r="F805" s="236" t="s">
        <v>1034</v>
      </c>
      <c r="G805" s="234"/>
      <c r="H805" s="235" t="s">
        <v>19</v>
      </c>
      <c r="I805" s="237"/>
      <c r="J805" s="234"/>
      <c r="K805" s="234"/>
      <c r="L805" s="238"/>
      <c r="M805" s="239"/>
      <c r="N805" s="240"/>
      <c r="O805" s="240"/>
      <c r="P805" s="240"/>
      <c r="Q805" s="240"/>
      <c r="R805" s="240"/>
      <c r="S805" s="240"/>
      <c r="T805" s="24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2" t="s">
        <v>149</v>
      </c>
      <c r="AU805" s="242" t="s">
        <v>82</v>
      </c>
      <c r="AV805" s="13" t="s">
        <v>80</v>
      </c>
      <c r="AW805" s="13" t="s">
        <v>33</v>
      </c>
      <c r="AX805" s="13" t="s">
        <v>72</v>
      </c>
      <c r="AY805" s="242" t="s">
        <v>136</v>
      </c>
    </row>
    <row r="806" s="14" customFormat="1">
      <c r="A806" s="14"/>
      <c r="B806" s="243"/>
      <c r="C806" s="244"/>
      <c r="D806" s="226" t="s">
        <v>149</v>
      </c>
      <c r="E806" s="245" t="s">
        <v>19</v>
      </c>
      <c r="F806" s="246" t="s">
        <v>841</v>
      </c>
      <c r="G806" s="244"/>
      <c r="H806" s="247">
        <v>29.699999999999999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149</v>
      </c>
      <c r="AU806" s="253" t="s">
        <v>82</v>
      </c>
      <c r="AV806" s="14" t="s">
        <v>82</v>
      </c>
      <c r="AW806" s="14" t="s">
        <v>33</v>
      </c>
      <c r="AX806" s="14" t="s">
        <v>72</v>
      </c>
      <c r="AY806" s="253" t="s">
        <v>136</v>
      </c>
    </row>
    <row r="807" s="15" customFormat="1">
      <c r="A807" s="15"/>
      <c r="B807" s="254"/>
      <c r="C807" s="255"/>
      <c r="D807" s="226" t="s">
        <v>149</v>
      </c>
      <c r="E807" s="256" t="s">
        <v>19</v>
      </c>
      <c r="F807" s="257" t="s">
        <v>151</v>
      </c>
      <c r="G807" s="255"/>
      <c r="H807" s="258">
        <v>29.699999999999999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4" t="s">
        <v>149</v>
      </c>
      <c r="AU807" s="264" t="s">
        <v>82</v>
      </c>
      <c r="AV807" s="15" t="s">
        <v>152</v>
      </c>
      <c r="AW807" s="15" t="s">
        <v>33</v>
      </c>
      <c r="AX807" s="15" t="s">
        <v>80</v>
      </c>
      <c r="AY807" s="264" t="s">
        <v>136</v>
      </c>
    </row>
    <row r="808" s="2" customFormat="1" ht="16.5" customHeight="1">
      <c r="A808" s="39"/>
      <c r="B808" s="40"/>
      <c r="C808" s="213" t="s">
        <v>1035</v>
      </c>
      <c r="D808" s="213" t="s">
        <v>139</v>
      </c>
      <c r="E808" s="214" t="s">
        <v>1036</v>
      </c>
      <c r="F808" s="215" t="s">
        <v>1037</v>
      </c>
      <c r="G808" s="216" t="s">
        <v>243</v>
      </c>
      <c r="H808" s="217">
        <v>13</v>
      </c>
      <c r="I808" s="218"/>
      <c r="J808" s="219">
        <f>ROUND(I808*H808,2)</f>
        <v>0</v>
      </c>
      <c r="K808" s="215" t="s">
        <v>19</v>
      </c>
      <c r="L808" s="45"/>
      <c r="M808" s="220" t="s">
        <v>19</v>
      </c>
      <c r="N808" s="221" t="s">
        <v>43</v>
      </c>
      <c r="O808" s="85"/>
      <c r="P808" s="222">
        <f>O808*H808</f>
        <v>0</v>
      </c>
      <c r="Q808" s="222">
        <v>0</v>
      </c>
      <c r="R808" s="222">
        <f>Q808*H808</f>
        <v>0</v>
      </c>
      <c r="S808" s="222">
        <v>0</v>
      </c>
      <c r="T808" s="223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24" t="s">
        <v>334</v>
      </c>
      <c r="AT808" s="224" t="s">
        <v>139</v>
      </c>
      <c r="AU808" s="224" t="s">
        <v>82</v>
      </c>
      <c r="AY808" s="18" t="s">
        <v>136</v>
      </c>
      <c r="BE808" s="225">
        <f>IF(N808="základní",J808,0)</f>
        <v>0</v>
      </c>
      <c r="BF808" s="225">
        <f>IF(N808="snížená",J808,0)</f>
        <v>0</v>
      </c>
      <c r="BG808" s="225">
        <f>IF(N808="zákl. přenesená",J808,0)</f>
        <v>0</v>
      </c>
      <c r="BH808" s="225">
        <f>IF(N808="sníž. přenesená",J808,0)</f>
        <v>0</v>
      </c>
      <c r="BI808" s="225">
        <f>IF(N808="nulová",J808,0)</f>
        <v>0</v>
      </c>
      <c r="BJ808" s="18" t="s">
        <v>80</v>
      </c>
      <c r="BK808" s="225">
        <f>ROUND(I808*H808,2)</f>
        <v>0</v>
      </c>
      <c r="BL808" s="18" t="s">
        <v>334</v>
      </c>
      <c r="BM808" s="224" t="s">
        <v>1038</v>
      </c>
    </row>
    <row r="809" s="2" customFormat="1">
      <c r="A809" s="39"/>
      <c r="B809" s="40"/>
      <c r="C809" s="41"/>
      <c r="D809" s="226" t="s">
        <v>146</v>
      </c>
      <c r="E809" s="41"/>
      <c r="F809" s="227" t="s">
        <v>1037</v>
      </c>
      <c r="G809" s="41"/>
      <c r="H809" s="41"/>
      <c r="I809" s="228"/>
      <c r="J809" s="41"/>
      <c r="K809" s="41"/>
      <c r="L809" s="45"/>
      <c r="M809" s="229"/>
      <c r="N809" s="230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146</v>
      </c>
      <c r="AU809" s="18" t="s">
        <v>82</v>
      </c>
    </row>
    <row r="810" s="13" customFormat="1">
      <c r="A810" s="13"/>
      <c r="B810" s="233"/>
      <c r="C810" s="234"/>
      <c r="D810" s="226" t="s">
        <v>149</v>
      </c>
      <c r="E810" s="235" t="s">
        <v>19</v>
      </c>
      <c r="F810" s="236" t="s">
        <v>239</v>
      </c>
      <c r="G810" s="234"/>
      <c r="H810" s="235" t="s">
        <v>19</v>
      </c>
      <c r="I810" s="237"/>
      <c r="J810" s="234"/>
      <c r="K810" s="234"/>
      <c r="L810" s="238"/>
      <c r="M810" s="239"/>
      <c r="N810" s="240"/>
      <c r="O810" s="240"/>
      <c r="P810" s="240"/>
      <c r="Q810" s="240"/>
      <c r="R810" s="240"/>
      <c r="S810" s="240"/>
      <c r="T810" s="241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2" t="s">
        <v>149</v>
      </c>
      <c r="AU810" s="242" t="s">
        <v>82</v>
      </c>
      <c r="AV810" s="13" t="s">
        <v>80</v>
      </c>
      <c r="AW810" s="13" t="s">
        <v>33</v>
      </c>
      <c r="AX810" s="13" t="s">
        <v>72</v>
      </c>
      <c r="AY810" s="242" t="s">
        <v>136</v>
      </c>
    </row>
    <row r="811" s="14" customFormat="1">
      <c r="A811" s="14"/>
      <c r="B811" s="243"/>
      <c r="C811" s="244"/>
      <c r="D811" s="226" t="s">
        <v>149</v>
      </c>
      <c r="E811" s="245" t="s">
        <v>19</v>
      </c>
      <c r="F811" s="246" t="s">
        <v>311</v>
      </c>
      <c r="G811" s="244"/>
      <c r="H811" s="247">
        <v>13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3" t="s">
        <v>149</v>
      </c>
      <c r="AU811" s="253" t="s">
        <v>82</v>
      </c>
      <c r="AV811" s="14" t="s">
        <v>82</v>
      </c>
      <c r="AW811" s="14" t="s">
        <v>33</v>
      </c>
      <c r="AX811" s="14" t="s">
        <v>72</v>
      </c>
      <c r="AY811" s="253" t="s">
        <v>136</v>
      </c>
    </row>
    <row r="812" s="15" customFormat="1">
      <c r="A812" s="15"/>
      <c r="B812" s="254"/>
      <c r="C812" s="255"/>
      <c r="D812" s="226" t="s">
        <v>149</v>
      </c>
      <c r="E812" s="256" t="s">
        <v>19</v>
      </c>
      <c r="F812" s="257" t="s">
        <v>151</v>
      </c>
      <c r="G812" s="255"/>
      <c r="H812" s="258">
        <v>13</v>
      </c>
      <c r="I812" s="259"/>
      <c r="J812" s="255"/>
      <c r="K812" s="255"/>
      <c r="L812" s="260"/>
      <c r="M812" s="261"/>
      <c r="N812" s="262"/>
      <c r="O812" s="262"/>
      <c r="P812" s="262"/>
      <c r="Q812" s="262"/>
      <c r="R812" s="262"/>
      <c r="S812" s="262"/>
      <c r="T812" s="263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64" t="s">
        <v>149</v>
      </c>
      <c r="AU812" s="264" t="s">
        <v>82</v>
      </c>
      <c r="AV812" s="15" t="s">
        <v>152</v>
      </c>
      <c r="AW812" s="15" t="s">
        <v>33</v>
      </c>
      <c r="AX812" s="15" t="s">
        <v>80</v>
      </c>
      <c r="AY812" s="264" t="s">
        <v>136</v>
      </c>
    </row>
    <row r="813" s="2" customFormat="1" ht="16.5" customHeight="1">
      <c r="A813" s="39"/>
      <c r="B813" s="40"/>
      <c r="C813" s="213" t="s">
        <v>1039</v>
      </c>
      <c r="D813" s="213" t="s">
        <v>139</v>
      </c>
      <c r="E813" s="214" t="s">
        <v>1040</v>
      </c>
      <c r="F813" s="215" t="s">
        <v>1041</v>
      </c>
      <c r="G813" s="216" t="s">
        <v>314</v>
      </c>
      <c r="H813" s="217">
        <v>0.59499999999999997</v>
      </c>
      <c r="I813" s="218"/>
      <c r="J813" s="219">
        <f>ROUND(I813*H813,2)</f>
        <v>0</v>
      </c>
      <c r="K813" s="215" t="s">
        <v>143</v>
      </c>
      <c r="L813" s="45"/>
      <c r="M813" s="220" t="s">
        <v>19</v>
      </c>
      <c r="N813" s="221" t="s">
        <v>43</v>
      </c>
      <c r="O813" s="85"/>
      <c r="P813" s="222">
        <f>O813*H813</f>
        <v>0</v>
      </c>
      <c r="Q813" s="222">
        <v>0</v>
      </c>
      <c r="R813" s="222">
        <f>Q813*H813</f>
        <v>0</v>
      </c>
      <c r="S813" s="222">
        <v>0</v>
      </c>
      <c r="T813" s="223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24" t="s">
        <v>334</v>
      </c>
      <c r="AT813" s="224" t="s">
        <v>139</v>
      </c>
      <c r="AU813" s="224" t="s">
        <v>82</v>
      </c>
      <c r="AY813" s="18" t="s">
        <v>136</v>
      </c>
      <c r="BE813" s="225">
        <f>IF(N813="základní",J813,0)</f>
        <v>0</v>
      </c>
      <c r="BF813" s="225">
        <f>IF(N813="snížená",J813,0)</f>
        <v>0</v>
      </c>
      <c r="BG813" s="225">
        <f>IF(N813="zákl. přenesená",J813,0)</f>
        <v>0</v>
      </c>
      <c r="BH813" s="225">
        <f>IF(N813="sníž. přenesená",J813,0)</f>
        <v>0</v>
      </c>
      <c r="BI813" s="225">
        <f>IF(N813="nulová",J813,0)</f>
        <v>0</v>
      </c>
      <c r="BJ813" s="18" t="s">
        <v>80</v>
      </c>
      <c r="BK813" s="225">
        <f>ROUND(I813*H813,2)</f>
        <v>0</v>
      </c>
      <c r="BL813" s="18" t="s">
        <v>334</v>
      </c>
      <c r="BM813" s="224" t="s">
        <v>1042</v>
      </c>
    </row>
    <row r="814" s="2" customFormat="1">
      <c r="A814" s="39"/>
      <c r="B814" s="40"/>
      <c r="C814" s="41"/>
      <c r="D814" s="226" t="s">
        <v>146</v>
      </c>
      <c r="E814" s="41"/>
      <c r="F814" s="227" t="s">
        <v>1043</v>
      </c>
      <c r="G814" s="41"/>
      <c r="H814" s="41"/>
      <c r="I814" s="228"/>
      <c r="J814" s="41"/>
      <c r="K814" s="41"/>
      <c r="L814" s="45"/>
      <c r="M814" s="229"/>
      <c r="N814" s="230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146</v>
      </c>
      <c r="AU814" s="18" t="s">
        <v>82</v>
      </c>
    </row>
    <row r="815" s="2" customFormat="1">
      <c r="A815" s="39"/>
      <c r="B815" s="40"/>
      <c r="C815" s="41"/>
      <c r="D815" s="231" t="s">
        <v>147</v>
      </c>
      <c r="E815" s="41"/>
      <c r="F815" s="232" t="s">
        <v>1044</v>
      </c>
      <c r="G815" s="41"/>
      <c r="H815" s="41"/>
      <c r="I815" s="228"/>
      <c r="J815" s="41"/>
      <c r="K815" s="41"/>
      <c r="L815" s="45"/>
      <c r="M815" s="229"/>
      <c r="N815" s="230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147</v>
      </c>
      <c r="AU815" s="18" t="s">
        <v>82</v>
      </c>
    </row>
    <row r="816" s="2" customFormat="1" ht="16.5" customHeight="1">
      <c r="A816" s="39"/>
      <c r="B816" s="40"/>
      <c r="C816" s="213" t="s">
        <v>1045</v>
      </c>
      <c r="D816" s="213" t="s">
        <v>139</v>
      </c>
      <c r="E816" s="214" t="s">
        <v>1046</v>
      </c>
      <c r="F816" s="215" t="s">
        <v>1047</v>
      </c>
      <c r="G816" s="216" t="s">
        <v>314</v>
      </c>
      <c r="H816" s="217">
        <v>0.59499999999999997</v>
      </c>
      <c r="I816" s="218"/>
      <c r="J816" s="219">
        <f>ROUND(I816*H816,2)</f>
        <v>0</v>
      </c>
      <c r="K816" s="215" t="s">
        <v>143</v>
      </c>
      <c r="L816" s="45"/>
      <c r="M816" s="220" t="s">
        <v>19</v>
      </c>
      <c r="N816" s="221" t="s">
        <v>43</v>
      </c>
      <c r="O816" s="85"/>
      <c r="P816" s="222">
        <f>O816*H816</f>
        <v>0</v>
      </c>
      <c r="Q816" s="222">
        <v>0</v>
      </c>
      <c r="R816" s="222">
        <f>Q816*H816</f>
        <v>0</v>
      </c>
      <c r="S816" s="222">
        <v>0</v>
      </c>
      <c r="T816" s="223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24" t="s">
        <v>334</v>
      </c>
      <c r="AT816" s="224" t="s">
        <v>139</v>
      </c>
      <c r="AU816" s="224" t="s">
        <v>82</v>
      </c>
      <c r="AY816" s="18" t="s">
        <v>136</v>
      </c>
      <c r="BE816" s="225">
        <f>IF(N816="základní",J816,0)</f>
        <v>0</v>
      </c>
      <c r="BF816" s="225">
        <f>IF(N816="snížená",J816,0)</f>
        <v>0</v>
      </c>
      <c r="BG816" s="225">
        <f>IF(N816="zákl. přenesená",J816,0)</f>
        <v>0</v>
      </c>
      <c r="BH816" s="225">
        <f>IF(N816="sníž. přenesená",J816,0)</f>
        <v>0</v>
      </c>
      <c r="BI816" s="225">
        <f>IF(N816="nulová",J816,0)</f>
        <v>0</v>
      </c>
      <c r="BJ816" s="18" t="s">
        <v>80</v>
      </c>
      <c r="BK816" s="225">
        <f>ROUND(I816*H816,2)</f>
        <v>0</v>
      </c>
      <c r="BL816" s="18" t="s">
        <v>334</v>
      </c>
      <c r="BM816" s="224" t="s">
        <v>1048</v>
      </c>
    </row>
    <row r="817" s="2" customFormat="1">
      <c r="A817" s="39"/>
      <c r="B817" s="40"/>
      <c r="C817" s="41"/>
      <c r="D817" s="226" t="s">
        <v>146</v>
      </c>
      <c r="E817" s="41"/>
      <c r="F817" s="227" t="s">
        <v>1049</v>
      </c>
      <c r="G817" s="41"/>
      <c r="H817" s="41"/>
      <c r="I817" s="228"/>
      <c r="J817" s="41"/>
      <c r="K817" s="41"/>
      <c r="L817" s="45"/>
      <c r="M817" s="229"/>
      <c r="N817" s="230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146</v>
      </c>
      <c r="AU817" s="18" t="s">
        <v>82</v>
      </c>
    </row>
    <row r="818" s="2" customFormat="1">
      <c r="A818" s="39"/>
      <c r="B818" s="40"/>
      <c r="C818" s="41"/>
      <c r="D818" s="231" t="s">
        <v>147</v>
      </c>
      <c r="E818" s="41"/>
      <c r="F818" s="232" t="s">
        <v>1050</v>
      </c>
      <c r="G818" s="41"/>
      <c r="H818" s="41"/>
      <c r="I818" s="228"/>
      <c r="J818" s="41"/>
      <c r="K818" s="41"/>
      <c r="L818" s="45"/>
      <c r="M818" s="229"/>
      <c r="N818" s="230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147</v>
      </c>
      <c r="AU818" s="18" t="s">
        <v>82</v>
      </c>
    </row>
    <row r="819" s="12" customFormat="1" ht="22.8" customHeight="1">
      <c r="A819" s="12"/>
      <c r="B819" s="197"/>
      <c r="C819" s="198"/>
      <c r="D819" s="199" t="s">
        <v>71</v>
      </c>
      <c r="E819" s="211" t="s">
        <v>1051</v>
      </c>
      <c r="F819" s="211" t="s">
        <v>1052</v>
      </c>
      <c r="G819" s="198"/>
      <c r="H819" s="198"/>
      <c r="I819" s="201"/>
      <c r="J819" s="212">
        <f>BK819</f>
        <v>0</v>
      </c>
      <c r="K819" s="198"/>
      <c r="L819" s="203"/>
      <c r="M819" s="204"/>
      <c r="N819" s="205"/>
      <c r="O819" s="205"/>
      <c r="P819" s="206">
        <f>SUM(P820:P866)</f>
        <v>0</v>
      </c>
      <c r="Q819" s="205"/>
      <c r="R819" s="206">
        <f>SUM(R820:R866)</f>
        <v>0.053083000000000005</v>
      </c>
      <c r="S819" s="205"/>
      <c r="T819" s="207">
        <f>SUM(T820:T866)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08" t="s">
        <v>82</v>
      </c>
      <c r="AT819" s="209" t="s">
        <v>71</v>
      </c>
      <c r="AU819" s="209" t="s">
        <v>80</v>
      </c>
      <c r="AY819" s="208" t="s">
        <v>136</v>
      </c>
      <c r="BK819" s="210">
        <f>SUM(BK820:BK866)</f>
        <v>0</v>
      </c>
    </row>
    <row r="820" s="2" customFormat="1" ht="16.5" customHeight="1">
      <c r="A820" s="39"/>
      <c r="B820" s="40"/>
      <c r="C820" s="213" t="s">
        <v>1053</v>
      </c>
      <c r="D820" s="213" t="s">
        <v>139</v>
      </c>
      <c r="E820" s="214" t="s">
        <v>1054</v>
      </c>
      <c r="F820" s="215" t="s">
        <v>1055</v>
      </c>
      <c r="G820" s="216" t="s">
        <v>243</v>
      </c>
      <c r="H820" s="217">
        <v>5</v>
      </c>
      <c r="I820" s="218"/>
      <c r="J820" s="219">
        <f>ROUND(I820*H820,2)</f>
        <v>0</v>
      </c>
      <c r="K820" s="215" t="s">
        <v>143</v>
      </c>
      <c r="L820" s="45"/>
      <c r="M820" s="220" t="s">
        <v>19</v>
      </c>
      <c r="N820" s="221" t="s">
        <v>43</v>
      </c>
      <c r="O820" s="85"/>
      <c r="P820" s="222">
        <f>O820*H820</f>
        <v>0</v>
      </c>
      <c r="Q820" s="222">
        <v>0.00029999999999999997</v>
      </c>
      <c r="R820" s="222">
        <f>Q820*H820</f>
        <v>0.0014999999999999998</v>
      </c>
      <c r="S820" s="222">
        <v>0</v>
      </c>
      <c r="T820" s="223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24" t="s">
        <v>334</v>
      </c>
      <c r="AT820" s="224" t="s">
        <v>139</v>
      </c>
      <c r="AU820" s="224" t="s">
        <v>82</v>
      </c>
      <c r="AY820" s="18" t="s">
        <v>136</v>
      </c>
      <c r="BE820" s="225">
        <f>IF(N820="základní",J820,0)</f>
        <v>0</v>
      </c>
      <c r="BF820" s="225">
        <f>IF(N820="snížená",J820,0)</f>
        <v>0</v>
      </c>
      <c r="BG820" s="225">
        <f>IF(N820="zákl. přenesená",J820,0)</f>
        <v>0</v>
      </c>
      <c r="BH820" s="225">
        <f>IF(N820="sníž. přenesená",J820,0)</f>
        <v>0</v>
      </c>
      <c r="BI820" s="225">
        <f>IF(N820="nulová",J820,0)</f>
        <v>0</v>
      </c>
      <c r="BJ820" s="18" t="s">
        <v>80</v>
      </c>
      <c r="BK820" s="225">
        <f>ROUND(I820*H820,2)</f>
        <v>0</v>
      </c>
      <c r="BL820" s="18" t="s">
        <v>334</v>
      </c>
      <c r="BM820" s="224" t="s">
        <v>1056</v>
      </c>
    </row>
    <row r="821" s="2" customFormat="1">
      <c r="A821" s="39"/>
      <c r="B821" s="40"/>
      <c r="C821" s="41"/>
      <c r="D821" s="226" t="s">
        <v>146</v>
      </c>
      <c r="E821" s="41"/>
      <c r="F821" s="227" t="s">
        <v>1057</v>
      </c>
      <c r="G821" s="41"/>
      <c r="H821" s="41"/>
      <c r="I821" s="228"/>
      <c r="J821" s="41"/>
      <c r="K821" s="41"/>
      <c r="L821" s="45"/>
      <c r="M821" s="229"/>
      <c r="N821" s="230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146</v>
      </c>
      <c r="AU821" s="18" t="s">
        <v>82</v>
      </c>
    </row>
    <row r="822" s="2" customFormat="1">
      <c r="A822" s="39"/>
      <c r="B822" s="40"/>
      <c r="C822" s="41"/>
      <c r="D822" s="231" t="s">
        <v>147</v>
      </c>
      <c r="E822" s="41"/>
      <c r="F822" s="232" t="s">
        <v>1058</v>
      </c>
      <c r="G822" s="41"/>
      <c r="H822" s="41"/>
      <c r="I822" s="228"/>
      <c r="J822" s="41"/>
      <c r="K822" s="41"/>
      <c r="L822" s="45"/>
      <c r="M822" s="229"/>
      <c r="N822" s="230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147</v>
      </c>
      <c r="AU822" s="18" t="s">
        <v>82</v>
      </c>
    </row>
    <row r="823" s="13" customFormat="1">
      <c r="A823" s="13"/>
      <c r="B823" s="233"/>
      <c r="C823" s="234"/>
      <c r="D823" s="226" t="s">
        <v>149</v>
      </c>
      <c r="E823" s="235" t="s">
        <v>19</v>
      </c>
      <c r="F823" s="236" t="s">
        <v>1059</v>
      </c>
      <c r="G823" s="234"/>
      <c r="H823" s="235" t="s">
        <v>19</v>
      </c>
      <c r="I823" s="237"/>
      <c r="J823" s="234"/>
      <c r="K823" s="234"/>
      <c r="L823" s="238"/>
      <c r="M823" s="239"/>
      <c r="N823" s="240"/>
      <c r="O823" s="240"/>
      <c r="P823" s="240"/>
      <c r="Q823" s="240"/>
      <c r="R823" s="240"/>
      <c r="S823" s="240"/>
      <c r="T823" s="24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2" t="s">
        <v>149</v>
      </c>
      <c r="AU823" s="242" t="s">
        <v>82</v>
      </c>
      <c r="AV823" s="13" t="s">
        <v>80</v>
      </c>
      <c r="AW823" s="13" t="s">
        <v>33</v>
      </c>
      <c r="AX823" s="13" t="s">
        <v>72</v>
      </c>
      <c r="AY823" s="242" t="s">
        <v>136</v>
      </c>
    </row>
    <row r="824" s="13" customFormat="1">
      <c r="A824" s="13"/>
      <c r="B824" s="233"/>
      <c r="C824" s="234"/>
      <c r="D824" s="226" t="s">
        <v>149</v>
      </c>
      <c r="E824" s="235" t="s">
        <v>19</v>
      </c>
      <c r="F824" s="236" t="s">
        <v>1060</v>
      </c>
      <c r="G824" s="234"/>
      <c r="H824" s="235" t="s">
        <v>19</v>
      </c>
      <c r="I824" s="237"/>
      <c r="J824" s="234"/>
      <c r="K824" s="234"/>
      <c r="L824" s="238"/>
      <c r="M824" s="239"/>
      <c r="N824" s="240"/>
      <c r="O824" s="240"/>
      <c r="P824" s="240"/>
      <c r="Q824" s="240"/>
      <c r="R824" s="240"/>
      <c r="S824" s="240"/>
      <c r="T824" s="24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2" t="s">
        <v>149</v>
      </c>
      <c r="AU824" s="242" t="s">
        <v>82</v>
      </c>
      <c r="AV824" s="13" t="s">
        <v>80</v>
      </c>
      <c r="AW824" s="13" t="s">
        <v>33</v>
      </c>
      <c r="AX824" s="13" t="s">
        <v>72</v>
      </c>
      <c r="AY824" s="242" t="s">
        <v>136</v>
      </c>
    </row>
    <row r="825" s="14" customFormat="1">
      <c r="A825" s="14"/>
      <c r="B825" s="243"/>
      <c r="C825" s="244"/>
      <c r="D825" s="226" t="s">
        <v>149</v>
      </c>
      <c r="E825" s="245" t="s">
        <v>19</v>
      </c>
      <c r="F825" s="246" t="s">
        <v>1061</v>
      </c>
      <c r="G825" s="244"/>
      <c r="H825" s="247">
        <v>5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149</v>
      </c>
      <c r="AU825" s="253" t="s">
        <v>82</v>
      </c>
      <c r="AV825" s="14" t="s">
        <v>82</v>
      </c>
      <c r="AW825" s="14" t="s">
        <v>33</v>
      </c>
      <c r="AX825" s="14" t="s">
        <v>72</v>
      </c>
      <c r="AY825" s="253" t="s">
        <v>136</v>
      </c>
    </row>
    <row r="826" s="15" customFormat="1">
      <c r="A826" s="15"/>
      <c r="B826" s="254"/>
      <c r="C826" s="255"/>
      <c r="D826" s="226" t="s">
        <v>149</v>
      </c>
      <c r="E826" s="256" t="s">
        <v>19</v>
      </c>
      <c r="F826" s="257" t="s">
        <v>151</v>
      </c>
      <c r="G826" s="255"/>
      <c r="H826" s="258">
        <v>5</v>
      </c>
      <c r="I826" s="259"/>
      <c r="J826" s="255"/>
      <c r="K826" s="255"/>
      <c r="L826" s="260"/>
      <c r="M826" s="261"/>
      <c r="N826" s="262"/>
      <c r="O826" s="262"/>
      <c r="P826" s="262"/>
      <c r="Q826" s="262"/>
      <c r="R826" s="262"/>
      <c r="S826" s="262"/>
      <c r="T826" s="263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64" t="s">
        <v>149</v>
      </c>
      <c r="AU826" s="264" t="s">
        <v>82</v>
      </c>
      <c r="AV826" s="15" t="s">
        <v>152</v>
      </c>
      <c r="AW826" s="15" t="s">
        <v>33</v>
      </c>
      <c r="AX826" s="15" t="s">
        <v>80</v>
      </c>
      <c r="AY826" s="264" t="s">
        <v>136</v>
      </c>
    </row>
    <row r="827" s="2" customFormat="1" ht="16.5" customHeight="1">
      <c r="A827" s="39"/>
      <c r="B827" s="40"/>
      <c r="C827" s="213" t="s">
        <v>1062</v>
      </c>
      <c r="D827" s="213" t="s">
        <v>139</v>
      </c>
      <c r="E827" s="214" t="s">
        <v>1063</v>
      </c>
      <c r="F827" s="215" t="s">
        <v>1064</v>
      </c>
      <c r="G827" s="216" t="s">
        <v>235</v>
      </c>
      <c r="H827" s="217">
        <v>3</v>
      </c>
      <c r="I827" s="218"/>
      <c r="J827" s="219">
        <f>ROUND(I827*H827,2)</f>
        <v>0</v>
      </c>
      <c r="K827" s="215" t="s">
        <v>143</v>
      </c>
      <c r="L827" s="45"/>
      <c r="M827" s="220" t="s">
        <v>19</v>
      </c>
      <c r="N827" s="221" t="s">
        <v>43</v>
      </c>
      <c r="O827" s="85"/>
      <c r="P827" s="222">
        <f>O827*H827</f>
        <v>0</v>
      </c>
      <c r="Q827" s="222">
        <v>0.00020000000000000001</v>
      </c>
      <c r="R827" s="222">
        <f>Q827*H827</f>
        <v>0.00060000000000000006</v>
      </c>
      <c r="S827" s="222">
        <v>0</v>
      </c>
      <c r="T827" s="223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24" t="s">
        <v>334</v>
      </c>
      <c r="AT827" s="224" t="s">
        <v>139</v>
      </c>
      <c r="AU827" s="224" t="s">
        <v>82</v>
      </c>
      <c r="AY827" s="18" t="s">
        <v>136</v>
      </c>
      <c r="BE827" s="225">
        <f>IF(N827="základní",J827,0)</f>
        <v>0</v>
      </c>
      <c r="BF827" s="225">
        <f>IF(N827="snížená",J827,0)</f>
        <v>0</v>
      </c>
      <c r="BG827" s="225">
        <f>IF(N827="zákl. přenesená",J827,0)</f>
        <v>0</v>
      </c>
      <c r="BH827" s="225">
        <f>IF(N827="sníž. přenesená",J827,0)</f>
        <v>0</v>
      </c>
      <c r="BI827" s="225">
        <f>IF(N827="nulová",J827,0)</f>
        <v>0</v>
      </c>
      <c r="BJ827" s="18" t="s">
        <v>80</v>
      </c>
      <c r="BK827" s="225">
        <f>ROUND(I827*H827,2)</f>
        <v>0</v>
      </c>
      <c r="BL827" s="18" t="s">
        <v>334</v>
      </c>
      <c r="BM827" s="224" t="s">
        <v>1065</v>
      </c>
    </row>
    <row r="828" s="2" customFormat="1">
      <c r="A828" s="39"/>
      <c r="B828" s="40"/>
      <c r="C828" s="41"/>
      <c r="D828" s="226" t="s">
        <v>146</v>
      </c>
      <c r="E828" s="41"/>
      <c r="F828" s="227" t="s">
        <v>1066</v>
      </c>
      <c r="G828" s="41"/>
      <c r="H828" s="41"/>
      <c r="I828" s="228"/>
      <c r="J828" s="41"/>
      <c r="K828" s="41"/>
      <c r="L828" s="45"/>
      <c r="M828" s="229"/>
      <c r="N828" s="230"/>
      <c r="O828" s="85"/>
      <c r="P828" s="85"/>
      <c r="Q828" s="85"/>
      <c r="R828" s="85"/>
      <c r="S828" s="85"/>
      <c r="T828" s="86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146</v>
      </c>
      <c r="AU828" s="18" t="s">
        <v>82</v>
      </c>
    </row>
    <row r="829" s="2" customFormat="1">
      <c r="A829" s="39"/>
      <c r="B829" s="40"/>
      <c r="C829" s="41"/>
      <c r="D829" s="231" t="s">
        <v>147</v>
      </c>
      <c r="E829" s="41"/>
      <c r="F829" s="232" t="s">
        <v>1067</v>
      </c>
      <c r="G829" s="41"/>
      <c r="H829" s="41"/>
      <c r="I829" s="228"/>
      <c r="J829" s="41"/>
      <c r="K829" s="41"/>
      <c r="L829" s="45"/>
      <c r="M829" s="229"/>
      <c r="N829" s="230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147</v>
      </c>
      <c r="AU829" s="18" t="s">
        <v>82</v>
      </c>
    </row>
    <row r="830" s="2" customFormat="1" ht="16.5" customHeight="1">
      <c r="A830" s="39"/>
      <c r="B830" s="40"/>
      <c r="C830" s="269" t="s">
        <v>1068</v>
      </c>
      <c r="D830" s="269" t="s">
        <v>485</v>
      </c>
      <c r="E830" s="270" t="s">
        <v>1069</v>
      </c>
      <c r="F830" s="271" t="s">
        <v>1070</v>
      </c>
      <c r="G830" s="272" t="s">
        <v>235</v>
      </c>
      <c r="H830" s="273">
        <v>3.2999999999999998</v>
      </c>
      <c r="I830" s="274"/>
      <c r="J830" s="275">
        <f>ROUND(I830*H830,2)</f>
        <v>0</v>
      </c>
      <c r="K830" s="271" t="s">
        <v>143</v>
      </c>
      <c r="L830" s="276"/>
      <c r="M830" s="277" t="s">
        <v>19</v>
      </c>
      <c r="N830" s="278" t="s">
        <v>43</v>
      </c>
      <c r="O830" s="85"/>
      <c r="P830" s="222">
        <f>O830*H830</f>
        <v>0</v>
      </c>
      <c r="Q830" s="222">
        <v>0.00025999999999999998</v>
      </c>
      <c r="R830" s="222">
        <f>Q830*H830</f>
        <v>0.00085799999999999993</v>
      </c>
      <c r="S830" s="222">
        <v>0</v>
      </c>
      <c r="T830" s="223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24" t="s">
        <v>459</v>
      </c>
      <c r="AT830" s="224" t="s">
        <v>485</v>
      </c>
      <c r="AU830" s="224" t="s">
        <v>82</v>
      </c>
      <c r="AY830" s="18" t="s">
        <v>136</v>
      </c>
      <c r="BE830" s="225">
        <f>IF(N830="základní",J830,0)</f>
        <v>0</v>
      </c>
      <c r="BF830" s="225">
        <f>IF(N830="snížená",J830,0)</f>
        <v>0</v>
      </c>
      <c r="BG830" s="225">
        <f>IF(N830="zákl. přenesená",J830,0)</f>
        <v>0</v>
      </c>
      <c r="BH830" s="225">
        <f>IF(N830="sníž. přenesená",J830,0)</f>
        <v>0</v>
      </c>
      <c r="BI830" s="225">
        <f>IF(N830="nulová",J830,0)</f>
        <v>0</v>
      </c>
      <c r="BJ830" s="18" t="s">
        <v>80</v>
      </c>
      <c r="BK830" s="225">
        <f>ROUND(I830*H830,2)</f>
        <v>0</v>
      </c>
      <c r="BL830" s="18" t="s">
        <v>334</v>
      </c>
      <c r="BM830" s="224" t="s">
        <v>1071</v>
      </c>
    </row>
    <row r="831" s="2" customFormat="1">
      <c r="A831" s="39"/>
      <c r="B831" s="40"/>
      <c r="C831" s="41"/>
      <c r="D831" s="226" t="s">
        <v>146</v>
      </c>
      <c r="E831" s="41"/>
      <c r="F831" s="227" t="s">
        <v>1070</v>
      </c>
      <c r="G831" s="41"/>
      <c r="H831" s="41"/>
      <c r="I831" s="228"/>
      <c r="J831" s="41"/>
      <c r="K831" s="41"/>
      <c r="L831" s="45"/>
      <c r="M831" s="229"/>
      <c r="N831" s="230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146</v>
      </c>
      <c r="AU831" s="18" t="s">
        <v>82</v>
      </c>
    </row>
    <row r="832" s="14" customFormat="1">
      <c r="A832" s="14"/>
      <c r="B832" s="243"/>
      <c r="C832" s="244"/>
      <c r="D832" s="226" t="s">
        <v>149</v>
      </c>
      <c r="E832" s="245" t="s">
        <v>19</v>
      </c>
      <c r="F832" s="246" t="s">
        <v>1072</v>
      </c>
      <c r="G832" s="244"/>
      <c r="H832" s="247">
        <v>3.2999999999999998</v>
      </c>
      <c r="I832" s="248"/>
      <c r="J832" s="244"/>
      <c r="K832" s="244"/>
      <c r="L832" s="249"/>
      <c r="M832" s="250"/>
      <c r="N832" s="251"/>
      <c r="O832" s="251"/>
      <c r="P832" s="251"/>
      <c r="Q832" s="251"/>
      <c r="R832" s="251"/>
      <c r="S832" s="251"/>
      <c r="T832" s="25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3" t="s">
        <v>149</v>
      </c>
      <c r="AU832" s="253" t="s">
        <v>82</v>
      </c>
      <c r="AV832" s="14" t="s">
        <v>82</v>
      </c>
      <c r="AW832" s="14" t="s">
        <v>33</v>
      </c>
      <c r="AX832" s="14" t="s">
        <v>72</v>
      </c>
      <c r="AY832" s="253" t="s">
        <v>136</v>
      </c>
    </row>
    <row r="833" s="15" customFormat="1">
      <c r="A833" s="15"/>
      <c r="B833" s="254"/>
      <c r="C833" s="255"/>
      <c r="D833" s="226" t="s">
        <v>149</v>
      </c>
      <c r="E833" s="256" t="s">
        <v>19</v>
      </c>
      <c r="F833" s="257" t="s">
        <v>151</v>
      </c>
      <c r="G833" s="255"/>
      <c r="H833" s="258">
        <v>3.2999999999999998</v>
      </c>
      <c r="I833" s="259"/>
      <c r="J833" s="255"/>
      <c r="K833" s="255"/>
      <c r="L833" s="260"/>
      <c r="M833" s="261"/>
      <c r="N833" s="262"/>
      <c r="O833" s="262"/>
      <c r="P833" s="262"/>
      <c r="Q833" s="262"/>
      <c r="R833" s="262"/>
      <c r="S833" s="262"/>
      <c r="T833" s="263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64" t="s">
        <v>149</v>
      </c>
      <c r="AU833" s="264" t="s">
        <v>82</v>
      </c>
      <c r="AV833" s="15" t="s">
        <v>152</v>
      </c>
      <c r="AW833" s="15" t="s">
        <v>33</v>
      </c>
      <c r="AX833" s="15" t="s">
        <v>80</v>
      </c>
      <c r="AY833" s="264" t="s">
        <v>136</v>
      </c>
    </row>
    <row r="834" s="2" customFormat="1" ht="24.15" customHeight="1">
      <c r="A834" s="39"/>
      <c r="B834" s="40"/>
      <c r="C834" s="213" t="s">
        <v>1073</v>
      </c>
      <c r="D834" s="213" t="s">
        <v>139</v>
      </c>
      <c r="E834" s="214" t="s">
        <v>1074</v>
      </c>
      <c r="F834" s="215" t="s">
        <v>1075</v>
      </c>
      <c r="G834" s="216" t="s">
        <v>243</v>
      </c>
      <c r="H834" s="217">
        <v>2.5</v>
      </c>
      <c r="I834" s="218"/>
      <c r="J834" s="219">
        <f>ROUND(I834*H834,2)</f>
        <v>0</v>
      </c>
      <c r="K834" s="215" t="s">
        <v>143</v>
      </c>
      <c r="L834" s="45"/>
      <c r="M834" s="220" t="s">
        <v>19</v>
      </c>
      <c r="N834" s="221" t="s">
        <v>43</v>
      </c>
      <c r="O834" s="85"/>
      <c r="P834" s="222">
        <f>O834*H834</f>
        <v>0</v>
      </c>
      <c r="Q834" s="222">
        <v>0.0089999999999999993</v>
      </c>
      <c r="R834" s="222">
        <f>Q834*H834</f>
        <v>0.022499999999999999</v>
      </c>
      <c r="S834" s="222">
        <v>0</v>
      </c>
      <c r="T834" s="223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24" t="s">
        <v>334</v>
      </c>
      <c r="AT834" s="224" t="s">
        <v>139</v>
      </c>
      <c r="AU834" s="224" t="s">
        <v>82</v>
      </c>
      <c r="AY834" s="18" t="s">
        <v>136</v>
      </c>
      <c r="BE834" s="225">
        <f>IF(N834="základní",J834,0)</f>
        <v>0</v>
      </c>
      <c r="BF834" s="225">
        <f>IF(N834="snížená",J834,0)</f>
        <v>0</v>
      </c>
      <c r="BG834" s="225">
        <f>IF(N834="zákl. přenesená",J834,0)</f>
        <v>0</v>
      </c>
      <c r="BH834" s="225">
        <f>IF(N834="sníž. přenesená",J834,0)</f>
        <v>0</v>
      </c>
      <c r="BI834" s="225">
        <f>IF(N834="nulová",J834,0)</f>
        <v>0</v>
      </c>
      <c r="BJ834" s="18" t="s">
        <v>80</v>
      </c>
      <c r="BK834" s="225">
        <f>ROUND(I834*H834,2)</f>
        <v>0</v>
      </c>
      <c r="BL834" s="18" t="s">
        <v>334</v>
      </c>
      <c r="BM834" s="224" t="s">
        <v>1076</v>
      </c>
    </row>
    <row r="835" s="2" customFormat="1">
      <c r="A835" s="39"/>
      <c r="B835" s="40"/>
      <c r="C835" s="41"/>
      <c r="D835" s="226" t="s">
        <v>146</v>
      </c>
      <c r="E835" s="41"/>
      <c r="F835" s="227" t="s">
        <v>1077</v>
      </c>
      <c r="G835" s="41"/>
      <c r="H835" s="41"/>
      <c r="I835" s="228"/>
      <c r="J835" s="41"/>
      <c r="K835" s="41"/>
      <c r="L835" s="45"/>
      <c r="M835" s="229"/>
      <c r="N835" s="230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146</v>
      </c>
      <c r="AU835" s="18" t="s">
        <v>82</v>
      </c>
    </row>
    <row r="836" s="2" customFormat="1">
      <c r="A836" s="39"/>
      <c r="B836" s="40"/>
      <c r="C836" s="41"/>
      <c r="D836" s="231" t="s">
        <v>147</v>
      </c>
      <c r="E836" s="41"/>
      <c r="F836" s="232" t="s">
        <v>1078</v>
      </c>
      <c r="G836" s="41"/>
      <c r="H836" s="41"/>
      <c r="I836" s="228"/>
      <c r="J836" s="41"/>
      <c r="K836" s="41"/>
      <c r="L836" s="45"/>
      <c r="M836" s="229"/>
      <c r="N836" s="230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147</v>
      </c>
      <c r="AU836" s="18" t="s">
        <v>82</v>
      </c>
    </row>
    <row r="837" s="13" customFormat="1">
      <c r="A837" s="13"/>
      <c r="B837" s="233"/>
      <c r="C837" s="234"/>
      <c r="D837" s="226" t="s">
        <v>149</v>
      </c>
      <c r="E837" s="235" t="s">
        <v>19</v>
      </c>
      <c r="F837" s="236" t="s">
        <v>1059</v>
      </c>
      <c r="G837" s="234"/>
      <c r="H837" s="235" t="s">
        <v>19</v>
      </c>
      <c r="I837" s="237"/>
      <c r="J837" s="234"/>
      <c r="K837" s="234"/>
      <c r="L837" s="238"/>
      <c r="M837" s="239"/>
      <c r="N837" s="240"/>
      <c r="O837" s="240"/>
      <c r="P837" s="240"/>
      <c r="Q837" s="240"/>
      <c r="R837" s="240"/>
      <c r="S837" s="240"/>
      <c r="T837" s="24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2" t="s">
        <v>149</v>
      </c>
      <c r="AU837" s="242" t="s">
        <v>82</v>
      </c>
      <c r="AV837" s="13" t="s">
        <v>80</v>
      </c>
      <c r="AW837" s="13" t="s">
        <v>33</v>
      </c>
      <c r="AX837" s="13" t="s">
        <v>72</v>
      </c>
      <c r="AY837" s="242" t="s">
        <v>136</v>
      </c>
    </row>
    <row r="838" s="13" customFormat="1">
      <c r="A838" s="13"/>
      <c r="B838" s="233"/>
      <c r="C838" s="234"/>
      <c r="D838" s="226" t="s">
        <v>149</v>
      </c>
      <c r="E838" s="235" t="s">
        <v>19</v>
      </c>
      <c r="F838" s="236" t="s">
        <v>1060</v>
      </c>
      <c r="G838" s="234"/>
      <c r="H838" s="235" t="s">
        <v>19</v>
      </c>
      <c r="I838" s="237"/>
      <c r="J838" s="234"/>
      <c r="K838" s="234"/>
      <c r="L838" s="238"/>
      <c r="M838" s="239"/>
      <c r="N838" s="240"/>
      <c r="O838" s="240"/>
      <c r="P838" s="240"/>
      <c r="Q838" s="240"/>
      <c r="R838" s="240"/>
      <c r="S838" s="240"/>
      <c r="T838" s="24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2" t="s">
        <v>149</v>
      </c>
      <c r="AU838" s="242" t="s">
        <v>82</v>
      </c>
      <c r="AV838" s="13" t="s">
        <v>80</v>
      </c>
      <c r="AW838" s="13" t="s">
        <v>33</v>
      </c>
      <c r="AX838" s="13" t="s">
        <v>72</v>
      </c>
      <c r="AY838" s="242" t="s">
        <v>136</v>
      </c>
    </row>
    <row r="839" s="14" customFormat="1">
      <c r="A839" s="14"/>
      <c r="B839" s="243"/>
      <c r="C839" s="244"/>
      <c r="D839" s="226" t="s">
        <v>149</v>
      </c>
      <c r="E839" s="245" t="s">
        <v>19</v>
      </c>
      <c r="F839" s="246" t="s">
        <v>619</v>
      </c>
      <c r="G839" s="244"/>
      <c r="H839" s="247">
        <v>2.5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3" t="s">
        <v>149</v>
      </c>
      <c r="AU839" s="253" t="s">
        <v>82</v>
      </c>
      <c r="AV839" s="14" t="s">
        <v>82</v>
      </c>
      <c r="AW839" s="14" t="s">
        <v>33</v>
      </c>
      <c r="AX839" s="14" t="s">
        <v>72</v>
      </c>
      <c r="AY839" s="253" t="s">
        <v>136</v>
      </c>
    </row>
    <row r="840" s="15" customFormat="1">
      <c r="A840" s="15"/>
      <c r="B840" s="254"/>
      <c r="C840" s="255"/>
      <c r="D840" s="226" t="s">
        <v>149</v>
      </c>
      <c r="E840" s="256" t="s">
        <v>19</v>
      </c>
      <c r="F840" s="257" t="s">
        <v>151</v>
      </c>
      <c r="G840" s="255"/>
      <c r="H840" s="258">
        <v>2.5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4" t="s">
        <v>149</v>
      </c>
      <c r="AU840" s="264" t="s">
        <v>82</v>
      </c>
      <c r="AV840" s="15" t="s">
        <v>152</v>
      </c>
      <c r="AW840" s="15" t="s">
        <v>33</v>
      </c>
      <c r="AX840" s="15" t="s">
        <v>80</v>
      </c>
      <c r="AY840" s="264" t="s">
        <v>136</v>
      </c>
    </row>
    <row r="841" s="2" customFormat="1" ht="16.5" customHeight="1">
      <c r="A841" s="39"/>
      <c r="B841" s="40"/>
      <c r="C841" s="269" t="s">
        <v>1079</v>
      </c>
      <c r="D841" s="269" t="s">
        <v>485</v>
      </c>
      <c r="E841" s="270" t="s">
        <v>1080</v>
      </c>
      <c r="F841" s="271" t="s">
        <v>1081</v>
      </c>
      <c r="G841" s="272" t="s">
        <v>243</v>
      </c>
      <c r="H841" s="273">
        <v>2.75</v>
      </c>
      <c r="I841" s="274"/>
      <c r="J841" s="275">
        <f>ROUND(I841*H841,2)</f>
        <v>0</v>
      </c>
      <c r="K841" s="271" t="s">
        <v>19</v>
      </c>
      <c r="L841" s="276"/>
      <c r="M841" s="277" t="s">
        <v>19</v>
      </c>
      <c r="N841" s="278" t="s">
        <v>43</v>
      </c>
      <c r="O841" s="85"/>
      <c r="P841" s="222">
        <f>O841*H841</f>
        <v>0</v>
      </c>
      <c r="Q841" s="222">
        <v>0.01</v>
      </c>
      <c r="R841" s="222">
        <f>Q841*H841</f>
        <v>0.0275</v>
      </c>
      <c r="S841" s="222">
        <v>0</v>
      </c>
      <c r="T841" s="223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4" t="s">
        <v>459</v>
      </c>
      <c r="AT841" s="224" t="s">
        <v>485</v>
      </c>
      <c r="AU841" s="224" t="s">
        <v>82</v>
      </c>
      <c r="AY841" s="18" t="s">
        <v>136</v>
      </c>
      <c r="BE841" s="225">
        <f>IF(N841="základní",J841,0)</f>
        <v>0</v>
      </c>
      <c r="BF841" s="225">
        <f>IF(N841="snížená",J841,0)</f>
        <v>0</v>
      </c>
      <c r="BG841" s="225">
        <f>IF(N841="zákl. přenesená",J841,0)</f>
        <v>0</v>
      </c>
      <c r="BH841" s="225">
        <f>IF(N841="sníž. přenesená",J841,0)</f>
        <v>0</v>
      </c>
      <c r="BI841" s="225">
        <f>IF(N841="nulová",J841,0)</f>
        <v>0</v>
      </c>
      <c r="BJ841" s="18" t="s">
        <v>80</v>
      </c>
      <c r="BK841" s="225">
        <f>ROUND(I841*H841,2)</f>
        <v>0</v>
      </c>
      <c r="BL841" s="18" t="s">
        <v>334</v>
      </c>
      <c r="BM841" s="224" t="s">
        <v>1082</v>
      </c>
    </row>
    <row r="842" s="2" customFormat="1">
      <c r="A842" s="39"/>
      <c r="B842" s="40"/>
      <c r="C842" s="41"/>
      <c r="D842" s="226" t="s">
        <v>146</v>
      </c>
      <c r="E842" s="41"/>
      <c r="F842" s="227" t="s">
        <v>1083</v>
      </c>
      <c r="G842" s="41"/>
      <c r="H842" s="41"/>
      <c r="I842" s="228"/>
      <c r="J842" s="41"/>
      <c r="K842" s="41"/>
      <c r="L842" s="45"/>
      <c r="M842" s="229"/>
      <c r="N842" s="230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146</v>
      </c>
      <c r="AU842" s="18" t="s">
        <v>82</v>
      </c>
    </row>
    <row r="843" s="14" customFormat="1">
      <c r="A843" s="14"/>
      <c r="B843" s="243"/>
      <c r="C843" s="244"/>
      <c r="D843" s="226" t="s">
        <v>149</v>
      </c>
      <c r="E843" s="245" t="s">
        <v>19</v>
      </c>
      <c r="F843" s="246" t="s">
        <v>1084</v>
      </c>
      <c r="G843" s="244"/>
      <c r="H843" s="247">
        <v>2.75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149</v>
      </c>
      <c r="AU843" s="253" t="s">
        <v>82</v>
      </c>
      <c r="AV843" s="14" t="s">
        <v>82</v>
      </c>
      <c r="AW843" s="14" t="s">
        <v>33</v>
      </c>
      <c r="AX843" s="14" t="s">
        <v>72</v>
      </c>
      <c r="AY843" s="253" t="s">
        <v>136</v>
      </c>
    </row>
    <row r="844" s="15" customFormat="1">
      <c r="A844" s="15"/>
      <c r="B844" s="254"/>
      <c r="C844" s="255"/>
      <c r="D844" s="226" t="s">
        <v>149</v>
      </c>
      <c r="E844" s="256" t="s">
        <v>19</v>
      </c>
      <c r="F844" s="257" t="s">
        <v>151</v>
      </c>
      <c r="G844" s="255"/>
      <c r="H844" s="258">
        <v>2.75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4" t="s">
        <v>149</v>
      </c>
      <c r="AU844" s="264" t="s">
        <v>82</v>
      </c>
      <c r="AV844" s="15" t="s">
        <v>152</v>
      </c>
      <c r="AW844" s="15" t="s">
        <v>33</v>
      </c>
      <c r="AX844" s="15" t="s">
        <v>80</v>
      </c>
      <c r="AY844" s="264" t="s">
        <v>136</v>
      </c>
    </row>
    <row r="845" s="2" customFormat="1" ht="24.15" customHeight="1">
      <c r="A845" s="39"/>
      <c r="B845" s="40"/>
      <c r="C845" s="213" t="s">
        <v>1085</v>
      </c>
      <c r="D845" s="213" t="s">
        <v>139</v>
      </c>
      <c r="E845" s="214" t="s">
        <v>1086</v>
      </c>
      <c r="F845" s="215" t="s">
        <v>1087</v>
      </c>
      <c r="G845" s="216" t="s">
        <v>243</v>
      </c>
      <c r="H845" s="217">
        <v>2.5</v>
      </c>
      <c r="I845" s="218"/>
      <c r="J845" s="219">
        <f>ROUND(I845*H845,2)</f>
        <v>0</v>
      </c>
      <c r="K845" s="215" t="s">
        <v>143</v>
      </c>
      <c r="L845" s="45"/>
      <c r="M845" s="220" t="s">
        <v>19</v>
      </c>
      <c r="N845" s="221" t="s">
        <v>43</v>
      </c>
      <c r="O845" s="85"/>
      <c r="P845" s="222">
        <f>O845*H845</f>
        <v>0</v>
      </c>
      <c r="Q845" s="222">
        <v>0</v>
      </c>
      <c r="R845" s="222">
        <f>Q845*H845</f>
        <v>0</v>
      </c>
      <c r="S845" s="222">
        <v>0</v>
      </c>
      <c r="T845" s="223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24" t="s">
        <v>334</v>
      </c>
      <c r="AT845" s="224" t="s">
        <v>139</v>
      </c>
      <c r="AU845" s="224" t="s">
        <v>82</v>
      </c>
      <c r="AY845" s="18" t="s">
        <v>136</v>
      </c>
      <c r="BE845" s="225">
        <f>IF(N845="základní",J845,0)</f>
        <v>0</v>
      </c>
      <c r="BF845" s="225">
        <f>IF(N845="snížená",J845,0)</f>
        <v>0</v>
      </c>
      <c r="BG845" s="225">
        <f>IF(N845="zákl. přenesená",J845,0)</f>
        <v>0</v>
      </c>
      <c r="BH845" s="225">
        <f>IF(N845="sníž. přenesená",J845,0)</f>
        <v>0</v>
      </c>
      <c r="BI845" s="225">
        <f>IF(N845="nulová",J845,0)</f>
        <v>0</v>
      </c>
      <c r="BJ845" s="18" t="s">
        <v>80</v>
      </c>
      <c r="BK845" s="225">
        <f>ROUND(I845*H845,2)</f>
        <v>0</v>
      </c>
      <c r="BL845" s="18" t="s">
        <v>334</v>
      </c>
      <c r="BM845" s="224" t="s">
        <v>1088</v>
      </c>
    </row>
    <row r="846" s="2" customFormat="1">
      <c r="A846" s="39"/>
      <c r="B846" s="40"/>
      <c r="C846" s="41"/>
      <c r="D846" s="226" t="s">
        <v>146</v>
      </c>
      <c r="E846" s="41"/>
      <c r="F846" s="227" t="s">
        <v>1089</v>
      </c>
      <c r="G846" s="41"/>
      <c r="H846" s="41"/>
      <c r="I846" s="228"/>
      <c r="J846" s="41"/>
      <c r="K846" s="41"/>
      <c r="L846" s="45"/>
      <c r="M846" s="229"/>
      <c r="N846" s="230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146</v>
      </c>
      <c r="AU846" s="18" t="s">
        <v>82</v>
      </c>
    </row>
    <row r="847" s="2" customFormat="1">
      <c r="A847" s="39"/>
      <c r="B847" s="40"/>
      <c r="C847" s="41"/>
      <c r="D847" s="231" t="s">
        <v>147</v>
      </c>
      <c r="E847" s="41"/>
      <c r="F847" s="232" t="s">
        <v>1090</v>
      </c>
      <c r="G847" s="41"/>
      <c r="H847" s="41"/>
      <c r="I847" s="228"/>
      <c r="J847" s="41"/>
      <c r="K847" s="41"/>
      <c r="L847" s="45"/>
      <c r="M847" s="229"/>
      <c r="N847" s="230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147</v>
      </c>
      <c r="AU847" s="18" t="s">
        <v>82</v>
      </c>
    </row>
    <row r="848" s="14" customFormat="1">
      <c r="A848" s="14"/>
      <c r="B848" s="243"/>
      <c r="C848" s="244"/>
      <c r="D848" s="226" t="s">
        <v>149</v>
      </c>
      <c r="E848" s="245" t="s">
        <v>19</v>
      </c>
      <c r="F848" s="246" t="s">
        <v>619</v>
      </c>
      <c r="G848" s="244"/>
      <c r="H848" s="247">
        <v>2.5</v>
      </c>
      <c r="I848" s="248"/>
      <c r="J848" s="244"/>
      <c r="K848" s="244"/>
      <c r="L848" s="249"/>
      <c r="M848" s="250"/>
      <c r="N848" s="251"/>
      <c r="O848" s="251"/>
      <c r="P848" s="251"/>
      <c r="Q848" s="251"/>
      <c r="R848" s="251"/>
      <c r="S848" s="251"/>
      <c r="T848" s="25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3" t="s">
        <v>149</v>
      </c>
      <c r="AU848" s="253" t="s">
        <v>82</v>
      </c>
      <c r="AV848" s="14" t="s">
        <v>82</v>
      </c>
      <c r="AW848" s="14" t="s">
        <v>33</v>
      </c>
      <c r="AX848" s="14" t="s">
        <v>72</v>
      </c>
      <c r="AY848" s="253" t="s">
        <v>136</v>
      </c>
    </row>
    <row r="849" s="15" customFormat="1">
      <c r="A849" s="15"/>
      <c r="B849" s="254"/>
      <c r="C849" s="255"/>
      <c r="D849" s="226" t="s">
        <v>149</v>
      </c>
      <c r="E849" s="256" t="s">
        <v>19</v>
      </c>
      <c r="F849" s="257" t="s">
        <v>151</v>
      </c>
      <c r="G849" s="255"/>
      <c r="H849" s="258">
        <v>2.5</v>
      </c>
      <c r="I849" s="259"/>
      <c r="J849" s="255"/>
      <c r="K849" s="255"/>
      <c r="L849" s="260"/>
      <c r="M849" s="261"/>
      <c r="N849" s="262"/>
      <c r="O849" s="262"/>
      <c r="P849" s="262"/>
      <c r="Q849" s="262"/>
      <c r="R849" s="262"/>
      <c r="S849" s="262"/>
      <c r="T849" s="263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T849" s="264" t="s">
        <v>149</v>
      </c>
      <c r="AU849" s="264" t="s">
        <v>82</v>
      </c>
      <c r="AV849" s="15" t="s">
        <v>152</v>
      </c>
      <c r="AW849" s="15" t="s">
        <v>33</v>
      </c>
      <c r="AX849" s="15" t="s">
        <v>80</v>
      </c>
      <c r="AY849" s="264" t="s">
        <v>136</v>
      </c>
    </row>
    <row r="850" s="2" customFormat="1" ht="24.15" customHeight="1">
      <c r="A850" s="39"/>
      <c r="B850" s="40"/>
      <c r="C850" s="213" t="s">
        <v>1091</v>
      </c>
      <c r="D850" s="213" t="s">
        <v>139</v>
      </c>
      <c r="E850" s="214" t="s">
        <v>1092</v>
      </c>
      <c r="F850" s="215" t="s">
        <v>1093</v>
      </c>
      <c r="G850" s="216" t="s">
        <v>243</v>
      </c>
      <c r="H850" s="217">
        <v>2.5</v>
      </c>
      <c r="I850" s="218"/>
      <c r="J850" s="219">
        <f>ROUND(I850*H850,2)</f>
        <v>0</v>
      </c>
      <c r="K850" s="215" t="s">
        <v>143</v>
      </c>
      <c r="L850" s="45"/>
      <c r="M850" s="220" t="s">
        <v>19</v>
      </c>
      <c r="N850" s="221" t="s">
        <v>43</v>
      </c>
      <c r="O850" s="85"/>
      <c r="P850" s="222">
        <f>O850*H850</f>
        <v>0</v>
      </c>
      <c r="Q850" s="222">
        <v>0</v>
      </c>
      <c r="R850" s="222">
        <f>Q850*H850</f>
        <v>0</v>
      </c>
      <c r="S850" s="222">
        <v>0</v>
      </c>
      <c r="T850" s="223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24" t="s">
        <v>334</v>
      </c>
      <c r="AT850" s="224" t="s">
        <v>139</v>
      </c>
      <c r="AU850" s="224" t="s">
        <v>82</v>
      </c>
      <c r="AY850" s="18" t="s">
        <v>136</v>
      </c>
      <c r="BE850" s="225">
        <f>IF(N850="základní",J850,0)</f>
        <v>0</v>
      </c>
      <c r="BF850" s="225">
        <f>IF(N850="snížená",J850,0)</f>
        <v>0</v>
      </c>
      <c r="BG850" s="225">
        <f>IF(N850="zákl. přenesená",J850,0)</f>
        <v>0</v>
      </c>
      <c r="BH850" s="225">
        <f>IF(N850="sníž. přenesená",J850,0)</f>
        <v>0</v>
      </c>
      <c r="BI850" s="225">
        <f>IF(N850="nulová",J850,0)</f>
        <v>0</v>
      </c>
      <c r="BJ850" s="18" t="s">
        <v>80</v>
      </c>
      <c r="BK850" s="225">
        <f>ROUND(I850*H850,2)</f>
        <v>0</v>
      </c>
      <c r="BL850" s="18" t="s">
        <v>334</v>
      </c>
      <c r="BM850" s="224" t="s">
        <v>1094</v>
      </c>
    </row>
    <row r="851" s="2" customFormat="1">
      <c r="A851" s="39"/>
      <c r="B851" s="40"/>
      <c r="C851" s="41"/>
      <c r="D851" s="226" t="s">
        <v>146</v>
      </c>
      <c r="E851" s="41"/>
      <c r="F851" s="227" t="s">
        <v>1095</v>
      </c>
      <c r="G851" s="41"/>
      <c r="H851" s="41"/>
      <c r="I851" s="228"/>
      <c r="J851" s="41"/>
      <c r="K851" s="41"/>
      <c r="L851" s="45"/>
      <c r="M851" s="229"/>
      <c r="N851" s="230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146</v>
      </c>
      <c r="AU851" s="18" t="s">
        <v>82</v>
      </c>
    </row>
    <row r="852" s="2" customFormat="1">
      <c r="A852" s="39"/>
      <c r="B852" s="40"/>
      <c r="C852" s="41"/>
      <c r="D852" s="231" t="s">
        <v>147</v>
      </c>
      <c r="E852" s="41"/>
      <c r="F852" s="232" t="s">
        <v>1096</v>
      </c>
      <c r="G852" s="41"/>
      <c r="H852" s="41"/>
      <c r="I852" s="228"/>
      <c r="J852" s="41"/>
      <c r="K852" s="41"/>
      <c r="L852" s="45"/>
      <c r="M852" s="229"/>
      <c r="N852" s="230"/>
      <c r="O852" s="85"/>
      <c r="P852" s="85"/>
      <c r="Q852" s="85"/>
      <c r="R852" s="85"/>
      <c r="S852" s="85"/>
      <c r="T852" s="86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147</v>
      </c>
      <c r="AU852" s="18" t="s">
        <v>82</v>
      </c>
    </row>
    <row r="853" s="2" customFormat="1" ht="16.5" customHeight="1">
      <c r="A853" s="39"/>
      <c r="B853" s="40"/>
      <c r="C853" s="213" t="s">
        <v>1097</v>
      </c>
      <c r="D853" s="213" t="s">
        <v>139</v>
      </c>
      <c r="E853" s="214" t="s">
        <v>1098</v>
      </c>
      <c r="F853" s="215" t="s">
        <v>1099</v>
      </c>
      <c r="G853" s="216" t="s">
        <v>243</v>
      </c>
      <c r="H853" s="217">
        <v>2.5</v>
      </c>
      <c r="I853" s="218"/>
      <c r="J853" s="219">
        <f>ROUND(I853*H853,2)</f>
        <v>0</v>
      </c>
      <c r="K853" s="215" t="s">
        <v>143</v>
      </c>
      <c r="L853" s="45"/>
      <c r="M853" s="220" t="s">
        <v>19</v>
      </c>
      <c r="N853" s="221" t="s">
        <v>43</v>
      </c>
      <c r="O853" s="85"/>
      <c r="P853" s="222">
        <f>O853*H853</f>
        <v>0</v>
      </c>
      <c r="Q853" s="222">
        <v>0</v>
      </c>
      <c r="R853" s="222">
        <f>Q853*H853</f>
        <v>0</v>
      </c>
      <c r="S853" s="222">
        <v>0</v>
      </c>
      <c r="T853" s="223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24" t="s">
        <v>334</v>
      </c>
      <c r="AT853" s="224" t="s">
        <v>139</v>
      </c>
      <c r="AU853" s="224" t="s">
        <v>82</v>
      </c>
      <c r="AY853" s="18" t="s">
        <v>136</v>
      </c>
      <c r="BE853" s="225">
        <f>IF(N853="základní",J853,0)</f>
        <v>0</v>
      </c>
      <c r="BF853" s="225">
        <f>IF(N853="snížená",J853,0)</f>
        <v>0</v>
      </c>
      <c r="BG853" s="225">
        <f>IF(N853="zákl. přenesená",J853,0)</f>
        <v>0</v>
      </c>
      <c r="BH853" s="225">
        <f>IF(N853="sníž. přenesená",J853,0)</f>
        <v>0</v>
      </c>
      <c r="BI853" s="225">
        <f>IF(N853="nulová",J853,0)</f>
        <v>0</v>
      </c>
      <c r="BJ853" s="18" t="s">
        <v>80</v>
      </c>
      <c r="BK853" s="225">
        <f>ROUND(I853*H853,2)</f>
        <v>0</v>
      </c>
      <c r="BL853" s="18" t="s">
        <v>334</v>
      </c>
      <c r="BM853" s="224" t="s">
        <v>1100</v>
      </c>
    </row>
    <row r="854" s="2" customFormat="1">
      <c r="A854" s="39"/>
      <c r="B854" s="40"/>
      <c r="C854" s="41"/>
      <c r="D854" s="226" t="s">
        <v>146</v>
      </c>
      <c r="E854" s="41"/>
      <c r="F854" s="227" t="s">
        <v>1101</v>
      </c>
      <c r="G854" s="41"/>
      <c r="H854" s="41"/>
      <c r="I854" s="228"/>
      <c r="J854" s="41"/>
      <c r="K854" s="41"/>
      <c r="L854" s="45"/>
      <c r="M854" s="229"/>
      <c r="N854" s="230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146</v>
      </c>
      <c r="AU854" s="18" t="s">
        <v>82</v>
      </c>
    </row>
    <row r="855" s="2" customFormat="1">
      <c r="A855" s="39"/>
      <c r="B855" s="40"/>
      <c r="C855" s="41"/>
      <c r="D855" s="231" t="s">
        <v>147</v>
      </c>
      <c r="E855" s="41"/>
      <c r="F855" s="232" t="s">
        <v>1102</v>
      </c>
      <c r="G855" s="41"/>
      <c r="H855" s="41"/>
      <c r="I855" s="228"/>
      <c r="J855" s="41"/>
      <c r="K855" s="41"/>
      <c r="L855" s="45"/>
      <c r="M855" s="229"/>
      <c r="N855" s="230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147</v>
      </c>
      <c r="AU855" s="18" t="s">
        <v>82</v>
      </c>
    </row>
    <row r="856" s="14" customFormat="1">
      <c r="A856" s="14"/>
      <c r="B856" s="243"/>
      <c r="C856" s="244"/>
      <c r="D856" s="226" t="s">
        <v>149</v>
      </c>
      <c r="E856" s="245" t="s">
        <v>19</v>
      </c>
      <c r="F856" s="246" t="s">
        <v>619</v>
      </c>
      <c r="G856" s="244"/>
      <c r="H856" s="247">
        <v>2.5</v>
      </c>
      <c r="I856" s="248"/>
      <c r="J856" s="244"/>
      <c r="K856" s="244"/>
      <c r="L856" s="249"/>
      <c r="M856" s="250"/>
      <c r="N856" s="251"/>
      <c r="O856" s="251"/>
      <c r="P856" s="251"/>
      <c r="Q856" s="251"/>
      <c r="R856" s="251"/>
      <c r="S856" s="251"/>
      <c r="T856" s="25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3" t="s">
        <v>149</v>
      </c>
      <c r="AU856" s="253" t="s">
        <v>82</v>
      </c>
      <c r="AV856" s="14" t="s">
        <v>82</v>
      </c>
      <c r="AW856" s="14" t="s">
        <v>33</v>
      </c>
      <c r="AX856" s="14" t="s">
        <v>72</v>
      </c>
      <c r="AY856" s="253" t="s">
        <v>136</v>
      </c>
    </row>
    <row r="857" s="15" customFormat="1">
      <c r="A857" s="15"/>
      <c r="B857" s="254"/>
      <c r="C857" s="255"/>
      <c r="D857" s="226" t="s">
        <v>149</v>
      </c>
      <c r="E857" s="256" t="s">
        <v>19</v>
      </c>
      <c r="F857" s="257" t="s">
        <v>151</v>
      </c>
      <c r="G857" s="255"/>
      <c r="H857" s="258">
        <v>2.5</v>
      </c>
      <c r="I857" s="259"/>
      <c r="J857" s="255"/>
      <c r="K857" s="255"/>
      <c r="L857" s="260"/>
      <c r="M857" s="261"/>
      <c r="N857" s="262"/>
      <c r="O857" s="262"/>
      <c r="P857" s="262"/>
      <c r="Q857" s="262"/>
      <c r="R857" s="262"/>
      <c r="S857" s="262"/>
      <c r="T857" s="263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64" t="s">
        <v>149</v>
      </c>
      <c r="AU857" s="264" t="s">
        <v>82</v>
      </c>
      <c r="AV857" s="15" t="s">
        <v>152</v>
      </c>
      <c r="AW857" s="15" t="s">
        <v>33</v>
      </c>
      <c r="AX857" s="15" t="s">
        <v>80</v>
      </c>
      <c r="AY857" s="264" t="s">
        <v>136</v>
      </c>
    </row>
    <row r="858" s="2" customFormat="1" ht="16.5" customHeight="1">
      <c r="A858" s="39"/>
      <c r="B858" s="40"/>
      <c r="C858" s="213" t="s">
        <v>1103</v>
      </c>
      <c r="D858" s="213" t="s">
        <v>139</v>
      </c>
      <c r="E858" s="214" t="s">
        <v>1104</v>
      </c>
      <c r="F858" s="215" t="s">
        <v>1105</v>
      </c>
      <c r="G858" s="216" t="s">
        <v>243</v>
      </c>
      <c r="H858" s="217">
        <v>2.5</v>
      </c>
      <c r="I858" s="218"/>
      <c r="J858" s="219">
        <f>ROUND(I858*H858,2)</f>
        <v>0</v>
      </c>
      <c r="K858" s="215" t="s">
        <v>143</v>
      </c>
      <c r="L858" s="45"/>
      <c r="M858" s="220" t="s">
        <v>19</v>
      </c>
      <c r="N858" s="221" t="s">
        <v>43</v>
      </c>
      <c r="O858" s="85"/>
      <c r="P858" s="222">
        <f>O858*H858</f>
        <v>0</v>
      </c>
      <c r="Q858" s="222">
        <v>5.0000000000000002E-05</v>
      </c>
      <c r="R858" s="222">
        <f>Q858*H858</f>
        <v>0.000125</v>
      </c>
      <c r="S858" s="222">
        <v>0</v>
      </c>
      <c r="T858" s="223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24" t="s">
        <v>334</v>
      </c>
      <c r="AT858" s="224" t="s">
        <v>139</v>
      </c>
      <c r="AU858" s="224" t="s">
        <v>82</v>
      </c>
      <c r="AY858" s="18" t="s">
        <v>136</v>
      </c>
      <c r="BE858" s="225">
        <f>IF(N858="základní",J858,0)</f>
        <v>0</v>
      </c>
      <c r="BF858" s="225">
        <f>IF(N858="snížená",J858,0)</f>
        <v>0</v>
      </c>
      <c r="BG858" s="225">
        <f>IF(N858="zákl. přenesená",J858,0)</f>
        <v>0</v>
      </c>
      <c r="BH858" s="225">
        <f>IF(N858="sníž. přenesená",J858,0)</f>
        <v>0</v>
      </c>
      <c r="BI858" s="225">
        <f>IF(N858="nulová",J858,0)</f>
        <v>0</v>
      </c>
      <c r="BJ858" s="18" t="s">
        <v>80</v>
      </c>
      <c r="BK858" s="225">
        <f>ROUND(I858*H858,2)</f>
        <v>0</v>
      </c>
      <c r="BL858" s="18" t="s">
        <v>334</v>
      </c>
      <c r="BM858" s="224" t="s">
        <v>1106</v>
      </c>
    </row>
    <row r="859" s="2" customFormat="1">
      <c r="A859" s="39"/>
      <c r="B859" s="40"/>
      <c r="C859" s="41"/>
      <c r="D859" s="226" t="s">
        <v>146</v>
      </c>
      <c r="E859" s="41"/>
      <c r="F859" s="227" t="s">
        <v>1107</v>
      </c>
      <c r="G859" s="41"/>
      <c r="H859" s="41"/>
      <c r="I859" s="228"/>
      <c r="J859" s="41"/>
      <c r="K859" s="41"/>
      <c r="L859" s="45"/>
      <c r="M859" s="229"/>
      <c r="N859" s="230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146</v>
      </c>
      <c r="AU859" s="18" t="s">
        <v>82</v>
      </c>
    </row>
    <row r="860" s="2" customFormat="1">
      <c r="A860" s="39"/>
      <c r="B860" s="40"/>
      <c r="C860" s="41"/>
      <c r="D860" s="231" t="s">
        <v>147</v>
      </c>
      <c r="E860" s="41"/>
      <c r="F860" s="232" t="s">
        <v>1108</v>
      </c>
      <c r="G860" s="41"/>
      <c r="H860" s="41"/>
      <c r="I860" s="228"/>
      <c r="J860" s="41"/>
      <c r="K860" s="41"/>
      <c r="L860" s="45"/>
      <c r="M860" s="229"/>
      <c r="N860" s="230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147</v>
      </c>
      <c r="AU860" s="18" t="s">
        <v>82</v>
      </c>
    </row>
    <row r="861" s="2" customFormat="1" ht="16.5" customHeight="1">
      <c r="A861" s="39"/>
      <c r="B861" s="40"/>
      <c r="C861" s="213" t="s">
        <v>1109</v>
      </c>
      <c r="D861" s="213" t="s">
        <v>139</v>
      </c>
      <c r="E861" s="214" t="s">
        <v>1110</v>
      </c>
      <c r="F861" s="215" t="s">
        <v>1111</v>
      </c>
      <c r="G861" s="216" t="s">
        <v>314</v>
      </c>
      <c r="H861" s="217">
        <v>0.052999999999999998</v>
      </c>
      <c r="I861" s="218"/>
      <c r="J861" s="219">
        <f>ROUND(I861*H861,2)</f>
        <v>0</v>
      </c>
      <c r="K861" s="215" t="s">
        <v>143</v>
      </c>
      <c r="L861" s="45"/>
      <c r="M861" s="220" t="s">
        <v>19</v>
      </c>
      <c r="N861" s="221" t="s">
        <v>43</v>
      </c>
      <c r="O861" s="85"/>
      <c r="P861" s="222">
        <f>O861*H861</f>
        <v>0</v>
      </c>
      <c r="Q861" s="222">
        <v>0</v>
      </c>
      <c r="R861" s="222">
        <f>Q861*H861</f>
        <v>0</v>
      </c>
      <c r="S861" s="222">
        <v>0</v>
      </c>
      <c r="T861" s="223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24" t="s">
        <v>334</v>
      </c>
      <c r="AT861" s="224" t="s">
        <v>139</v>
      </c>
      <c r="AU861" s="224" t="s">
        <v>82</v>
      </c>
      <c r="AY861" s="18" t="s">
        <v>136</v>
      </c>
      <c r="BE861" s="225">
        <f>IF(N861="základní",J861,0)</f>
        <v>0</v>
      </c>
      <c r="BF861" s="225">
        <f>IF(N861="snížená",J861,0)</f>
        <v>0</v>
      </c>
      <c r="BG861" s="225">
        <f>IF(N861="zákl. přenesená",J861,0)</f>
        <v>0</v>
      </c>
      <c r="BH861" s="225">
        <f>IF(N861="sníž. přenesená",J861,0)</f>
        <v>0</v>
      </c>
      <c r="BI861" s="225">
        <f>IF(N861="nulová",J861,0)</f>
        <v>0</v>
      </c>
      <c r="BJ861" s="18" t="s">
        <v>80</v>
      </c>
      <c r="BK861" s="225">
        <f>ROUND(I861*H861,2)</f>
        <v>0</v>
      </c>
      <c r="BL861" s="18" t="s">
        <v>334</v>
      </c>
      <c r="BM861" s="224" t="s">
        <v>1112</v>
      </c>
    </row>
    <row r="862" s="2" customFormat="1">
      <c r="A862" s="39"/>
      <c r="B862" s="40"/>
      <c r="C862" s="41"/>
      <c r="D862" s="226" t="s">
        <v>146</v>
      </c>
      <c r="E862" s="41"/>
      <c r="F862" s="227" t="s">
        <v>1113</v>
      </c>
      <c r="G862" s="41"/>
      <c r="H862" s="41"/>
      <c r="I862" s="228"/>
      <c r="J862" s="41"/>
      <c r="K862" s="41"/>
      <c r="L862" s="45"/>
      <c r="M862" s="229"/>
      <c r="N862" s="230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146</v>
      </c>
      <c r="AU862" s="18" t="s">
        <v>82</v>
      </c>
    </row>
    <row r="863" s="2" customFormat="1">
      <c r="A863" s="39"/>
      <c r="B863" s="40"/>
      <c r="C863" s="41"/>
      <c r="D863" s="231" t="s">
        <v>147</v>
      </c>
      <c r="E863" s="41"/>
      <c r="F863" s="232" t="s">
        <v>1114</v>
      </c>
      <c r="G863" s="41"/>
      <c r="H863" s="41"/>
      <c r="I863" s="228"/>
      <c r="J863" s="41"/>
      <c r="K863" s="41"/>
      <c r="L863" s="45"/>
      <c r="M863" s="229"/>
      <c r="N863" s="230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147</v>
      </c>
      <c r="AU863" s="18" t="s">
        <v>82</v>
      </c>
    </row>
    <row r="864" s="2" customFormat="1" ht="16.5" customHeight="1">
      <c r="A864" s="39"/>
      <c r="B864" s="40"/>
      <c r="C864" s="213" t="s">
        <v>1115</v>
      </c>
      <c r="D864" s="213" t="s">
        <v>139</v>
      </c>
      <c r="E864" s="214" t="s">
        <v>1116</v>
      </c>
      <c r="F864" s="215" t="s">
        <v>1117</v>
      </c>
      <c r="G864" s="216" t="s">
        <v>314</v>
      </c>
      <c r="H864" s="217">
        <v>0.052999999999999998</v>
      </c>
      <c r="I864" s="218"/>
      <c r="J864" s="219">
        <f>ROUND(I864*H864,2)</f>
        <v>0</v>
      </c>
      <c r="K864" s="215" t="s">
        <v>143</v>
      </c>
      <c r="L864" s="45"/>
      <c r="M864" s="220" t="s">
        <v>19</v>
      </c>
      <c r="N864" s="221" t="s">
        <v>43</v>
      </c>
      <c r="O864" s="85"/>
      <c r="P864" s="222">
        <f>O864*H864</f>
        <v>0</v>
      </c>
      <c r="Q864" s="222">
        <v>0</v>
      </c>
      <c r="R864" s="222">
        <f>Q864*H864</f>
        <v>0</v>
      </c>
      <c r="S864" s="222">
        <v>0</v>
      </c>
      <c r="T864" s="223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4" t="s">
        <v>334</v>
      </c>
      <c r="AT864" s="224" t="s">
        <v>139</v>
      </c>
      <c r="AU864" s="224" t="s">
        <v>82</v>
      </c>
      <c r="AY864" s="18" t="s">
        <v>136</v>
      </c>
      <c r="BE864" s="225">
        <f>IF(N864="základní",J864,0)</f>
        <v>0</v>
      </c>
      <c r="BF864" s="225">
        <f>IF(N864="snížená",J864,0)</f>
        <v>0</v>
      </c>
      <c r="BG864" s="225">
        <f>IF(N864="zákl. přenesená",J864,0)</f>
        <v>0</v>
      </c>
      <c r="BH864" s="225">
        <f>IF(N864="sníž. přenesená",J864,0)</f>
        <v>0</v>
      </c>
      <c r="BI864" s="225">
        <f>IF(N864="nulová",J864,0)</f>
        <v>0</v>
      </c>
      <c r="BJ864" s="18" t="s">
        <v>80</v>
      </c>
      <c r="BK864" s="225">
        <f>ROUND(I864*H864,2)</f>
        <v>0</v>
      </c>
      <c r="BL864" s="18" t="s">
        <v>334</v>
      </c>
      <c r="BM864" s="224" t="s">
        <v>1118</v>
      </c>
    </row>
    <row r="865" s="2" customFormat="1">
      <c r="A865" s="39"/>
      <c r="B865" s="40"/>
      <c r="C865" s="41"/>
      <c r="D865" s="226" t="s">
        <v>146</v>
      </c>
      <c r="E865" s="41"/>
      <c r="F865" s="227" t="s">
        <v>1119</v>
      </c>
      <c r="G865" s="41"/>
      <c r="H865" s="41"/>
      <c r="I865" s="228"/>
      <c r="J865" s="41"/>
      <c r="K865" s="41"/>
      <c r="L865" s="45"/>
      <c r="M865" s="229"/>
      <c r="N865" s="230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146</v>
      </c>
      <c r="AU865" s="18" t="s">
        <v>82</v>
      </c>
    </row>
    <row r="866" s="2" customFormat="1">
      <c r="A866" s="39"/>
      <c r="B866" s="40"/>
      <c r="C866" s="41"/>
      <c r="D866" s="231" t="s">
        <v>147</v>
      </c>
      <c r="E866" s="41"/>
      <c r="F866" s="232" t="s">
        <v>1120</v>
      </c>
      <c r="G866" s="41"/>
      <c r="H866" s="41"/>
      <c r="I866" s="228"/>
      <c r="J866" s="41"/>
      <c r="K866" s="41"/>
      <c r="L866" s="45"/>
      <c r="M866" s="229"/>
      <c r="N866" s="230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147</v>
      </c>
      <c r="AU866" s="18" t="s">
        <v>82</v>
      </c>
    </row>
    <row r="867" s="12" customFormat="1" ht="22.8" customHeight="1">
      <c r="A867" s="12"/>
      <c r="B867" s="197"/>
      <c r="C867" s="198"/>
      <c r="D867" s="199" t="s">
        <v>71</v>
      </c>
      <c r="E867" s="211" t="s">
        <v>1121</v>
      </c>
      <c r="F867" s="211" t="s">
        <v>1122</v>
      </c>
      <c r="G867" s="198"/>
      <c r="H867" s="198"/>
      <c r="I867" s="201"/>
      <c r="J867" s="212">
        <f>BK867</f>
        <v>0</v>
      </c>
      <c r="K867" s="198"/>
      <c r="L867" s="203"/>
      <c r="M867" s="204"/>
      <c r="N867" s="205"/>
      <c r="O867" s="205"/>
      <c r="P867" s="206">
        <f>SUM(P868:P937)</f>
        <v>0</v>
      </c>
      <c r="Q867" s="205"/>
      <c r="R867" s="206">
        <f>SUM(R868:R937)</f>
        <v>0.2521661</v>
      </c>
      <c r="S867" s="205"/>
      <c r="T867" s="207">
        <f>SUM(T868:T937)</f>
        <v>0</v>
      </c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R867" s="208" t="s">
        <v>82</v>
      </c>
      <c r="AT867" s="209" t="s">
        <v>71</v>
      </c>
      <c r="AU867" s="209" t="s">
        <v>80</v>
      </c>
      <c r="AY867" s="208" t="s">
        <v>136</v>
      </c>
      <c r="BK867" s="210">
        <f>SUM(BK868:BK937)</f>
        <v>0</v>
      </c>
    </row>
    <row r="868" s="2" customFormat="1" ht="16.5" customHeight="1">
      <c r="A868" s="39"/>
      <c r="B868" s="40"/>
      <c r="C868" s="213" t="s">
        <v>1123</v>
      </c>
      <c r="D868" s="213" t="s">
        <v>139</v>
      </c>
      <c r="E868" s="214" t="s">
        <v>1124</v>
      </c>
      <c r="F868" s="215" t="s">
        <v>1125</v>
      </c>
      <c r="G868" s="216" t="s">
        <v>243</v>
      </c>
      <c r="H868" s="217">
        <v>30</v>
      </c>
      <c r="I868" s="218"/>
      <c r="J868" s="219">
        <f>ROUND(I868*H868,2)</f>
        <v>0</v>
      </c>
      <c r="K868" s="215" t="s">
        <v>143</v>
      </c>
      <c r="L868" s="45"/>
      <c r="M868" s="220" t="s">
        <v>19</v>
      </c>
      <c r="N868" s="221" t="s">
        <v>43</v>
      </c>
      <c r="O868" s="85"/>
      <c r="P868" s="222">
        <f>O868*H868</f>
        <v>0</v>
      </c>
      <c r="Q868" s="222">
        <v>0</v>
      </c>
      <c r="R868" s="222">
        <f>Q868*H868</f>
        <v>0</v>
      </c>
      <c r="S868" s="222">
        <v>0</v>
      </c>
      <c r="T868" s="223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24" t="s">
        <v>334</v>
      </c>
      <c r="AT868" s="224" t="s">
        <v>139</v>
      </c>
      <c r="AU868" s="224" t="s">
        <v>82</v>
      </c>
      <c r="AY868" s="18" t="s">
        <v>136</v>
      </c>
      <c r="BE868" s="225">
        <f>IF(N868="základní",J868,0)</f>
        <v>0</v>
      </c>
      <c r="BF868" s="225">
        <f>IF(N868="snížená",J868,0)</f>
        <v>0</v>
      </c>
      <c r="BG868" s="225">
        <f>IF(N868="zákl. přenesená",J868,0)</f>
        <v>0</v>
      </c>
      <c r="BH868" s="225">
        <f>IF(N868="sníž. přenesená",J868,0)</f>
        <v>0</v>
      </c>
      <c r="BI868" s="225">
        <f>IF(N868="nulová",J868,0)</f>
        <v>0</v>
      </c>
      <c r="BJ868" s="18" t="s">
        <v>80</v>
      </c>
      <c r="BK868" s="225">
        <f>ROUND(I868*H868,2)</f>
        <v>0</v>
      </c>
      <c r="BL868" s="18" t="s">
        <v>334</v>
      </c>
      <c r="BM868" s="224" t="s">
        <v>1126</v>
      </c>
    </row>
    <row r="869" s="2" customFormat="1">
      <c r="A869" s="39"/>
      <c r="B869" s="40"/>
      <c r="C869" s="41"/>
      <c r="D869" s="226" t="s">
        <v>146</v>
      </c>
      <c r="E869" s="41"/>
      <c r="F869" s="227" t="s">
        <v>1127</v>
      </c>
      <c r="G869" s="41"/>
      <c r="H869" s="41"/>
      <c r="I869" s="228"/>
      <c r="J869" s="41"/>
      <c r="K869" s="41"/>
      <c r="L869" s="45"/>
      <c r="M869" s="229"/>
      <c r="N869" s="230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146</v>
      </c>
      <c r="AU869" s="18" t="s">
        <v>82</v>
      </c>
    </row>
    <row r="870" s="2" customFormat="1">
      <c r="A870" s="39"/>
      <c r="B870" s="40"/>
      <c r="C870" s="41"/>
      <c r="D870" s="231" t="s">
        <v>147</v>
      </c>
      <c r="E870" s="41"/>
      <c r="F870" s="232" t="s">
        <v>1128</v>
      </c>
      <c r="G870" s="41"/>
      <c r="H870" s="41"/>
      <c r="I870" s="228"/>
      <c r="J870" s="41"/>
      <c r="K870" s="41"/>
      <c r="L870" s="45"/>
      <c r="M870" s="229"/>
      <c r="N870" s="230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147</v>
      </c>
      <c r="AU870" s="18" t="s">
        <v>82</v>
      </c>
    </row>
    <row r="871" s="13" customFormat="1">
      <c r="A871" s="13"/>
      <c r="B871" s="233"/>
      <c r="C871" s="234"/>
      <c r="D871" s="226" t="s">
        <v>149</v>
      </c>
      <c r="E871" s="235" t="s">
        <v>19</v>
      </c>
      <c r="F871" s="236" t="s">
        <v>835</v>
      </c>
      <c r="G871" s="234"/>
      <c r="H871" s="235" t="s">
        <v>19</v>
      </c>
      <c r="I871" s="237"/>
      <c r="J871" s="234"/>
      <c r="K871" s="234"/>
      <c r="L871" s="238"/>
      <c r="M871" s="239"/>
      <c r="N871" s="240"/>
      <c r="O871" s="240"/>
      <c r="P871" s="240"/>
      <c r="Q871" s="240"/>
      <c r="R871" s="240"/>
      <c r="S871" s="240"/>
      <c r="T871" s="241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2" t="s">
        <v>149</v>
      </c>
      <c r="AU871" s="242" t="s">
        <v>82</v>
      </c>
      <c r="AV871" s="13" t="s">
        <v>80</v>
      </c>
      <c r="AW871" s="13" t="s">
        <v>33</v>
      </c>
      <c r="AX871" s="13" t="s">
        <v>72</v>
      </c>
      <c r="AY871" s="242" t="s">
        <v>136</v>
      </c>
    </row>
    <row r="872" s="13" customFormat="1">
      <c r="A872" s="13"/>
      <c r="B872" s="233"/>
      <c r="C872" s="234"/>
      <c r="D872" s="226" t="s">
        <v>149</v>
      </c>
      <c r="E872" s="235" t="s">
        <v>19</v>
      </c>
      <c r="F872" s="236" t="s">
        <v>505</v>
      </c>
      <c r="G872" s="234"/>
      <c r="H872" s="235" t="s">
        <v>19</v>
      </c>
      <c r="I872" s="237"/>
      <c r="J872" s="234"/>
      <c r="K872" s="234"/>
      <c r="L872" s="238"/>
      <c r="M872" s="239"/>
      <c r="N872" s="240"/>
      <c r="O872" s="240"/>
      <c r="P872" s="240"/>
      <c r="Q872" s="240"/>
      <c r="R872" s="240"/>
      <c r="S872" s="240"/>
      <c r="T872" s="241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2" t="s">
        <v>149</v>
      </c>
      <c r="AU872" s="242" t="s">
        <v>82</v>
      </c>
      <c r="AV872" s="13" t="s">
        <v>80</v>
      </c>
      <c r="AW872" s="13" t="s">
        <v>33</v>
      </c>
      <c r="AX872" s="13" t="s">
        <v>72</v>
      </c>
      <c r="AY872" s="242" t="s">
        <v>136</v>
      </c>
    </row>
    <row r="873" s="14" customFormat="1">
      <c r="A873" s="14"/>
      <c r="B873" s="243"/>
      <c r="C873" s="244"/>
      <c r="D873" s="226" t="s">
        <v>149</v>
      </c>
      <c r="E873" s="245" t="s">
        <v>19</v>
      </c>
      <c r="F873" s="246" t="s">
        <v>421</v>
      </c>
      <c r="G873" s="244"/>
      <c r="H873" s="247">
        <v>27</v>
      </c>
      <c r="I873" s="248"/>
      <c r="J873" s="244"/>
      <c r="K873" s="244"/>
      <c r="L873" s="249"/>
      <c r="M873" s="250"/>
      <c r="N873" s="251"/>
      <c r="O873" s="251"/>
      <c r="P873" s="251"/>
      <c r="Q873" s="251"/>
      <c r="R873" s="251"/>
      <c r="S873" s="251"/>
      <c r="T873" s="25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3" t="s">
        <v>149</v>
      </c>
      <c r="AU873" s="253" t="s">
        <v>82</v>
      </c>
      <c r="AV873" s="14" t="s">
        <v>82</v>
      </c>
      <c r="AW873" s="14" t="s">
        <v>33</v>
      </c>
      <c r="AX873" s="14" t="s">
        <v>72</v>
      </c>
      <c r="AY873" s="253" t="s">
        <v>136</v>
      </c>
    </row>
    <row r="874" s="13" customFormat="1">
      <c r="A874" s="13"/>
      <c r="B874" s="233"/>
      <c r="C874" s="234"/>
      <c r="D874" s="226" t="s">
        <v>149</v>
      </c>
      <c r="E874" s="235" t="s">
        <v>19</v>
      </c>
      <c r="F874" s="236" t="s">
        <v>496</v>
      </c>
      <c r="G874" s="234"/>
      <c r="H874" s="235" t="s">
        <v>19</v>
      </c>
      <c r="I874" s="237"/>
      <c r="J874" s="234"/>
      <c r="K874" s="234"/>
      <c r="L874" s="238"/>
      <c r="M874" s="239"/>
      <c r="N874" s="240"/>
      <c r="O874" s="240"/>
      <c r="P874" s="240"/>
      <c r="Q874" s="240"/>
      <c r="R874" s="240"/>
      <c r="S874" s="240"/>
      <c r="T874" s="24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2" t="s">
        <v>149</v>
      </c>
      <c r="AU874" s="242" t="s">
        <v>82</v>
      </c>
      <c r="AV874" s="13" t="s">
        <v>80</v>
      </c>
      <c r="AW874" s="13" t="s">
        <v>33</v>
      </c>
      <c r="AX874" s="13" t="s">
        <v>72</v>
      </c>
      <c r="AY874" s="242" t="s">
        <v>136</v>
      </c>
    </row>
    <row r="875" s="13" customFormat="1">
      <c r="A875" s="13"/>
      <c r="B875" s="233"/>
      <c r="C875" s="234"/>
      <c r="D875" s="226" t="s">
        <v>149</v>
      </c>
      <c r="E875" s="235" t="s">
        <v>19</v>
      </c>
      <c r="F875" s="236" t="s">
        <v>1129</v>
      </c>
      <c r="G875" s="234"/>
      <c r="H875" s="235" t="s">
        <v>19</v>
      </c>
      <c r="I875" s="237"/>
      <c r="J875" s="234"/>
      <c r="K875" s="234"/>
      <c r="L875" s="238"/>
      <c r="M875" s="239"/>
      <c r="N875" s="240"/>
      <c r="O875" s="240"/>
      <c r="P875" s="240"/>
      <c r="Q875" s="240"/>
      <c r="R875" s="240"/>
      <c r="S875" s="240"/>
      <c r="T875" s="241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2" t="s">
        <v>149</v>
      </c>
      <c r="AU875" s="242" t="s">
        <v>82</v>
      </c>
      <c r="AV875" s="13" t="s">
        <v>80</v>
      </c>
      <c r="AW875" s="13" t="s">
        <v>33</v>
      </c>
      <c r="AX875" s="13" t="s">
        <v>72</v>
      </c>
      <c r="AY875" s="242" t="s">
        <v>136</v>
      </c>
    </row>
    <row r="876" s="14" customFormat="1">
      <c r="A876" s="14"/>
      <c r="B876" s="243"/>
      <c r="C876" s="244"/>
      <c r="D876" s="226" t="s">
        <v>149</v>
      </c>
      <c r="E876" s="245" t="s">
        <v>19</v>
      </c>
      <c r="F876" s="246" t="s">
        <v>619</v>
      </c>
      <c r="G876" s="244"/>
      <c r="H876" s="247">
        <v>2.5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3" t="s">
        <v>149</v>
      </c>
      <c r="AU876" s="253" t="s">
        <v>82</v>
      </c>
      <c r="AV876" s="14" t="s">
        <v>82</v>
      </c>
      <c r="AW876" s="14" t="s">
        <v>33</v>
      </c>
      <c r="AX876" s="14" t="s">
        <v>72</v>
      </c>
      <c r="AY876" s="253" t="s">
        <v>136</v>
      </c>
    </row>
    <row r="877" s="13" customFormat="1">
      <c r="A877" s="13"/>
      <c r="B877" s="233"/>
      <c r="C877" s="234"/>
      <c r="D877" s="226" t="s">
        <v>149</v>
      </c>
      <c r="E877" s="235" t="s">
        <v>19</v>
      </c>
      <c r="F877" s="236" t="s">
        <v>497</v>
      </c>
      <c r="G877" s="234"/>
      <c r="H877" s="235" t="s">
        <v>19</v>
      </c>
      <c r="I877" s="237"/>
      <c r="J877" s="234"/>
      <c r="K877" s="234"/>
      <c r="L877" s="238"/>
      <c r="M877" s="239"/>
      <c r="N877" s="240"/>
      <c r="O877" s="240"/>
      <c r="P877" s="240"/>
      <c r="Q877" s="240"/>
      <c r="R877" s="240"/>
      <c r="S877" s="240"/>
      <c r="T877" s="24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2" t="s">
        <v>149</v>
      </c>
      <c r="AU877" s="242" t="s">
        <v>82</v>
      </c>
      <c r="AV877" s="13" t="s">
        <v>80</v>
      </c>
      <c r="AW877" s="13" t="s">
        <v>33</v>
      </c>
      <c r="AX877" s="13" t="s">
        <v>72</v>
      </c>
      <c r="AY877" s="242" t="s">
        <v>136</v>
      </c>
    </row>
    <row r="878" s="14" customFormat="1">
      <c r="A878" s="14"/>
      <c r="B878" s="243"/>
      <c r="C878" s="244"/>
      <c r="D878" s="226" t="s">
        <v>149</v>
      </c>
      <c r="E878" s="245" t="s">
        <v>19</v>
      </c>
      <c r="F878" s="246" t="s">
        <v>666</v>
      </c>
      <c r="G878" s="244"/>
      <c r="H878" s="247">
        <v>0.5</v>
      </c>
      <c r="I878" s="248"/>
      <c r="J878" s="244"/>
      <c r="K878" s="244"/>
      <c r="L878" s="249"/>
      <c r="M878" s="250"/>
      <c r="N878" s="251"/>
      <c r="O878" s="251"/>
      <c r="P878" s="251"/>
      <c r="Q878" s="251"/>
      <c r="R878" s="251"/>
      <c r="S878" s="251"/>
      <c r="T878" s="252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3" t="s">
        <v>149</v>
      </c>
      <c r="AU878" s="253" t="s">
        <v>82</v>
      </c>
      <c r="AV878" s="14" t="s">
        <v>82</v>
      </c>
      <c r="AW878" s="14" t="s">
        <v>33</v>
      </c>
      <c r="AX878" s="14" t="s">
        <v>72</v>
      </c>
      <c r="AY878" s="253" t="s">
        <v>136</v>
      </c>
    </row>
    <row r="879" s="15" customFormat="1">
      <c r="A879" s="15"/>
      <c r="B879" s="254"/>
      <c r="C879" s="255"/>
      <c r="D879" s="226" t="s">
        <v>149</v>
      </c>
      <c r="E879" s="256" t="s">
        <v>19</v>
      </c>
      <c r="F879" s="257" t="s">
        <v>151</v>
      </c>
      <c r="G879" s="255"/>
      <c r="H879" s="258">
        <v>30</v>
      </c>
      <c r="I879" s="259"/>
      <c r="J879" s="255"/>
      <c r="K879" s="255"/>
      <c r="L879" s="260"/>
      <c r="M879" s="261"/>
      <c r="N879" s="262"/>
      <c r="O879" s="262"/>
      <c r="P879" s="262"/>
      <c r="Q879" s="262"/>
      <c r="R879" s="262"/>
      <c r="S879" s="262"/>
      <c r="T879" s="263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4" t="s">
        <v>149</v>
      </c>
      <c r="AU879" s="264" t="s">
        <v>82</v>
      </c>
      <c r="AV879" s="15" t="s">
        <v>152</v>
      </c>
      <c r="AW879" s="15" t="s">
        <v>33</v>
      </c>
      <c r="AX879" s="15" t="s">
        <v>80</v>
      </c>
      <c r="AY879" s="264" t="s">
        <v>136</v>
      </c>
    </row>
    <row r="880" s="2" customFormat="1" ht="16.5" customHeight="1">
      <c r="A880" s="39"/>
      <c r="B880" s="40"/>
      <c r="C880" s="213" t="s">
        <v>1130</v>
      </c>
      <c r="D880" s="213" t="s">
        <v>139</v>
      </c>
      <c r="E880" s="214" t="s">
        <v>1131</v>
      </c>
      <c r="F880" s="215" t="s">
        <v>1132</v>
      </c>
      <c r="G880" s="216" t="s">
        <v>243</v>
      </c>
      <c r="H880" s="217">
        <v>54</v>
      </c>
      <c r="I880" s="218"/>
      <c r="J880" s="219">
        <f>ROUND(I880*H880,2)</f>
        <v>0</v>
      </c>
      <c r="K880" s="215" t="s">
        <v>143</v>
      </c>
      <c r="L880" s="45"/>
      <c r="M880" s="220" t="s">
        <v>19</v>
      </c>
      <c r="N880" s="221" t="s">
        <v>43</v>
      </c>
      <c r="O880" s="85"/>
      <c r="P880" s="222">
        <f>O880*H880</f>
        <v>0</v>
      </c>
      <c r="Q880" s="222">
        <v>0.00020000000000000001</v>
      </c>
      <c r="R880" s="222">
        <f>Q880*H880</f>
        <v>0.010800000000000001</v>
      </c>
      <c r="S880" s="222">
        <v>0</v>
      </c>
      <c r="T880" s="223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24" t="s">
        <v>334</v>
      </c>
      <c r="AT880" s="224" t="s">
        <v>139</v>
      </c>
      <c r="AU880" s="224" t="s">
        <v>82</v>
      </c>
      <c r="AY880" s="18" t="s">
        <v>136</v>
      </c>
      <c r="BE880" s="225">
        <f>IF(N880="základní",J880,0)</f>
        <v>0</v>
      </c>
      <c r="BF880" s="225">
        <f>IF(N880="snížená",J880,0)</f>
        <v>0</v>
      </c>
      <c r="BG880" s="225">
        <f>IF(N880="zákl. přenesená",J880,0)</f>
        <v>0</v>
      </c>
      <c r="BH880" s="225">
        <f>IF(N880="sníž. přenesená",J880,0)</f>
        <v>0</v>
      </c>
      <c r="BI880" s="225">
        <f>IF(N880="nulová",J880,0)</f>
        <v>0</v>
      </c>
      <c r="BJ880" s="18" t="s">
        <v>80</v>
      </c>
      <c r="BK880" s="225">
        <f>ROUND(I880*H880,2)</f>
        <v>0</v>
      </c>
      <c r="BL880" s="18" t="s">
        <v>334</v>
      </c>
      <c r="BM880" s="224" t="s">
        <v>1133</v>
      </c>
    </row>
    <row r="881" s="2" customFormat="1">
      <c r="A881" s="39"/>
      <c r="B881" s="40"/>
      <c r="C881" s="41"/>
      <c r="D881" s="226" t="s">
        <v>146</v>
      </c>
      <c r="E881" s="41"/>
      <c r="F881" s="227" t="s">
        <v>1134</v>
      </c>
      <c r="G881" s="41"/>
      <c r="H881" s="41"/>
      <c r="I881" s="228"/>
      <c r="J881" s="41"/>
      <c r="K881" s="41"/>
      <c r="L881" s="45"/>
      <c r="M881" s="229"/>
      <c r="N881" s="230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146</v>
      </c>
      <c r="AU881" s="18" t="s">
        <v>82</v>
      </c>
    </row>
    <row r="882" s="2" customFormat="1">
      <c r="A882" s="39"/>
      <c r="B882" s="40"/>
      <c r="C882" s="41"/>
      <c r="D882" s="231" t="s">
        <v>147</v>
      </c>
      <c r="E882" s="41"/>
      <c r="F882" s="232" t="s">
        <v>1135</v>
      </c>
      <c r="G882" s="41"/>
      <c r="H882" s="41"/>
      <c r="I882" s="228"/>
      <c r="J882" s="41"/>
      <c r="K882" s="41"/>
      <c r="L882" s="45"/>
      <c r="M882" s="229"/>
      <c r="N882" s="230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147</v>
      </c>
      <c r="AU882" s="18" t="s">
        <v>82</v>
      </c>
    </row>
    <row r="883" s="13" customFormat="1">
      <c r="A883" s="13"/>
      <c r="B883" s="233"/>
      <c r="C883" s="234"/>
      <c r="D883" s="226" t="s">
        <v>149</v>
      </c>
      <c r="E883" s="235" t="s">
        <v>19</v>
      </c>
      <c r="F883" s="236" t="s">
        <v>1136</v>
      </c>
      <c r="G883" s="234"/>
      <c r="H883" s="235" t="s">
        <v>19</v>
      </c>
      <c r="I883" s="237"/>
      <c r="J883" s="234"/>
      <c r="K883" s="234"/>
      <c r="L883" s="238"/>
      <c r="M883" s="239"/>
      <c r="N883" s="240"/>
      <c r="O883" s="240"/>
      <c r="P883" s="240"/>
      <c r="Q883" s="240"/>
      <c r="R883" s="240"/>
      <c r="S883" s="240"/>
      <c r="T883" s="241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2" t="s">
        <v>149</v>
      </c>
      <c r="AU883" s="242" t="s">
        <v>82</v>
      </c>
      <c r="AV883" s="13" t="s">
        <v>80</v>
      </c>
      <c r="AW883" s="13" t="s">
        <v>33</v>
      </c>
      <c r="AX883" s="13" t="s">
        <v>72</v>
      </c>
      <c r="AY883" s="242" t="s">
        <v>136</v>
      </c>
    </row>
    <row r="884" s="13" customFormat="1">
      <c r="A884" s="13"/>
      <c r="B884" s="233"/>
      <c r="C884" s="234"/>
      <c r="D884" s="226" t="s">
        <v>149</v>
      </c>
      <c r="E884" s="235" t="s">
        <v>19</v>
      </c>
      <c r="F884" s="236" t="s">
        <v>505</v>
      </c>
      <c r="G884" s="234"/>
      <c r="H884" s="235" t="s">
        <v>19</v>
      </c>
      <c r="I884" s="237"/>
      <c r="J884" s="234"/>
      <c r="K884" s="234"/>
      <c r="L884" s="238"/>
      <c r="M884" s="239"/>
      <c r="N884" s="240"/>
      <c r="O884" s="240"/>
      <c r="P884" s="240"/>
      <c r="Q884" s="240"/>
      <c r="R884" s="240"/>
      <c r="S884" s="240"/>
      <c r="T884" s="241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2" t="s">
        <v>149</v>
      </c>
      <c r="AU884" s="242" t="s">
        <v>82</v>
      </c>
      <c r="AV884" s="13" t="s">
        <v>80</v>
      </c>
      <c r="AW884" s="13" t="s">
        <v>33</v>
      </c>
      <c r="AX884" s="13" t="s">
        <v>72</v>
      </c>
      <c r="AY884" s="242" t="s">
        <v>136</v>
      </c>
    </row>
    <row r="885" s="14" customFormat="1">
      <c r="A885" s="14"/>
      <c r="B885" s="243"/>
      <c r="C885" s="244"/>
      <c r="D885" s="226" t="s">
        <v>149</v>
      </c>
      <c r="E885" s="245" t="s">
        <v>19</v>
      </c>
      <c r="F885" s="246" t="s">
        <v>1137</v>
      </c>
      <c r="G885" s="244"/>
      <c r="H885" s="247">
        <v>54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3" t="s">
        <v>149</v>
      </c>
      <c r="AU885" s="253" t="s">
        <v>82</v>
      </c>
      <c r="AV885" s="14" t="s">
        <v>82</v>
      </c>
      <c r="AW885" s="14" t="s">
        <v>33</v>
      </c>
      <c r="AX885" s="14" t="s">
        <v>72</v>
      </c>
      <c r="AY885" s="253" t="s">
        <v>136</v>
      </c>
    </row>
    <row r="886" s="15" customFormat="1">
      <c r="A886" s="15"/>
      <c r="B886" s="254"/>
      <c r="C886" s="255"/>
      <c r="D886" s="226" t="s">
        <v>149</v>
      </c>
      <c r="E886" s="256" t="s">
        <v>19</v>
      </c>
      <c r="F886" s="257" t="s">
        <v>151</v>
      </c>
      <c r="G886" s="255"/>
      <c r="H886" s="258">
        <v>54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64" t="s">
        <v>149</v>
      </c>
      <c r="AU886" s="264" t="s">
        <v>82</v>
      </c>
      <c r="AV886" s="15" t="s">
        <v>152</v>
      </c>
      <c r="AW886" s="15" t="s">
        <v>33</v>
      </c>
      <c r="AX886" s="15" t="s">
        <v>80</v>
      </c>
      <c r="AY886" s="264" t="s">
        <v>136</v>
      </c>
    </row>
    <row r="887" s="2" customFormat="1" ht="21.75" customHeight="1">
      <c r="A887" s="39"/>
      <c r="B887" s="40"/>
      <c r="C887" s="213" t="s">
        <v>1138</v>
      </c>
      <c r="D887" s="213" t="s">
        <v>139</v>
      </c>
      <c r="E887" s="214" t="s">
        <v>1139</v>
      </c>
      <c r="F887" s="215" t="s">
        <v>1140</v>
      </c>
      <c r="G887" s="216" t="s">
        <v>243</v>
      </c>
      <c r="H887" s="217">
        <v>27</v>
      </c>
      <c r="I887" s="218"/>
      <c r="J887" s="219">
        <f>ROUND(I887*H887,2)</f>
        <v>0</v>
      </c>
      <c r="K887" s="215" t="s">
        <v>143</v>
      </c>
      <c r="L887" s="45"/>
      <c r="M887" s="220" t="s">
        <v>19</v>
      </c>
      <c r="N887" s="221" t="s">
        <v>43</v>
      </c>
      <c r="O887" s="85"/>
      <c r="P887" s="222">
        <f>O887*H887</f>
        <v>0</v>
      </c>
      <c r="Q887" s="222">
        <v>0.0044999999999999997</v>
      </c>
      <c r="R887" s="222">
        <f>Q887*H887</f>
        <v>0.1215</v>
      </c>
      <c r="S887" s="222">
        <v>0</v>
      </c>
      <c r="T887" s="223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24" t="s">
        <v>334</v>
      </c>
      <c r="AT887" s="224" t="s">
        <v>139</v>
      </c>
      <c r="AU887" s="224" t="s">
        <v>82</v>
      </c>
      <c r="AY887" s="18" t="s">
        <v>136</v>
      </c>
      <c r="BE887" s="225">
        <f>IF(N887="základní",J887,0)</f>
        <v>0</v>
      </c>
      <c r="BF887" s="225">
        <f>IF(N887="snížená",J887,0)</f>
        <v>0</v>
      </c>
      <c r="BG887" s="225">
        <f>IF(N887="zákl. přenesená",J887,0)</f>
        <v>0</v>
      </c>
      <c r="BH887" s="225">
        <f>IF(N887="sníž. přenesená",J887,0)</f>
        <v>0</v>
      </c>
      <c r="BI887" s="225">
        <f>IF(N887="nulová",J887,0)</f>
        <v>0</v>
      </c>
      <c r="BJ887" s="18" t="s">
        <v>80</v>
      </c>
      <c r="BK887" s="225">
        <f>ROUND(I887*H887,2)</f>
        <v>0</v>
      </c>
      <c r="BL887" s="18" t="s">
        <v>334</v>
      </c>
      <c r="BM887" s="224" t="s">
        <v>1141</v>
      </c>
    </row>
    <row r="888" s="2" customFormat="1">
      <c r="A888" s="39"/>
      <c r="B888" s="40"/>
      <c r="C888" s="41"/>
      <c r="D888" s="226" t="s">
        <v>146</v>
      </c>
      <c r="E888" s="41"/>
      <c r="F888" s="227" t="s">
        <v>1142</v>
      </c>
      <c r="G888" s="41"/>
      <c r="H888" s="41"/>
      <c r="I888" s="228"/>
      <c r="J888" s="41"/>
      <c r="K888" s="41"/>
      <c r="L888" s="45"/>
      <c r="M888" s="229"/>
      <c r="N888" s="230"/>
      <c r="O888" s="85"/>
      <c r="P888" s="85"/>
      <c r="Q888" s="85"/>
      <c r="R888" s="85"/>
      <c r="S888" s="85"/>
      <c r="T888" s="86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146</v>
      </c>
      <c r="AU888" s="18" t="s">
        <v>82</v>
      </c>
    </row>
    <row r="889" s="2" customFormat="1">
      <c r="A889" s="39"/>
      <c r="B889" s="40"/>
      <c r="C889" s="41"/>
      <c r="D889" s="231" t="s">
        <v>147</v>
      </c>
      <c r="E889" s="41"/>
      <c r="F889" s="232" t="s">
        <v>1143</v>
      </c>
      <c r="G889" s="41"/>
      <c r="H889" s="41"/>
      <c r="I889" s="228"/>
      <c r="J889" s="41"/>
      <c r="K889" s="41"/>
      <c r="L889" s="45"/>
      <c r="M889" s="229"/>
      <c r="N889" s="230"/>
      <c r="O889" s="85"/>
      <c r="P889" s="85"/>
      <c r="Q889" s="85"/>
      <c r="R889" s="85"/>
      <c r="S889" s="85"/>
      <c r="T889" s="86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147</v>
      </c>
      <c r="AU889" s="18" t="s">
        <v>82</v>
      </c>
    </row>
    <row r="890" s="13" customFormat="1">
      <c r="A890" s="13"/>
      <c r="B890" s="233"/>
      <c r="C890" s="234"/>
      <c r="D890" s="226" t="s">
        <v>149</v>
      </c>
      <c r="E890" s="235" t="s">
        <v>19</v>
      </c>
      <c r="F890" s="236" t="s">
        <v>1136</v>
      </c>
      <c r="G890" s="234"/>
      <c r="H890" s="235" t="s">
        <v>19</v>
      </c>
      <c r="I890" s="237"/>
      <c r="J890" s="234"/>
      <c r="K890" s="234"/>
      <c r="L890" s="238"/>
      <c r="M890" s="239"/>
      <c r="N890" s="240"/>
      <c r="O890" s="240"/>
      <c r="P890" s="240"/>
      <c r="Q890" s="240"/>
      <c r="R890" s="240"/>
      <c r="S890" s="240"/>
      <c r="T890" s="24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2" t="s">
        <v>149</v>
      </c>
      <c r="AU890" s="242" t="s">
        <v>82</v>
      </c>
      <c r="AV890" s="13" t="s">
        <v>80</v>
      </c>
      <c r="AW890" s="13" t="s">
        <v>33</v>
      </c>
      <c r="AX890" s="13" t="s">
        <v>72</v>
      </c>
      <c r="AY890" s="242" t="s">
        <v>136</v>
      </c>
    </row>
    <row r="891" s="13" customFormat="1">
      <c r="A891" s="13"/>
      <c r="B891" s="233"/>
      <c r="C891" s="234"/>
      <c r="D891" s="226" t="s">
        <v>149</v>
      </c>
      <c r="E891" s="235" t="s">
        <v>19</v>
      </c>
      <c r="F891" s="236" t="s">
        <v>505</v>
      </c>
      <c r="G891" s="234"/>
      <c r="H891" s="235" t="s">
        <v>19</v>
      </c>
      <c r="I891" s="237"/>
      <c r="J891" s="234"/>
      <c r="K891" s="234"/>
      <c r="L891" s="238"/>
      <c r="M891" s="239"/>
      <c r="N891" s="240"/>
      <c r="O891" s="240"/>
      <c r="P891" s="240"/>
      <c r="Q891" s="240"/>
      <c r="R891" s="240"/>
      <c r="S891" s="240"/>
      <c r="T891" s="241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2" t="s">
        <v>149</v>
      </c>
      <c r="AU891" s="242" t="s">
        <v>82</v>
      </c>
      <c r="AV891" s="13" t="s">
        <v>80</v>
      </c>
      <c r="AW891" s="13" t="s">
        <v>33</v>
      </c>
      <c r="AX891" s="13" t="s">
        <v>72</v>
      </c>
      <c r="AY891" s="242" t="s">
        <v>136</v>
      </c>
    </row>
    <row r="892" s="14" customFormat="1">
      <c r="A892" s="14"/>
      <c r="B892" s="243"/>
      <c r="C892" s="244"/>
      <c r="D892" s="226" t="s">
        <v>149</v>
      </c>
      <c r="E892" s="245" t="s">
        <v>19</v>
      </c>
      <c r="F892" s="246" t="s">
        <v>421</v>
      </c>
      <c r="G892" s="244"/>
      <c r="H892" s="247">
        <v>27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3" t="s">
        <v>149</v>
      </c>
      <c r="AU892" s="253" t="s">
        <v>82</v>
      </c>
      <c r="AV892" s="14" t="s">
        <v>82</v>
      </c>
      <c r="AW892" s="14" t="s">
        <v>33</v>
      </c>
      <c r="AX892" s="14" t="s">
        <v>72</v>
      </c>
      <c r="AY892" s="253" t="s">
        <v>136</v>
      </c>
    </row>
    <row r="893" s="15" customFormat="1">
      <c r="A893" s="15"/>
      <c r="B893" s="254"/>
      <c r="C893" s="255"/>
      <c r="D893" s="226" t="s">
        <v>149</v>
      </c>
      <c r="E893" s="256" t="s">
        <v>19</v>
      </c>
      <c r="F893" s="257" t="s">
        <v>151</v>
      </c>
      <c r="G893" s="255"/>
      <c r="H893" s="258">
        <v>27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64" t="s">
        <v>149</v>
      </c>
      <c r="AU893" s="264" t="s">
        <v>82</v>
      </c>
      <c r="AV893" s="15" t="s">
        <v>152</v>
      </c>
      <c r="AW893" s="15" t="s">
        <v>33</v>
      </c>
      <c r="AX893" s="15" t="s">
        <v>80</v>
      </c>
      <c r="AY893" s="264" t="s">
        <v>136</v>
      </c>
    </row>
    <row r="894" s="2" customFormat="1" ht="16.5" customHeight="1">
      <c r="A894" s="39"/>
      <c r="B894" s="40"/>
      <c r="C894" s="213" t="s">
        <v>1144</v>
      </c>
      <c r="D894" s="213" t="s">
        <v>139</v>
      </c>
      <c r="E894" s="214" t="s">
        <v>1145</v>
      </c>
      <c r="F894" s="215" t="s">
        <v>1146</v>
      </c>
      <c r="G894" s="216" t="s">
        <v>243</v>
      </c>
      <c r="H894" s="217">
        <v>27</v>
      </c>
      <c r="I894" s="218"/>
      <c r="J894" s="219">
        <f>ROUND(I894*H894,2)</f>
        <v>0</v>
      </c>
      <c r="K894" s="215" t="s">
        <v>143</v>
      </c>
      <c r="L894" s="45"/>
      <c r="M894" s="220" t="s">
        <v>19</v>
      </c>
      <c r="N894" s="221" t="s">
        <v>43</v>
      </c>
      <c r="O894" s="85"/>
      <c r="P894" s="222">
        <f>O894*H894</f>
        <v>0</v>
      </c>
      <c r="Q894" s="222">
        <v>0.00040000000000000002</v>
      </c>
      <c r="R894" s="222">
        <f>Q894*H894</f>
        <v>0.010800000000000001</v>
      </c>
      <c r="S894" s="222">
        <v>0</v>
      </c>
      <c r="T894" s="223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24" t="s">
        <v>334</v>
      </c>
      <c r="AT894" s="224" t="s">
        <v>139</v>
      </c>
      <c r="AU894" s="224" t="s">
        <v>82</v>
      </c>
      <c r="AY894" s="18" t="s">
        <v>136</v>
      </c>
      <c r="BE894" s="225">
        <f>IF(N894="základní",J894,0)</f>
        <v>0</v>
      </c>
      <c r="BF894" s="225">
        <f>IF(N894="snížená",J894,0)</f>
        <v>0</v>
      </c>
      <c r="BG894" s="225">
        <f>IF(N894="zákl. přenesená",J894,0)</f>
        <v>0</v>
      </c>
      <c r="BH894" s="225">
        <f>IF(N894="sníž. přenesená",J894,0)</f>
        <v>0</v>
      </c>
      <c r="BI894" s="225">
        <f>IF(N894="nulová",J894,0)</f>
        <v>0</v>
      </c>
      <c r="BJ894" s="18" t="s">
        <v>80</v>
      </c>
      <c r="BK894" s="225">
        <f>ROUND(I894*H894,2)</f>
        <v>0</v>
      </c>
      <c r="BL894" s="18" t="s">
        <v>334</v>
      </c>
      <c r="BM894" s="224" t="s">
        <v>1147</v>
      </c>
    </row>
    <row r="895" s="2" customFormat="1">
      <c r="A895" s="39"/>
      <c r="B895" s="40"/>
      <c r="C895" s="41"/>
      <c r="D895" s="226" t="s">
        <v>146</v>
      </c>
      <c r="E895" s="41"/>
      <c r="F895" s="227" t="s">
        <v>1148</v>
      </c>
      <c r="G895" s="41"/>
      <c r="H895" s="41"/>
      <c r="I895" s="228"/>
      <c r="J895" s="41"/>
      <c r="K895" s="41"/>
      <c r="L895" s="45"/>
      <c r="M895" s="229"/>
      <c r="N895" s="230"/>
      <c r="O895" s="85"/>
      <c r="P895" s="85"/>
      <c r="Q895" s="85"/>
      <c r="R895" s="85"/>
      <c r="S895" s="85"/>
      <c r="T895" s="86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146</v>
      </c>
      <c r="AU895" s="18" t="s">
        <v>82</v>
      </c>
    </row>
    <row r="896" s="2" customFormat="1">
      <c r="A896" s="39"/>
      <c r="B896" s="40"/>
      <c r="C896" s="41"/>
      <c r="D896" s="231" t="s">
        <v>147</v>
      </c>
      <c r="E896" s="41"/>
      <c r="F896" s="232" t="s">
        <v>1149</v>
      </c>
      <c r="G896" s="41"/>
      <c r="H896" s="41"/>
      <c r="I896" s="228"/>
      <c r="J896" s="41"/>
      <c r="K896" s="41"/>
      <c r="L896" s="45"/>
      <c r="M896" s="229"/>
      <c r="N896" s="230"/>
      <c r="O896" s="85"/>
      <c r="P896" s="85"/>
      <c r="Q896" s="85"/>
      <c r="R896" s="85"/>
      <c r="S896" s="85"/>
      <c r="T896" s="86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147</v>
      </c>
      <c r="AU896" s="18" t="s">
        <v>82</v>
      </c>
    </row>
    <row r="897" s="13" customFormat="1">
      <c r="A897" s="13"/>
      <c r="B897" s="233"/>
      <c r="C897" s="234"/>
      <c r="D897" s="226" t="s">
        <v>149</v>
      </c>
      <c r="E897" s="235" t="s">
        <v>19</v>
      </c>
      <c r="F897" s="236" t="s">
        <v>1136</v>
      </c>
      <c r="G897" s="234"/>
      <c r="H897" s="235" t="s">
        <v>19</v>
      </c>
      <c r="I897" s="237"/>
      <c r="J897" s="234"/>
      <c r="K897" s="234"/>
      <c r="L897" s="238"/>
      <c r="M897" s="239"/>
      <c r="N897" s="240"/>
      <c r="O897" s="240"/>
      <c r="P897" s="240"/>
      <c r="Q897" s="240"/>
      <c r="R897" s="240"/>
      <c r="S897" s="240"/>
      <c r="T897" s="24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2" t="s">
        <v>149</v>
      </c>
      <c r="AU897" s="242" t="s">
        <v>82</v>
      </c>
      <c r="AV897" s="13" t="s">
        <v>80</v>
      </c>
      <c r="AW897" s="13" t="s">
        <v>33</v>
      </c>
      <c r="AX897" s="13" t="s">
        <v>72</v>
      </c>
      <c r="AY897" s="242" t="s">
        <v>136</v>
      </c>
    </row>
    <row r="898" s="13" customFormat="1">
      <c r="A898" s="13"/>
      <c r="B898" s="233"/>
      <c r="C898" s="234"/>
      <c r="D898" s="226" t="s">
        <v>149</v>
      </c>
      <c r="E898" s="235" t="s">
        <v>19</v>
      </c>
      <c r="F898" s="236" t="s">
        <v>505</v>
      </c>
      <c r="G898" s="234"/>
      <c r="H898" s="235" t="s">
        <v>19</v>
      </c>
      <c r="I898" s="237"/>
      <c r="J898" s="234"/>
      <c r="K898" s="234"/>
      <c r="L898" s="238"/>
      <c r="M898" s="239"/>
      <c r="N898" s="240"/>
      <c r="O898" s="240"/>
      <c r="P898" s="240"/>
      <c r="Q898" s="240"/>
      <c r="R898" s="240"/>
      <c r="S898" s="240"/>
      <c r="T898" s="241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2" t="s">
        <v>149</v>
      </c>
      <c r="AU898" s="242" t="s">
        <v>82</v>
      </c>
      <c r="AV898" s="13" t="s">
        <v>80</v>
      </c>
      <c r="AW898" s="13" t="s">
        <v>33</v>
      </c>
      <c r="AX898" s="13" t="s">
        <v>72</v>
      </c>
      <c r="AY898" s="242" t="s">
        <v>136</v>
      </c>
    </row>
    <row r="899" s="14" customFormat="1">
      <c r="A899" s="14"/>
      <c r="B899" s="243"/>
      <c r="C899" s="244"/>
      <c r="D899" s="226" t="s">
        <v>149</v>
      </c>
      <c r="E899" s="245" t="s">
        <v>19</v>
      </c>
      <c r="F899" s="246" t="s">
        <v>421</v>
      </c>
      <c r="G899" s="244"/>
      <c r="H899" s="247">
        <v>27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3" t="s">
        <v>149</v>
      </c>
      <c r="AU899" s="253" t="s">
        <v>82</v>
      </c>
      <c r="AV899" s="14" t="s">
        <v>82</v>
      </c>
      <c r="AW899" s="14" t="s">
        <v>33</v>
      </c>
      <c r="AX899" s="14" t="s">
        <v>72</v>
      </c>
      <c r="AY899" s="253" t="s">
        <v>136</v>
      </c>
    </row>
    <row r="900" s="15" customFormat="1">
      <c r="A900" s="15"/>
      <c r="B900" s="254"/>
      <c r="C900" s="255"/>
      <c r="D900" s="226" t="s">
        <v>149</v>
      </c>
      <c r="E900" s="256" t="s">
        <v>19</v>
      </c>
      <c r="F900" s="257" t="s">
        <v>151</v>
      </c>
      <c r="G900" s="255"/>
      <c r="H900" s="258">
        <v>27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4" t="s">
        <v>149</v>
      </c>
      <c r="AU900" s="264" t="s">
        <v>82</v>
      </c>
      <c r="AV900" s="15" t="s">
        <v>152</v>
      </c>
      <c r="AW900" s="15" t="s">
        <v>33</v>
      </c>
      <c r="AX900" s="15" t="s">
        <v>80</v>
      </c>
      <c r="AY900" s="264" t="s">
        <v>136</v>
      </c>
    </row>
    <row r="901" s="2" customFormat="1" ht="24.15" customHeight="1">
      <c r="A901" s="39"/>
      <c r="B901" s="40"/>
      <c r="C901" s="269" t="s">
        <v>1150</v>
      </c>
      <c r="D901" s="269" t="s">
        <v>485</v>
      </c>
      <c r="E901" s="270" t="s">
        <v>1151</v>
      </c>
      <c r="F901" s="271" t="s">
        <v>1152</v>
      </c>
      <c r="G901" s="272" t="s">
        <v>243</v>
      </c>
      <c r="H901" s="273">
        <v>29.699999999999999</v>
      </c>
      <c r="I901" s="274"/>
      <c r="J901" s="275">
        <f>ROUND(I901*H901,2)</f>
        <v>0</v>
      </c>
      <c r="K901" s="271" t="s">
        <v>143</v>
      </c>
      <c r="L901" s="276"/>
      <c r="M901" s="277" t="s">
        <v>19</v>
      </c>
      <c r="N901" s="278" t="s">
        <v>43</v>
      </c>
      <c r="O901" s="85"/>
      <c r="P901" s="222">
        <f>O901*H901</f>
        <v>0</v>
      </c>
      <c r="Q901" s="222">
        <v>0.0032000000000000002</v>
      </c>
      <c r="R901" s="222">
        <f>Q901*H901</f>
        <v>0.095039999999999999</v>
      </c>
      <c r="S901" s="222">
        <v>0</v>
      </c>
      <c r="T901" s="223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24" t="s">
        <v>459</v>
      </c>
      <c r="AT901" s="224" t="s">
        <v>485</v>
      </c>
      <c r="AU901" s="224" t="s">
        <v>82</v>
      </c>
      <c r="AY901" s="18" t="s">
        <v>136</v>
      </c>
      <c r="BE901" s="225">
        <f>IF(N901="základní",J901,0)</f>
        <v>0</v>
      </c>
      <c r="BF901" s="225">
        <f>IF(N901="snížená",J901,0)</f>
        <v>0</v>
      </c>
      <c r="BG901" s="225">
        <f>IF(N901="zákl. přenesená",J901,0)</f>
        <v>0</v>
      </c>
      <c r="BH901" s="225">
        <f>IF(N901="sníž. přenesená",J901,0)</f>
        <v>0</v>
      </c>
      <c r="BI901" s="225">
        <f>IF(N901="nulová",J901,0)</f>
        <v>0</v>
      </c>
      <c r="BJ901" s="18" t="s">
        <v>80</v>
      </c>
      <c r="BK901" s="225">
        <f>ROUND(I901*H901,2)</f>
        <v>0</v>
      </c>
      <c r="BL901" s="18" t="s">
        <v>334</v>
      </c>
      <c r="BM901" s="224" t="s">
        <v>1153</v>
      </c>
    </row>
    <row r="902" s="2" customFormat="1">
      <c r="A902" s="39"/>
      <c r="B902" s="40"/>
      <c r="C902" s="41"/>
      <c r="D902" s="226" t="s">
        <v>146</v>
      </c>
      <c r="E902" s="41"/>
      <c r="F902" s="227" t="s">
        <v>1152</v>
      </c>
      <c r="G902" s="41"/>
      <c r="H902" s="41"/>
      <c r="I902" s="228"/>
      <c r="J902" s="41"/>
      <c r="K902" s="41"/>
      <c r="L902" s="45"/>
      <c r="M902" s="229"/>
      <c r="N902" s="230"/>
      <c r="O902" s="85"/>
      <c r="P902" s="85"/>
      <c r="Q902" s="85"/>
      <c r="R902" s="85"/>
      <c r="S902" s="85"/>
      <c r="T902" s="86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146</v>
      </c>
      <c r="AU902" s="18" t="s">
        <v>82</v>
      </c>
    </row>
    <row r="903" s="14" customFormat="1">
      <c r="A903" s="14"/>
      <c r="B903" s="243"/>
      <c r="C903" s="244"/>
      <c r="D903" s="226" t="s">
        <v>149</v>
      </c>
      <c r="E903" s="245" t="s">
        <v>19</v>
      </c>
      <c r="F903" s="246" t="s">
        <v>841</v>
      </c>
      <c r="G903" s="244"/>
      <c r="H903" s="247">
        <v>29.699999999999999</v>
      </c>
      <c r="I903" s="248"/>
      <c r="J903" s="244"/>
      <c r="K903" s="244"/>
      <c r="L903" s="249"/>
      <c r="M903" s="250"/>
      <c r="N903" s="251"/>
      <c r="O903" s="251"/>
      <c r="P903" s="251"/>
      <c r="Q903" s="251"/>
      <c r="R903" s="251"/>
      <c r="S903" s="251"/>
      <c r="T903" s="252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3" t="s">
        <v>149</v>
      </c>
      <c r="AU903" s="253" t="s">
        <v>82</v>
      </c>
      <c r="AV903" s="14" t="s">
        <v>82</v>
      </c>
      <c r="AW903" s="14" t="s">
        <v>33</v>
      </c>
      <c r="AX903" s="14" t="s">
        <v>72</v>
      </c>
      <c r="AY903" s="253" t="s">
        <v>136</v>
      </c>
    </row>
    <row r="904" s="15" customFormat="1">
      <c r="A904" s="15"/>
      <c r="B904" s="254"/>
      <c r="C904" s="255"/>
      <c r="D904" s="226" t="s">
        <v>149</v>
      </c>
      <c r="E904" s="256" t="s">
        <v>19</v>
      </c>
      <c r="F904" s="257" t="s">
        <v>151</v>
      </c>
      <c r="G904" s="255"/>
      <c r="H904" s="258">
        <v>29.699999999999999</v>
      </c>
      <c r="I904" s="259"/>
      <c r="J904" s="255"/>
      <c r="K904" s="255"/>
      <c r="L904" s="260"/>
      <c r="M904" s="261"/>
      <c r="N904" s="262"/>
      <c r="O904" s="262"/>
      <c r="P904" s="262"/>
      <c r="Q904" s="262"/>
      <c r="R904" s="262"/>
      <c r="S904" s="262"/>
      <c r="T904" s="263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4" t="s">
        <v>149</v>
      </c>
      <c r="AU904" s="264" t="s">
        <v>82</v>
      </c>
      <c r="AV904" s="15" t="s">
        <v>152</v>
      </c>
      <c r="AW904" s="15" t="s">
        <v>33</v>
      </c>
      <c r="AX904" s="15" t="s">
        <v>80</v>
      </c>
      <c r="AY904" s="264" t="s">
        <v>136</v>
      </c>
    </row>
    <row r="905" s="2" customFormat="1" ht="16.5" customHeight="1">
      <c r="A905" s="39"/>
      <c r="B905" s="40"/>
      <c r="C905" s="213" t="s">
        <v>1154</v>
      </c>
      <c r="D905" s="213" t="s">
        <v>139</v>
      </c>
      <c r="E905" s="214" t="s">
        <v>1155</v>
      </c>
      <c r="F905" s="215" t="s">
        <v>1156</v>
      </c>
      <c r="G905" s="216" t="s">
        <v>235</v>
      </c>
      <c r="H905" s="217">
        <v>22.550000000000001</v>
      </c>
      <c r="I905" s="218"/>
      <c r="J905" s="219">
        <f>ROUND(I905*H905,2)</f>
        <v>0</v>
      </c>
      <c r="K905" s="215" t="s">
        <v>143</v>
      </c>
      <c r="L905" s="45"/>
      <c r="M905" s="220" t="s">
        <v>19</v>
      </c>
      <c r="N905" s="221" t="s">
        <v>43</v>
      </c>
      <c r="O905" s="85"/>
      <c r="P905" s="222">
        <f>O905*H905</f>
        <v>0</v>
      </c>
      <c r="Q905" s="222">
        <v>3.0000000000000001E-05</v>
      </c>
      <c r="R905" s="222">
        <f>Q905*H905</f>
        <v>0.00067650000000000002</v>
      </c>
      <c r="S905" s="222">
        <v>0</v>
      </c>
      <c r="T905" s="223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24" t="s">
        <v>334</v>
      </c>
      <c r="AT905" s="224" t="s">
        <v>139</v>
      </c>
      <c r="AU905" s="224" t="s">
        <v>82</v>
      </c>
      <c r="AY905" s="18" t="s">
        <v>136</v>
      </c>
      <c r="BE905" s="225">
        <f>IF(N905="základní",J905,0)</f>
        <v>0</v>
      </c>
      <c r="BF905" s="225">
        <f>IF(N905="snížená",J905,0)</f>
        <v>0</v>
      </c>
      <c r="BG905" s="225">
        <f>IF(N905="zákl. přenesená",J905,0)</f>
        <v>0</v>
      </c>
      <c r="BH905" s="225">
        <f>IF(N905="sníž. přenesená",J905,0)</f>
        <v>0</v>
      </c>
      <c r="BI905" s="225">
        <f>IF(N905="nulová",J905,0)</f>
        <v>0</v>
      </c>
      <c r="BJ905" s="18" t="s">
        <v>80</v>
      </c>
      <c r="BK905" s="225">
        <f>ROUND(I905*H905,2)</f>
        <v>0</v>
      </c>
      <c r="BL905" s="18" t="s">
        <v>334</v>
      </c>
      <c r="BM905" s="224" t="s">
        <v>1157</v>
      </c>
    </row>
    <row r="906" s="2" customFormat="1">
      <c r="A906" s="39"/>
      <c r="B906" s="40"/>
      <c r="C906" s="41"/>
      <c r="D906" s="226" t="s">
        <v>146</v>
      </c>
      <c r="E906" s="41"/>
      <c r="F906" s="227" t="s">
        <v>1158</v>
      </c>
      <c r="G906" s="41"/>
      <c r="H906" s="41"/>
      <c r="I906" s="228"/>
      <c r="J906" s="41"/>
      <c r="K906" s="41"/>
      <c r="L906" s="45"/>
      <c r="M906" s="229"/>
      <c r="N906" s="230"/>
      <c r="O906" s="85"/>
      <c r="P906" s="85"/>
      <c r="Q906" s="85"/>
      <c r="R906" s="85"/>
      <c r="S906" s="85"/>
      <c r="T906" s="86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T906" s="18" t="s">
        <v>146</v>
      </c>
      <c r="AU906" s="18" t="s">
        <v>82</v>
      </c>
    </row>
    <row r="907" s="2" customFormat="1">
      <c r="A907" s="39"/>
      <c r="B907" s="40"/>
      <c r="C907" s="41"/>
      <c r="D907" s="231" t="s">
        <v>147</v>
      </c>
      <c r="E907" s="41"/>
      <c r="F907" s="232" t="s">
        <v>1159</v>
      </c>
      <c r="G907" s="41"/>
      <c r="H907" s="41"/>
      <c r="I907" s="228"/>
      <c r="J907" s="41"/>
      <c r="K907" s="41"/>
      <c r="L907" s="45"/>
      <c r="M907" s="229"/>
      <c r="N907" s="230"/>
      <c r="O907" s="85"/>
      <c r="P907" s="85"/>
      <c r="Q907" s="85"/>
      <c r="R907" s="85"/>
      <c r="S907" s="85"/>
      <c r="T907" s="86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147</v>
      </c>
      <c r="AU907" s="18" t="s">
        <v>82</v>
      </c>
    </row>
    <row r="908" s="13" customFormat="1">
      <c r="A908" s="13"/>
      <c r="B908" s="233"/>
      <c r="C908" s="234"/>
      <c r="D908" s="226" t="s">
        <v>149</v>
      </c>
      <c r="E908" s="235" t="s">
        <v>19</v>
      </c>
      <c r="F908" s="236" t="s">
        <v>835</v>
      </c>
      <c r="G908" s="234"/>
      <c r="H908" s="235" t="s">
        <v>19</v>
      </c>
      <c r="I908" s="237"/>
      <c r="J908" s="234"/>
      <c r="K908" s="234"/>
      <c r="L908" s="238"/>
      <c r="M908" s="239"/>
      <c r="N908" s="240"/>
      <c r="O908" s="240"/>
      <c r="P908" s="240"/>
      <c r="Q908" s="240"/>
      <c r="R908" s="240"/>
      <c r="S908" s="240"/>
      <c r="T908" s="241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2" t="s">
        <v>149</v>
      </c>
      <c r="AU908" s="242" t="s">
        <v>82</v>
      </c>
      <c r="AV908" s="13" t="s">
        <v>80</v>
      </c>
      <c r="AW908" s="13" t="s">
        <v>33</v>
      </c>
      <c r="AX908" s="13" t="s">
        <v>72</v>
      </c>
      <c r="AY908" s="242" t="s">
        <v>136</v>
      </c>
    </row>
    <row r="909" s="13" customFormat="1">
      <c r="A909" s="13"/>
      <c r="B909" s="233"/>
      <c r="C909" s="234"/>
      <c r="D909" s="226" t="s">
        <v>149</v>
      </c>
      <c r="E909" s="235" t="s">
        <v>19</v>
      </c>
      <c r="F909" s="236" t="s">
        <v>505</v>
      </c>
      <c r="G909" s="234"/>
      <c r="H909" s="235" t="s">
        <v>19</v>
      </c>
      <c r="I909" s="237"/>
      <c r="J909" s="234"/>
      <c r="K909" s="234"/>
      <c r="L909" s="238"/>
      <c r="M909" s="239"/>
      <c r="N909" s="240"/>
      <c r="O909" s="240"/>
      <c r="P909" s="240"/>
      <c r="Q909" s="240"/>
      <c r="R909" s="240"/>
      <c r="S909" s="240"/>
      <c r="T909" s="241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2" t="s">
        <v>149</v>
      </c>
      <c r="AU909" s="242" t="s">
        <v>82</v>
      </c>
      <c r="AV909" s="13" t="s">
        <v>80</v>
      </c>
      <c r="AW909" s="13" t="s">
        <v>33</v>
      </c>
      <c r="AX909" s="13" t="s">
        <v>72</v>
      </c>
      <c r="AY909" s="242" t="s">
        <v>136</v>
      </c>
    </row>
    <row r="910" s="14" customFormat="1">
      <c r="A910" s="14"/>
      <c r="B910" s="243"/>
      <c r="C910" s="244"/>
      <c r="D910" s="226" t="s">
        <v>149</v>
      </c>
      <c r="E910" s="245" t="s">
        <v>19</v>
      </c>
      <c r="F910" s="246" t="s">
        <v>1160</v>
      </c>
      <c r="G910" s="244"/>
      <c r="H910" s="247">
        <v>22.550000000000001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3" t="s">
        <v>149</v>
      </c>
      <c r="AU910" s="253" t="s">
        <v>82</v>
      </c>
      <c r="AV910" s="14" t="s">
        <v>82</v>
      </c>
      <c r="AW910" s="14" t="s">
        <v>33</v>
      </c>
      <c r="AX910" s="14" t="s">
        <v>72</v>
      </c>
      <c r="AY910" s="253" t="s">
        <v>136</v>
      </c>
    </row>
    <row r="911" s="15" customFormat="1">
      <c r="A911" s="15"/>
      <c r="B911" s="254"/>
      <c r="C911" s="255"/>
      <c r="D911" s="226" t="s">
        <v>149</v>
      </c>
      <c r="E911" s="256" t="s">
        <v>19</v>
      </c>
      <c r="F911" s="257" t="s">
        <v>151</v>
      </c>
      <c r="G911" s="255"/>
      <c r="H911" s="258">
        <v>22.550000000000001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4" t="s">
        <v>149</v>
      </c>
      <c r="AU911" s="264" t="s">
        <v>82</v>
      </c>
      <c r="AV911" s="15" t="s">
        <v>152</v>
      </c>
      <c r="AW911" s="15" t="s">
        <v>33</v>
      </c>
      <c r="AX911" s="15" t="s">
        <v>80</v>
      </c>
      <c r="AY911" s="264" t="s">
        <v>136</v>
      </c>
    </row>
    <row r="912" s="2" customFormat="1" ht="16.5" customHeight="1">
      <c r="A912" s="39"/>
      <c r="B912" s="40"/>
      <c r="C912" s="213" t="s">
        <v>1161</v>
      </c>
      <c r="D912" s="213" t="s">
        <v>139</v>
      </c>
      <c r="E912" s="214" t="s">
        <v>1162</v>
      </c>
      <c r="F912" s="215" t="s">
        <v>1163</v>
      </c>
      <c r="G912" s="216" t="s">
        <v>235</v>
      </c>
      <c r="H912" s="217">
        <v>45.100000000000001</v>
      </c>
      <c r="I912" s="218"/>
      <c r="J912" s="219">
        <f>ROUND(I912*H912,2)</f>
        <v>0</v>
      </c>
      <c r="K912" s="215" t="s">
        <v>143</v>
      </c>
      <c r="L912" s="45"/>
      <c r="M912" s="220" t="s">
        <v>19</v>
      </c>
      <c r="N912" s="221" t="s">
        <v>43</v>
      </c>
      <c r="O912" s="85"/>
      <c r="P912" s="222">
        <f>O912*H912</f>
        <v>0</v>
      </c>
      <c r="Q912" s="222">
        <v>1.0000000000000001E-05</v>
      </c>
      <c r="R912" s="222">
        <f>Q912*H912</f>
        <v>0.00045100000000000007</v>
      </c>
      <c r="S912" s="222">
        <v>0</v>
      </c>
      <c r="T912" s="223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24" t="s">
        <v>334</v>
      </c>
      <c r="AT912" s="224" t="s">
        <v>139</v>
      </c>
      <c r="AU912" s="224" t="s">
        <v>82</v>
      </c>
      <c r="AY912" s="18" t="s">
        <v>136</v>
      </c>
      <c r="BE912" s="225">
        <f>IF(N912="základní",J912,0)</f>
        <v>0</v>
      </c>
      <c r="BF912" s="225">
        <f>IF(N912="snížená",J912,0)</f>
        <v>0</v>
      </c>
      <c r="BG912" s="225">
        <f>IF(N912="zákl. přenesená",J912,0)</f>
        <v>0</v>
      </c>
      <c r="BH912" s="225">
        <f>IF(N912="sníž. přenesená",J912,0)</f>
        <v>0</v>
      </c>
      <c r="BI912" s="225">
        <f>IF(N912="nulová",J912,0)</f>
        <v>0</v>
      </c>
      <c r="BJ912" s="18" t="s">
        <v>80</v>
      </c>
      <c r="BK912" s="225">
        <f>ROUND(I912*H912,2)</f>
        <v>0</v>
      </c>
      <c r="BL912" s="18" t="s">
        <v>334</v>
      </c>
      <c r="BM912" s="224" t="s">
        <v>1164</v>
      </c>
    </row>
    <row r="913" s="2" customFormat="1">
      <c r="A913" s="39"/>
      <c r="B913" s="40"/>
      <c r="C913" s="41"/>
      <c r="D913" s="226" t="s">
        <v>146</v>
      </c>
      <c r="E913" s="41"/>
      <c r="F913" s="227" t="s">
        <v>1165</v>
      </c>
      <c r="G913" s="41"/>
      <c r="H913" s="41"/>
      <c r="I913" s="228"/>
      <c r="J913" s="41"/>
      <c r="K913" s="41"/>
      <c r="L913" s="45"/>
      <c r="M913" s="229"/>
      <c r="N913" s="230"/>
      <c r="O913" s="85"/>
      <c r="P913" s="85"/>
      <c r="Q913" s="85"/>
      <c r="R913" s="85"/>
      <c r="S913" s="85"/>
      <c r="T913" s="86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146</v>
      </c>
      <c r="AU913" s="18" t="s">
        <v>82</v>
      </c>
    </row>
    <row r="914" s="2" customFormat="1">
      <c r="A914" s="39"/>
      <c r="B914" s="40"/>
      <c r="C914" s="41"/>
      <c r="D914" s="231" t="s">
        <v>147</v>
      </c>
      <c r="E914" s="41"/>
      <c r="F914" s="232" t="s">
        <v>1166</v>
      </c>
      <c r="G914" s="41"/>
      <c r="H914" s="41"/>
      <c r="I914" s="228"/>
      <c r="J914" s="41"/>
      <c r="K914" s="41"/>
      <c r="L914" s="45"/>
      <c r="M914" s="229"/>
      <c r="N914" s="230"/>
      <c r="O914" s="85"/>
      <c r="P914" s="85"/>
      <c r="Q914" s="85"/>
      <c r="R914" s="85"/>
      <c r="S914" s="85"/>
      <c r="T914" s="86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147</v>
      </c>
      <c r="AU914" s="18" t="s">
        <v>82</v>
      </c>
    </row>
    <row r="915" s="13" customFormat="1">
      <c r="A915" s="13"/>
      <c r="B915" s="233"/>
      <c r="C915" s="234"/>
      <c r="D915" s="226" t="s">
        <v>149</v>
      </c>
      <c r="E915" s="235" t="s">
        <v>19</v>
      </c>
      <c r="F915" s="236" t="s">
        <v>835</v>
      </c>
      <c r="G915" s="234"/>
      <c r="H915" s="235" t="s">
        <v>19</v>
      </c>
      <c r="I915" s="237"/>
      <c r="J915" s="234"/>
      <c r="K915" s="234"/>
      <c r="L915" s="238"/>
      <c r="M915" s="239"/>
      <c r="N915" s="240"/>
      <c r="O915" s="240"/>
      <c r="P915" s="240"/>
      <c r="Q915" s="240"/>
      <c r="R915" s="240"/>
      <c r="S915" s="240"/>
      <c r="T915" s="241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2" t="s">
        <v>149</v>
      </c>
      <c r="AU915" s="242" t="s">
        <v>82</v>
      </c>
      <c r="AV915" s="13" t="s">
        <v>80</v>
      </c>
      <c r="AW915" s="13" t="s">
        <v>33</v>
      </c>
      <c r="AX915" s="13" t="s">
        <v>72</v>
      </c>
      <c r="AY915" s="242" t="s">
        <v>136</v>
      </c>
    </row>
    <row r="916" s="13" customFormat="1">
      <c r="A916" s="13"/>
      <c r="B916" s="233"/>
      <c r="C916" s="234"/>
      <c r="D916" s="226" t="s">
        <v>149</v>
      </c>
      <c r="E916" s="235" t="s">
        <v>19</v>
      </c>
      <c r="F916" s="236" t="s">
        <v>505</v>
      </c>
      <c r="G916" s="234"/>
      <c r="H916" s="235" t="s">
        <v>19</v>
      </c>
      <c r="I916" s="237"/>
      <c r="J916" s="234"/>
      <c r="K916" s="234"/>
      <c r="L916" s="238"/>
      <c r="M916" s="239"/>
      <c r="N916" s="240"/>
      <c r="O916" s="240"/>
      <c r="P916" s="240"/>
      <c r="Q916" s="240"/>
      <c r="R916" s="240"/>
      <c r="S916" s="240"/>
      <c r="T916" s="241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2" t="s">
        <v>149</v>
      </c>
      <c r="AU916" s="242" t="s">
        <v>82</v>
      </c>
      <c r="AV916" s="13" t="s">
        <v>80</v>
      </c>
      <c r="AW916" s="13" t="s">
        <v>33</v>
      </c>
      <c r="AX916" s="13" t="s">
        <v>72</v>
      </c>
      <c r="AY916" s="242" t="s">
        <v>136</v>
      </c>
    </row>
    <row r="917" s="14" customFormat="1">
      <c r="A917" s="14"/>
      <c r="B917" s="243"/>
      <c r="C917" s="244"/>
      <c r="D917" s="226" t="s">
        <v>149</v>
      </c>
      <c r="E917" s="245" t="s">
        <v>19</v>
      </c>
      <c r="F917" s="246" t="s">
        <v>1167</v>
      </c>
      <c r="G917" s="244"/>
      <c r="H917" s="247">
        <v>45.100000000000001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3" t="s">
        <v>149</v>
      </c>
      <c r="AU917" s="253" t="s">
        <v>82</v>
      </c>
      <c r="AV917" s="14" t="s">
        <v>82</v>
      </c>
      <c r="AW917" s="14" t="s">
        <v>33</v>
      </c>
      <c r="AX917" s="14" t="s">
        <v>72</v>
      </c>
      <c r="AY917" s="253" t="s">
        <v>136</v>
      </c>
    </row>
    <row r="918" s="15" customFormat="1">
      <c r="A918" s="15"/>
      <c r="B918" s="254"/>
      <c r="C918" s="255"/>
      <c r="D918" s="226" t="s">
        <v>149</v>
      </c>
      <c r="E918" s="256" t="s">
        <v>19</v>
      </c>
      <c r="F918" s="257" t="s">
        <v>151</v>
      </c>
      <c r="G918" s="255"/>
      <c r="H918" s="258">
        <v>45.100000000000001</v>
      </c>
      <c r="I918" s="259"/>
      <c r="J918" s="255"/>
      <c r="K918" s="255"/>
      <c r="L918" s="260"/>
      <c r="M918" s="261"/>
      <c r="N918" s="262"/>
      <c r="O918" s="262"/>
      <c r="P918" s="262"/>
      <c r="Q918" s="262"/>
      <c r="R918" s="262"/>
      <c r="S918" s="262"/>
      <c r="T918" s="263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T918" s="264" t="s">
        <v>149</v>
      </c>
      <c r="AU918" s="264" t="s">
        <v>82</v>
      </c>
      <c r="AV918" s="15" t="s">
        <v>152</v>
      </c>
      <c r="AW918" s="15" t="s">
        <v>33</v>
      </c>
      <c r="AX918" s="15" t="s">
        <v>80</v>
      </c>
      <c r="AY918" s="264" t="s">
        <v>136</v>
      </c>
    </row>
    <row r="919" s="2" customFormat="1" ht="16.5" customHeight="1">
      <c r="A919" s="39"/>
      <c r="B919" s="40"/>
      <c r="C919" s="269" t="s">
        <v>1168</v>
      </c>
      <c r="D919" s="269" t="s">
        <v>485</v>
      </c>
      <c r="E919" s="270" t="s">
        <v>1169</v>
      </c>
      <c r="F919" s="271" t="s">
        <v>1170</v>
      </c>
      <c r="G919" s="272" t="s">
        <v>235</v>
      </c>
      <c r="H919" s="273">
        <v>24.805</v>
      </c>
      <c r="I919" s="274"/>
      <c r="J919" s="275">
        <f>ROUND(I919*H919,2)</f>
        <v>0</v>
      </c>
      <c r="K919" s="271" t="s">
        <v>143</v>
      </c>
      <c r="L919" s="276"/>
      <c r="M919" s="277" t="s">
        <v>19</v>
      </c>
      <c r="N919" s="278" t="s">
        <v>43</v>
      </c>
      <c r="O919" s="85"/>
      <c r="P919" s="222">
        <f>O919*H919</f>
        <v>0</v>
      </c>
      <c r="Q919" s="222">
        <v>0.00029999999999999997</v>
      </c>
      <c r="R919" s="222">
        <f>Q919*H919</f>
        <v>0.0074414999999999993</v>
      </c>
      <c r="S919" s="222">
        <v>0</v>
      </c>
      <c r="T919" s="223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24" t="s">
        <v>459</v>
      </c>
      <c r="AT919" s="224" t="s">
        <v>485</v>
      </c>
      <c r="AU919" s="224" t="s">
        <v>82</v>
      </c>
      <c r="AY919" s="18" t="s">
        <v>136</v>
      </c>
      <c r="BE919" s="225">
        <f>IF(N919="základní",J919,0)</f>
        <v>0</v>
      </c>
      <c r="BF919" s="225">
        <f>IF(N919="snížená",J919,0)</f>
        <v>0</v>
      </c>
      <c r="BG919" s="225">
        <f>IF(N919="zákl. přenesená",J919,0)</f>
        <v>0</v>
      </c>
      <c r="BH919" s="225">
        <f>IF(N919="sníž. přenesená",J919,0)</f>
        <v>0</v>
      </c>
      <c r="BI919" s="225">
        <f>IF(N919="nulová",J919,0)</f>
        <v>0</v>
      </c>
      <c r="BJ919" s="18" t="s">
        <v>80</v>
      </c>
      <c r="BK919" s="225">
        <f>ROUND(I919*H919,2)</f>
        <v>0</v>
      </c>
      <c r="BL919" s="18" t="s">
        <v>334</v>
      </c>
      <c r="BM919" s="224" t="s">
        <v>1171</v>
      </c>
    </row>
    <row r="920" s="2" customFormat="1">
      <c r="A920" s="39"/>
      <c r="B920" s="40"/>
      <c r="C920" s="41"/>
      <c r="D920" s="226" t="s">
        <v>146</v>
      </c>
      <c r="E920" s="41"/>
      <c r="F920" s="227" t="s">
        <v>1170</v>
      </c>
      <c r="G920" s="41"/>
      <c r="H920" s="41"/>
      <c r="I920" s="228"/>
      <c r="J920" s="41"/>
      <c r="K920" s="41"/>
      <c r="L920" s="45"/>
      <c r="M920" s="229"/>
      <c r="N920" s="230"/>
      <c r="O920" s="85"/>
      <c r="P920" s="85"/>
      <c r="Q920" s="85"/>
      <c r="R920" s="85"/>
      <c r="S920" s="85"/>
      <c r="T920" s="86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146</v>
      </c>
      <c r="AU920" s="18" t="s">
        <v>82</v>
      </c>
    </row>
    <row r="921" s="14" customFormat="1">
      <c r="A921" s="14"/>
      <c r="B921" s="243"/>
      <c r="C921" s="244"/>
      <c r="D921" s="226" t="s">
        <v>149</v>
      </c>
      <c r="E921" s="245" t="s">
        <v>19</v>
      </c>
      <c r="F921" s="246" t="s">
        <v>1172</v>
      </c>
      <c r="G921" s="244"/>
      <c r="H921" s="247">
        <v>24.805</v>
      </c>
      <c r="I921" s="248"/>
      <c r="J921" s="244"/>
      <c r="K921" s="244"/>
      <c r="L921" s="249"/>
      <c r="M921" s="250"/>
      <c r="N921" s="251"/>
      <c r="O921" s="251"/>
      <c r="P921" s="251"/>
      <c r="Q921" s="251"/>
      <c r="R921" s="251"/>
      <c r="S921" s="251"/>
      <c r="T921" s="252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3" t="s">
        <v>149</v>
      </c>
      <c r="AU921" s="253" t="s">
        <v>82</v>
      </c>
      <c r="AV921" s="14" t="s">
        <v>82</v>
      </c>
      <c r="AW921" s="14" t="s">
        <v>33</v>
      </c>
      <c r="AX921" s="14" t="s">
        <v>72</v>
      </c>
      <c r="AY921" s="253" t="s">
        <v>136</v>
      </c>
    </row>
    <row r="922" s="15" customFormat="1">
      <c r="A922" s="15"/>
      <c r="B922" s="254"/>
      <c r="C922" s="255"/>
      <c r="D922" s="226" t="s">
        <v>149</v>
      </c>
      <c r="E922" s="256" t="s">
        <v>19</v>
      </c>
      <c r="F922" s="257" t="s">
        <v>151</v>
      </c>
      <c r="G922" s="255"/>
      <c r="H922" s="258">
        <v>24.805</v>
      </c>
      <c r="I922" s="259"/>
      <c r="J922" s="255"/>
      <c r="K922" s="255"/>
      <c r="L922" s="260"/>
      <c r="M922" s="261"/>
      <c r="N922" s="262"/>
      <c r="O922" s="262"/>
      <c r="P922" s="262"/>
      <c r="Q922" s="262"/>
      <c r="R922" s="262"/>
      <c r="S922" s="262"/>
      <c r="T922" s="263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64" t="s">
        <v>149</v>
      </c>
      <c r="AU922" s="264" t="s">
        <v>82</v>
      </c>
      <c r="AV922" s="15" t="s">
        <v>152</v>
      </c>
      <c r="AW922" s="15" t="s">
        <v>33</v>
      </c>
      <c r="AX922" s="15" t="s">
        <v>80</v>
      </c>
      <c r="AY922" s="264" t="s">
        <v>136</v>
      </c>
    </row>
    <row r="923" s="2" customFormat="1" ht="16.5" customHeight="1">
      <c r="A923" s="39"/>
      <c r="B923" s="40"/>
      <c r="C923" s="269" t="s">
        <v>1173</v>
      </c>
      <c r="D923" s="269" t="s">
        <v>485</v>
      </c>
      <c r="E923" s="270" t="s">
        <v>1174</v>
      </c>
      <c r="F923" s="271" t="s">
        <v>1175</v>
      </c>
      <c r="G923" s="272" t="s">
        <v>235</v>
      </c>
      <c r="H923" s="273">
        <v>24.805</v>
      </c>
      <c r="I923" s="274"/>
      <c r="J923" s="275">
        <f>ROUND(I923*H923,2)</f>
        <v>0</v>
      </c>
      <c r="K923" s="271" t="s">
        <v>143</v>
      </c>
      <c r="L923" s="276"/>
      <c r="M923" s="277" t="s">
        <v>19</v>
      </c>
      <c r="N923" s="278" t="s">
        <v>43</v>
      </c>
      <c r="O923" s="85"/>
      <c r="P923" s="222">
        <f>O923*H923</f>
        <v>0</v>
      </c>
      <c r="Q923" s="222">
        <v>0.00022000000000000001</v>
      </c>
      <c r="R923" s="222">
        <f>Q923*H923</f>
        <v>0.0054571000000000003</v>
      </c>
      <c r="S923" s="222">
        <v>0</v>
      </c>
      <c r="T923" s="223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24" t="s">
        <v>459</v>
      </c>
      <c r="AT923" s="224" t="s">
        <v>485</v>
      </c>
      <c r="AU923" s="224" t="s">
        <v>82</v>
      </c>
      <c r="AY923" s="18" t="s">
        <v>136</v>
      </c>
      <c r="BE923" s="225">
        <f>IF(N923="základní",J923,0)</f>
        <v>0</v>
      </c>
      <c r="BF923" s="225">
        <f>IF(N923="snížená",J923,0)</f>
        <v>0</v>
      </c>
      <c r="BG923" s="225">
        <f>IF(N923="zákl. přenesená",J923,0)</f>
        <v>0</v>
      </c>
      <c r="BH923" s="225">
        <f>IF(N923="sníž. přenesená",J923,0)</f>
        <v>0</v>
      </c>
      <c r="BI923" s="225">
        <f>IF(N923="nulová",J923,0)</f>
        <v>0</v>
      </c>
      <c r="BJ923" s="18" t="s">
        <v>80</v>
      </c>
      <c r="BK923" s="225">
        <f>ROUND(I923*H923,2)</f>
        <v>0</v>
      </c>
      <c r="BL923" s="18" t="s">
        <v>334</v>
      </c>
      <c r="BM923" s="224" t="s">
        <v>1176</v>
      </c>
    </row>
    <row r="924" s="2" customFormat="1">
      <c r="A924" s="39"/>
      <c r="B924" s="40"/>
      <c r="C924" s="41"/>
      <c r="D924" s="226" t="s">
        <v>146</v>
      </c>
      <c r="E924" s="41"/>
      <c r="F924" s="227" t="s">
        <v>1175</v>
      </c>
      <c r="G924" s="41"/>
      <c r="H924" s="41"/>
      <c r="I924" s="228"/>
      <c r="J924" s="41"/>
      <c r="K924" s="41"/>
      <c r="L924" s="45"/>
      <c r="M924" s="229"/>
      <c r="N924" s="230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146</v>
      </c>
      <c r="AU924" s="18" t="s">
        <v>82</v>
      </c>
    </row>
    <row r="925" s="14" customFormat="1">
      <c r="A925" s="14"/>
      <c r="B925" s="243"/>
      <c r="C925" s="244"/>
      <c r="D925" s="226" t="s">
        <v>149</v>
      </c>
      <c r="E925" s="245" t="s">
        <v>19</v>
      </c>
      <c r="F925" s="246" t="s">
        <v>1172</v>
      </c>
      <c r="G925" s="244"/>
      <c r="H925" s="247">
        <v>24.805</v>
      </c>
      <c r="I925" s="248"/>
      <c r="J925" s="244"/>
      <c r="K925" s="244"/>
      <c r="L925" s="249"/>
      <c r="M925" s="250"/>
      <c r="N925" s="251"/>
      <c r="O925" s="251"/>
      <c r="P925" s="251"/>
      <c r="Q925" s="251"/>
      <c r="R925" s="251"/>
      <c r="S925" s="251"/>
      <c r="T925" s="252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3" t="s">
        <v>149</v>
      </c>
      <c r="AU925" s="253" t="s">
        <v>82</v>
      </c>
      <c r="AV925" s="14" t="s">
        <v>82</v>
      </c>
      <c r="AW925" s="14" t="s">
        <v>33</v>
      </c>
      <c r="AX925" s="14" t="s">
        <v>72</v>
      </c>
      <c r="AY925" s="253" t="s">
        <v>136</v>
      </c>
    </row>
    <row r="926" s="15" customFormat="1">
      <c r="A926" s="15"/>
      <c r="B926" s="254"/>
      <c r="C926" s="255"/>
      <c r="D926" s="226" t="s">
        <v>149</v>
      </c>
      <c r="E926" s="256" t="s">
        <v>19</v>
      </c>
      <c r="F926" s="257" t="s">
        <v>151</v>
      </c>
      <c r="G926" s="255"/>
      <c r="H926" s="258">
        <v>24.805</v>
      </c>
      <c r="I926" s="259"/>
      <c r="J926" s="255"/>
      <c r="K926" s="255"/>
      <c r="L926" s="260"/>
      <c r="M926" s="261"/>
      <c r="N926" s="262"/>
      <c r="O926" s="262"/>
      <c r="P926" s="262"/>
      <c r="Q926" s="262"/>
      <c r="R926" s="262"/>
      <c r="S926" s="262"/>
      <c r="T926" s="263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64" t="s">
        <v>149</v>
      </c>
      <c r="AU926" s="264" t="s">
        <v>82</v>
      </c>
      <c r="AV926" s="15" t="s">
        <v>152</v>
      </c>
      <c r="AW926" s="15" t="s">
        <v>33</v>
      </c>
      <c r="AX926" s="15" t="s">
        <v>80</v>
      </c>
      <c r="AY926" s="264" t="s">
        <v>136</v>
      </c>
    </row>
    <row r="927" s="2" customFormat="1" ht="16.5" customHeight="1">
      <c r="A927" s="39"/>
      <c r="B927" s="40"/>
      <c r="C927" s="213" t="s">
        <v>1177</v>
      </c>
      <c r="D927" s="213" t="s">
        <v>139</v>
      </c>
      <c r="E927" s="214" t="s">
        <v>1178</v>
      </c>
      <c r="F927" s="215" t="s">
        <v>1179</v>
      </c>
      <c r="G927" s="216" t="s">
        <v>965</v>
      </c>
      <c r="H927" s="217">
        <v>22.550000000000001</v>
      </c>
      <c r="I927" s="218"/>
      <c r="J927" s="219">
        <f>ROUND(I927*H927,2)</f>
        <v>0</v>
      </c>
      <c r="K927" s="215" t="s">
        <v>19</v>
      </c>
      <c r="L927" s="45"/>
      <c r="M927" s="220" t="s">
        <v>19</v>
      </c>
      <c r="N927" s="221" t="s">
        <v>43</v>
      </c>
      <c r="O927" s="85"/>
      <c r="P927" s="222">
        <f>O927*H927</f>
        <v>0</v>
      </c>
      <c r="Q927" s="222">
        <v>0</v>
      </c>
      <c r="R927" s="222">
        <f>Q927*H927</f>
        <v>0</v>
      </c>
      <c r="S927" s="222">
        <v>0</v>
      </c>
      <c r="T927" s="223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24" t="s">
        <v>334</v>
      </c>
      <c r="AT927" s="224" t="s">
        <v>139</v>
      </c>
      <c r="AU927" s="224" t="s">
        <v>82</v>
      </c>
      <c r="AY927" s="18" t="s">
        <v>136</v>
      </c>
      <c r="BE927" s="225">
        <f>IF(N927="základní",J927,0)</f>
        <v>0</v>
      </c>
      <c r="BF927" s="225">
        <f>IF(N927="snížená",J927,0)</f>
        <v>0</v>
      </c>
      <c r="BG927" s="225">
        <f>IF(N927="zákl. přenesená",J927,0)</f>
        <v>0</v>
      </c>
      <c r="BH927" s="225">
        <f>IF(N927="sníž. přenesená",J927,0)</f>
        <v>0</v>
      </c>
      <c r="BI927" s="225">
        <f>IF(N927="nulová",J927,0)</f>
        <v>0</v>
      </c>
      <c r="BJ927" s="18" t="s">
        <v>80</v>
      </c>
      <c r="BK927" s="225">
        <f>ROUND(I927*H927,2)</f>
        <v>0</v>
      </c>
      <c r="BL927" s="18" t="s">
        <v>334</v>
      </c>
      <c r="BM927" s="224" t="s">
        <v>1180</v>
      </c>
    </row>
    <row r="928" s="2" customFormat="1">
      <c r="A928" s="39"/>
      <c r="B928" s="40"/>
      <c r="C928" s="41"/>
      <c r="D928" s="226" t="s">
        <v>146</v>
      </c>
      <c r="E928" s="41"/>
      <c r="F928" s="227" t="s">
        <v>1179</v>
      </c>
      <c r="G928" s="41"/>
      <c r="H928" s="41"/>
      <c r="I928" s="228"/>
      <c r="J928" s="41"/>
      <c r="K928" s="41"/>
      <c r="L928" s="45"/>
      <c r="M928" s="229"/>
      <c r="N928" s="230"/>
      <c r="O928" s="85"/>
      <c r="P928" s="85"/>
      <c r="Q928" s="85"/>
      <c r="R928" s="85"/>
      <c r="S928" s="85"/>
      <c r="T928" s="86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T928" s="18" t="s">
        <v>146</v>
      </c>
      <c r="AU928" s="18" t="s">
        <v>82</v>
      </c>
    </row>
    <row r="929" s="13" customFormat="1">
      <c r="A929" s="13"/>
      <c r="B929" s="233"/>
      <c r="C929" s="234"/>
      <c r="D929" s="226" t="s">
        <v>149</v>
      </c>
      <c r="E929" s="235" t="s">
        <v>19</v>
      </c>
      <c r="F929" s="236" t="s">
        <v>1181</v>
      </c>
      <c r="G929" s="234"/>
      <c r="H929" s="235" t="s">
        <v>19</v>
      </c>
      <c r="I929" s="237"/>
      <c r="J929" s="234"/>
      <c r="K929" s="234"/>
      <c r="L929" s="238"/>
      <c r="M929" s="239"/>
      <c r="N929" s="240"/>
      <c r="O929" s="240"/>
      <c r="P929" s="240"/>
      <c r="Q929" s="240"/>
      <c r="R929" s="240"/>
      <c r="S929" s="240"/>
      <c r="T929" s="24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2" t="s">
        <v>149</v>
      </c>
      <c r="AU929" s="242" t="s">
        <v>82</v>
      </c>
      <c r="AV929" s="13" t="s">
        <v>80</v>
      </c>
      <c r="AW929" s="13" t="s">
        <v>33</v>
      </c>
      <c r="AX929" s="13" t="s">
        <v>72</v>
      </c>
      <c r="AY929" s="242" t="s">
        <v>136</v>
      </c>
    </row>
    <row r="930" s="14" customFormat="1">
      <c r="A930" s="14"/>
      <c r="B930" s="243"/>
      <c r="C930" s="244"/>
      <c r="D930" s="226" t="s">
        <v>149</v>
      </c>
      <c r="E930" s="245" t="s">
        <v>19</v>
      </c>
      <c r="F930" s="246" t="s">
        <v>1182</v>
      </c>
      <c r="G930" s="244"/>
      <c r="H930" s="247">
        <v>22.550000000000001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3" t="s">
        <v>149</v>
      </c>
      <c r="AU930" s="253" t="s">
        <v>82</v>
      </c>
      <c r="AV930" s="14" t="s">
        <v>82</v>
      </c>
      <c r="AW930" s="14" t="s">
        <v>33</v>
      </c>
      <c r="AX930" s="14" t="s">
        <v>72</v>
      </c>
      <c r="AY930" s="253" t="s">
        <v>136</v>
      </c>
    </row>
    <row r="931" s="15" customFormat="1">
      <c r="A931" s="15"/>
      <c r="B931" s="254"/>
      <c r="C931" s="255"/>
      <c r="D931" s="226" t="s">
        <v>149</v>
      </c>
      <c r="E931" s="256" t="s">
        <v>19</v>
      </c>
      <c r="F931" s="257" t="s">
        <v>151</v>
      </c>
      <c r="G931" s="255"/>
      <c r="H931" s="258">
        <v>22.550000000000001</v>
      </c>
      <c r="I931" s="259"/>
      <c r="J931" s="255"/>
      <c r="K931" s="255"/>
      <c r="L931" s="260"/>
      <c r="M931" s="261"/>
      <c r="N931" s="262"/>
      <c r="O931" s="262"/>
      <c r="P931" s="262"/>
      <c r="Q931" s="262"/>
      <c r="R931" s="262"/>
      <c r="S931" s="262"/>
      <c r="T931" s="263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4" t="s">
        <v>149</v>
      </c>
      <c r="AU931" s="264" t="s">
        <v>82</v>
      </c>
      <c r="AV931" s="15" t="s">
        <v>152</v>
      </c>
      <c r="AW931" s="15" t="s">
        <v>33</v>
      </c>
      <c r="AX931" s="15" t="s">
        <v>80</v>
      </c>
      <c r="AY931" s="264" t="s">
        <v>136</v>
      </c>
    </row>
    <row r="932" s="2" customFormat="1" ht="16.5" customHeight="1">
      <c r="A932" s="39"/>
      <c r="B932" s="40"/>
      <c r="C932" s="213" t="s">
        <v>1183</v>
      </c>
      <c r="D932" s="213" t="s">
        <v>139</v>
      </c>
      <c r="E932" s="214" t="s">
        <v>1184</v>
      </c>
      <c r="F932" s="215" t="s">
        <v>1185</v>
      </c>
      <c r="G932" s="216" t="s">
        <v>314</v>
      </c>
      <c r="H932" s="217">
        <v>0.252</v>
      </c>
      <c r="I932" s="218"/>
      <c r="J932" s="219">
        <f>ROUND(I932*H932,2)</f>
        <v>0</v>
      </c>
      <c r="K932" s="215" t="s">
        <v>143</v>
      </c>
      <c r="L932" s="45"/>
      <c r="M932" s="220" t="s">
        <v>19</v>
      </c>
      <c r="N932" s="221" t="s">
        <v>43</v>
      </c>
      <c r="O932" s="85"/>
      <c r="P932" s="222">
        <f>O932*H932</f>
        <v>0</v>
      </c>
      <c r="Q932" s="222">
        <v>0</v>
      </c>
      <c r="R932" s="222">
        <f>Q932*H932</f>
        <v>0</v>
      </c>
      <c r="S932" s="222">
        <v>0</v>
      </c>
      <c r="T932" s="223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24" t="s">
        <v>334</v>
      </c>
      <c r="AT932" s="224" t="s">
        <v>139</v>
      </c>
      <c r="AU932" s="224" t="s">
        <v>82</v>
      </c>
      <c r="AY932" s="18" t="s">
        <v>136</v>
      </c>
      <c r="BE932" s="225">
        <f>IF(N932="základní",J932,0)</f>
        <v>0</v>
      </c>
      <c r="BF932" s="225">
        <f>IF(N932="snížená",J932,0)</f>
        <v>0</v>
      </c>
      <c r="BG932" s="225">
        <f>IF(N932="zákl. přenesená",J932,0)</f>
        <v>0</v>
      </c>
      <c r="BH932" s="225">
        <f>IF(N932="sníž. přenesená",J932,0)</f>
        <v>0</v>
      </c>
      <c r="BI932" s="225">
        <f>IF(N932="nulová",J932,0)</f>
        <v>0</v>
      </c>
      <c r="BJ932" s="18" t="s">
        <v>80</v>
      </c>
      <c r="BK932" s="225">
        <f>ROUND(I932*H932,2)</f>
        <v>0</v>
      </c>
      <c r="BL932" s="18" t="s">
        <v>334</v>
      </c>
      <c r="BM932" s="224" t="s">
        <v>1186</v>
      </c>
    </row>
    <row r="933" s="2" customFormat="1">
      <c r="A933" s="39"/>
      <c r="B933" s="40"/>
      <c r="C933" s="41"/>
      <c r="D933" s="226" t="s">
        <v>146</v>
      </c>
      <c r="E933" s="41"/>
      <c r="F933" s="227" t="s">
        <v>1187</v>
      </c>
      <c r="G933" s="41"/>
      <c r="H933" s="41"/>
      <c r="I933" s="228"/>
      <c r="J933" s="41"/>
      <c r="K933" s="41"/>
      <c r="L933" s="45"/>
      <c r="M933" s="229"/>
      <c r="N933" s="230"/>
      <c r="O933" s="85"/>
      <c r="P933" s="85"/>
      <c r="Q933" s="85"/>
      <c r="R933" s="85"/>
      <c r="S933" s="85"/>
      <c r="T933" s="86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T933" s="18" t="s">
        <v>146</v>
      </c>
      <c r="AU933" s="18" t="s">
        <v>82</v>
      </c>
    </row>
    <row r="934" s="2" customFormat="1">
      <c r="A934" s="39"/>
      <c r="B934" s="40"/>
      <c r="C934" s="41"/>
      <c r="D934" s="231" t="s">
        <v>147</v>
      </c>
      <c r="E934" s="41"/>
      <c r="F934" s="232" t="s">
        <v>1188</v>
      </c>
      <c r="G934" s="41"/>
      <c r="H934" s="41"/>
      <c r="I934" s="228"/>
      <c r="J934" s="41"/>
      <c r="K934" s="41"/>
      <c r="L934" s="45"/>
      <c r="M934" s="229"/>
      <c r="N934" s="230"/>
      <c r="O934" s="85"/>
      <c r="P934" s="85"/>
      <c r="Q934" s="85"/>
      <c r="R934" s="85"/>
      <c r="S934" s="85"/>
      <c r="T934" s="86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147</v>
      </c>
      <c r="AU934" s="18" t="s">
        <v>82</v>
      </c>
    </row>
    <row r="935" s="2" customFormat="1" ht="16.5" customHeight="1">
      <c r="A935" s="39"/>
      <c r="B935" s="40"/>
      <c r="C935" s="213" t="s">
        <v>1189</v>
      </c>
      <c r="D935" s="213" t="s">
        <v>139</v>
      </c>
      <c r="E935" s="214" t="s">
        <v>1190</v>
      </c>
      <c r="F935" s="215" t="s">
        <v>1191</v>
      </c>
      <c r="G935" s="216" t="s">
        <v>314</v>
      </c>
      <c r="H935" s="217">
        <v>0.252</v>
      </c>
      <c r="I935" s="218"/>
      <c r="J935" s="219">
        <f>ROUND(I935*H935,2)</f>
        <v>0</v>
      </c>
      <c r="K935" s="215" t="s">
        <v>143</v>
      </c>
      <c r="L935" s="45"/>
      <c r="M935" s="220" t="s">
        <v>19</v>
      </c>
      <c r="N935" s="221" t="s">
        <v>43</v>
      </c>
      <c r="O935" s="85"/>
      <c r="P935" s="222">
        <f>O935*H935</f>
        <v>0</v>
      </c>
      <c r="Q935" s="222">
        <v>0</v>
      </c>
      <c r="R935" s="222">
        <f>Q935*H935</f>
        <v>0</v>
      </c>
      <c r="S935" s="222">
        <v>0</v>
      </c>
      <c r="T935" s="223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24" t="s">
        <v>334</v>
      </c>
      <c r="AT935" s="224" t="s">
        <v>139</v>
      </c>
      <c r="AU935" s="224" t="s">
        <v>82</v>
      </c>
      <c r="AY935" s="18" t="s">
        <v>136</v>
      </c>
      <c r="BE935" s="225">
        <f>IF(N935="základní",J935,0)</f>
        <v>0</v>
      </c>
      <c r="BF935" s="225">
        <f>IF(N935="snížená",J935,0)</f>
        <v>0</v>
      </c>
      <c r="BG935" s="225">
        <f>IF(N935="zákl. přenesená",J935,0)</f>
        <v>0</v>
      </c>
      <c r="BH935" s="225">
        <f>IF(N935="sníž. přenesená",J935,0)</f>
        <v>0</v>
      </c>
      <c r="BI935" s="225">
        <f>IF(N935="nulová",J935,0)</f>
        <v>0</v>
      </c>
      <c r="BJ935" s="18" t="s">
        <v>80</v>
      </c>
      <c r="BK935" s="225">
        <f>ROUND(I935*H935,2)</f>
        <v>0</v>
      </c>
      <c r="BL935" s="18" t="s">
        <v>334</v>
      </c>
      <c r="BM935" s="224" t="s">
        <v>1192</v>
      </c>
    </row>
    <row r="936" s="2" customFormat="1">
      <c r="A936" s="39"/>
      <c r="B936" s="40"/>
      <c r="C936" s="41"/>
      <c r="D936" s="226" t="s">
        <v>146</v>
      </c>
      <c r="E936" s="41"/>
      <c r="F936" s="227" t="s">
        <v>1193</v>
      </c>
      <c r="G936" s="41"/>
      <c r="H936" s="41"/>
      <c r="I936" s="228"/>
      <c r="J936" s="41"/>
      <c r="K936" s="41"/>
      <c r="L936" s="45"/>
      <c r="M936" s="229"/>
      <c r="N936" s="230"/>
      <c r="O936" s="85"/>
      <c r="P936" s="85"/>
      <c r="Q936" s="85"/>
      <c r="R936" s="85"/>
      <c r="S936" s="85"/>
      <c r="T936" s="86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146</v>
      </c>
      <c r="AU936" s="18" t="s">
        <v>82</v>
      </c>
    </row>
    <row r="937" s="2" customFormat="1">
      <c r="A937" s="39"/>
      <c r="B937" s="40"/>
      <c r="C937" s="41"/>
      <c r="D937" s="231" t="s">
        <v>147</v>
      </c>
      <c r="E937" s="41"/>
      <c r="F937" s="232" t="s">
        <v>1194</v>
      </c>
      <c r="G937" s="41"/>
      <c r="H937" s="41"/>
      <c r="I937" s="228"/>
      <c r="J937" s="41"/>
      <c r="K937" s="41"/>
      <c r="L937" s="45"/>
      <c r="M937" s="229"/>
      <c r="N937" s="230"/>
      <c r="O937" s="85"/>
      <c r="P937" s="85"/>
      <c r="Q937" s="85"/>
      <c r="R937" s="85"/>
      <c r="S937" s="85"/>
      <c r="T937" s="86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147</v>
      </c>
      <c r="AU937" s="18" t="s">
        <v>82</v>
      </c>
    </row>
    <row r="938" s="12" customFormat="1" ht="22.8" customHeight="1">
      <c r="A938" s="12"/>
      <c r="B938" s="197"/>
      <c r="C938" s="198"/>
      <c r="D938" s="199" t="s">
        <v>71</v>
      </c>
      <c r="E938" s="211" t="s">
        <v>1195</v>
      </c>
      <c r="F938" s="211" t="s">
        <v>1196</v>
      </c>
      <c r="G938" s="198"/>
      <c r="H938" s="198"/>
      <c r="I938" s="201"/>
      <c r="J938" s="212">
        <f>BK938</f>
        <v>0</v>
      </c>
      <c r="K938" s="198"/>
      <c r="L938" s="203"/>
      <c r="M938" s="204"/>
      <c r="N938" s="205"/>
      <c r="O938" s="205"/>
      <c r="P938" s="206">
        <f>SUM(P939:P993)</f>
        <v>0</v>
      </c>
      <c r="Q938" s="205"/>
      <c r="R938" s="206">
        <f>SUM(R939:R993)</f>
        <v>0.19013105</v>
      </c>
      <c r="S938" s="205"/>
      <c r="T938" s="207">
        <f>SUM(T939:T993)</f>
        <v>0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08" t="s">
        <v>82</v>
      </c>
      <c r="AT938" s="209" t="s">
        <v>71</v>
      </c>
      <c r="AU938" s="209" t="s">
        <v>80</v>
      </c>
      <c r="AY938" s="208" t="s">
        <v>136</v>
      </c>
      <c r="BK938" s="210">
        <f>SUM(BK939:BK993)</f>
        <v>0</v>
      </c>
    </row>
    <row r="939" s="2" customFormat="1" ht="16.5" customHeight="1">
      <c r="A939" s="39"/>
      <c r="B939" s="40"/>
      <c r="C939" s="213" t="s">
        <v>1197</v>
      </c>
      <c r="D939" s="213" t="s">
        <v>139</v>
      </c>
      <c r="E939" s="214" t="s">
        <v>1198</v>
      </c>
      <c r="F939" s="215" t="s">
        <v>1199</v>
      </c>
      <c r="G939" s="216" t="s">
        <v>243</v>
      </c>
      <c r="H939" s="217">
        <v>18.579999999999998</v>
      </c>
      <c r="I939" s="218"/>
      <c r="J939" s="219">
        <f>ROUND(I939*H939,2)</f>
        <v>0</v>
      </c>
      <c r="K939" s="215" t="s">
        <v>143</v>
      </c>
      <c r="L939" s="45"/>
      <c r="M939" s="220" t="s">
        <v>19</v>
      </c>
      <c r="N939" s="221" t="s">
        <v>43</v>
      </c>
      <c r="O939" s="85"/>
      <c r="P939" s="222">
        <f>O939*H939</f>
        <v>0</v>
      </c>
      <c r="Q939" s="222">
        <v>0.00029999999999999997</v>
      </c>
      <c r="R939" s="222">
        <f>Q939*H939</f>
        <v>0.0055739999999999991</v>
      </c>
      <c r="S939" s="222">
        <v>0</v>
      </c>
      <c r="T939" s="223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24" t="s">
        <v>334</v>
      </c>
      <c r="AT939" s="224" t="s">
        <v>139</v>
      </c>
      <c r="AU939" s="224" t="s">
        <v>82</v>
      </c>
      <c r="AY939" s="18" t="s">
        <v>136</v>
      </c>
      <c r="BE939" s="225">
        <f>IF(N939="základní",J939,0)</f>
        <v>0</v>
      </c>
      <c r="BF939" s="225">
        <f>IF(N939="snížená",J939,0)</f>
        <v>0</v>
      </c>
      <c r="BG939" s="225">
        <f>IF(N939="zákl. přenesená",J939,0)</f>
        <v>0</v>
      </c>
      <c r="BH939" s="225">
        <f>IF(N939="sníž. přenesená",J939,0)</f>
        <v>0</v>
      </c>
      <c r="BI939" s="225">
        <f>IF(N939="nulová",J939,0)</f>
        <v>0</v>
      </c>
      <c r="BJ939" s="18" t="s">
        <v>80</v>
      </c>
      <c r="BK939" s="225">
        <f>ROUND(I939*H939,2)</f>
        <v>0</v>
      </c>
      <c r="BL939" s="18" t="s">
        <v>334</v>
      </c>
      <c r="BM939" s="224" t="s">
        <v>1200</v>
      </c>
    </row>
    <row r="940" s="2" customFormat="1">
      <c r="A940" s="39"/>
      <c r="B940" s="40"/>
      <c r="C940" s="41"/>
      <c r="D940" s="226" t="s">
        <v>146</v>
      </c>
      <c r="E940" s="41"/>
      <c r="F940" s="227" t="s">
        <v>1201</v>
      </c>
      <c r="G940" s="41"/>
      <c r="H940" s="41"/>
      <c r="I940" s="228"/>
      <c r="J940" s="41"/>
      <c r="K940" s="41"/>
      <c r="L940" s="45"/>
      <c r="M940" s="229"/>
      <c r="N940" s="230"/>
      <c r="O940" s="85"/>
      <c r="P940" s="85"/>
      <c r="Q940" s="85"/>
      <c r="R940" s="85"/>
      <c r="S940" s="85"/>
      <c r="T940" s="86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146</v>
      </c>
      <c r="AU940" s="18" t="s">
        <v>82</v>
      </c>
    </row>
    <row r="941" s="2" customFormat="1">
      <c r="A941" s="39"/>
      <c r="B941" s="40"/>
      <c r="C941" s="41"/>
      <c r="D941" s="231" t="s">
        <v>147</v>
      </c>
      <c r="E941" s="41"/>
      <c r="F941" s="232" t="s">
        <v>1202</v>
      </c>
      <c r="G941" s="41"/>
      <c r="H941" s="41"/>
      <c r="I941" s="228"/>
      <c r="J941" s="41"/>
      <c r="K941" s="41"/>
      <c r="L941" s="45"/>
      <c r="M941" s="229"/>
      <c r="N941" s="230"/>
      <c r="O941" s="85"/>
      <c r="P941" s="85"/>
      <c r="Q941" s="85"/>
      <c r="R941" s="85"/>
      <c r="S941" s="85"/>
      <c r="T941" s="86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T941" s="18" t="s">
        <v>147</v>
      </c>
      <c r="AU941" s="18" t="s">
        <v>82</v>
      </c>
    </row>
    <row r="942" s="13" customFormat="1">
      <c r="A942" s="13"/>
      <c r="B942" s="233"/>
      <c r="C942" s="234"/>
      <c r="D942" s="226" t="s">
        <v>149</v>
      </c>
      <c r="E942" s="235" t="s">
        <v>19</v>
      </c>
      <c r="F942" s="236" t="s">
        <v>452</v>
      </c>
      <c r="G942" s="234"/>
      <c r="H942" s="235" t="s">
        <v>19</v>
      </c>
      <c r="I942" s="237"/>
      <c r="J942" s="234"/>
      <c r="K942" s="234"/>
      <c r="L942" s="238"/>
      <c r="M942" s="239"/>
      <c r="N942" s="240"/>
      <c r="O942" s="240"/>
      <c r="P942" s="240"/>
      <c r="Q942" s="240"/>
      <c r="R942" s="240"/>
      <c r="S942" s="240"/>
      <c r="T942" s="241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2" t="s">
        <v>149</v>
      </c>
      <c r="AU942" s="242" t="s">
        <v>82</v>
      </c>
      <c r="AV942" s="13" t="s">
        <v>80</v>
      </c>
      <c r="AW942" s="13" t="s">
        <v>33</v>
      </c>
      <c r="AX942" s="13" t="s">
        <v>72</v>
      </c>
      <c r="AY942" s="242" t="s">
        <v>136</v>
      </c>
    </row>
    <row r="943" s="13" customFormat="1">
      <c r="A943" s="13"/>
      <c r="B943" s="233"/>
      <c r="C943" s="234"/>
      <c r="D943" s="226" t="s">
        <v>149</v>
      </c>
      <c r="E943" s="235" t="s">
        <v>19</v>
      </c>
      <c r="F943" s="236" t="s">
        <v>1203</v>
      </c>
      <c r="G943" s="234"/>
      <c r="H943" s="235" t="s">
        <v>19</v>
      </c>
      <c r="I943" s="237"/>
      <c r="J943" s="234"/>
      <c r="K943" s="234"/>
      <c r="L943" s="238"/>
      <c r="M943" s="239"/>
      <c r="N943" s="240"/>
      <c r="O943" s="240"/>
      <c r="P943" s="240"/>
      <c r="Q943" s="240"/>
      <c r="R943" s="240"/>
      <c r="S943" s="240"/>
      <c r="T943" s="241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2" t="s">
        <v>149</v>
      </c>
      <c r="AU943" s="242" t="s">
        <v>82</v>
      </c>
      <c r="AV943" s="13" t="s">
        <v>80</v>
      </c>
      <c r="AW943" s="13" t="s">
        <v>33</v>
      </c>
      <c r="AX943" s="13" t="s">
        <v>72</v>
      </c>
      <c r="AY943" s="242" t="s">
        <v>136</v>
      </c>
    </row>
    <row r="944" s="13" customFormat="1">
      <c r="A944" s="13"/>
      <c r="B944" s="233"/>
      <c r="C944" s="234"/>
      <c r="D944" s="226" t="s">
        <v>149</v>
      </c>
      <c r="E944" s="235" t="s">
        <v>19</v>
      </c>
      <c r="F944" s="236" t="s">
        <v>1204</v>
      </c>
      <c r="G944" s="234"/>
      <c r="H944" s="235" t="s">
        <v>19</v>
      </c>
      <c r="I944" s="237"/>
      <c r="J944" s="234"/>
      <c r="K944" s="234"/>
      <c r="L944" s="238"/>
      <c r="M944" s="239"/>
      <c r="N944" s="240"/>
      <c r="O944" s="240"/>
      <c r="P944" s="240"/>
      <c r="Q944" s="240"/>
      <c r="R944" s="240"/>
      <c r="S944" s="240"/>
      <c r="T944" s="24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2" t="s">
        <v>149</v>
      </c>
      <c r="AU944" s="242" t="s">
        <v>82</v>
      </c>
      <c r="AV944" s="13" t="s">
        <v>80</v>
      </c>
      <c r="AW944" s="13" t="s">
        <v>33</v>
      </c>
      <c r="AX944" s="13" t="s">
        <v>72</v>
      </c>
      <c r="AY944" s="242" t="s">
        <v>136</v>
      </c>
    </row>
    <row r="945" s="14" customFormat="1">
      <c r="A945" s="14"/>
      <c r="B945" s="243"/>
      <c r="C945" s="244"/>
      <c r="D945" s="226" t="s">
        <v>149</v>
      </c>
      <c r="E945" s="245" t="s">
        <v>19</v>
      </c>
      <c r="F945" s="246" t="s">
        <v>1205</v>
      </c>
      <c r="G945" s="244"/>
      <c r="H945" s="247">
        <v>5.5</v>
      </c>
      <c r="I945" s="248"/>
      <c r="J945" s="244"/>
      <c r="K945" s="244"/>
      <c r="L945" s="249"/>
      <c r="M945" s="250"/>
      <c r="N945" s="251"/>
      <c r="O945" s="251"/>
      <c r="P945" s="251"/>
      <c r="Q945" s="251"/>
      <c r="R945" s="251"/>
      <c r="S945" s="251"/>
      <c r="T945" s="25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3" t="s">
        <v>149</v>
      </c>
      <c r="AU945" s="253" t="s">
        <v>82</v>
      </c>
      <c r="AV945" s="14" t="s">
        <v>82</v>
      </c>
      <c r="AW945" s="14" t="s">
        <v>33</v>
      </c>
      <c r="AX945" s="14" t="s">
        <v>72</v>
      </c>
      <c r="AY945" s="253" t="s">
        <v>136</v>
      </c>
    </row>
    <row r="946" s="13" customFormat="1">
      <c r="A946" s="13"/>
      <c r="B946" s="233"/>
      <c r="C946" s="234"/>
      <c r="D946" s="226" t="s">
        <v>149</v>
      </c>
      <c r="E946" s="235" t="s">
        <v>19</v>
      </c>
      <c r="F946" s="236" t="s">
        <v>1206</v>
      </c>
      <c r="G946" s="234"/>
      <c r="H946" s="235" t="s">
        <v>19</v>
      </c>
      <c r="I946" s="237"/>
      <c r="J946" s="234"/>
      <c r="K946" s="234"/>
      <c r="L946" s="238"/>
      <c r="M946" s="239"/>
      <c r="N946" s="240"/>
      <c r="O946" s="240"/>
      <c r="P946" s="240"/>
      <c r="Q946" s="240"/>
      <c r="R946" s="240"/>
      <c r="S946" s="240"/>
      <c r="T946" s="24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2" t="s">
        <v>149</v>
      </c>
      <c r="AU946" s="242" t="s">
        <v>82</v>
      </c>
      <c r="AV946" s="13" t="s">
        <v>80</v>
      </c>
      <c r="AW946" s="13" t="s">
        <v>33</v>
      </c>
      <c r="AX946" s="13" t="s">
        <v>72</v>
      </c>
      <c r="AY946" s="242" t="s">
        <v>136</v>
      </c>
    </row>
    <row r="947" s="14" customFormat="1">
      <c r="A947" s="14"/>
      <c r="B947" s="243"/>
      <c r="C947" s="244"/>
      <c r="D947" s="226" t="s">
        <v>149</v>
      </c>
      <c r="E947" s="245" t="s">
        <v>19</v>
      </c>
      <c r="F947" s="246" t="s">
        <v>1207</v>
      </c>
      <c r="G947" s="244"/>
      <c r="H947" s="247">
        <v>12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3" t="s">
        <v>149</v>
      </c>
      <c r="AU947" s="253" t="s">
        <v>82</v>
      </c>
      <c r="AV947" s="14" t="s">
        <v>82</v>
      </c>
      <c r="AW947" s="14" t="s">
        <v>33</v>
      </c>
      <c r="AX947" s="14" t="s">
        <v>72</v>
      </c>
      <c r="AY947" s="253" t="s">
        <v>136</v>
      </c>
    </row>
    <row r="948" s="13" customFormat="1">
      <c r="A948" s="13"/>
      <c r="B948" s="233"/>
      <c r="C948" s="234"/>
      <c r="D948" s="226" t="s">
        <v>149</v>
      </c>
      <c r="E948" s="235" t="s">
        <v>19</v>
      </c>
      <c r="F948" s="236" t="s">
        <v>456</v>
      </c>
      <c r="G948" s="234"/>
      <c r="H948" s="235" t="s">
        <v>19</v>
      </c>
      <c r="I948" s="237"/>
      <c r="J948" s="234"/>
      <c r="K948" s="234"/>
      <c r="L948" s="238"/>
      <c r="M948" s="239"/>
      <c r="N948" s="240"/>
      <c r="O948" s="240"/>
      <c r="P948" s="240"/>
      <c r="Q948" s="240"/>
      <c r="R948" s="240"/>
      <c r="S948" s="240"/>
      <c r="T948" s="241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2" t="s">
        <v>149</v>
      </c>
      <c r="AU948" s="242" t="s">
        <v>82</v>
      </c>
      <c r="AV948" s="13" t="s">
        <v>80</v>
      </c>
      <c r="AW948" s="13" t="s">
        <v>33</v>
      </c>
      <c r="AX948" s="13" t="s">
        <v>72</v>
      </c>
      <c r="AY948" s="242" t="s">
        <v>136</v>
      </c>
    </row>
    <row r="949" s="13" customFormat="1">
      <c r="A949" s="13"/>
      <c r="B949" s="233"/>
      <c r="C949" s="234"/>
      <c r="D949" s="226" t="s">
        <v>149</v>
      </c>
      <c r="E949" s="235" t="s">
        <v>19</v>
      </c>
      <c r="F949" s="236" t="s">
        <v>1208</v>
      </c>
      <c r="G949" s="234"/>
      <c r="H949" s="235" t="s">
        <v>19</v>
      </c>
      <c r="I949" s="237"/>
      <c r="J949" s="234"/>
      <c r="K949" s="234"/>
      <c r="L949" s="238"/>
      <c r="M949" s="239"/>
      <c r="N949" s="240"/>
      <c r="O949" s="240"/>
      <c r="P949" s="240"/>
      <c r="Q949" s="240"/>
      <c r="R949" s="240"/>
      <c r="S949" s="240"/>
      <c r="T949" s="24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2" t="s">
        <v>149</v>
      </c>
      <c r="AU949" s="242" t="s">
        <v>82</v>
      </c>
      <c r="AV949" s="13" t="s">
        <v>80</v>
      </c>
      <c r="AW949" s="13" t="s">
        <v>33</v>
      </c>
      <c r="AX949" s="13" t="s">
        <v>72</v>
      </c>
      <c r="AY949" s="242" t="s">
        <v>136</v>
      </c>
    </row>
    <row r="950" s="14" customFormat="1">
      <c r="A950" s="14"/>
      <c r="B950" s="243"/>
      <c r="C950" s="244"/>
      <c r="D950" s="226" t="s">
        <v>149</v>
      </c>
      <c r="E950" s="245" t="s">
        <v>19</v>
      </c>
      <c r="F950" s="246" t="s">
        <v>1209</v>
      </c>
      <c r="G950" s="244"/>
      <c r="H950" s="247">
        <v>1.0800000000000001</v>
      </c>
      <c r="I950" s="248"/>
      <c r="J950" s="244"/>
      <c r="K950" s="244"/>
      <c r="L950" s="249"/>
      <c r="M950" s="250"/>
      <c r="N950" s="251"/>
      <c r="O950" s="251"/>
      <c r="P950" s="251"/>
      <c r="Q950" s="251"/>
      <c r="R950" s="251"/>
      <c r="S950" s="251"/>
      <c r="T950" s="252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3" t="s">
        <v>149</v>
      </c>
      <c r="AU950" s="253" t="s">
        <v>82</v>
      </c>
      <c r="AV950" s="14" t="s">
        <v>82</v>
      </c>
      <c r="AW950" s="14" t="s">
        <v>33</v>
      </c>
      <c r="AX950" s="14" t="s">
        <v>72</v>
      </c>
      <c r="AY950" s="253" t="s">
        <v>136</v>
      </c>
    </row>
    <row r="951" s="15" customFormat="1">
      <c r="A951" s="15"/>
      <c r="B951" s="254"/>
      <c r="C951" s="255"/>
      <c r="D951" s="226" t="s">
        <v>149</v>
      </c>
      <c r="E951" s="256" t="s">
        <v>19</v>
      </c>
      <c r="F951" s="257" t="s">
        <v>151</v>
      </c>
      <c r="G951" s="255"/>
      <c r="H951" s="258">
        <v>18.579999999999998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64" t="s">
        <v>149</v>
      </c>
      <c r="AU951" s="264" t="s">
        <v>82</v>
      </c>
      <c r="AV951" s="15" t="s">
        <v>152</v>
      </c>
      <c r="AW951" s="15" t="s">
        <v>33</v>
      </c>
      <c r="AX951" s="15" t="s">
        <v>80</v>
      </c>
      <c r="AY951" s="264" t="s">
        <v>136</v>
      </c>
    </row>
    <row r="952" s="2" customFormat="1" ht="21.75" customHeight="1">
      <c r="A952" s="39"/>
      <c r="B952" s="40"/>
      <c r="C952" s="213" t="s">
        <v>1210</v>
      </c>
      <c r="D952" s="213" t="s">
        <v>139</v>
      </c>
      <c r="E952" s="214" t="s">
        <v>1211</v>
      </c>
      <c r="F952" s="215" t="s">
        <v>1212</v>
      </c>
      <c r="G952" s="216" t="s">
        <v>243</v>
      </c>
      <c r="H952" s="217">
        <v>9.2899999999999991</v>
      </c>
      <c r="I952" s="218"/>
      <c r="J952" s="219">
        <f>ROUND(I952*H952,2)</f>
        <v>0</v>
      </c>
      <c r="K952" s="215" t="s">
        <v>143</v>
      </c>
      <c r="L952" s="45"/>
      <c r="M952" s="220" t="s">
        <v>19</v>
      </c>
      <c r="N952" s="221" t="s">
        <v>43</v>
      </c>
      <c r="O952" s="85"/>
      <c r="P952" s="222">
        <f>O952*H952</f>
        <v>0</v>
      </c>
      <c r="Q952" s="222">
        <v>0.0051999999999999998</v>
      </c>
      <c r="R952" s="222">
        <f>Q952*H952</f>
        <v>0.048307999999999997</v>
      </c>
      <c r="S952" s="222">
        <v>0</v>
      </c>
      <c r="T952" s="223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24" t="s">
        <v>334</v>
      </c>
      <c r="AT952" s="224" t="s">
        <v>139</v>
      </c>
      <c r="AU952" s="224" t="s">
        <v>82</v>
      </c>
      <c r="AY952" s="18" t="s">
        <v>136</v>
      </c>
      <c r="BE952" s="225">
        <f>IF(N952="základní",J952,0)</f>
        <v>0</v>
      </c>
      <c r="BF952" s="225">
        <f>IF(N952="snížená",J952,0)</f>
        <v>0</v>
      </c>
      <c r="BG952" s="225">
        <f>IF(N952="zákl. přenesená",J952,0)</f>
        <v>0</v>
      </c>
      <c r="BH952" s="225">
        <f>IF(N952="sníž. přenesená",J952,0)</f>
        <v>0</v>
      </c>
      <c r="BI952" s="225">
        <f>IF(N952="nulová",J952,0)</f>
        <v>0</v>
      </c>
      <c r="BJ952" s="18" t="s">
        <v>80</v>
      </c>
      <c r="BK952" s="225">
        <f>ROUND(I952*H952,2)</f>
        <v>0</v>
      </c>
      <c r="BL952" s="18" t="s">
        <v>334</v>
      </c>
      <c r="BM952" s="224" t="s">
        <v>1213</v>
      </c>
    </row>
    <row r="953" s="2" customFormat="1">
      <c r="A953" s="39"/>
      <c r="B953" s="40"/>
      <c r="C953" s="41"/>
      <c r="D953" s="226" t="s">
        <v>146</v>
      </c>
      <c r="E953" s="41"/>
      <c r="F953" s="227" t="s">
        <v>1214</v>
      </c>
      <c r="G953" s="41"/>
      <c r="H953" s="41"/>
      <c r="I953" s="228"/>
      <c r="J953" s="41"/>
      <c r="K953" s="41"/>
      <c r="L953" s="45"/>
      <c r="M953" s="229"/>
      <c r="N953" s="230"/>
      <c r="O953" s="85"/>
      <c r="P953" s="85"/>
      <c r="Q953" s="85"/>
      <c r="R953" s="85"/>
      <c r="S953" s="85"/>
      <c r="T953" s="86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T953" s="18" t="s">
        <v>146</v>
      </c>
      <c r="AU953" s="18" t="s">
        <v>82</v>
      </c>
    </row>
    <row r="954" s="2" customFormat="1">
      <c r="A954" s="39"/>
      <c r="B954" s="40"/>
      <c r="C954" s="41"/>
      <c r="D954" s="231" t="s">
        <v>147</v>
      </c>
      <c r="E954" s="41"/>
      <c r="F954" s="232" t="s">
        <v>1215</v>
      </c>
      <c r="G954" s="41"/>
      <c r="H954" s="41"/>
      <c r="I954" s="228"/>
      <c r="J954" s="41"/>
      <c r="K954" s="41"/>
      <c r="L954" s="45"/>
      <c r="M954" s="229"/>
      <c r="N954" s="230"/>
      <c r="O954" s="85"/>
      <c r="P954" s="85"/>
      <c r="Q954" s="85"/>
      <c r="R954" s="85"/>
      <c r="S954" s="85"/>
      <c r="T954" s="86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T954" s="18" t="s">
        <v>147</v>
      </c>
      <c r="AU954" s="18" t="s">
        <v>82</v>
      </c>
    </row>
    <row r="955" s="13" customFormat="1">
      <c r="A955" s="13"/>
      <c r="B955" s="233"/>
      <c r="C955" s="234"/>
      <c r="D955" s="226" t="s">
        <v>149</v>
      </c>
      <c r="E955" s="235" t="s">
        <v>19</v>
      </c>
      <c r="F955" s="236" t="s">
        <v>452</v>
      </c>
      <c r="G955" s="234"/>
      <c r="H955" s="235" t="s">
        <v>19</v>
      </c>
      <c r="I955" s="237"/>
      <c r="J955" s="234"/>
      <c r="K955" s="234"/>
      <c r="L955" s="238"/>
      <c r="M955" s="239"/>
      <c r="N955" s="240"/>
      <c r="O955" s="240"/>
      <c r="P955" s="240"/>
      <c r="Q955" s="240"/>
      <c r="R955" s="240"/>
      <c r="S955" s="240"/>
      <c r="T955" s="241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2" t="s">
        <v>149</v>
      </c>
      <c r="AU955" s="242" t="s">
        <v>82</v>
      </c>
      <c r="AV955" s="13" t="s">
        <v>80</v>
      </c>
      <c r="AW955" s="13" t="s">
        <v>33</v>
      </c>
      <c r="AX955" s="13" t="s">
        <v>72</v>
      </c>
      <c r="AY955" s="242" t="s">
        <v>136</v>
      </c>
    </row>
    <row r="956" s="13" customFormat="1">
      <c r="A956" s="13"/>
      <c r="B956" s="233"/>
      <c r="C956" s="234"/>
      <c r="D956" s="226" t="s">
        <v>149</v>
      </c>
      <c r="E956" s="235" t="s">
        <v>19</v>
      </c>
      <c r="F956" s="236" t="s">
        <v>1203</v>
      </c>
      <c r="G956" s="234"/>
      <c r="H956" s="235" t="s">
        <v>19</v>
      </c>
      <c r="I956" s="237"/>
      <c r="J956" s="234"/>
      <c r="K956" s="234"/>
      <c r="L956" s="238"/>
      <c r="M956" s="239"/>
      <c r="N956" s="240"/>
      <c r="O956" s="240"/>
      <c r="P956" s="240"/>
      <c r="Q956" s="240"/>
      <c r="R956" s="240"/>
      <c r="S956" s="240"/>
      <c r="T956" s="24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2" t="s">
        <v>149</v>
      </c>
      <c r="AU956" s="242" t="s">
        <v>82</v>
      </c>
      <c r="AV956" s="13" t="s">
        <v>80</v>
      </c>
      <c r="AW956" s="13" t="s">
        <v>33</v>
      </c>
      <c r="AX956" s="13" t="s">
        <v>72</v>
      </c>
      <c r="AY956" s="242" t="s">
        <v>136</v>
      </c>
    </row>
    <row r="957" s="13" customFormat="1">
      <c r="A957" s="13"/>
      <c r="B957" s="233"/>
      <c r="C957" s="234"/>
      <c r="D957" s="226" t="s">
        <v>149</v>
      </c>
      <c r="E957" s="235" t="s">
        <v>19</v>
      </c>
      <c r="F957" s="236" t="s">
        <v>1204</v>
      </c>
      <c r="G957" s="234"/>
      <c r="H957" s="235" t="s">
        <v>19</v>
      </c>
      <c r="I957" s="237"/>
      <c r="J957" s="234"/>
      <c r="K957" s="234"/>
      <c r="L957" s="238"/>
      <c r="M957" s="239"/>
      <c r="N957" s="240"/>
      <c r="O957" s="240"/>
      <c r="P957" s="240"/>
      <c r="Q957" s="240"/>
      <c r="R957" s="240"/>
      <c r="S957" s="240"/>
      <c r="T957" s="241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2" t="s">
        <v>149</v>
      </c>
      <c r="AU957" s="242" t="s">
        <v>82</v>
      </c>
      <c r="AV957" s="13" t="s">
        <v>80</v>
      </c>
      <c r="AW957" s="13" t="s">
        <v>33</v>
      </c>
      <c r="AX957" s="13" t="s">
        <v>72</v>
      </c>
      <c r="AY957" s="242" t="s">
        <v>136</v>
      </c>
    </row>
    <row r="958" s="14" customFormat="1">
      <c r="A958" s="14"/>
      <c r="B958" s="243"/>
      <c r="C958" s="244"/>
      <c r="D958" s="226" t="s">
        <v>149</v>
      </c>
      <c r="E958" s="245" t="s">
        <v>19</v>
      </c>
      <c r="F958" s="246" t="s">
        <v>454</v>
      </c>
      <c r="G958" s="244"/>
      <c r="H958" s="247">
        <v>2.75</v>
      </c>
      <c r="I958" s="248"/>
      <c r="J958" s="244"/>
      <c r="K958" s="244"/>
      <c r="L958" s="249"/>
      <c r="M958" s="250"/>
      <c r="N958" s="251"/>
      <c r="O958" s="251"/>
      <c r="P958" s="251"/>
      <c r="Q958" s="251"/>
      <c r="R958" s="251"/>
      <c r="S958" s="251"/>
      <c r="T958" s="252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3" t="s">
        <v>149</v>
      </c>
      <c r="AU958" s="253" t="s">
        <v>82</v>
      </c>
      <c r="AV958" s="14" t="s">
        <v>82</v>
      </c>
      <c r="AW958" s="14" t="s">
        <v>33</v>
      </c>
      <c r="AX958" s="14" t="s">
        <v>72</v>
      </c>
      <c r="AY958" s="253" t="s">
        <v>136</v>
      </c>
    </row>
    <row r="959" s="13" customFormat="1">
      <c r="A959" s="13"/>
      <c r="B959" s="233"/>
      <c r="C959" s="234"/>
      <c r="D959" s="226" t="s">
        <v>149</v>
      </c>
      <c r="E959" s="235" t="s">
        <v>19</v>
      </c>
      <c r="F959" s="236" t="s">
        <v>1206</v>
      </c>
      <c r="G959" s="234"/>
      <c r="H959" s="235" t="s">
        <v>19</v>
      </c>
      <c r="I959" s="237"/>
      <c r="J959" s="234"/>
      <c r="K959" s="234"/>
      <c r="L959" s="238"/>
      <c r="M959" s="239"/>
      <c r="N959" s="240"/>
      <c r="O959" s="240"/>
      <c r="P959" s="240"/>
      <c r="Q959" s="240"/>
      <c r="R959" s="240"/>
      <c r="S959" s="240"/>
      <c r="T959" s="24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2" t="s">
        <v>149</v>
      </c>
      <c r="AU959" s="242" t="s">
        <v>82</v>
      </c>
      <c r="AV959" s="13" t="s">
        <v>80</v>
      </c>
      <c r="AW959" s="13" t="s">
        <v>33</v>
      </c>
      <c r="AX959" s="13" t="s">
        <v>72</v>
      </c>
      <c r="AY959" s="242" t="s">
        <v>136</v>
      </c>
    </row>
    <row r="960" s="14" customFormat="1">
      <c r="A960" s="14"/>
      <c r="B960" s="243"/>
      <c r="C960" s="244"/>
      <c r="D960" s="226" t="s">
        <v>149</v>
      </c>
      <c r="E960" s="245" t="s">
        <v>19</v>
      </c>
      <c r="F960" s="246" t="s">
        <v>174</v>
      </c>
      <c r="G960" s="244"/>
      <c r="H960" s="247">
        <v>6</v>
      </c>
      <c r="I960" s="248"/>
      <c r="J960" s="244"/>
      <c r="K960" s="244"/>
      <c r="L960" s="249"/>
      <c r="M960" s="250"/>
      <c r="N960" s="251"/>
      <c r="O960" s="251"/>
      <c r="P960" s="251"/>
      <c r="Q960" s="251"/>
      <c r="R960" s="251"/>
      <c r="S960" s="251"/>
      <c r="T960" s="25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3" t="s">
        <v>149</v>
      </c>
      <c r="AU960" s="253" t="s">
        <v>82</v>
      </c>
      <c r="AV960" s="14" t="s">
        <v>82</v>
      </c>
      <c r="AW960" s="14" t="s">
        <v>33</v>
      </c>
      <c r="AX960" s="14" t="s">
        <v>72</v>
      </c>
      <c r="AY960" s="253" t="s">
        <v>136</v>
      </c>
    </row>
    <row r="961" s="13" customFormat="1">
      <c r="A961" s="13"/>
      <c r="B961" s="233"/>
      <c r="C961" s="234"/>
      <c r="D961" s="226" t="s">
        <v>149</v>
      </c>
      <c r="E961" s="235" t="s">
        <v>19</v>
      </c>
      <c r="F961" s="236" t="s">
        <v>456</v>
      </c>
      <c r="G961" s="234"/>
      <c r="H961" s="235" t="s">
        <v>19</v>
      </c>
      <c r="I961" s="237"/>
      <c r="J961" s="234"/>
      <c r="K961" s="234"/>
      <c r="L961" s="238"/>
      <c r="M961" s="239"/>
      <c r="N961" s="240"/>
      <c r="O961" s="240"/>
      <c r="P961" s="240"/>
      <c r="Q961" s="240"/>
      <c r="R961" s="240"/>
      <c r="S961" s="240"/>
      <c r="T961" s="241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2" t="s">
        <v>149</v>
      </c>
      <c r="AU961" s="242" t="s">
        <v>82</v>
      </c>
      <c r="AV961" s="13" t="s">
        <v>80</v>
      </c>
      <c r="AW961" s="13" t="s">
        <v>33</v>
      </c>
      <c r="AX961" s="13" t="s">
        <v>72</v>
      </c>
      <c r="AY961" s="242" t="s">
        <v>136</v>
      </c>
    </row>
    <row r="962" s="13" customFormat="1">
      <c r="A962" s="13"/>
      <c r="B962" s="233"/>
      <c r="C962" s="234"/>
      <c r="D962" s="226" t="s">
        <v>149</v>
      </c>
      <c r="E962" s="235" t="s">
        <v>19</v>
      </c>
      <c r="F962" s="236" t="s">
        <v>1208</v>
      </c>
      <c r="G962" s="234"/>
      <c r="H962" s="235" t="s">
        <v>19</v>
      </c>
      <c r="I962" s="237"/>
      <c r="J962" s="234"/>
      <c r="K962" s="234"/>
      <c r="L962" s="238"/>
      <c r="M962" s="239"/>
      <c r="N962" s="240"/>
      <c r="O962" s="240"/>
      <c r="P962" s="240"/>
      <c r="Q962" s="240"/>
      <c r="R962" s="240"/>
      <c r="S962" s="240"/>
      <c r="T962" s="241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2" t="s">
        <v>149</v>
      </c>
      <c r="AU962" s="242" t="s">
        <v>82</v>
      </c>
      <c r="AV962" s="13" t="s">
        <v>80</v>
      </c>
      <c r="AW962" s="13" t="s">
        <v>33</v>
      </c>
      <c r="AX962" s="13" t="s">
        <v>72</v>
      </c>
      <c r="AY962" s="242" t="s">
        <v>136</v>
      </c>
    </row>
    <row r="963" s="14" customFormat="1">
      <c r="A963" s="14"/>
      <c r="B963" s="243"/>
      <c r="C963" s="244"/>
      <c r="D963" s="226" t="s">
        <v>149</v>
      </c>
      <c r="E963" s="245" t="s">
        <v>19</v>
      </c>
      <c r="F963" s="246" t="s">
        <v>458</v>
      </c>
      <c r="G963" s="244"/>
      <c r="H963" s="247">
        <v>0.54000000000000004</v>
      </c>
      <c r="I963" s="248"/>
      <c r="J963" s="244"/>
      <c r="K963" s="244"/>
      <c r="L963" s="249"/>
      <c r="M963" s="250"/>
      <c r="N963" s="251"/>
      <c r="O963" s="251"/>
      <c r="P963" s="251"/>
      <c r="Q963" s="251"/>
      <c r="R963" s="251"/>
      <c r="S963" s="251"/>
      <c r="T963" s="252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3" t="s">
        <v>149</v>
      </c>
      <c r="AU963" s="253" t="s">
        <v>82</v>
      </c>
      <c r="AV963" s="14" t="s">
        <v>82</v>
      </c>
      <c r="AW963" s="14" t="s">
        <v>33</v>
      </c>
      <c r="AX963" s="14" t="s">
        <v>72</v>
      </c>
      <c r="AY963" s="253" t="s">
        <v>136</v>
      </c>
    </row>
    <row r="964" s="15" customFormat="1">
      <c r="A964" s="15"/>
      <c r="B964" s="254"/>
      <c r="C964" s="255"/>
      <c r="D964" s="226" t="s">
        <v>149</v>
      </c>
      <c r="E964" s="256" t="s">
        <v>19</v>
      </c>
      <c r="F964" s="257" t="s">
        <v>151</v>
      </c>
      <c r="G964" s="255"/>
      <c r="H964" s="258">
        <v>9.2899999999999991</v>
      </c>
      <c r="I964" s="259"/>
      <c r="J964" s="255"/>
      <c r="K964" s="255"/>
      <c r="L964" s="260"/>
      <c r="M964" s="261"/>
      <c r="N964" s="262"/>
      <c r="O964" s="262"/>
      <c r="P964" s="262"/>
      <c r="Q964" s="262"/>
      <c r="R964" s="262"/>
      <c r="S964" s="262"/>
      <c r="T964" s="263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4" t="s">
        <v>149</v>
      </c>
      <c r="AU964" s="264" t="s">
        <v>82</v>
      </c>
      <c r="AV964" s="15" t="s">
        <v>152</v>
      </c>
      <c r="AW964" s="15" t="s">
        <v>33</v>
      </c>
      <c r="AX964" s="15" t="s">
        <v>80</v>
      </c>
      <c r="AY964" s="264" t="s">
        <v>136</v>
      </c>
    </row>
    <row r="965" s="2" customFormat="1" ht="16.5" customHeight="1">
      <c r="A965" s="39"/>
      <c r="B965" s="40"/>
      <c r="C965" s="269" t="s">
        <v>1216</v>
      </c>
      <c r="D965" s="269" t="s">
        <v>485</v>
      </c>
      <c r="E965" s="270" t="s">
        <v>1217</v>
      </c>
      <c r="F965" s="271" t="s">
        <v>1218</v>
      </c>
      <c r="G965" s="272" t="s">
        <v>243</v>
      </c>
      <c r="H965" s="273">
        <v>10.218999999999999</v>
      </c>
      <c r="I965" s="274"/>
      <c r="J965" s="275">
        <f>ROUND(I965*H965,2)</f>
        <v>0</v>
      </c>
      <c r="K965" s="271" t="s">
        <v>143</v>
      </c>
      <c r="L965" s="276"/>
      <c r="M965" s="277" t="s">
        <v>19</v>
      </c>
      <c r="N965" s="278" t="s">
        <v>43</v>
      </c>
      <c r="O965" s="85"/>
      <c r="P965" s="222">
        <f>O965*H965</f>
        <v>0</v>
      </c>
      <c r="Q965" s="222">
        <v>0.0126</v>
      </c>
      <c r="R965" s="222">
        <f>Q965*H965</f>
        <v>0.1287594</v>
      </c>
      <c r="S965" s="222">
        <v>0</v>
      </c>
      <c r="T965" s="223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24" t="s">
        <v>459</v>
      </c>
      <c r="AT965" s="224" t="s">
        <v>485</v>
      </c>
      <c r="AU965" s="224" t="s">
        <v>82</v>
      </c>
      <c r="AY965" s="18" t="s">
        <v>136</v>
      </c>
      <c r="BE965" s="225">
        <f>IF(N965="základní",J965,0)</f>
        <v>0</v>
      </c>
      <c r="BF965" s="225">
        <f>IF(N965="snížená",J965,0)</f>
        <v>0</v>
      </c>
      <c r="BG965" s="225">
        <f>IF(N965="zákl. přenesená",J965,0)</f>
        <v>0</v>
      </c>
      <c r="BH965" s="225">
        <f>IF(N965="sníž. přenesená",J965,0)</f>
        <v>0</v>
      </c>
      <c r="BI965" s="225">
        <f>IF(N965="nulová",J965,0)</f>
        <v>0</v>
      </c>
      <c r="BJ965" s="18" t="s">
        <v>80</v>
      </c>
      <c r="BK965" s="225">
        <f>ROUND(I965*H965,2)</f>
        <v>0</v>
      </c>
      <c r="BL965" s="18" t="s">
        <v>334</v>
      </c>
      <c r="BM965" s="224" t="s">
        <v>1219</v>
      </c>
    </row>
    <row r="966" s="2" customFormat="1">
      <c r="A966" s="39"/>
      <c r="B966" s="40"/>
      <c r="C966" s="41"/>
      <c r="D966" s="226" t="s">
        <v>146</v>
      </c>
      <c r="E966" s="41"/>
      <c r="F966" s="227" t="s">
        <v>1220</v>
      </c>
      <c r="G966" s="41"/>
      <c r="H966" s="41"/>
      <c r="I966" s="228"/>
      <c r="J966" s="41"/>
      <c r="K966" s="41"/>
      <c r="L966" s="45"/>
      <c r="M966" s="229"/>
      <c r="N966" s="230"/>
      <c r="O966" s="85"/>
      <c r="P966" s="85"/>
      <c r="Q966" s="85"/>
      <c r="R966" s="85"/>
      <c r="S966" s="85"/>
      <c r="T966" s="86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146</v>
      </c>
      <c r="AU966" s="18" t="s">
        <v>82</v>
      </c>
    </row>
    <row r="967" s="14" customFormat="1">
      <c r="A967" s="14"/>
      <c r="B967" s="243"/>
      <c r="C967" s="244"/>
      <c r="D967" s="226" t="s">
        <v>149</v>
      </c>
      <c r="E967" s="245" t="s">
        <v>19</v>
      </c>
      <c r="F967" s="246" t="s">
        <v>1221</v>
      </c>
      <c r="G967" s="244"/>
      <c r="H967" s="247">
        <v>10.218999999999999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3" t="s">
        <v>149</v>
      </c>
      <c r="AU967" s="253" t="s">
        <v>82</v>
      </c>
      <c r="AV967" s="14" t="s">
        <v>82</v>
      </c>
      <c r="AW967" s="14" t="s">
        <v>33</v>
      </c>
      <c r="AX967" s="14" t="s">
        <v>72</v>
      </c>
      <c r="AY967" s="253" t="s">
        <v>136</v>
      </c>
    </row>
    <row r="968" s="15" customFormat="1">
      <c r="A968" s="15"/>
      <c r="B968" s="254"/>
      <c r="C968" s="255"/>
      <c r="D968" s="226" t="s">
        <v>149</v>
      </c>
      <c r="E968" s="256" t="s">
        <v>19</v>
      </c>
      <c r="F968" s="257" t="s">
        <v>151</v>
      </c>
      <c r="G968" s="255"/>
      <c r="H968" s="258">
        <v>10.218999999999999</v>
      </c>
      <c r="I968" s="259"/>
      <c r="J968" s="255"/>
      <c r="K968" s="255"/>
      <c r="L968" s="260"/>
      <c r="M968" s="261"/>
      <c r="N968" s="262"/>
      <c r="O968" s="262"/>
      <c r="P968" s="262"/>
      <c r="Q968" s="262"/>
      <c r="R968" s="262"/>
      <c r="S968" s="262"/>
      <c r="T968" s="263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64" t="s">
        <v>149</v>
      </c>
      <c r="AU968" s="264" t="s">
        <v>82</v>
      </c>
      <c r="AV968" s="15" t="s">
        <v>152</v>
      </c>
      <c r="AW968" s="15" t="s">
        <v>33</v>
      </c>
      <c r="AX968" s="15" t="s">
        <v>80</v>
      </c>
      <c r="AY968" s="264" t="s">
        <v>136</v>
      </c>
    </row>
    <row r="969" s="2" customFormat="1" ht="16.5" customHeight="1">
      <c r="A969" s="39"/>
      <c r="B969" s="40"/>
      <c r="C969" s="213" t="s">
        <v>583</v>
      </c>
      <c r="D969" s="213" t="s">
        <v>139</v>
      </c>
      <c r="E969" s="214" t="s">
        <v>1222</v>
      </c>
      <c r="F969" s="215" t="s">
        <v>1223</v>
      </c>
      <c r="G969" s="216" t="s">
        <v>243</v>
      </c>
      <c r="H969" s="217">
        <v>9.2899999999999991</v>
      </c>
      <c r="I969" s="218"/>
      <c r="J969" s="219">
        <f>ROUND(I969*H969,2)</f>
        <v>0</v>
      </c>
      <c r="K969" s="215" t="s">
        <v>143</v>
      </c>
      <c r="L969" s="45"/>
      <c r="M969" s="220" t="s">
        <v>19</v>
      </c>
      <c r="N969" s="221" t="s">
        <v>43</v>
      </c>
      <c r="O969" s="85"/>
      <c r="P969" s="222">
        <f>O969*H969</f>
        <v>0</v>
      </c>
      <c r="Q969" s="222">
        <v>0</v>
      </c>
      <c r="R969" s="222">
        <f>Q969*H969</f>
        <v>0</v>
      </c>
      <c r="S969" s="222">
        <v>0</v>
      </c>
      <c r="T969" s="223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24" t="s">
        <v>334</v>
      </c>
      <c r="AT969" s="224" t="s">
        <v>139</v>
      </c>
      <c r="AU969" s="224" t="s">
        <v>82</v>
      </c>
      <c r="AY969" s="18" t="s">
        <v>136</v>
      </c>
      <c r="BE969" s="225">
        <f>IF(N969="základní",J969,0)</f>
        <v>0</v>
      </c>
      <c r="BF969" s="225">
        <f>IF(N969="snížená",J969,0)</f>
        <v>0</v>
      </c>
      <c r="BG969" s="225">
        <f>IF(N969="zákl. přenesená",J969,0)</f>
        <v>0</v>
      </c>
      <c r="BH969" s="225">
        <f>IF(N969="sníž. přenesená",J969,0)</f>
        <v>0</v>
      </c>
      <c r="BI969" s="225">
        <f>IF(N969="nulová",J969,0)</f>
        <v>0</v>
      </c>
      <c r="BJ969" s="18" t="s">
        <v>80</v>
      </c>
      <c r="BK969" s="225">
        <f>ROUND(I969*H969,2)</f>
        <v>0</v>
      </c>
      <c r="BL969" s="18" t="s">
        <v>334</v>
      </c>
      <c r="BM969" s="224" t="s">
        <v>1224</v>
      </c>
    </row>
    <row r="970" s="2" customFormat="1">
      <c r="A970" s="39"/>
      <c r="B970" s="40"/>
      <c r="C970" s="41"/>
      <c r="D970" s="226" t="s">
        <v>146</v>
      </c>
      <c r="E970" s="41"/>
      <c r="F970" s="227" t="s">
        <v>1225</v>
      </c>
      <c r="G970" s="41"/>
      <c r="H970" s="41"/>
      <c r="I970" s="228"/>
      <c r="J970" s="41"/>
      <c r="K970" s="41"/>
      <c r="L970" s="45"/>
      <c r="M970" s="229"/>
      <c r="N970" s="230"/>
      <c r="O970" s="85"/>
      <c r="P970" s="85"/>
      <c r="Q970" s="85"/>
      <c r="R970" s="85"/>
      <c r="S970" s="85"/>
      <c r="T970" s="86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146</v>
      </c>
      <c r="AU970" s="18" t="s">
        <v>82</v>
      </c>
    </row>
    <row r="971" s="2" customFormat="1">
      <c r="A971" s="39"/>
      <c r="B971" s="40"/>
      <c r="C971" s="41"/>
      <c r="D971" s="231" t="s">
        <v>147</v>
      </c>
      <c r="E971" s="41"/>
      <c r="F971" s="232" t="s">
        <v>1226</v>
      </c>
      <c r="G971" s="41"/>
      <c r="H971" s="41"/>
      <c r="I971" s="228"/>
      <c r="J971" s="41"/>
      <c r="K971" s="41"/>
      <c r="L971" s="45"/>
      <c r="M971" s="229"/>
      <c r="N971" s="230"/>
      <c r="O971" s="85"/>
      <c r="P971" s="85"/>
      <c r="Q971" s="85"/>
      <c r="R971" s="85"/>
      <c r="S971" s="85"/>
      <c r="T971" s="86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147</v>
      </c>
      <c r="AU971" s="18" t="s">
        <v>82</v>
      </c>
    </row>
    <row r="972" s="2" customFormat="1" ht="16.5" customHeight="1">
      <c r="A972" s="39"/>
      <c r="B972" s="40"/>
      <c r="C972" s="213" t="s">
        <v>1227</v>
      </c>
      <c r="D972" s="213" t="s">
        <v>139</v>
      </c>
      <c r="E972" s="214" t="s">
        <v>1228</v>
      </c>
      <c r="F972" s="215" t="s">
        <v>1229</v>
      </c>
      <c r="G972" s="216" t="s">
        <v>243</v>
      </c>
      <c r="H972" s="217">
        <v>9.2899999999999991</v>
      </c>
      <c r="I972" s="218"/>
      <c r="J972" s="219">
        <f>ROUND(I972*H972,2)</f>
        <v>0</v>
      </c>
      <c r="K972" s="215" t="s">
        <v>143</v>
      </c>
      <c r="L972" s="45"/>
      <c r="M972" s="220" t="s">
        <v>19</v>
      </c>
      <c r="N972" s="221" t="s">
        <v>43</v>
      </c>
      <c r="O972" s="85"/>
      <c r="P972" s="222">
        <f>O972*H972</f>
        <v>0</v>
      </c>
      <c r="Q972" s="222">
        <v>0</v>
      </c>
      <c r="R972" s="222">
        <f>Q972*H972</f>
        <v>0</v>
      </c>
      <c r="S972" s="222">
        <v>0</v>
      </c>
      <c r="T972" s="223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24" t="s">
        <v>334</v>
      </c>
      <c r="AT972" s="224" t="s">
        <v>139</v>
      </c>
      <c r="AU972" s="224" t="s">
        <v>82</v>
      </c>
      <c r="AY972" s="18" t="s">
        <v>136</v>
      </c>
      <c r="BE972" s="225">
        <f>IF(N972="základní",J972,0)</f>
        <v>0</v>
      </c>
      <c r="BF972" s="225">
        <f>IF(N972="snížená",J972,0)</f>
        <v>0</v>
      </c>
      <c r="BG972" s="225">
        <f>IF(N972="zákl. přenesená",J972,0)</f>
        <v>0</v>
      </c>
      <c r="BH972" s="225">
        <f>IF(N972="sníž. přenesená",J972,0)</f>
        <v>0</v>
      </c>
      <c r="BI972" s="225">
        <f>IF(N972="nulová",J972,0)</f>
        <v>0</v>
      </c>
      <c r="BJ972" s="18" t="s">
        <v>80</v>
      </c>
      <c r="BK972" s="225">
        <f>ROUND(I972*H972,2)</f>
        <v>0</v>
      </c>
      <c r="BL972" s="18" t="s">
        <v>334</v>
      </c>
      <c r="BM972" s="224" t="s">
        <v>1230</v>
      </c>
    </row>
    <row r="973" s="2" customFormat="1">
      <c r="A973" s="39"/>
      <c r="B973" s="40"/>
      <c r="C973" s="41"/>
      <c r="D973" s="226" t="s">
        <v>146</v>
      </c>
      <c r="E973" s="41"/>
      <c r="F973" s="227" t="s">
        <v>1231</v>
      </c>
      <c r="G973" s="41"/>
      <c r="H973" s="41"/>
      <c r="I973" s="228"/>
      <c r="J973" s="41"/>
      <c r="K973" s="41"/>
      <c r="L973" s="45"/>
      <c r="M973" s="229"/>
      <c r="N973" s="230"/>
      <c r="O973" s="85"/>
      <c r="P973" s="85"/>
      <c r="Q973" s="85"/>
      <c r="R973" s="85"/>
      <c r="S973" s="85"/>
      <c r="T973" s="86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146</v>
      </c>
      <c r="AU973" s="18" t="s">
        <v>82</v>
      </c>
    </row>
    <row r="974" s="2" customFormat="1">
      <c r="A974" s="39"/>
      <c r="B974" s="40"/>
      <c r="C974" s="41"/>
      <c r="D974" s="231" t="s">
        <v>147</v>
      </c>
      <c r="E974" s="41"/>
      <c r="F974" s="232" t="s">
        <v>1232</v>
      </c>
      <c r="G974" s="41"/>
      <c r="H974" s="41"/>
      <c r="I974" s="228"/>
      <c r="J974" s="41"/>
      <c r="K974" s="41"/>
      <c r="L974" s="45"/>
      <c r="M974" s="229"/>
      <c r="N974" s="230"/>
      <c r="O974" s="85"/>
      <c r="P974" s="85"/>
      <c r="Q974" s="85"/>
      <c r="R974" s="85"/>
      <c r="S974" s="85"/>
      <c r="T974" s="86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T974" s="18" t="s">
        <v>147</v>
      </c>
      <c r="AU974" s="18" t="s">
        <v>82</v>
      </c>
    </row>
    <row r="975" s="2" customFormat="1" ht="16.5" customHeight="1">
      <c r="A975" s="39"/>
      <c r="B975" s="40"/>
      <c r="C975" s="213" t="s">
        <v>1233</v>
      </c>
      <c r="D975" s="213" t="s">
        <v>139</v>
      </c>
      <c r="E975" s="214" t="s">
        <v>1234</v>
      </c>
      <c r="F975" s="215" t="s">
        <v>1235</v>
      </c>
      <c r="G975" s="216" t="s">
        <v>243</v>
      </c>
      <c r="H975" s="217">
        <v>9.2899999999999991</v>
      </c>
      <c r="I975" s="218"/>
      <c r="J975" s="219">
        <f>ROUND(I975*H975,2)</f>
        <v>0</v>
      </c>
      <c r="K975" s="215" t="s">
        <v>143</v>
      </c>
      <c r="L975" s="45"/>
      <c r="M975" s="220" t="s">
        <v>19</v>
      </c>
      <c r="N975" s="221" t="s">
        <v>43</v>
      </c>
      <c r="O975" s="85"/>
      <c r="P975" s="222">
        <f>O975*H975</f>
        <v>0</v>
      </c>
      <c r="Q975" s="222">
        <v>0</v>
      </c>
      <c r="R975" s="222">
        <f>Q975*H975</f>
        <v>0</v>
      </c>
      <c r="S975" s="222">
        <v>0</v>
      </c>
      <c r="T975" s="223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24" t="s">
        <v>334</v>
      </c>
      <c r="AT975" s="224" t="s">
        <v>139</v>
      </c>
      <c r="AU975" s="224" t="s">
        <v>82</v>
      </c>
      <c r="AY975" s="18" t="s">
        <v>136</v>
      </c>
      <c r="BE975" s="225">
        <f>IF(N975="základní",J975,0)</f>
        <v>0</v>
      </c>
      <c r="BF975" s="225">
        <f>IF(N975="snížená",J975,0)</f>
        <v>0</v>
      </c>
      <c r="BG975" s="225">
        <f>IF(N975="zákl. přenesená",J975,0)</f>
        <v>0</v>
      </c>
      <c r="BH975" s="225">
        <f>IF(N975="sníž. přenesená",J975,0)</f>
        <v>0</v>
      </c>
      <c r="BI975" s="225">
        <f>IF(N975="nulová",J975,0)</f>
        <v>0</v>
      </c>
      <c r="BJ975" s="18" t="s">
        <v>80</v>
      </c>
      <c r="BK975" s="225">
        <f>ROUND(I975*H975,2)</f>
        <v>0</v>
      </c>
      <c r="BL975" s="18" t="s">
        <v>334</v>
      </c>
      <c r="BM975" s="224" t="s">
        <v>1236</v>
      </c>
    </row>
    <row r="976" s="2" customFormat="1">
      <c r="A976" s="39"/>
      <c r="B976" s="40"/>
      <c r="C976" s="41"/>
      <c r="D976" s="226" t="s">
        <v>146</v>
      </c>
      <c r="E976" s="41"/>
      <c r="F976" s="227" t="s">
        <v>1237</v>
      </c>
      <c r="G976" s="41"/>
      <c r="H976" s="41"/>
      <c r="I976" s="228"/>
      <c r="J976" s="41"/>
      <c r="K976" s="41"/>
      <c r="L976" s="45"/>
      <c r="M976" s="229"/>
      <c r="N976" s="230"/>
      <c r="O976" s="85"/>
      <c r="P976" s="85"/>
      <c r="Q976" s="85"/>
      <c r="R976" s="85"/>
      <c r="S976" s="85"/>
      <c r="T976" s="86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T976" s="18" t="s">
        <v>146</v>
      </c>
      <c r="AU976" s="18" t="s">
        <v>82</v>
      </c>
    </row>
    <row r="977" s="2" customFormat="1">
      <c r="A977" s="39"/>
      <c r="B977" s="40"/>
      <c r="C977" s="41"/>
      <c r="D977" s="231" t="s">
        <v>147</v>
      </c>
      <c r="E977" s="41"/>
      <c r="F977" s="232" t="s">
        <v>1238</v>
      </c>
      <c r="G977" s="41"/>
      <c r="H977" s="41"/>
      <c r="I977" s="228"/>
      <c r="J977" s="41"/>
      <c r="K977" s="41"/>
      <c r="L977" s="45"/>
      <c r="M977" s="229"/>
      <c r="N977" s="230"/>
      <c r="O977" s="85"/>
      <c r="P977" s="85"/>
      <c r="Q977" s="85"/>
      <c r="R977" s="85"/>
      <c r="S977" s="85"/>
      <c r="T977" s="86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T977" s="18" t="s">
        <v>147</v>
      </c>
      <c r="AU977" s="18" t="s">
        <v>82</v>
      </c>
    </row>
    <row r="978" s="2" customFormat="1" ht="16.5" customHeight="1">
      <c r="A978" s="39"/>
      <c r="B978" s="40"/>
      <c r="C978" s="213" t="s">
        <v>1239</v>
      </c>
      <c r="D978" s="213" t="s">
        <v>139</v>
      </c>
      <c r="E978" s="214" t="s">
        <v>1240</v>
      </c>
      <c r="F978" s="215" t="s">
        <v>1241</v>
      </c>
      <c r="G978" s="216" t="s">
        <v>235</v>
      </c>
      <c r="H978" s="217">
        <v>7.5</v>
      </c>
      <c r="I978" s="218"/>
      <c r="J978" s="219">
        <f>ROUND(I978*H978,2)</f>
        <v>0</v>
      </c>
      <c r="K978" s="215" t="s">
        <v>143</v>
      </c>
      <c r="L978" s="45"/>
      <c r="M978" s="220" t="s">
        <v>19</v>
      </c>
      <c r="N978" s="221" t="s">
        <v>43</v>
      </c>
      <c r="O978" s="85"/>
      <c r="P978" s="222">
        <f>O978*H978</f>
        <v>0</v>
      </c>
      <c r="Q978" s="222">
        <v>0.00055000000000000003</v>
      </c>
      <c r="R978" s="222">
        <f>Q978*H978</f>
        <v>0.0041250000000000002</v>
      </c>
      <c r="S978" s="222">
        <v>0</v>
      </c>
      <c r="T978" s="223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24" t="s">
        <v>334</v>
      </c>
      <c r="AT978" s="224" t="s">
        <v>139</v>
      </c>
      <c r="AU978" s="224" t="s">
        <v>82</v>
      </c>
      <c r="AY978" s="18" t="s">
        <v>136</v>
      </c>
      <c r="BE978" s="225">
        <f>IF(N978="základní",J978,0)</f>
        <v>0</v>
      </c>
      <c r="BF978" s="225">
        <f>IF(N978="snížená",J978,0)</f>
        <v>0</v>
      </c>
      <c r="BG978" s="225">
        <f>IF(N978="zákl. přenesená",J978,0)</f>
        <v>0</v>
      </c>
      <c r="BH978" s="225">
        <f>IF(N978="sníž. přenesená",J978,0)</f>
        <v>0</v>
      </c>
      <c r="BI978" s="225">
        <f>IF(N978="nulová",J978,0)</f>
        <v>0</v>
      </c>
      <c r="BJ978" s="18" t="s">
        <v>80</v>
      </c>
      <c r="BK978" s="225">
        <f>ROUND(I978*H978,2)</f>
        <v>0</v>
      </c>
      <c r="BL978" s="18" t="s">
        <v>334</v>
      </c>
      <c r="BM978" s="224" t="s">
        <v>1242</v>
      </c>
    </row>
    <row r="979" s="2" customFormat="1">
      <c r="A979" s="39"/>
      <c r="B979" s="40"/>
      <c r="C979" s="41"/>
      <c r="D979" s="226" t="s">
        <v>146</v>
      </c>
      <c r="E979" s="41"/>
      <c r="F979" s="227" t="s">
        <v>1243</v>
      </c>
      <c r="G979" s="41"/>
      <c r="H979" s="41"/>
      <c r="I979" s="228"/>
      <c r="J979" s="41"/>
      <c r="K979" s="41"/>
      <c r="L979" s="45"/>
      <c r="M979" s="229"/>
      <c r="N979" s="230"/>
      <c r="O979" s="85"/>
      <c r="P979" s="85"/>
      <c r="Q979" s="85"/>
      <c r="R979" s="85"/>
      <c r="S979" s="85"/>
      <c r="T979" s="86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T979" s="18" t="s">
        <v>146</v>
      </c>
      <c r="AU979" s="18" t="s">
        <v>82</v>
      </c>
    </row>
    <row r="980" s="2" customFormat="1">
      <c r="A980" s="39"/>
      <c r="B980" s="40"/>
      <c r="C980" s="41"/>
      <c r="D980" s="231" t="s">
        <v>147</v>
      </c>
      <c r="E980" s="41"/>
      <c r="F980" s="232" t="s">
        <v>1244</v>
      </c>
      <c r="G980" s="41"/>
      <c r="H980" s="41"/>
      <c r="I980" s="228"/>
      <c r="J980" s="41"/>
      <c r="K980" s="41"/>
      <c r="L980" s="45"/>
      <c r="M980" s="229"/>
      <c r="N980" s="230"/>
      <c r="O980" s="85"/>
      <c r="P980" s="85"/>
      <c r="Q980" s="85"/>
      <c r="R980" s="85"/>
      <c r="S980" s="85"/>
      <c r="T980" s="86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147</v>
      </c>
      <c r="AU980" s="18" t="s">
        <v>82</v>
      </c>
    </row>
    <row r="981" s="2" customFormat="1" ht="16.5" customHeight="1">
      <c r="A981" s="39"/>
      <c r="B981" s="40"/>
      <c r="C981" s="213" t="s">
        <v>1245</v>
      </c>
      <c r="D981" s="213" t="s">
        <v>139</v>
      </c>
      <c r="E981" s="214" t="s">
        <v>1246</v>
      </c>
      <c r="F981" s="215" t="s">
        <v>1247</v>
      </c>
      <c r="G981" s="216" t="s">
        <v>243</v>
      </c>
      <c r="H981" s="217">
        <v>67.293000000000006</v>
      </c>
      <c r="I981" s="218"/>
      <c r="J981" s="219">
        <f>ROUND(I981*H981,2)</f>
        <v>0</v>
      </c>
      <c r="K981" s="215" t="s">
        <v>143</v>
      </c>
      <c r="L981" s="45"/>
      <c r="M981" s="220" t="s">
        <v>19</v>
      </c>
      <c r="N981" s="221" t="s">
        <v>43</v>
      </c>
      <c r="O981" s="85"/>
      <c r="P981" s="222">
        <f>O981*H981</f>
        <v>0</v>
      </c>
      <c r="Q981" s="222">
        <v>5.0000000000000002E-05</v>
      </c>
      <c r="R981" s="222">
        <f>Q981*H981</f>
        <v>0.0033646500000000003</v>
      </c>
      <c r="S981" s="222">
        <v>0</v>
      </c>
      <c r="T981" s="223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24" t="s">
        <v>334</v>
      </c>
      <c r="AT981" s="224" t="s">
        <v>139</v>
      </c>
      <c r="AU981" s="224" t="s">
        <v>82</v>
      </c>
      <c r="AY981" s="18" t="s">
        <v>136</v>
      </c>
      <c r="BE981" s="225">
        <f>IF(N981="základní",J981,0)</f>
        <v>0</v>
      </c>
      <c r="BF981" s="225">
        <f>IF(N981="snížená",J981,0)</f>
        <v>0</v>
      </c>
      <c r="BG981" s="225">
        <f>IF(N981="zákl. přenesená",J981,0)</f>
        <v>0</v>
      </c>
      <c r="BH981" s="225">
        <f>IF(N981="sníž. přenesená",J981,0)</f>
        <v>0</v>
      </c>
      <c r="BI981" s="225">
        <f>IF(N981="nulová",J981,0)</f>
        <v>0</v>
      </c>
      <c r="BJ981" s="18" t="s">
        <v>80</v>
      </c>
      <c r="BK981" s="225">
        <f>ROUND(I981*H981,2)</f>
        <v>0</v>
      </c>
      <c r="BL981" s="18" t="s">
        <v>334</v>
      </c>
      <c r="BM981" s="224" t="s">
        <v>1248</v>
      </c>
    </row>
    <row r="982" s="2" customFormat="1">
      <c r="A982" s="39"/>
      <c r="B982" s="40"/>
      <c r="C982" s="41"/>
      <c r="D982" s="226" t="s">
        <v>146</v>
      </c>
      <c r="E982" s="41"/>
      <c r="F982" s="227" t="s">
        <v>1249</v>
      </c>
      <c r="G982" s="41"/>
      <c r="H982" s="41"/>
      <c r="I982" s="228"/>
      <c r="J982" s="41"/>
      <c r="K982" s="41"/>
      <c r="L982" s="45"/>
      <c r="M982" s="229"/>
      <c r="N982" s="230"/>
      <c r="O982" s="85"/>
      <c r="P982" s="85"/>
      <c r="Q982" s="85"/>
      <c r="R982" s="85"/>
      <c r="S982" s="85"/>
      <c r="T982" s="86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146</v>
      </c>
      <c r="AU982" s="18" t="s">
        <v>82</v>
      </c>
    </row>
    <row r="983" s="2" customFormat="1">
      <c r="A983" s="39"/>
      <c r="B983" s="40"/>
      <c r="C983" s="41"/>
      <c r="D983" s="231" t="s">
        <v>147</v>
      </c>
      <c r="E983" s="41"/>
      <c r="F983" s="232" t="s">
        <v>1250</v>
      </c>
      <c r="G983" s="41"/>
      <c r="H983" s="41"/>
      <c r="I983" s="228"/>
      <c r="J983" s="41"/>
      <c r="K983" s="41"/>
      <c r="L983" s="45"/>
      <c r="M983" s="229"/>
      <c r="N983" s="230"/>
      <c r="O983" s="85"/>
      <c r="P983" s="85"/>
      <c r="Q983" s="85"/>
      <c r="R983" s="85"/>
      <c r="S983" s="85"/>
      <c r="T983" s="86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147</v>
      </c>
      <c r="AU983" s="18" t="s">
        <v>82</v>
      </c>
    </row>
    <row r="984" s="13" customFormat="1">
      <c r="A984" s="13"/>
      <c r="B984" s="233"/>
      <c r="C984" s="234"/>
      <c r="D984" s="226" t="s">
        <v>149</v>
      </c>
      <c r="E984" s="235" t="s">
        <v>19</v>
      </c>
      <c r="F984" s="236" t="s">
        <v>452</v>
      </c>
      <c r="G984" s="234"/>
      <c r="H984" s="235" t="s">
        <v>19</v>
      </c>
      <c r="I984" s="237"/>
      <c r="J984" s="234"/>
      <c r="K984" s="234"/>
      <c r="L984" s="238"/>
      <c r="M984" s="239"/>
      <c r="N984" s="240"/>
      <c r="O984" s="240"/>
      <c r="P984" s="240"/>
      <c r="Q984" s="240"/>
      <c r="R984" s="240"/>
      <c r="S984" s="240"/>
      <c r="T984" s="24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2" t="s">
        <v>149</v>
      </c>
      <c r="AU984" s="242" t="s">
        <v>82</v>
      </c>
      <c r="AV984" s="13" t="s">
        <v>80</v>
      </c>
      <c r="AW984" s="13" t="s">
        <v>33</v>
      </c>
      <c r="AX984" s="13" t="s">
        <v>72</v>
      </c>
      <c r="AY984" s="242" t="s">
        <v>136</v>
      </c>
    </row>
    <row r="985" s="14" customFormat="1">
      <c r="A985" s="14"/>
      <c r="B985" s="243"/>
      <c r="C985" s="244"/>
      <c r="D985" s="226" t="s">
        <v>149</v>
      </c>
      <c r="E985" s="245" t="s">
        <v>19</v>
      </c>
      <c r="F985" s="246" t="s">
        <v>1251</v>
      </c>
      <c r="G985" s="244"/>
      <c r="H985" s="247">
        <v>55.893000000000001</v>
      </c>
      <c r="I985" s="248"/>
      <c r="J985" s="244"/>
      <c r="K985" s="244"/>
      <c r="L985" s="249"/>
      <c r="M985" s="250"/>
      <c r="N985" s="251"/>
      <c r="O985" s="251"/>
      <c r="P985" s="251"/>
      <c r="Q985" s="251"/>
      <c r="R985" s="251"/>
      <c r="S985" s="251"/>
      <c r="T985" s="25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3" t="s">
        <v>149</v>
      </c>
      <c r="AU985" s="253" t="s">
        <v>82</v>
      </c>
      <c r="AV985" s="14" t="s">
        <v>82</v>
      </c>
      <c r="AW985" s="14" t="s">
        <v>33</v>
      </c>
      <c r="AX985" s="14" t="s">
        <v>72</v>
      </c>
      <c r="AY985" s="253" t="s">
        <v>136</v>
      </c>
    </row>
    <row r="986" s="14" customFormat="1">
      <c r="A986" s="14"/>
      <c r="B986" s="243"/>
      <c r="C986" s="244"/>
      <c r="D986" s="226" t="s">
        <v>149</v>
      </c>
      <c r="E986" s="245" t="s">
        <v>19</v>
      </c>
      <c r="F986" s="246" t="s">
        <v>1252</v>
      </c>
      <c r="G986" s="244"/>
      <c r="H986" s="247">
        <v>11.4</v>
      </c>
      <c r="I986" s="248"/>
      <c r="J986" s="244"/>
      <c r="K986" s="244"/>
      <c r="L986" s="249"/>
      <c r="M986" s="250"/>
      <c r="N986" s="251"/>
      <c r="O986" s="251"/>
      <c r="P986" s="251"/>
      <c r="Q986" s="251"/>
      <c r="R986" s="251"/>
      <c r="S986" s="251"/>
      <c r="T986" s="252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3" t="s">
        <v>149</v>
      </c>
      <c r="AU986" s="253" t="s">
        <v>82</v>
      </c>
      <c r="AV986" s="14" t="s">
        <v>82</v>
      </c>
      <c r="AW986" s="14" t="s">
        <v>33</v>
      </c>
      <c r="AX986" s="14" t="s">
        <v>72</v>
      </c>
      <c r="AY986" s="253" t="s">
        <v>136</v>
      </c>
    </row>
    <row r="987" s="15" customFormat="1">
      <c r="A987" s="15"/>
      <c r="B987" s="254"/>
      <c r="C987" s="255"/>
      <c r="D987" s="226" t="s">
        <v>149</v>
      </c>
      <c r="E987" s="256" t="s">
        <v>19</v>
      </c>
      <c r="F987" s="257" t="s">
        <v>151</v>
      </c>
      <c r="G987" s="255"/>
      <c r="H987" s="258">
        <v>67.293000000000006</v>
      </c>
      <c r="I987" s="259"/>
      <c r="J987" s="255"/>
      <c r="K987" s="255"/>
      <c r="L987" s="260"/>
      <c r="M987" s="261"/>
      <c r="N987" s="262"/>
      <c r="O987" s="262"/>
      <c r="P987" s="262"/>
      <c r="Q987" s="262"/>
      <c r="R987" s="262"/>
      <c r="S987" s="262"/>
      <c r="T987" s="263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64" t="s">
        <v>149</v>
      </c>
      <c r="AU987" s="264" t="s">
        <v>82</v>
      </c>
      <c r="AV987" s="15" t="s">
        <v>152</v>
      </c>
      <c r="AW987" s="15" t="s">
        <v>33</v>
      </c>
      <c r="AX987" s="15" t="s">
        <v>80</v>
      </c>
      <c r="AY987" s="264" t="s">
        <v>136</v>
      </c>
    </row>
    <row r="988" s="2" customFormat="1" ht="16.5" customHeight="1">
      <c r="A988" s="39"/>
      <c r="B988" s="40"/>
      <c r="C988" s="213" t="s">
        <v>1253</v>
      </c>
      <c r="D988" s="213" t="s">
        <v>139</v>
      </c>
      <c r="E988" s="214" t="s">
        <v>1254</v>
      </c>
      <c r="F988" s="215" t="s">
        <v>1255</v>
      </c>
      <c r="G988" s="216" t="s">
        <v>314</v>
      </c>
      <c r="H988" s="217">
        <v>0.19</v>
      </c>
      <c r="I988" s="218"/>
      <c r="J988" s="219">
        <f>ROUND(I988*H988,2)</f>
        <v>0</v>
      </c>
      <c r="K988" s="215" t="s">
        <v>143</v>
      </c>
      <c r="L988" s="45"/>
      <c r="M988" s="220" t="s">
        <v>19</v>
      </c>
      <c r="N988" s="221" t="s">
        <v>43</v>
      </c>
      <c r="O988" s="85"/>
      <c r="P988" s="222">
        <f>O988*H988</f>
        <v>0</v>
      </c>
      <c r="Q988" s="222">
        <v>0</v>
      </c>
      <c r="R988" s="222">
        <f>Q988*H988</f>
        <v>0</v>
      </c>
      <c r="S988" s="222">
        <v>0</v>
      </c>
      <c r="T988" s="223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24" t="s">
        <v>334</v>
      </c>
      <c r="AT988" s="224" t="s">
        <v>139</v>
      </c>
      <c r="AU988" s="224" t="s">
        <v>82</v>
      </c>
      <c r="AY988" s="18" t="s">
        <v>136</v>
      </c>
      <c r="BE988" s="225">
        <f>IF(N988="základní",J988,0)</f>
        <v>0</v>
      </c>
      <c r="BF988" s="225">
        <f>IF(N988="snížená",J988,0)</f>
        <v>0</v>
      </c>
      <c r="BG988" s="225">
        <f>IF(N988="zákl. přenesená",J988,0)</f>
        <v>0</v>
      </c>
      <c r="BH988" s="225">
        <f>IF(N988="sníž. přenesená",J988,0)</f>
        <v>0</v>
      </c>
      <c r="BI988" s="225">
        <f>IF(N988="nulová",J988,0)</f>
        <v>0</v>
      </c>
      <c r="BJ988" s="18" t="s">
        <v>80</v>
      </c>
      <c r="BK988" s="225">
        <f>ROUND(I988*H988,2)</f>
        <v>0</v>
      </c>
      <c r="BL988" s="18" t="s">
        <v>334</v>
      </c>
      <c r="BM988" s="224" t="s">
        <v>1256</v>
      </c>
    </row>
    <row r="989" s="2" customFormat="1">
      <c r="A989" s="39"/>
      <c r="B989" s="40"/>
      <c r="C989" s="41"/>
      <c r="D989" s="226" t="s">
        <v>146</v>
      </c>
      <c r="E989" s="41"/>
      <c r="F989" s="227" t="s">
        <v>1257</v>
      </c>
      <c r="G989" s="41"/>
      <c r="H989" s="41"/>
      <c r="I989" s="228"/>
      <c r="J989" s="41"/>
      <c r="K989" s="41"/>
      <c r="L989" s="45"/>
      <c r="M989" s="229"/>
      <c r="N989" s="230"/>
      <c r="O989" s="85"/>
      <c r="P989" s="85"/>
      <c r="Q989" s="85"/>
      <c r="R989" s="85"/>
      <c r="S989" s="85"/>
      <c r="T989" s="86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T989" s="18" t="s">
        <v>146</v>
      </c>
      <c r="AU989" s="18" t="s">
        <v>82</v>
      </c>
    </row>
    <row r="990" s="2" customFormat="1">
      <c r="A990" s="39"/>
      <c r="B990" s="40"/>
      <c r="C990" s="41"/>
      <c r="D990" s="231" t="s">
        <v>147</v>
      </c>
      <c r="E990" s="41"/>
      <c r="F990" s="232" t="s">
        <v>1258</v>
      </c>
      <c r="G990" s="41"/>
      <c r="H990" s="41"/>
      <c r="I990" s="228"/>
      <c r="J990" s="41"/>
      <c r="K990" s="41"/>
      <c r="L990" s="45"/>
      <c r="M990" s="229"/>
      <c r="N990" s="230"/>
      <c r="O990" s="85"/>
      <c r="P990" s="85"/>
      <c r="Q990" s="85"/>
      <c r="R990" s="85"/>
      <c r="S990" s="85"/>
      <c r="T990" s="86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T990" s="18" t="s">
        <v>147</v>
      </c>
      <c r="AU990" s="18" t="s">
        <v>82</v>
      </c>
    </row>
    <row r="991" s="2" customFormat="1" ht="16.5" customHeight="1">
      <c r="A991" s="39"/>
      <c r="B991" s="40"/>
      <c r="C991" s="213" t="s">
        <v>1259</v>
      </c>
      <c r="D991" s="213" t="s">
        <v>139</v>
      </c>
      <c r="E991" s="214" t="s">
        <v>1260</v>
      </c>
      <c r="F991" s="215" t="s">
        <v>1261</v>
      </c>
      <c r="G991" s="216" t="s">
        <v>314</v>
      </c>
      <c r="H991" s="217">
        <v>0.19</v>
      </c>
      <c r="I991" s="218"/>
      <c r="J991" s="219">
        <f>ROUND(I991*H991,2)</f>
        <v>0</v>
      </c>
      <c r="K991" s="215" t="s">
        <v>143</v>
      </c>
      <c r="L991" s="45"/>
      <c r="M991" s="220" t="s">
        <v>19</v>
      </c>
      <c r="N991" s="221" t="s">
        <v>43</v>
      </c>
      <c r="O991" s="85"/>
      <c r="P991" s="222">
        <f>O991*H991</f>
        <v>0</v>
      </c>
      <c r="Q991" s="222">
        <v>0</v>
      </c>
      <c r="R991" s="222">
        <f>Q991*H991</f>
        <v>0</v>
      </c>
      <c r="S991" s="222">
        <v>0</v>
      </c>
      <c r="T991" s="223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24" t="s">
        <v>334</v>
      </c>
      <c r="AT991" s="224" t="s">
        <v>139</v>
      </c>
      <c r="AU991" s="224" t="s">
        <v>82</v>
      </c>
      <c r="AY991" s="18" t="s">
        <v>136</v>
      </c>
      <c r="BE991" s="225">
        <f>IF(N991="základní",J991,0)</f>
        <v>0</v>
      </c>
      <c r="BF991" s="225">
        <f>IF(N991="snížená",J991,0)</f>
        <v>0</v>
      </c>
      <c r="BG991" s="225">
        <f>IF(N991="zákl. přenesená",J991,0)</f>
        <v>0</v>
      </c>
      <c r="BH991" s="225">
        <f>IF(N991="sníž. přenesená",J991,0)</f>
        <v>0</v>
      </c>
      <c r="BI991" s="225">
        <f>IF(N991="nulová",J991,0)</f>
        <v>0</v>
      </c>
      <c r="BJ991" s="18" t="s">
        <v>80</v>
      </c>
      <c r="BK991" s="225">
        <f>ROUND(I991*H991,2)</f>
        <v>0</v>
      </c>
      <c r="BL991" s="18" t="s">
        <v>334</v>
      </c>
      <c r="BM991" s="224" t="s">
        <v>1262</v>
      </c>
    </row>
    <row r="992" s="2" customFormat="1">
      <c r="A992" s="39"/>
      <c r="B992" s="40"/>
      <c r="C992" s="41"/>
      <c r="D992" s="226" t="s">
        <v>146</v>
      </c>
      <c r="E992" s="41"/>
      <c r="F992" s="227" t="s">
        <v>1263</v>
      </c>
      <c r="G992" s="41"/>
      <c r="H992" s="41"/>
      <c r="I992" s="228"/>
      <c r="J992" s="41"/>
      <c r="K992" s="41"/>
      <c r="L992" s="45"/>
      <c r="M992" s="229"/>
      <c r="N992" s="230"/>
      <c r="O992" s="85"/>
      <c r="P992" s="85"/>
      <c r="Q992" s="85"/>
      <c r="R992" s="85"/>
      <c r="S992" s="85"/>
      <c r="T992" s="86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T992" s="18" t="s">
        <v>146</v>
      </c>
      <c r="AU992" s="18" t="s">
        <v>82</v>
      </c>
    </row>
    <row r="993" s="2" customFormat="1">
      <c r="A993" s="39"/>
      <c r="B993" s="40"/>
      <c r="C993" s="41"/>
      <c r="D993" s="231" t="s">
        <v>147</v>
      </c>
      <c r="E993" s="41"/>
      <c r="F993" s="232" t="s">
        <v>1264</v>
      </c>
      <c r="G993" s="41"/>
      <c r="H993" s="41"/>
      <c r="I993" s="228"/>
      <c r="J993" s="41"/>
      <c r="K993" s="41"/>
      <c r="L993" s="45"/>
      <c r="M993" s="229"/>
      <c r="N993" s="230"/>
      <c r="O993" s="85"/>
      <c r="P993" s="85"/>
      <c r="Q993" s="85"/>
      <c r="R993" s="85"/>
      <c r="S993" s="85"/>
      <c r="T993" s="86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T993" s="18" t="s">
        <v>147</v>
      </c>
      <c r="AU993" s="18" t="s">
        <v>82</v>
      </c>
    </row>
    <row r="994" s="12" customFormat="1" ht="22.8" customHeight="1">
      <c r="A994" s="12"/>
      <c r="B994" s="197"/>
      <c r="C994" s="198"/>
      <c r="D994" s="199" t="s">
        <v>71</v>
      </c>
      <c r="E994" s="211" t="s">
        <v>1265</v>
      </c>
      <c r="F994" s="211" t="s">
        <v>1266</v>
      </c>
      <c r="G994" s="198"/>
      <c r="H994" s="198"/>
      <c r="I994" s="201"/>
      <c r="J994" s="212">
        <f>BK994</f>
        <v>0</v>
      </c>
      <c r="K994" s="198"/>
      <c r="L994" s="203"/>
      <c r="M994" s="204"/>
      <c r="N994" s="205"/>
      <c r="O994" s="205"/>
      <c r="P994" s="206">
        <f>SUM(P995:P1030)</f>
        <v>0</v>
      </c>
      <c r="Q994" s="205"/>
      <c r="R994" s="206">
        <f>SUM(R995:R1030)</f>
        <v>0.046360000000000005</v>
      </c>
      <c r="S994" s="205"/>
      <c r="T994" s="207">
        <f>SUM(T995:T1030)</f>
        <v>0.012861600000000001</v>
      </c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R994" s="208" t="s">
        <v>82</v>
      </c>
      <c r="AT994" s="209" t="s">
        <v>71</v>
      </c>
      <c r="AU994" s="209" t="s">
        <v>80</v>
      </c>
      <c r="AY994" s="208" t="s">
        <v>136</v>
      </c>
      <c r="BK994" s="210">
        <f>SUM(BK995:BK1030)</f>
        <v>0</v>
      </c>
    </row>
    <row r="995" s="2" customFormat="1" ht="16.5" customHeight="1">
      <c r="A995" s="39"/>
      <c r="B995" s="40"/>
      <c r="C995" s="213" t="s">
        <v>1267</v>
      </c>
      <c r="D995" s="213" t="s">
        <v>139</v>
      </c>
      <c r="E995" s="214" t="s">
        <v>1268</v>
      </c>
      <c r="F995" s="215" t="s">
        <v>1269</v>
      </c>
      <c r="G995" s="216" t="s">
        <v>243</v>
      </c>
      <c r="H995" s="217">
        <v>27.960000000000001</v>
      </c>
      <c r="I995" s="218"/>
      <c r="J995" s="219">
        <f>ROUND(I995*H995,2)</f>
        <v>0</v>
      </c>
      <c r="K995" s="215" t="s">
        <v>143</v>
      </c>
      <c r="L995" s="45"/>
      <c r="M995" s="220" t="s">
        <v>19</v>
      </c>
      <c r="N995" s="221" t="s">
        <v>43</v>
      </c>
      <c r="O995" s="85"/>
      <c r="P995" s="222">
        <f>O995*H995</f>
        <v>0</v>
      </c>
      <c r="Q995" s="222">
        <v>0</v>
      </c>
      <c r="R995" s="222">
        <f>Q995*H995</f>
        <v>0</v>
      </c>
      <c r="S995" s="222">
        <v>0</v>
      </c>
      <c r="T995" s="223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24" t="s">
        <v>334</v>
      </c>
      <c r="AT995" s="224" t="s">
        <v>139</v>
      </c>
      <c r="AU995" s="224" t="s">
        <v>82</v>
      </c>
      <c r="AY995" s="18" t="s">
        <v>136</v>
      </c>
      <c r="BE995" s="225">
        <f>IF(N995="základní",J995,0)</f>
        <v>0</v>
      </c>
      <c r="BF995" s="225">
        <f>IF(N995="snížená",J995,0)</f>
        <v>0</v>
      </c>
      <c r="BG995" s="225">
        <f>IF(N995="zákl. přenesená",J995,0)</f>
        <v>0</v>
      </c>
      <c r="BH995" s="225">
        <f>IF(N995="sníž. přenesená",J995,0)</f>
        <v>0</v>
      </c>
      <c r="BI995" s="225">
        <f>IF(N995="nulová",J995,0)</f>
        <v>0</v>
      </c>
      <c r="BJ995" s="18" t="s">
        <v>80</v>
      </c>
      <c r="BK995" s="225">
        <f>ROUND(I995*H995,2)</f>
        <v>0</v>
      </c>
      <c r="BL995" s="18" t="s">
        <v>334</v>
      </c>
      <c r="BM995" s="224" t="s">
        <v>1270</v>
      </c>
    </row>
    <row r="996" s="2" customFormat="1">
      <c r="A996" s="39"/>
      <c r="B996" s="40"/>
      <c r="C996" s="41"/>
      <c r="D996" s="226" t="s">
        <v>146</v>
      </c>
      <c r="E996" s="41"/>
      <c r="F996" s="227" t="s">
        <v>1271</v>
      </c>
      <c r="G996" s="41"/>
      <c r="H996" s="41"/>
      <c r="I996" s="228"/>
      <c r="J996" s="41"/>
      <c r="K996" s="41"/>
      <c r="L996" s="45"/>
      <c r="M996" s="229"/>
      <c r="N996" s="230"/>
      <c r="O996" s="85"/>
      <c r="P996" s="85"/>
      <c r="Q996" s="85"/>
      <c r="R996" s="85"/>
      <c r="S996" s="85"/>
      <c r="T996" s="86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146</v>
      </c>
      <c r="AU996" s="18" t="s">
        <v>82</v>
      </c>
    </row>
    <row r="997" s="2" customFormat="1">
      <c r="A997" s="39"/>
      <c r="B997" s="40"/>
      <c r="C997" s="41"/>
      <c r="D997" s="231" t="s">
        <v>147</v>
      </c>
      <c r="E997" s="41"/>
      <c r="F997" s="232" t="s">
        <v>1272</v>
      </c>
      <c r="G997" s="41"/>
      <c r="H997" s="41"/>
      <c r="I997" s="228"/>
      <c r="J997" s="41"/>
      <c r="K997" s="41"/>
      <c r="L997" s="45"/>
      <c r="M997" s="229"/>
      <c r="N997" s="230"/>
      <c r="O997" s="85"/>
      <c r="P997" s="85"/>
      <c r="Q997" s="85"/>
      <c r="R997" s="85"/>
      <c r="S997" s="85"/>
      <c r="T997" s="86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147</v>
      </c>
      <c r="AU997" s="18" t="s">
        <v>82</v>
      </c>
    </row>
    <row r="998" s="13" customFormat="1">
      <c r="A998" s="13"/>
      <c r="B998" s="233"/>
      <c r="C998" s="234"/>
      <c r="D998" s="226" t="s">
        <v>149</v>
      </c>
      <c r="E998" s="235" t="s">
        <v>19</v>
      </c>
      <c r="F998" s="236" t="s">
        <v>239</v>
      </c>
      <c r="G998" s="234"/>
      <c r="H998" s="235" t="s">
        <v>19</v>
      </c>
      <c r="I998" s="237"/>
      <c r="J998" s="234"/>
      <c r="K998" s="234"/>
      <c r="L998" s="238"/>
      <c r="M998" s="239"/>
      <c r="N998" s="240"/>
      <c r="O998" s="240"/>
      <c r="P998" s="240"/>
      <c r="Q998" s="240"/>
      <c r="R998" s="240"/>
      <c r="S998" s="240"/>
      <c r="T998" s="241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2" t="s">
        <v>149</v>
      </c>
      <c r="AU998" s="242" t="s">
        <v>82</v>
      </c>
      <c r="AV998" s="13" t="s">
        <v>80</v>
      </c>
      <c r="AW998" s="13" t="s">
        <v>33</v>
      </c>
      <c r="AX998" s="13" t="s">
        <v>72</v>
      </c>
      <c r="AY998" s="242" t="s">
        <v>136</v>
      </c>
    </row>
    <row r="999" s="14" customFormat="1">
      <c r="A999" s="14"/>
      <c r="B999" s="243"/>
      <c r="C999" s="244"/>
      <c r="D999" s="226" t="s">
        <v>149</v>
      </c>
      <c r="E999" s="245" t="s">
        <v>19</v>
      </c>
      <c r="F999" s="246" t="s">
        <v>1273</v>
      </c>
      <c r="G999" s="244"/>
      <c r="H999" s="247">
        <v>27.960000000000001</v>
      </c>
      <c r="I999" s="248"/>
      <c r="J999" s="244"/>
      <c r="K999" s="244"/>
      <c r="L999" s="249"/>
      <c r="M999" s="250"/>
      <c r="N999" s="251"/>
      <c r="O999" s="251"/>
      <c r="P999" s="251"/>
      <c r="Q999" s="251"/>
      <c r="R999" s="251"/>
      <c r="S999" s="251"/>
      <c r="T999" s="252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3" t="s">
        <v>149</v>
      </c>
      <c r="AU999" s="253" t="s">
        <v>82</v>
      </c>
      <c r="AV999" s="14" t="s">
        <v>82</v>
      </c>
      <c r="AW999" s="14" t="s">
        <v>33</v>
      </c>
      <c r="AX999" s="14" t="s">
        <v>72</v>
      </c>
      <c r="AY999" s="253" t="s">
        <v>136</v>
      </c>
    </row>
    <row r="1000" s="15" customFormat="1">
      <c r="A1000" s="15"/>
      <c r="B1000" s="254"/>
      <c r="C1000" s="255"/>
      <c r="D1000" s="226" t="s">
        <v>149</v>
      </c>
      <c r="E1000" s="256" t="s">
        <v>19</v>
      </c>
      <c r="F1000" s="257" t="s">
        <v>151</v>
      </c>
      <c r="G1000" s="255"/>
      <c r="H1000" s="258">
        <v>27.960000000000001</v>
      </c>
      <c r="I1000" s="259"/>
      <c r="J1000" s="255"/>
      <c r="K1000" s="255"/>
      <c r="L1000" s="260"/>
      <c r="M1000" s="261"/>
      <c r="N1000" s="262"/>
      <c r="O1000" s="262"/>
      <c r="P1000" s="262"/>
      <c r="Q1000" s="262"/>
      <c r="R1000" s="262"/>
      <c r="S1000" s="262"/>
      <c r="T1000" s="263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64" t="s">
        <v>149</v>
      </c>
      <c r="AU1000" s="264" t="s">
        <v>82</v>
      </c>
      <c r="AV1000" s="15" t="s">
        <v>152</v>
      </c>
      <c r="AW1000" s="15" t="s">
        <v>33</v>
      </c>
      <c r="AX1000" s="15" t="s">
        <v>80</v>
      </c>
      <c r="AY1000" s="264" t="s">
        <v>136</v>
      </c>
    </row>
    <row r="1001" s="2" customFormat="1" ht="16.5" customHeight="1">
      <c r="A1001" s="39"/>
      <c r="B1001" s="40"/>
      <c r="C1001" s="213" t="s">
        <v>1274</v>
      </c>
      <c r="D1001" s="213" t="s">
        <v>139</v>
      </c>
      <c r="E1001" s="214" t="s">
        <v>1275</v>
      </c>
      <c r="F1001" s="215" t="s">
        <v>1276</v>
      </c>
      <c r="G1001" s="216" t="s">
        <v>243</v>
      </c>
      <c r="H1001" s="217">
        <v>27.960000000000001</v>
      </c>
      <c r="I1001" s="218"/>
      <c r="J1001" s="219">
        <f>ROUND(I1001*H1001,2)</f>
        <v>0</v>
      </c>
      <c r="K1001" s="215" t="s">
        <v>143</v>
      </c>
      <c r="L1001" s="45"/>
      <c r="M1001" s="220" t="s">
        <v>19</v>
      </c>
      <c r="N1001" s="221" t="s">
        <v>43</v>
      </c>
      <c r="O1001" s="85"/>
      <c r="P1001" s="222">
        <f>O1001*H1001</f>
        <v>0</v>
      </c>
      <c r="Q1001" s="222">
        <v>0</v>
      </c>
      <c r="R1001" s="222">
        <f>Q1001*H1001</f>
        <v>0</v>
      </c>
      <c r="S1001" s="222">
        <v>0.00014999999999999999</v>
      </c>
      <c r="T1001" s="223">
        <f>S1001*H1001</f>
        <v>0.0041939999999999998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24" t="s">
        <v>334</v>
      </c>
      <c r="AT1001" s="224" t="s">
        <v>139</v>
      </c>
      <c r="AU1001" s="224" t="s">
        <v>82</v>
      </c>
      <c r="AY1001" s="18" t="s">
        <v>136</v>
      </c>
      <c r="BE1001" s="225">
        <f>IF(N1001="základní",J1001,0)</f>
        <v>0</v>
      </c>
      <c r="BF1001" s="225">
        <f>IF(N1001="snížená",J1001,0)</f>
        <v>0</v>
      </c>
      <c r="BG1001" s="225">
        <f>IF(N1001="zákl. přenesená",J1001,0)</f>
        <v>0</v>
      </c>
      <c r="BH1001" s="225">
        <f>IF(N1001="sníž. přenesená",J1001,0)</f>
        <v>0</v>
      </c>
      <c r="BI1001" s="225">
        <f>IF(N1001="nulová",J1001,0)</f>
        <v>0</v>
      </c>
      <c r="BJ1001" s="18" t="s">
        <v>80</v>
      </c>
      <c r="BK1001" s="225">
        <f>ROUND(I1001*H1001,2)</f>
        <v>0</v>
      </c>
      <c r="BL1001" s="18" t="s">
        <v>334</v>
      </c>
      <c r="BM1001" s="224" t="s">
        <v>1277</v>
      </c>
    </row>
    <row r="1002" s="2" customFormat="1">
      <c r="A1002" s="39"/>
      <c r="B1002" s="40"/>
      <c r="C1002" s="41"/>
      <c r="D1002" s="226" t="s">
        <v>146</v>
      </c>
      <c r="E1002" s="41"/>
      <c r="F1002" s="227" t="s">
        <v>1278</v>
      </c>
      <c r="G1002" s="41"/>
      <c r="H1002" s="41"/>
      <c r="I1002" s="228"/>
      <c r="J1002" s="41"/>
      <c r="K1002" s="41"/>
      <c r="L1002" s="45"/>
      <c r="M1002" s="229"/>
      <c r="N1002" s="230"/>
      <c r="O1002" s="85"/>
      <c r="P1002" s="85"/>
      <c r="Q1002" s="85"/>
      <c r="R1002" s="85"/>
      <c r="S1002" s="85"/>
      <c r="T1002" s="86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146</v>
      </c>
      <c r="AU1002" s="18" t="s">
        <v>82</v>
      </c>
    </row>
    <row r="1003" s="2" customFormat="1">
      <c r="A1003" s="39"/>
      <c r="B1003" s="40"/>
      <c r="C1003" s="41"/>
      <c r="D1003" s="231" t="s">
        <v>147</v>
      </c>
      <c r="E1003" s="41"/>
      <c r="F1003" s="232" t="s">
        <v>1279</v>
      </c>
      <c r="G1003" s="41"/>
      <c r="H1003" s="41"/>
      <c r="I1003" s="228"/>
      <c r="J1003" s="41"/>
      <c r="K1003" s="41"/>
      <c r="L1003" s="45"/>
      <c r="M1003" s="229"/>
      <c r="N1003" s="230"/>
      <c r="O1003" s="85"/>
      <c r="P1003" s="85"/>
      <c r="Q1003" s="85"/>
      <c r="R1003" s="85"/>
      <c r="S1003" s="85"/>
      <c r="T1003" s="86"/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T1003" s="18" t="s">
        <v>147</v>
      </c>
      <c r="AU1003" s="18" t="s">
        <v>82</v>
      </c>
    </row>
    <row r="1004" s="13" customFormat="1">
      <c r="A1004" s="13"/>
      <c r="B1004" s="233"/>
      <c r="C1004" s="234"/>
      <c r="D1004" s="226" t="s">
        <v>149</v>
      </c>
      <c r="E1004" s="235" t="s">
        <v>19</v>
      </c>
      <c r="F1004" s="236" t="s">
        <v>239</v>
      </c>
      <c r="G1004" s="234"/>
      <c r="H1004" s="235" t="s">
        <v>19</v>
      </c>
      <c r="I1004" s="237"/>
      <c r="J1004" s="234"/>
      <c r="K1004" s="234"/>
      <c r="L1004" s="238"/>
      <c r="M1004" s="239"/>
      <c r="N1004" s="240"/>
      <c r="O1004" s="240"/>
      <c r="P1004" s="240"/>
      <c r="Q1004" s="240"/>
      <c r="R1004" s="240"/>
      <c r="S1004" s="240"/>
      <c r="T1004" s="241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2" t="s">
        <v>149</v>
      </c>
      <c r="AU1004" s="242" t="s">
        <v>82</v>
      </c>
      <c r="AV1004" s="13" t="s">
        <v>80</v>
      </c>
      <c r="AW1004" s="13" t="s">
        <v>33</v>
      </c>
      <c r="AX1004" s="13" t="s">
        <v>72</v>
      </c>
      <c r="AY1004" s="242" t="s">
        <v>136</v>
      </c>
    </row>
    <row r="1005" s="14" customFormat="1">
      <c r="A1005" s="14"/>
      <c r="B1005" s="243"/>
      <c r="C1005" s="244"/>
      <c r="D1005" s="226" t="s">
        <v>149</v>
      </c>
      <c r="E1005" s="245" t="s">
        <v>19</v>
      </c>
      <c r="F1005" s="246" t="s">
        <v>1273</v>
      </c>
      <c r="G1005" s="244"/>
      <c r="H1005" s="247">
        <v>27.960000000000001</v>
      </c>
      <c r="I1005" s="248"/>
      <c r="J1005" s="244"/>
      <c r="K1005" s="244"/>
      <c r="L1005" s="249"/>
      <c r="M1005" s="250"/>
      <c r="N1005" s="251"/>
      <c r="O1005" s="251"/>
      <c r="P1005" s="251"/>
      <c r="Q1005" s="251"/>
      <c r="R1005" s="251"/>
      <c r="S1005" s="251"/>
      <c r="T1005" s="252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3" t="s">
        <v>149</v>
      </c>
      <c r="AU1005" s="253" t="s">
        <v>82</v>
      </c>
      <c r="AV1005" s="14" t="s">
        <v>82</v>
      </c>
      <c r="AW1005" s="14" t="s">
        <v>33</v>
      </c>
      <c r="AX1005" s="14" t="s">
        <v>72</v>
      </c>
      <c r="AY1005" s="253" t="s">
        <v>136</v>
      </c>
    </row>
    <row r="1006" s="15" customFormat="1">
      <c r="A1006" s="15"/>
      <c r="B1006" s="254"/>
      <c r="C1006" s="255"/>
      <c r="D1006" s="226" t="s">
        <v>149</v>
      </c>
      <c r="E1006" s="256" t="s">
        <v>19</v>
      </c>
      <c r="F1006" s="257" t="s">
        <v>151</v>
      </c>
      <c r="G1006" s="255"/>
      <c r="H1006" s="258">
        <v>27.960000000000001</v>
      </c>
      <c r="I1006" s="259"/>
      <c r="J1006" s="255"/>
      <c r="K1006" s="255"/>
      <c r="L1006" s="260"/>
      <c r="M1006" s="261"/>
      <c r="N1006" s="262"/>
      <c r="O1006" s="262"/>
      <c r="P1006" s="262"/>
      <c r="Q1006" s="262"/>
      <c r="R1006" s="262"/>
      <c r="S1006" s="262"/>
      <c r="T1006" s="263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64" t="s">
        <v>149</v>
      </c>
      <c r="AU1006" s="264" t="s">
        <v>82</v>
      </c>
      <c r="AV1006" s="15" t="s">
        <v>152</v>
      </c>
      <c r="AW1006" s="15" t="s">
        <v>33</v>
      </c>
      <c r="AX1006" s="15" t="s">
        <v>80</v>
      </c>
      <c r="AY1006" s="264" t="s">
        <v>136</v>
      </c>
    </row>
    <row r="1007" s="2" customFormat="1" ht="16.5" customHeight="1">
      <c r="A1007" s="39"/>
      <c r="B1007" s="40"/>
      <c r="C1007" s="213" t="s">
        <v>1280</v>
      </c>
      <c r="D1007" s="213" t="s">
        <v>139</v>
      </c>
      <c r="E1007" s="214" t="s">
        <v>1281</v>
      </c>
      <c r="F1007" s="215" t="s">
        <v>1282</v>
      </c>
      <c r="G1007" s="216" t="s">
        <v>243</v>
      </c>
      <c r="H1007" s="217">
        <v>27.960000000000001</v>
      </c>
      <c r="I1007" s="218"/>
      <c r="J1007" s="219">
        <f>ROUND(I1007*H1007,2)</f>
        <v>0</v>
      </c>
      <c r="K1007" s="215" t="s">
        <v>143</v>
      </c>
      <c r="L1007" s="45"/>
      <c r="M1007" s="220" t="s">
        <v>19</v>
      </c>
      <c r="N1007" s="221" t="s">
        <v>43</v>
      </c>
      <c r="O1007" s="85"/>
      <c r="P1007" s="222">
        <f>O1007*H1007</f>
        <v>0</v>
      </c>
      <c r="Q1007" s="222">
        <v>0</v>
      </c>
      <c r="R1007" s="222">
        <f>Q1007*H1007</f>
        <v>0</v>
      </c>
      <c r="S1007" s="222">
        <v>0</v>
      </c>
      <c r="T1007" s="223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24" t="s">
        <v>334</v>
      </c>
      <c r="AT1007" s="224" t="s">
        <v>139</v>
      </c>
      <c r="AU1007" s="224" t="s">
        <v>82</v>
      </c>
      <c r="AY1007" s="18" t="s">
        <v>136</v>
      </c>
      <c r="BE1007" s="225">
        <f>IF(N1007="základní",J1007,0)</f>
        <v>0</v>
      </c>
      <c r="BF1007" s="225">
        <f>IF(N1007="snížená",J1007,0)</f>
        <v>0</v>
      </c>
      <c r="BG1007" s="225">
        <f>IF(N1007="zákl. přenesená",J1007,0)</f>
        <v>0</v>
      </c>
      <c r="BH1007" s="225">
        <f>IF(N1007="sníž. přenesená",J1007,0)</f>
        <v>0</v>
      </c>
      <c r="BI1007" s="225">
        <f>IF(N1007="nulová",J1007,0)</f>
        <v>0</v>
      </c>
      <c r="BJ1007" s="18" t="s">
        <v>80</v>
      </c>
      <c r="BK1007" s="225">
        <f>ROUND(I1007*H1007,2)</f>
        <v>0</v>
      </c>
      <c r="BL1007" s="18" t="s">
        <v>334</v>
      </c>
      <c r="BM1007" s="224" t="s">
        <v>1283</v>
      </c>
    </row>
    <row r="1008" s="2" customFormat="1">
      <c r="A1008" s="39"/>
      <c r="B1008" s="40"/>
      <c r="C1008" s="41"/>
      <c r="D1008" s="226" t="s">
        <v>146</v>
      </c>
      <c r="E1008" s="41"/>
      <c r="F1008" s="227" t="s">
        <v>1284</v>
      </c>
      <c r="G1008" s="41"/>
      <c r="H1008" s="41"/>
      <c r="I1008" s="228"/>
      <c r="J1008" s="41"/>
      <c r="K1008" s="41"/>
      <c r="L1008" s="45"/>
      <c r="M1008" s="229"/>
      <c r="N1008" s="230"/>
      <c r="O1008" s="85"/>
      <c r="P1008" s="85"/>
      <c r="Q1008" s="85"/>
      <c r="R1008" s="85"/>
      <c r="S1008" s="85"/>
      <c r="T1008" s="86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146</v>
      </c>
      <c r="AU1008" s="18" t="s">
        <v>82</v>
      </c>
    </row>
    <row r="1009" s="2" customFormat="1">
      <c r="A1009" s="39"/>
      <c r="B1009" s="40"/>
      <c r="C1009" s="41"/>
      <c r="D1009" s="231" t="s">
        <v>147</v>
      </c>
      <c r="E1009" s="41"/>
      <c r="F1009" s="232" t="s">
        <v>1285</v>
      </c>
      <c r="G1009" s="41"/>
      <c r="H1009" s="41"/>
      <c r="I1009" s="228"/>
      <c r="J1009" s="41"/>
      <c r="K1009" s="41"/>
      <c r="L1009" s="45"/>
      <c r="M1009" s="229"/>
      <c r="N1009" s="230"/>
      <c r="O1009" s="85"/>
      <c r="P1009" s="85"/>
      <c r="Q1009" s="85"/>
      <c r="R1009" s="85"/>
      <c r="S1009" s="85"/>
      <c r="T1009" s="86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147</v>
      </c>
      <c r="AU1009" s="18" t="s">
        <v>82</v>
      </c>
    </row>
    <row r="1010" s="13" customFormat="1">
      <c r="A1010" s="13"/>
      <c r="B1010" s="233"/>
      <c r="C1010" s="234"/>
      <c r="D1010" s="226" t="s">
        <v>149</v>
      </c>
      <c r="E1010" s="235" t="s">
        <v>19</v>
      </c>
      <c r="F1010" s="236" t="s">
        <v>239</v>
      </c>
      <c r="G1010" s="234"/>
      <c r="H1010" s="235" t="s">
        <v>19</v>
      </c>
      <c r="I1010" s="237"/>
      <c r="J1010" s="234"/>
      <c r="K1010" s="234"/>
      <c r="L1010" s="238"/>
      <c r="M1010" s="239"/>
      <c r="N1010" s="240"/>
      <c r="O1010" s="240"/>
      <c r="P1010" s="240"/>
      <c r="Q1010" s="240"/>
      <c r="R1010" s="240"/>
      <c r="S1010" s="240"/>
      <c r="T1010" s="24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2" t="s">
        <v>149</v>
      </c>
      <c r="AU1010" s="242" t="s">
        <v>82</v>
      </c>
      <c r="AV1010" s="13" t="s">
        <v>80</v>
      </c>
      <c r="AW1010" s="13" t="s">
        <v>33</v>
      </c>
      <c r="AX1010" s="13" t="s">
        <v>72</v>
      </c>
      <c r="AY1010" s="242" t="s">
        <v>136</v>
      </c>
    </row>
    <row r="1011" s="14" customFormat="1">
      <c r="A1011" s="14"/>
      <c r="B1011" s="243"/>
      <c r="C1011" s="244"/>
      <c r="D1011" s="226" t="s">
        <v>149</v>
      </c>
      <c r="E1011" s="245" t="s">
        <v>19</v>
      </c>
      <c r="F1011" s="246" t="s">
        <v>1273</v>
      </c>
      <c r="G1011" s="244"/>
      <c r="H1011" s="247">
        <v>27.960000000000001</v>
      </c>
      <c r="I1011" s="248"/>
      <c r="J1011" s="244"/>
      <c r="K1011" s="244"/>
      <c r="L1011" s="249"/>
      <c r="M1011" s="250"/>
      <c r="N1011" s="251"/>
      <c r="O1011" s="251"/>
      <c r="P1011" s="251"/>
      <c r="Q1011" s="251"/>
      <c r="R1011" s="251"/>
      <c r="S1011" s="251"/>
      <c r="T1011" s="25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3" t="s">
        <v>149</v>
      </c>
      <c r="AU1011" s="253" t="s">
        <v>82</v>
      </c>
      <c r="AV1011" s="14" t="s">
        <v>82</v>
      </c>
      <c r="AW1011" s="14" t="s">
        <v>33</v>
      </c>
      <c r="AX1011" s="14" t="s">
        <v>72</v>
      </c>
      <c r="AY1011" s="253" t="s">
        <v>136</v>
      </c>
    </row>
    <row r="1012" s="15" customFormat="1">
      <c r="A1012" s="15"/>
      <c r="B1012" s="254"/>
      <c r="C1012" s="255"/>
      <c r="D1012" s="226" t="s">
        <v>149</v>
      </c>
      <c r="E1012" s="256" t="s">
        <v>19</v>
      </c>
      <c r="F1012" s="257" t="s">
        <v>151</v>
      </c>
      <c r="G1012" s="255"/>
      <c r="H1012" s="258">
        <v>27.960000000000001</v>
      </c>
      <c r="I1012" s="259"/>
      <c r="J1012" s="255"/>
      <c r="K1012" s="255"/>
      <c r="L1012" s="260"/>
      <c r="M1012" s="261"/>
      <c r="N1012" s="262"/>
      <c r="O1012" s="262"/>
      <c r="P1012" s="262"/>
      <c r="Q1012" s="262"/>
      <c r="R1012" s="262"/>
      <c r="S1012" s="262"/>
      <c r="T1012" s="263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64" t="s">
        <v>149</v>
      </c>
      <c r="AU1012" s="264" t="s">
        <v>82</v>
      </c>
      <c r="AV1012" s="15" t="s">
        <v>152</v>
      </c>
      <c r="AW1012" s="15" t="s">
        <v>33</v>
      </c>
      <c r="AX1012" s="15" t="s">
        <v>80</v>
      </c>
      <c r="AY1012" s="264" t="s">
        <v>136</v>
      </c>
    </row>
    <row r="1013" s="2" customFormat="1" ht="16.5" customHeight="1">
      <c r="A1013" s="39"/>
      <c r="B1013" s="40"/>
      <c r="C1013" s="213" t="s">
        <v>1286</v>
      </c>
      <c r="D1013" s="213" t="s">
        <v>139</v>
      </c>
      <c r="E1013" s="214" t="s">
        <v>1287</v>
      </c>
      <c r="F1013" s="215" t="s">
        <v>1288</v>
      </c>
      <c r="G1013" s="216" t="s">
        <v>243</v>
      </c>
      <c r="H1013" s="217">
        <v>27.960000000000001</v>
      </c>
      <c r="I1013" s="218"/>
      <c r="J1013" s="219">
        <f>ROUND(I1013*H1013,2)</f>
        <v>0</v>
      </c>
      <c r="K1013" s="215" t="s">
        <v>143</v>
      </c>
      <c r="L1013" s="45"/>
      <c r="M1013" s="220" t="s">
        <v>19</v>
      </c>
      <c r="N1013" s="221" t="s">
        <v>43</v>
      </c>
      <c r="O1013" s="85"/>
      <c r="P1013" s="222">
        <f>O1013*H1013</f>
        <v>0</v>
      </c>
      <c r="Q1013" s="222">
        <v>0.001</v>
      </c>
      <c r="R1013" s="222">
        <f>Q1013*H1013</f>
        <v>0.027960000000000002</v>
      </c>
      <c r="S1013" s="222">
        <v>0.00031</v>
      </c>
      <c r="T1013" s="223">
        <f>S1013*H1013</f>
        <v>0.008667600000000001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24" t="s">
        <v>334</v>
      </c>
      <c r="AT1013" s="224" t="s">
        <v>139</v>
      </c>
      <c r="AU1013" s="224" t="s">
        <v>82</v>
      </c>
      <c r="AY1013" s="18" t="s">
        <v>136</v>
      </c>
      <c r="BE1013" s="225">
        <f>IF(N1013="základní",J1013,0)</f>
        <v>0</v>
      </c>
      <c r="BF1013" s="225">
        <f>IF(N1013="snížená",J1013,0)</f>
        <v>0</v>
      </c>
      <c r="BG1013" s="225">
        <f>IF(N1013="zákl. přenesená",J1013,0)</f>
        <v>0</v>
      </c>
      <c r="BH1013" s="225">
        <f>IF(N1013="sníž. přenesená",J1013,0)</f>
        <v>0</v>
      </c>
      <c r="BI1013" s="225">
        <f>IF(N1013="nulová",J1013,0)</f>
        <v>0</v>
      </c>
      <c r="BJ1013" s="18" t="s">
        <v>80</v>
      </c>
      <c r="BK1013" s="225">
        <f>ROUND(I1013*H1013,2)</f>
        <v>0</v>
      </c>
      <c r="BL1013" s="18" t="s">
        <v>334</v>
      </c>
      <c r="BM1013" s="224" t="s">
        <v>1289</v>
      </c>
    </row>
    <row r="1014" s="2" customFormat="1">
      <c r="A1014" s="39"/>
      <c r="B1014" s="40"/>
      <c r="C1014" s="41"/>
      <c r="D1014" s="226" t="s">
        <v>146</v>
      </c>
      <c r="E1014" s="41"/>
      <c r="F1014" s="227" t="s">
        <v>1290</v>
      </c>
      <c r="G1014" s="41"/>
      <c r="H1014" s="41"/>
      <c r="I1014" s="228"/>
      <c r="J1014" s="41"/>
      <c r="K1014" s="41"/>
      <c r="L1014" s="45"/>
      <c r="M1014" s="229"/>
      <c r="N1014" s="230"/>
      <c r="O1014" s="85"/>
      <c r="P1014" s="85"/>
      <c r="Q1014" s="85"/>
      <c r="R1014" s="85"/>
      <c r="S1014" s="85"/>
      <c r="T1014" s="86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146</v>
      </c>
      <c r="AU1014" s="18" t="s">
        <v>82</v>
      </c>
    </row>
    <row r="1015" s="2" customFormat="1">
      <c r="A1015" s="39"/>
      <c r="B1015" s="40"/>
      <c r="C1015" s="41"/>
      <c r="D1015" s="231" t="s">
        <v>147</v>
      </c>
      <c r="E1015" s="41"/>
      <c r="F1015" s="232" t="s">
        <v>1291</v>
      </c>
      <c r="G1015" s="41"/>
      <c r="H1015" s="41"/>
      <c r="I1015" s="228"/>
      <c r="J1015" s="41"/>
      <c r="K1015" s="41"/>
      <c r="L1015" s="45"/>
      <c r="M1015" s="229"/>
      <c r="N1015" s="230"/>
      <c r="O1015" s="85"/>
      <c r="P1015" s="85"/>
      <c r="Q1015" s="85"/>
      <c r="R1015" s="85"/>
      <c r="S1015" s="85"/>
      <c r="T1015" s="86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147</v>
      </c>
      <c r="AU1015" s="18" t="s">
        <v>82</v>
      </c>
    </row>
    <row r="1016" s="13" customFormat="1">
      <c r="A1016" s="13"/>
      <c r="B1016" s="233"/>
      <c r="C1016" s="234"/>
      <c r="D1016" s="226" t="s">
        <v>149</v>
      </c>
      <c r="E1016" s="235" t="s">
        <v>19</v>
      </c>
      <c r="F1016" s="236" t="s">
        <v>239</v>
      </c>
      <c r="G1016" s="234"/>
      <c r="H1016" s="235" t="s">
        <v>19</v>
      </c>
      <c r="I1016" s="237"/>
      <c r="J1016" s="234"/>
      <c r="K1016" s="234"/>
      <c r="L1016" s="238"/>
      <c r="M1016" s="239"/>
      <c r="N1016" s="240"/>
      <c r="O1016" s="240"/>
      <c r="P1016" s="240"/>
      <c r="Q1016" s="240"/>
      <c r="R1016" s="240"/>
      <c r="S1016" s="240"/>
      <c r="T1016" s="241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2" t="s">
        <v>149</v>
      </c>
      <c r="AU1016" s="242" t="s">
        <v>82</v>
      </c>
      <c r="AV1016" s="13" t="s">
        <v>80</v>
      </c>
      <c r="AW1016" s="13" t="s">
        <v>33</v>
      </c>
      <c r="AX1016" s="13" t="s">
        <v>72</v>
      </c>
      <c r="AY1016" s="242" t="s">
        <v>136</v>
      </c>
    </row>
    <row r="1017" s="14" customFormat="1">
      <c r="A1017" s="14"/>
      <c r="B1017" s="243"/>
      <c r="C1017" s="244"/>
      <c r="D1017" s="226" t="s">
        <v>149</v>
      </c>
      <c r="E1017" s="245" t="s">
        <v>19</v>
      </c>
      <c r="F1017" s="246" t="s">
        <v>1273</v>
      </c>
      <c r="G1017" s="244"/>
      <c r="H1017" s="247">
        <v>27.960000000000001</v>
      </c>
      <c r="I1017" s="248"/>
      <c r="J1017" s="244"/>
      <c r="K1017" s="244"/>
      <c r="L1017" s="249"/>
      <c r="M1017" s="250"/>
      <c r="N1017" s="251"/>
      <c r="O1017" s="251"/>
      <c r="P1017" s="251"/>
      <c r="Q1017" s="251"/>
      <c r="R1017" s="251"/>
      <c r="S1017" s="251"/>
      <c r="T1017" s="25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3" t="s">
        <v>149</v>
      </c>
      <c r="AU1017" s="253" t="s">
        <v>82</v>
      </c>
      <c r="AV1017" s="14" t="s">
        <v>82</v>
      </c>
      <c r="AW1017" s="14" t="s">
        <v>33</v>
      </c>
      <c r="AX1017" s="14" t="s">
        <v>72</v>
      </c>
      <c r="AY1017" s="253" t="s">
        <v>136</v>
      </c>
    </row>
    <row r="1018" s="15" customFormat="1">
      <c r="A1018" s="15"/>
      <c r="B1018" s="254"/>
      <c r="C1018" s="255"/>
      <c r="D1018" s="226" t="s">
        <v>149</v>
      </c>
      <c r="E1018" s="256" t="s">
        <v>19</v>
      </c>
      <c r="F1018" s="257" t="s">
        <v>151</v>
      </c>
      <c r="G1018" s="255"/>
      <c r="H1018" s="258">
        <v>27.960000000000001</v>
      </c>
      <c r="I1018" s="259"/>
      <c r="J1018" s="255"/>
      <c r="K1018" s="255"/>
      <c r="L1018" s="260"/>
      <c r="M1018" s="261"/>
      <c r="N1018" s="262"/>
      <c r="O1018" s="262"/>
      <c r="P1018" s="262"/>
      <c r="Q1018" s="262"/>
      <c r="R1018" s="262"/>
      <c r="S1018" s="262"/>
      <c r="T1018" s="263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64" t="s">
        <v>149</v>
      </c>
      <c r="AU1018" s="264" t="s">
        <v>82</v>
      </c>
      <c r="AV1018" s="15" t="s">
        <v>152</v>
      </c>
      <c r="AW1018" s="15" t="s">
        <v>33</v>
      </c>
      <c r="AX1018" s="15" t="s">
        <v>80</v>
      </c>
      <c r="AY1018" s="264" t="s">
        <v>136</v>
      </c>
    </row>
    <row r="1019" s="2" customFormat="1" ht="16.5" customHeight="1">
      <c r="A1019" s="39"/>
      <c r="B1019" s="40"/>
      <c r="C1019" s="213" t="s">
        <v>1292</v>
      </c>
      <c r="D1019" s="213" t="s">
        <v>139</v>
      </c>
      <c r="E1019" s="214" t="s">
        <v>1293</v>
      </c>
      <c r="F1019" s="215" t="s">
        <v>1294</v>
      </c>
      <c r="G1019" s="216" t="s">
        <v>243</v>
      </c>
      <c r="H1019" s="217">
        <v>40</v>
      </c>
      <c r="I1019" s="218"/>
      <c r="J1019" s="219">
        <f>ROUND(I1019*H1019,2)</f>
        <v>0</v>
      </c>
      <c r="K1019" s="215" t="s">
        <v>143</v>
      </c>
      <c r="L1019" s="45"/>
      <c r="M1019" s="220" t="s">
        <v>19</v>
      </c>
      <c r="N1019" s="221" t="s">
        <v>43</v>
      </c>
      <c r="O1019" s="85"/>
      <c r="P1019" s="222">
        <f>O1019*H1019</f>
        <v>0</v>
      </c>
      <c r="Q1019" s="222">
        <v>0.00020000000000000001</v>
      </c>
      <c r="R1019" s="222">
        <f>Q1019*H1019</f>
        <v>0.0080000000000000002</v>
      </c>
      <c r="S1019" s="222">
        <v>0</v>
      </c>
      <c r="T1019" s="223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24" t="s">
        <v>334</v>
      </c>
      <c r="AT1019" s="224" t="s">
        <v>139</v>
      </c>
      <c r="AU1019" s="224" t="s">
        <v>82</v>
      </c>
      <c r="AY1019" s="18" t="s">
        <v>136</v>
      </c>
      <c r="BE1019" s="225">
        <f>IF(N1019="základní",J1019,0)</f>
        <v>0</v>
      </c>
      <c r="BF1019" s="225">
        <f>IF(N1019="snížená",J1019,0)</f>
        <v>0</v>
      </c>
      <c r="BG1019" s="225">
        <f>IF(N1019="zákl. přenesená",J1019,0)</f>
        <v>0</v>
      </c>
      <c r="BH1019" s="225">
        <f>IF(N1019="sníž. přenesená",J1019,0)</f>
        <v>0</v>
      </c>
      <c r="BI1019" s="225">
        <f>IF(N1019="nulová",J1019,0)</f>
        <v>0</v>
      </c>
      <c r="BJ1019" s="18" t="s">
        <v>80</v>
      </c>
      <c r="BK1019" s="225">
        <f>ROUND(I1019*H1019,2)</f>
        <v>0</v>
      </c>
      <c r="BL1019" s="18" t="s">
        <v>334</v>
      </c>
      <c r="BM1019" s="224" t="s">
        <v>1295</v>
      </c>
    </row>
    <row r="1020" s="2" customFormat="1">
      <c r="A1020" s="39"/>
      <c r="B1020" s="40"/>
      <c r="C1020" s="41"/>
      <c r="D1020" s="226" t="s">
        <v>146</v>
      </c>
      <c r="E1020" s="41"/>
      <c r="F1020" s="227" t="s">
        <v>1296</v>
      </c>
      <c r="G1020" s="41"/>
      <c r="H1020" s="41"/>
      <c r="I1020" s="228"/>
      <c r="J1020" s="41"/>
      <c r="K1020" s="41"/>
      <c r="L1020" s="45"/>
      <c r="M1020" s="229"/>
      <c r="N1020" s="230"/>
      <c r="O1020" s="85"/>
      <c r="P1020" s="85"/>
      <c r="Q1020" s="85"/>
      <c r="R1020" s="85"/>
      <c r="S1020" s="85"/>
      <c r="T1020" s="86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146</v>
      </c>
      <c r="AU1020" s="18" t="s">
        <v>82</v>
      </c>
    </row>
    <row r="1021" s="2" customFormat="1">
      <c r="A1021" s="39"/>
      <c r="B1021" s="40"/>
      <c r="C1021" s="41"/>
      <c r="D1021" s="231" t="s">
        <v>147</v>
      </c>
      <c r="E1021" s="41"/>
      <c r="F1021" s="232" t="s">
        <v>1297</v>
      </c>
      <c r="G1021" s="41"/>
      <c r="H1021" s="41"/>
      <c r="I1021" s="228"/>
      <c r="J1021" s="41"/>
      <c r="K1021" s="41"/>
      <c r="L1021" s="45"/>
      <c r="M1021" s="229"/>
      <c r="N1021" s="230"/>
      <c r="O1021" s="85"/>
      <c r="P1021" s="85"/>
      <c r="Q1021" s="85"/>
      <c r="R1021" s="85"/>
      <c r="S1021" s="85"/>
      <c r="T1021" s="86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147</v>
      </c>
      <c r="AU1021" s="18" t="s">
        <v>82</v>
      </c>
    </row>
    <row r="1022" s="13" customFormat="1">
      <c r="A1022" s="13"/>
      <c r="B1022" s="233"/>
      <c r="C1022" s="234"/>
      <c r="D1022" s="226" t="s">
        <v>149</v>
      </c>
      <c r="E1022" s="235" t="s">
        <v>19</v>
      </c>
      <c r="F1022" s="236" t="s">
        <v>325</v>
      </c>
      <c r="G1022" s="234"/>
      <c r="H1022" s="235" t="s">
        <v>19</v>
      </c>
      <c r="I1022" s="237"/>
      <c r="J1022" s="234"/>
      <c r="K1022" s="234"/>
      <c r="L1022" s="238"/>
      <c r="M1022" s="239"/>
      <c r="N1022" s="240"/>
      <c r="O1022" s="240"/>
      <c r="P1022" s="240"/>
      <c r="Q1022" s="240"/>
      <c r="R1022" s="240"/>
      <c r="S1022" s="240"/>
      <c r="T1022" s="241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2" t="s">
        <v>149</v>
      </c>
      <c r="AU1022" s="242" t="s">
        <v>82</v>
      </c>
      <c r="AV1022" s="13" t="s">
        <v>80</v>
      </c>
      <c r="AW1022" s="13" t="s">
        <v>33</v>
      </c>
      <c r="AX1022" s="13" t="s">
        <v>72</v>
      </c>
      <c r="AY1022" s="242" t="s">
        <v>136</v>
      </c>
    </row>
    <row r="1023" s="14" customFormat="1">
      <c r="A1023" s="14"/>
      <c r="B1023" s="243"/>
      <c r="C1023" s="244"/>
      <c r="D1023" s="226" t="s">
        <v>149</v>
      </c>
      <c r="E1023" s="245" t="s">
        <v>19</v>
      </c>
      <c r="F1023" s="246" t="s">
        <v>513</v>
      </c>
      <c r="G1023" s="244"/>
      <c r="H1023" s="247">
        <v>40</v>
      </c>
      <c r="I1023" s="248"/>
      <c r="J1023" s="244"/>
      <c r="K1023" s="244"/>
      <c r="L1023" s="249"/>
      <c r="M1023" s="250"/>
      <c r="N1023" s="251"/>
      <c r="O1023" s="251"/>
      <c r="P1023" s="251"/>
      <c r="Q1023" s="251"/>
      <c r="R1023" s="251"/>
      <c r="S1023" s="251"/>
      <c r="T1023" s="252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3" t="s">
        <v>149</v>
      </c>
      <c r="AU1023" s="253" t="s">
        <v>82</v>
      </c>
      <c r="AV1023" s="14" t="s">
        <v>82</v>
      </c>
      <c r="AW1023" s="14" t="s">
        <v>33</v>
      </c>
      <c r="AX1023" s="14" t="s">
        <v>72</v>
      </c>
      <c r="AY1023" s="253" t="s">
        <v>136</v>
      </c>
    </row>
    <row r="1024" s="15" customFormat="1">
      <c r="A1024" s="15"/>
      <c r="B1024" s="254"/>
      <c r="C1024" s="255"/>
      <c r="D1024" s="226" t="s">
        <v>149</v>
      </c>
      <c r="E1024" s="256" t="s">
        <v>19</v>
      </c>
      <c r="F1024" s="257" t="s">
        <v>151</v>
      </c>
      <c r="G1024" s="255"/>
      <c r="H1024" s="258">
        <v>40</v>
      </c>
      <c r="I1024" s="259"/>
      <c r="J1024" s="255"/>
      <c r="K1024" s="255"/>
      <c r="L1024" s="260"/>
      <c r="M1024" s="261"/>
      <c r="N1024" s="262"/>
      <c r="O1024" s="262"/>
      <c r="P1024" s="262"/>
      <c r="Q1024" s="262"/>
      <c r="R1024" s="262"/>
      <c r="S1024" s="262"/>
      <c r="T1024" s="263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64" t="s">
        <v>149</v>
      </c>
      <c r="AU1024" s="264" t="s">
        <v>82</v>
      </c>
      <c r="AV1024" s="15" t="s">
        <v>152</v>
      </c>
      <c r="AW1024" s="15" t="s">
        <v>33</v>
      </c>
      <c r="AX1024" s="15" t="s">
        <v>80</v>
      </c>
      <c r="AY1024" s="264" t="s">
        <v>136</v>
      </c>
    </row>
    <row r="1025" s="2" customFormat="1" ht="16.5" customHeight="1">
      <c r="A1025" s="39"/>
      <c r="B1025" s="40"/>
      <c r="C1025" s="213" t="s">
        <v>1298</v>
      </c>
      <c r="D1025" s="213" t="s">
        <v>139</v>
      </c>
      <c r="E1025" s="214" t="s">
        <v>1299</v>
      </c>
      <c r="F1025" s="215" t="s">
        <v>1300</v>
      </c>
      <c r="G1025" s="216" t="s">
        <v>243</v>
      </c>
      <c r="H1025" s="217">
        <v>40</v>
      </c>
      <c r="I1025" s="218"/>
      <c r="J1025" s="219">
        <f>ROUND(I1025*H1025,2)</f>
        <v>0</v>
      </c>
      <c r="K1025" s="215" t="s">
        <v>143</v>
      </c>
      <c r="L1025" s="45"/>
      <c r="M1025" s="220" t="s">
        <v>19</v>
      </c>
      <c r="N1025" s="221" t="s">
        <v>43</v>
      </c>
      <c r="O1025" s="85"/>
      <c r="P1025" s="222">
        <f>O1025*H1025</f>
        <v>0</v>
      </c>
      <c r="Q1025" s="222">
        <v>0.00025999999999999998</v>
      </c>
      <c r="R1025" s="222">
        <f>Q1025*H1025</f>
        <v>0.0104</v>
      </c>
      <c r="S1025" s="222">
        <v>0</v>
      </c>
      <c r="T1025" s="223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24" t="s">
        <v>334</v>
      </c>
      <c r="AT1025" s="224" t="s">
        <v>139</v>
      </c>
      <c r="AU1025" s="224" t="s">
        <v>82</v>
      </c>
      <c r="AY1025" s="18" t="s">
        <v>136</v>
      </c>
      <c r="BE1025" s="225">
        <f>IF(N1025="základní",J1025,0)</f>
        <v>0</v>
      </c>
      <c r="BF1025" s="225">
        <f>IF(N1025="snížená",J1025,0)</f>
        <v>0</v>
      </c>
      <c r="BG1025" s="225">
        <f>IF(N1025="zákl. přenesená",J1025,0)</f>
        <v>0</v>
      </c>
      <c r="BH1025" s="225">
        <f>IF(N1025="sníž. přenesená",J1025,0)</f>
        <v>0</v>
      </c>
      <c r="BI1025" s="225">
        <f>IF(N1025="nulová",J1025,0)</f>
        <v>0</v>
      </c>
      <c r="BJ1025" s="18" t="s">
        <v>80</v>
      </c>
      <c r="BK1025" s="225">
        <f>ROUND(I1025*H1025,2)</f>
        <v>0</v>
      </c>
      <c r="BL1025" s="18" t="s">
        <v>334</v>
      </c>
      <c r="BM1025" s="224" t="s">
        <v>1301</v>
      </c>
    </row>
    <row r="1026" s="2" customFormat="1">
      <c r="A1026" s="39"/>
      <c r="B1026" s="40"/>
      <c r="C1026" s="41"/>
      <c r="D1026" s="226" t="s">
        <v>146</v>
      </c>
      <c r="E1026" s="41"/>
      <c r="F1026" s="227" t="s">
        <v>1302</v>
      </c>
      <c r="G1026" s="41"/>
      <c r="H1026" s="41"/>
      <c r="I1026" s="228"/>
      <c r="J1026" s="41"/>
      <c r="K1026" s="41"/>
      <c r="L1026" s="45"/>
      <c r="M1026" s="229"/>
      <c r="N1026" s="230"/>
      <c r="O1026" s="85"/>
      <c r="P1026" s="85"/>
      <c r="Q1026" s="85"/>
      <c r="R1026" s="85"/>
      <c r="S1026" s="85"/>
      <c r="T1026" s="86"/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T1026" s="18" t="s">
        <v>146</v>
      </c>
      <c r="AU1026" s="18" t="s">
        <v>82</v>
      </c>
    </row>
    <row r="1027" s="2" customFormat="1">
      <c r="A1027" s="39"/>
      <c r="B1027" s="40"/>
      <c r="C1027" s="41"/>
      <c r="D1027" s="231" t="s">
        <v>147</v>
      </c>
      <c r="E1027" s="41"/>
      <c r="F1027" s="232" t="s">
        <v>1303</v>
      </c>
      <c r="G1027" s="41"/>
      <c r="H1027" s="41"/>
      <c r="I1027" s="228"/>
      <c r="J1027" s="41"/>
      <c r="K1027" s="41"/>
      <c r="L1027" s="45"/>
      <c r="M1027" s="229"/>
      <c r="N1027" s="230"/>
      <c r="O1027" s="85"/>
      <c r="P1027" s="85"/>
      <c r="Q1027" s="85"/>
      <c r="R1027" s="85"/>
      <c r="S1027" s="85"/>
      <c r="T1027" s="86"/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T1027" s="18" t="s">
        <v>147</v>
      </c>
      <c r="AU1027" s="18" t="s">
        <v>82</v>
      </c>
    </row>
    <row r="1028" s="13" customFormat="1">
      <c r="A1028" s="13"/>
      <c r="B1028" s="233"/>
      <c r="C1028" s="234"/>
      <c r="D1028" s="226" t="s">
        <v>149</v>
      </c>
      <c r="E1028" s="235" t="s">
        <v>19</v>
      </c>
      <c r="F1028" s="236" t="s">
        <v>325</v>
      </c>
      <c r="G1028" s="234"/>
      <c r="H1028" s="235" t="s">
        <v>19</v>
      </c>
      <c r="I1028" s="237"/>
      <c r="J1028" s="234"/>
      <c r="K1028" s="234"/>
      <c r="L1028" s="238"/>
      <c r="M1028" s="239"/>
      <c r="N1028" s="240"/>
      <c r="O1028" s="240"/>
      <c r="P1028" s="240"/>
      <c r="Q1028" s="240"/>
      <c r="R1028" s="240"/>
      <c r="S1028" s="240"/>
      <c r="T1028" s="24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2" t="s">
        <v>149</v>
      </c>
      <c r="AU1028" s="242" t="s">
        <v>82</v>
      </c>
      <c r="AV1028" s="13" t="s">
        <v>80</v>
      </c>
      <c r="AW1028" s="13" t="s">
        <v>33</v>
      </c>
      <c r="AX1028" s="13" t="s">
        <v>72</v>
      </c>
      <c r="AY1028" s="242" t="s">
        <v>136</v>
      </c>
    </row>
    <row r="1029" s="14" customFormat="1">
      <c r="A1029" s="14"/>
      <c r="B1029" s="243"/>
      <c r="C1029" s="244"/>
      <c r="D1029" s="226" t="s">
        <v>149</v>
      </c>
      <c r="E1029" s="245" t="s">
        <v>19</v>
      </c>
      <c r="F1029" s="246" t="s">
        <v>513</v>
      </c>
      <c r="G1029" s="244"/>
      <c r="H1029" s="247">
        <v>40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3" t="s">
        <v>149</v>
      </c>
      <c r="AU1029" s="253" t="s">
        <v>82</v>
      </c>
      <c r="AV1029" s="14" t="s">
        <v>82</v>
      </c>
      <c r="AW1029" s="14" t="s">
        <v>33</v>
      </c>
      <c r="AX1029" s="14" t="s">
        <v>72</v>
      </c>
      <c r="AY1029" s="253" t="s">
        <v>136</v>
      </c>
    </row>
    <row r="1030" s="15" customFormat="1">
      <c r="A1030" s="15"/>
      <c r="B1030" s="254"/>
      <c r="C1030" s="255"/>
      <c r="D1030" s="226" t="s">
        <v>149</v>
      </c>
      <c r="E1030" s="256" t="s">
        <v>19</v>
      </c>
      <c r="F1030" s="257" t="s">
        <v>151</v>
      </c>
      <c r="G1030" s="255"/>
      <c r="H1030" s="258">
        <v>40</v>
      </c>
      <c r="I1030" s="259"/>
      <c r="J1030" s="255"/>
      <c r="K1030" s="255"/>
      <c r="L1030" s="260"/>
      <c r="M1030" s="280"/>
      <c r="N1030" s="281"/>
      <c r="O1030" s="281"/>
      <c r="P1030" s="281"/>
      <c r="Q1030" s="281"/>
      <c r="R1030" s="281"/>
      <c r="S1030" s="281"/>
      <c r="T1030" s="282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4" t="s">
        <v>149</v>
      </c>
      <c r="AU1030" s="264" t="s">
        <v>82</v>
      </c>
      <c r="AV1030" s="15" t="s">
        <v>152</v>
      </c>
      <c r="AW1030" s="15" t="s">
        <v>33</v>
      </c>
      <c r="AX1030" s="15" t="s">
        <v>80</v>
      </c>
      <c r="AY1030" s="264" t="s">
        <v>136</v>
      </c>
    </row>
    <row r="1031" s="2" customFormat="1" ht="6.96" customHeight="1">
      <c r="A1031" s="39"/>
      <c r="B1031" s="60"/>
      <c r="C1031" s="61"/>
      <c r="D1031" s="61"/>
      <c r="E1031" s="61"/>
      <c r="F1031" s="61"/>
      <c r="G1031" s="61"/>
      <c r="H1031" s="61"/>
      <c r="I1031" s="61"/>
      <c r="J1031" s="61"/>
      <c r="K1031" s="61"/>
      <c r="L1031" s="45"/>
      <c r="M1031" s="39"/>
      <c r="O1031" s="39"/>
      <c r="P1031" s="39"/>
      <c r="Q1031" s="39"/>
      <c r="R1031" s="39"/>
      <c r="S1031" s="39"/>
      <c r="T1031" s="39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</row>
  </sheetData>
  <sheetProtection sheet="1" autoFilter="0" formatColumns="0" formatRows="0" objects="1" scenarios="1" spinCount="100000" saltValue="DZtUGrhat3DcQ88t9WJc+5gs7TamTxkYsDX2h3OXh0GdmiEVBUi1YIXfpMowppLValMuqPbVatIfbqLeS3j2Fg==" hashValue="rKosF+SndtHp4U6ED3etcN5NCXq2W/IHOpE+32aW0pNmvFmYOLOH+HB5tGjYCJN1iFnMAnZ+T0zv9W7kHif07g==" algorithmName="SHA-512" password="CC35"/>
  <autoFilter ref="C101:K1030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7" r:id="rId1" display="https://podminky.urs.cz/item/CS_URS_2023_01/113204111"/>
    <hyperlink ref="F113" r:id="rId2" display="https://podminky.urs.cz/item/CS_URS_2023_01/113311171"/>
    <hyperlink ref="F119" r:id="rId3" display="https://podminky.urs.cz/item/CS_URS_2023_01/121112003"/>
    <hyperlink ref="F128" r:id="rId4" display="https://podminky.urs.cz/item/CS_URS_2023_01/132212222"/>
    <hyperlink ref="F134" r:id="rId5" display="https://podminky.urs.cz/item/CS_URS_2023_01/151101201"/>
    <hyperlink ref="F140" r:id="rId6" display="https://podminky.urs.cz/item/CS_URS_2023_01/151101211"/>
    <hyperlink ref="F143" r:id="rId7" display="https://podminky.urs.cz/item/CS_URS_2023_01/162211311"/>
    <hyperlink ref="F149" r:id="rId8" display="https://podminky.urs.cz/item/CS_URS_2023_01/162211319"/>
    <hyperlink ref="F152" r:id="rId9" display="https://podminky.urs.cz/item/CS_URS_2023_01/162751117"/>
    <hyperlink ref="F158" r:id="rId10" display="https://podminky.urs.cz/item/CS_URS_2023_01/162751119"/>
    <hyperlink ref="F163" r:id="rId11" display="https://podminky.urs.cz/item/CS_URS_2023_01/167111101"/>
    <hyperlink ref="F166" r:id="rId12" display="https://podminky.urs.cz/item/CS_URS_2023_01/171251201"/>
    <hyperlink ref="F169" r:id="rId13" display="https://podminky.urs.cz/item/CS_URS_2023_01/171201221"/>
    <hyperlink ref="F174" r:id="rId14" display="https://podminky.urs.cz/item/CS_URS_2023_01/174111102"/>
    <hyperlink ref="F181" r:id="rId15" display="https://podminky.urs.cz/item/CS_URS_2023_01/181311103"/>
    <hyperlink ref="F188" r:id="rId16" display="https://podminky.urs.cz/item/CS_URS_2023_01/181912112"/>
    <hyperlink ref="F194" r:id="rId17" display="https://podminky.urs.cz/item/CS_URS_2023_01/211531111"/>
    <hyperlink ref="F201" r:id="rId18" display="https://podminky.urs.cz/item/CS_URS_2023_01/212755213"/>
    <hyperlink ref="F208" r:id="rId19" display="https://podminky.urs.cz/item/CS_URS_2023_01/310321111"/>
    <hyperlink ref="F215" r:id="rId20" display="https://podminky.urs.cz/item/CS_URS_2023_01/340236212"/>
    <hyperlink ref="F222" r:id="rId21" display="https://podminky.urs.cz/item/CS_URS_2023_01/340237211"/>
    <hyperlink ref="F228" r:id="rId22" display="https://podminky.urs.cz/item/CS_URS_2023_01/340237212"/>
    <hyperlink ref="F235" r:id="rId23" display="https://podminky.urs.cz/item/CS_URS_2023_01/340238212"/>
    <hyperlink ref="F241" r:id="rId24" display="https://podminky.urs.cz/item/CS_URS_2023_01/342272245"/>
    <hyperlink ref="F249" r:id="rId25" display="https://podminky.urs.cz/item/CS_URS_2023_01/612131121"/>
    <hyperlink ref="F259" r:id="rId26" display="https://podminky.urs.cz/item/CS_URS_2023_01/612135011"/>
    <hyperlink ref="F269" r:id="rId27" display="https://podminky.urs.cz/item/CS_URS_2023_01/612135095"/>
    <hyperlink ref="F274" r:id="rId28" display="https://podminky.urs.cz/item/CS_URS_2023_01/612142001"/>
    <hyperlink ref="F288" r:id="rId29" display="https://podminky.urs.cz/item/CS_URS_2023_01/612315411"/>
    <hyperlink ref="F298" r:id="rId30" display="https://podminky.urs.cz/item/CS_URS_2023_01/612321121"/>
    <hyperlink ref="F310" r:id="rId31" display="https://podminky.urs.cz/item/CS_URS_2023_01/612321141"/>
    <hyperlink ref="F318" r:id="rId32" display="https://podminky.urs.cz/item/CS_URS_2023_01/612325223"/>
    <hyperlink ref="F327" r:id="rId33" display="https://podminky.urs.cz/item/CS_URS_2023_01/622211031"/>
    <hyperlink ref="F338" r:id="rId34" display="https://podminky.urs.cz/item/CS_URS_2023_01/631311116"/>
    <hyperlink ref="F345" r:id="rId35" display="https://podminky.urs.cz/item/CS_URS_2023_01/631311135"/>
    <hyperlink ref="F352" r:id="rId36" display="https://podminky.urs.cz/item/CS_URS_2023_01/631319175"/>
    <hyperlink ref="F357" r:id="rId37" display="https://podminky.urs.cz/item/CS_URS_2023_01/631362021"/>
    <hyperlink ref="F364" r:id="rId38" display="https://podminky.urs.cz/item/CS_URS_2023_01/632450131"/>
    <hyperlink ref="F371" r:id="rId39" display="https://podminky.urs.cz/item/CS_URS_2023_01/632481215"/>
    <hyperlink ref="F378" r:id="rId40" display="https://podminky.urs.cz/item/CS_URS_2023_01/637121112"/>
    <hyperlink ref="F385" r:id="rId41" display="https://podminky.urs.cz/item/CS_URS_2023_01/637311131"/>
    <hyperlink ref="F392" r:id="rId42" display="https://podminky.urs.cz/item/CS_URS_2023_01/642942721"/>
    <hyperlink ref="F406" r:id="rId43" display="https://podminky.urs.cz/item/CS_URS_2023_01/945421112"/>
    <hyperlink ref="F412" r:id="rId44" display="https://podminky.urs.cz/item/CS_URS_2023_01/949101111"/>
    <hyperlink ref="F417" r:id="rId45" display="https://podminky.urs.cz/item/CS_URS_2023_01/952901111"/>
    <hyperlink ref="F422" r:id="rId46" display="https://podminky.urs.cz/item/CS_URS_2023_01/953962111"/>
    <hyperlink ref="F433" r:id="rId47" display="https://podminky.urs.cz/item/CS_URS_2023_01/962031133"/>
    <hyperlink ref="F439" r:id="rId48" display="https://podminky.urs.cz/item/CS_URS_2023_01/965042131"/>
    <hyperlink ref="F448" r:id="rId49" display="https://podminky.urs.cz/item/CS_URS_2023_01/965081222"/>
    <hyperlink ref="F456" r:id="rId50" display="https://podminky.urs.cz/item/CS_URS_2023_01/968072456"/>
    <hyperlink ref="F462" r:id="rId51" display="https://podminky.urs.cz/item/CS_URS_2023_01/971033331"/>
    <hyperlink ref="F469" r:id="rId52" display="https://podminky.urs.cz/item/CS_URS_2023_01/971033431"/>
    <hyperlink ref="F476" r:id="rId53" display="https://podminky.urs.cz/item/CS_URS_2023_01/971033531"/>
    <hyperlink ref="F482" r:id="rId54" display="https://podminky.urs.cz/item/CS_URS_2023_01/974031155"/>
    <hyperlink ref="F488" r:id="rId55" display="https://podminky.urs.cz/item/CS_URS_2023_01/977151127"/>
    <hyperlink ref="F494" r:id="rId56" display="https://podminky.urs.cz/item/CS_URS_2023_01/977151135"/>
    <hyperlink ref="F500" r:id="rId57" display="https://podminky.urs.cz/item/CS_URS_2023_01/978059511"/>
    <hyperlink ref="F506" r:id="rId58" display="https://podminky.urs.cz/item/CS_URS_2023_01/978059541"/>
    <hyperlink ref="F524" r:id="rId59" display="https://podminky.urs.cz/item/CS_URS_2023_01/997013211"/>
    <hyperlink ref="F527" r:id="rId60" display="https://podminky.urs.cz/item/CS_URS_2023_01/997013501"/>
    <hyperlink ref="F530" r:id="rId61" display="https://podminky.urs.cz/item/CS_URS_2023_01/997013509"/>
    <hyperlink ref="F534" r:id="rId62" display="https://podminky.urs.cz/item/CS_URS_2023_01/997013601"/>
    <hyperlink ref="F539" r:id="rId63" display="https://podminky.urs.cz/item/CS_URS_2023_01/997013603"/>
    <hyperlink ref="F544" r:id="rId64" display="https://podminky.urs.cz/item/CS_URS_2023_01/997013607"/>
    <hyperlink ref="F549" r:id="rId65" display="https://podminky.urs.cz/item/CS_URS_2023_01/997013631"/>
    <hyperlink ref="F554" r:id="rId66" display="https://podminky.urs.cz/item/CS_URS_2023_01/997013645"/>
    <hyperlink ref="F559" r:id="rId67" display="https://podminky.urs.cz/item/CS_URS_2023_01/997013814"/>
    <hyperlink ref="F565" r:id="rId68" display="https://podminky.urs.cz/item/CS_URS_2023_01/998018001"/>
    <hyperlink ref="F570" r:id="rId69" display="https://podminky.urs.cz/item/CS_URS_2023_01/711112001"/>
    <hyperlink ref="F583" r:id="rId70" display="https://podminky.urs.cz/item/CS_URS_2023_01/711131821"/>
    <hyperlink ref="F589" r:id="rId71" display="https://podminky.urs.cz/item/CS_URS_2023_01/711142559"/>
    <hyperlink ref="F602" r:id="rId72" display="https://podminky.urs.cz/item/CS_URS_2023_01/711161115"/>
    <hyperlink ref="F609" r:id="rId73" display="https://podminky.urs.cz/item/CS_URS_2023_01/711161215"/>
    <hyperlink ref="F616" r:id="rId74" display="https://podminky.urs.cz/item/CS_URS_2023_01/998711101"/>
    <hyperlink ref="F619" r:id="rId75" display="https://podminky.urs.cz/item/CS_URS_2023_01/998711181"/>
    <hyperlink ref="F623" r:id="rId76" display="https://podminky.urs.cz/item/CS_URS_2023_01/713120851"/>
    <hyperlink ref="F631" r:id="rId77" display="https://podminky.urs.cz/item/CS_URS_2023_01/713121111"/>
    <hyperlink ref="F651" r:id="rId78" display="https://podminky.urs.cz/item/CS_URS_2023_01/713130853"/>
    <hyperlink ref="F657" r:id="rId79" display="https://podminky.urs.cz/item/CS_URS_2023_01/713191132"/>
    <hyperlink ref="F671" r:id="rId80" display="https://podminky.urs.cz/item/CS_URS_2023_01/998713101"/>
    <hyperlink ref="F674" r:id="rId81" display="https://podminky.urs.cz/item/CS_URS_2023_01/998713181"/>
    <hyperlink ref="F678" r:id="rId82" display="https://podminky.urs.cz/item/CS_URS_2023_01/721174043"/>
    <hyperlink ref="F685" r:id="rId83" display="https://podminky.urs.cz/item/CS_URS_2023_01/998721101"/>
    <hyperlink ref="F688" r:id="rId84" display="https://podminky.urs.cz/item/CS_URS_2023_01/998721181"/>
    <hyperlink ref="F730" r:id="rId85" display="https://podminky.urs.cz/item/CS_URS_2023_01/761661001"/>
    <hyperlink ref="F738" r:id="rId86" display="https://podminky.urs.cz/item/CS_URS_2023_01/761661101"/>
    <hyperlink ref="F760" r:id="rId87" display="https://podminky.urs.cz/item/CS_URS_2023_01/998764201"/>
    <hyperlink ref="F764" r:id="rId88" display="https://podminky.urs.cz/item/CS_URS_2023_01/766660011"/>
    <hyperlink ref="F779" r:id="rId89" display="https://podminky.urs.cz/item/CS_URS_2023_01/998766101"/>
    <hyperlink ref="F782" r:id="rId90" display="https://podminky.urs.cz/item/CS_URS_2023_01/998766181"/>
    <hyperlink ref="F786" r:id="rId91" display="https://podminky.urs.cz/item/CS_URS_2023_01/767581801"/>
    <hyperlink ref="F792" r:id="rId92" display="https://podminky.urs.cz/item/CS_URS_2023_01/767582800"/>
    <hyperlink ref="F798" r:id="rId93" display="https://podminky.urs.cz/item/CS_URS_2023_01/767584151"/>
    <hyperlink ref="F815" r:id="rId94" display="https://podminky.urs.cz/item/CS_URS_2023_01/998767101"/>
    <hyperlink ref="F818" r:id="rId95" display="https://podminky.urs.cz/item/CS_URS_2023_01/998767181"/>
    <hyperlink ref="F822" r:id="rId96" display="https://podminky.urs.cz/item/CS_URS_2023_01/771121011"/>
    <hyperlink ref="F829" r:id="rId97" display="https://podminky.urs.cz/item/CS_URS_2023_01/771161021"/>
    <hyperlink ref="F836" r:id="rId98" display="https://podminky.urs.cz/item/CS_URS_2023_01/771576142"/>
    <hyperlink ref="F847" r:id="rId99" display="https://podminky.urs.cz/item/CS_URS_2023_01/771577124"/>
    <hyperlink ref="F852" r:id="rId100" display="https://podminky.urs.cz/item/CS_URS_2023_01/771577125"/>
    <hyperlink ref="F855" r:id="rId101" display="https://podminky.urs.cz/item/CS_URS_2023_01/771577141"/>
    <hyperlink ref="F860" r:id="rId102" display="https://podminky.urs.cz/item/CS_URS_2023_01/771592011"/>
    <hyperlink ref="F863" r:id="rId103" display="https://podminky.urs.cz/item/CS_URS_2023_01/998771101"/>
    <hyperlink ref="F866" r:id="rId104" display="https://podminky.urs.cz/item/CS_URS_2023_01/998771181"/>
    <hyperlink ref="F870" r:id="rId105" display="https://podminky.urs.cz/item/CS_URS_2023_01/776111311"/>
    <hyperlink ref="F882" r:id="rId106" display="https://podminky.urs.cz/item/CS_URS_2023_01/776121321"/>
    <hyperlink ref="F889" r:id="rId107" display="https://podminky.urs.cz/item/CS_URS_2023_01/776141121"/>
    <hyperlink ref="F896" r:id="rId108" display="https://podminky.urs.cz/item/CS_URS_2023_01/776221221"/>
    <hyperlink ref="F907" r:id="rId109" display="https://podminky.urs.cz/item/CS_URS_2023_01/776411112"/>
    <hyperlink ref="F914" r:id="rId110" display="https://podminky.urs.cz/item/CS_URS_2023_01/776421111"/>
    <hyperlink ref="F934" r:id="rId111" display="https://podminky.urs.cz/item/CS_URS_2023_01/998776101"/>
    <hyperlink ref="F937" r:id="rId112" display="https://podminky.urs.cz/item/CS_URS_2023_01/998776181"/>
    <hyperlink ref="F941" r:id="rId113" display="https://podminky.urs.cz/item/CS_URS_2023_01/781121011"/>
    <hyperlink ref="F954" r:id="rId114" display="https://podminky.urs.cz/item/CS_URS_2023_01/781474115"/>
    <hyperlink ref="F971" r:id="rId115" display="https://podminky.urs.cz/item/CS_URS_2023_01/781477111"/>
    <hyperlink ref="F974" r:id="rId116" display="https://podminky.urs.cz/item/CS_URS_2023_01/781477114"/>
    <hyperlink ref="F977" r:id="rId117" display="https://podminky.urs.cz/item/CS_URS_2023_01/781477115"/>
    <hyperlink ref="F980" r:id="rId118" display="https://podminky.urs.cz/item/CS_URS_2023_01/781494111"/>
    <hyperlink ref="F983" r:id="rId119" display="https://podminky.urs.cz/item/CS_URS_2023_01/781495211"/>
    <hyperlink ref="F990" r:id="rId120" display="https://podminky.urs.cz/item/CS_URS_2023_01/998781101"/>
    <hyperlink ref="F993" r:id="rId121" display="https://podminky.urs.cz/item/CS_URS_2023_01/998781181"/>
    <hyperlink ref="F997" r:id="rId122" display="https://podminky.urs.cz/item/CS_URS_2023_01/784111001"/>
    <hyperlink ref="F1003" r:id="rId123" display="https://podminky.urs.cz/item/CS_URS_2023_01/784111011"/>
    <hyperlink ref="F1009" r:id="rId124" display="https://podminky.urs.cz/item/CS_URS_2023_01/784111031"/>
    <hyperlink ref="F1015" r:id="rId125" display="https://podminky.urs.cz/item/CS_URS_2023_01/784121001"/>
    <hyperlink ref="F1021" r:id="rId126" display="https://podminky.urs.cz/item/CS_URS_2023_01/784181101"/>
    <hyperlink ref="F1027" r:id="rId127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1304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16. 5. 2023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ROUND(J91,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ROUND((SUM(BE91:BE303)),  2)</f>
        <v>0</v>
      </c>
      <c r="G33" s="39"/>
      <c r="H33" s="39"/>
      <c r="I33" s="158">
        <v>0.20999999999999999</v>
      </c>
      <c r="J33" s="157">
        <f>ROUND(((SUM(BE91:BE303))*I33),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ROUND((SUM(BF91:BF303)),  2)</f>
        <v>0</v>
      </c>
      <c r="G34" s="39"/>
      <c r="H34" s="39"/>
      <c r="I34" s="158">
        <v>0.14999999999999999</v>
      </c>
      <c r="J34" s="157">
        <f>ROUND(((SUM(BF91:BF303))*I34),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ROUND((SUM(BG91:BG303)),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ROUND((SUM(BH91:BH303)),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ROUND((SUM(BI91:BI303)),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m.č.0.25 sklad v 1.p.p. budovy PCHO pro zřízení datového centra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Zdravotechnika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Areál nemocnice ve Frýdku - Místku</v>
      </c>
      <c r="G52" s="41"/>
      <c r="H52" s="41"/>
      <c r="I52" s="33" t="s">
        <v>23</v>
      </c>
      <c r="J52" s="73" t="str">
        <f>IF(J12="","",J12)</f>
        <v>16. 5. 2023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Frýsku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207</v>
      </c>
      <c r="E60" s="178"/>
      <c r="F60" s="178"/>
      <c r="G60" s="178"/>
      <c r="H60" s="178"/>
      <c r="I60" s="178"/>
      <c r="J60" s="179">
        <f>J92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210</v>
      </c>
      <c r="E61" s="183"/>
      <c r="F61" s="183"/>
      <c r="G61" s="183"/>
      <c r="H61" s="183"/>
      <c r="I61" s="183"/>
      <c r="J61" s="184">
        <f>J93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1305</v>
      </c>
      <c r="E62" s="183"/>
      <c r="F62" s="183"/>
      <c r="G62" s="183"/>
      <c r="H62" s="183"/>
      <c r="I62" s="183"/>
      <c r="J62" s="184">
        <f>J101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1306</v>
      </c>
      <c r="E63" s="183"/>
      <c r="F63" s="183"/>
      <c r="G63" s="183"/>
      <c r="H63" s="183"/>
      <c r="I63" s="183"/>
      <c r="J63" s="184">
        <f>J109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212</v>
      </c>
      <c r="E64" s="183"/>
      <c r="F64" s="183"/>
      <c r="G64" s="183"/>
      <c r="H64" s="183"/>
      <c r="I64" s="183"/>
      <c r="J64" s="184">
        <f>J120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213</v>
      </c>
      <c r="E65" s="183"/>
      <c r="F65" s="183"/>
      <c r="G65" s="183"/>
      <c r="H65" s="183"/>
      <c r="I65" s="183"/>
      <c r="J65" s="184">
        <f>J140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214</v>
      </c>
      <c r="E66" s="183"/>
      <c r="F66" s="183"/>
      <c r="G66" s="183"/>
      <c r="H66" s="183"/>
      <c r="I66" s="183"/>
      <c r="J66" s="184">
        <f>J161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215</v>
      </c>
      <c r="E67" s="178"/>
      <c r="F67" s="178"/>
      <c r="G67" s="178"/>
      <c r="H67" s="178"/>
      <c r="I67" s="178"/>
      <c r="J67" s="179">
        <f>J165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1"/>
      <c r="C68" s="126"/>
      <c r="D68" s="182" t="s">
        <v>218</v>
      </c>
      <c r="E68" s="183"/>
      <c r="F68" s="183"/>
      <c r="G68" s="183"/>
      <c r="H68" s="183"/>
      <c r="I68" s="183"/>
      <c r="J68" s="184">
        <f>J166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1307</v>
      </c>
      <c r="E69" s="183"/>
      <c r="F69" s="183"/>
      <c r="G69" s="183"/>
      <c r="H69" s="183"/>
      <c r="I69" s="183"/>
      <c r="J69" s="184">
        <f>J216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219</v>
      </c>
      <c r="E70" s="183"/>
      <c r="F70" s="183"/>
      <c r="G70" s="183"/>
      <c r="H70" s="183"/>
      <c r="I70" s="183"/>
      <c r="J70" s="184">
        <f>J274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1308</v>
      </c>
      <c r="E71" s="183"/>
      <c r="F71" s="183"/>
      <c r="G71" s="183"/>
      <c r="H71" s="183"/>
      <c r="I71" s="183"/>
      <c r="J71" s="184">
        <f>J286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m.č.0.25 sklad v 1.p.p. budovy PCHO pro zřízení datového centra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109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002 - Zdravotechnika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Areál nemocnice ve Frýdku - Místku</v>
      </c>
      <c r="G85" s="41"/>
      <c r="H85" s="41"/>
      <c r="I85" s="33" t="s">
        <v>23</v>
      </c>
      <c r="J85" s="73" t="str">
        <f>IF(J12="","",J12)</f>
        <v>16. 5. 2023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Nemocnice ve Frýsku - Místku, p.o.</v>
      </c>
      <c r="G87" s="41"/>
      <c r="H87" s="41"/>
      <c r="I87" s="33" t="s">
        <v>31</v>
      </c>
      <c r="J87" s="37" t="str">
        <f>E21</f>
        <v>Forsing projekt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IF(E18="","",E18)</f>
        <v>Vyplň údaj</v>
      </c>
      <c r="G88" s="41"/>
      <c r="H88" s="41"/>
      <c r="I88" s="33" t="s">
        <v>34</v>
      </c>
      <c r="J88" s="37" t="str">
        <f>E24</f>
        <v>Jindřich Jansa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121</v>
      </c>
      <c r="D90" s="189" t="s">
        <v>57</v>
      </c>
      <c r="E90" s="189" t="s">
        <v>53</v>
      </c>
      <c r="F90" s="189" t="s">
        <v>54</v>
      </c>
      <c r="G90" s="189" t="s">
        <v>122</v>
      </c>
      <c r="H90" s="189" t="s">
        <v>123</v>
      </c>
      <c r="I90" s="189" t="s">
        <v>124</v>
      </c>
      <c r="J90" s="189" t="s">
        <v>113</v>
      </c>
      <c r="K90" s="190" t="s">
        <v>125</v>
      </c>
      <c r="L90" s="191"/>
      <c r="M90" s="93" t="s">
        <v>19</v>
      </c>
      <c r="N90" s="94" t="s">
        <v>42</v>
      </c>
      <c r="O90" s="94" t="s">
        <v>126</v>
      </c>
      <c r="P90" s="94" t="s">
        <v>127</v>
      </c>
      <c r="Q90" s="94" t="s">
        <v>128</v>
      </c>
      <c r="R90" s="94" t="s">
        <v>129</v>
      </c>
      <c r="S90" s="94" t="s">
        <v>130</v>
      </c>
      <c r="T90" s="95" t="s">
        <v>131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132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P92+P165</f>
        <v>0</v>
      </c>
      <c r="Q91" s="97"/>
      <c r="R91" s="194">
        <f>R92+R165</f>
        <v>1.3559189999999999</v>
      </c>
      <c r="S91" s="97"/>
      <c r="T91" s="195">
        <f>T92+T165</f>
        <v>1.24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114</v>
      </c>
      <c r="BK91" s="196">
        <f>BK92+BK165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230</v>
      </c>
      <c r="F92" s="200" t="s">
        <v>231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P93+P101+P109+P120+P140+P161</f>
        <v>0</v>
      </c>
      <c r="Q92" s="205"/>
      <c r="R92" s="206">
        <f>R93+R101+R109+R120+R140+R161</f>
        <v>1.203827</v>
      </c>
      <c r="S92" s="205"/>
      <c r="T92" s="207">
        <f>T93+T101+T109+T120+T140+T161</f>
        <v>1.24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80</v>
      </c>
      <c r="AT92" s="209" t="s">
        <v>71</v>
      </c>
      <c r="AU92" s="209" t="s">
        <v>72</v>
      </c>
      <c r="AY92" s="208" t="s">
        <v>136</v>
      </c>
      <c r="BK92" s="210">
        <f>BK93+BK101+BK109+BK120+BK140+BK161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158</v>
      </c>
      <c r="F93" s="211" t="s">
        <v>357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SUM(P94:P100)</f>
        <v>0</v>
      </c>
      <c r="Q93" s="205"/>
      <c r="R93" s="206">
        <f>SUM(R94:R100)</f>
        <v>0.71927099999999999</v>
      </c>
      <c r="S93" s="205"/>
      <c r="T93" s="207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80</v>
      </c>
      <c r="AY93" s="208" t="s">
        <v>136</v>
      </c>
      <c r="BK93" s="210">
        <f>SUM(BK94:BK100)</f>
        <v>0</v>
      </c>
    </row>
    <row r="94" s="2" customFormat="1" ht="16.5" customHeight="1">
      <c r="A94" s="39"/>
      <c r="B94" s="40"/>
      <c r="C94" s="213" t="s">
        <v>80</v>
      </c>
      <c r="D94" s="213" t="s">
        <v>139</v>
      </c>
      <c r="E94" s="214" t="s">
        <v>359</v>
      </c>
      <c r="F94" s="215" t="s">
        <v>360</v>
      </c>
      <c r="G94" s="216" t="s">
        <v>258</v>
      </c>
      <c r="H94" s="217">
        <v>0.29999999999999999</v>
      </c>
      <c r="I94" s="218"/>
      <c r="J94" s="219">
        <f>ROUND(I94*H94,2)</f>
        <v>0</v>
      </c>
      <c r="K94" s="215" t="s">
        <v>143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2.39757</v>
      </c>
      <c r="R94" s="222">
        <f>Q94*H94</f>
        <v>0.71927099999999999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152</v>
      </c>
      <c r="AT94" s="224" t="s">
        <v>139</v>
      </c>
      <c r="AU94" s="224" t="s">
        <v>82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152</v>
      </c>
      <c r="BM94" s="224" t="s">
        <v>1309</v>
      </c>
    </row>
    <row r="95" s="2" customFormat="1">
      <c r="A95" s="39"/>
      <c r="B95" s="40"/>
      <c r="C95" s="41"/>
      <c r="D95" s="226" t="s">
        <v>146</v>
      </c>
      <c r="E95" s="41"/>
      <c r="F95" s="227" t="s">
        <v>362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82</v>
      </c>
    </row>
    <row r="96" s="2" customFormat="1">
      <c r="A96" s="39"/>
      <c r="B96" s="40"/>
      <c r="C96" s="41"/>
      <c r="D96" s="231" t="s">
        <v>147</v>
      </c>
      <c r="E96" s="41"/>
      <c r="F96" s="232" t="s">
        <v>363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147</v>
      </c>
      <c r="AU96" s="18" t="s">
        <v>82</v>
      </c>
    </row>
    <row r="97" s="13" customFormat="1">
      <c r="A97" s="13"/>
      <c r="B97" s="233"/>
      <c r="C97" s="234"/>
      <c r="D97" s="226" t="s">
        <v>149</v>
      </c>
      <c r="E97" s="235" t="s">
        <v>19</v>
      </c>
      <c r="F97" s="236" t="s">
        <v>1310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149</v>
      </c>
      <c r="AU97" s="242" t="s">
        <v>82</v>
      </c>
      <c r="AV97" s="13" t="s">
        <v>80</v>
      </c>
      <c r="AW97" s="13" t="s">
        <v>33</v>
      </c>
      <c r="AX97" s="13" t="s">
        <v>72</v>
      </c>
      <c r="AY97" s="242" t="s">
        <v>136</v>
      </c>
    </row>
    <row r="98" s="13" customFormat="1">
      <c r="A98" s="13"/>
      <c r="B98" s="233"/>
      <c r="C98" s="234"/>
      <c r="D98" s="226" t="s">
        <v>149</v>
      </c>
      <c r="E98" s="235" t="s">
        <v>19</v>
      </c>
      <c r="F98" s="236" t="s">
        <v>1311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149</v>
      </c>
      <c r="AU98" s="242" t="s">
        <v>82</v>
      </c>
      <c r="AV98" s="13" t="s">
        <v>80</v>
      </c>
      <c r="AW98" s="13" t="s">
        <v>33</v>
      </c>
      <c r="AX98" s="13" t="s">
        <v>72</v>
      </c>
      <c r="AY98" s="242" t="s">
        <v>136</v>
      </c>
    </row>
    <row r="99" s="14" customFormat="1">
      <c r="A99" s="14"/>
      <c r="B99" s="243"/>
      <c r="C99" s="244"/>
      <c r="D99" s="226" t="s">
        <v>149</v>
      </c>
      <c r="E99" s="245" t="s">
        <v>19</v>
      </c>
      <c r="F99" s="246" t="s">
        <v>1312</v>
      </c>
      <c r="G99" s="244"/>
      <c r="H99" s="247">
        <v>0.29999999999999999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149</v>
      </c>
      <c r="AU99" s="253" t="s">
        <v>82</v>
      </c>
      <c r="AV99" s="14" t="s">
        <v>82</v>
      </c>
      <c r="AW99" s="14" t="s">
        <v>33</v>
      </c>
      <c r="AX99" s="14" t="s">
        <v>72</v>
      </c>
      <c r="AY99" s="253" t="s">
        <v>136</v>
      </c>
    </row>
    <row r="100" s="15" customFormat="1">
      <c r="A100" s="15"/>
      <c r="B100" s="254"/>
      <c r="C100" s="255"/>
      <c r="D100" s="226" t="s">
        <v>149</v>
      </c>
      <c r="E100" s="256" t="s">
        <v>19</v>
      </c>
      <c r="F100" s="257" t="s">
        <v>151</v>
      </c>
      <c r="G100" s="255"/>
      <c r="H100" s="258">
        <v>0.29999999999999999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4" t="s">
        <v>149</v>
      </c>
      <c r="AU100" s="264" t="s">
        <v>82</v>
      </c>
      <c r="AV100" s="15" t="s">
        <v>152</v>
      </c>
      <c r="AW100" s="15" t="s">
        <v>33</v>
      </c>
      <c r="AX100" s="15" t="s">
        <v>80</v>
      </c>
      <c r="AY100" s="264" t="s">
        <v>136</v>
      </c>
    </row>
    <row r="101" s="12" customFormat="1" ht="22.8" customHeight="1">
      <c r="A101" s="12"/>
      <c r="B101" s="197"/>
      <c r="C101" s="198"/>
      <c r="D101" s="199" t="s">
        <v>71</v>
      </c>
      <c r="E101" s="211" t="s">
        <v>152</v>
      </c>
      <c r="F101" s="211" t="s">
        <v>1313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SUM(P102:P108)</f>
        <v>0</v>
      </c>
      <c r="Q101" s="205"/>
      <c r="R101" s="206">
        <f>SUM(R102:R108)</f>
        <v>0.48195600000000005</v>
      </c>
      <c r="S101" s="205"/>
      <c r="T101" s="207">
        <f>SUM(T102:T108)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80</v>
      </c>
      <c r="AT101" s="209" t="s">
        <v>71</v>
      </c>
      <c r="AU101" s="209" t="s">
        <v>80</v>
      </c>
      <c r="AY101" s="208" t="s">
        <v>136</v>
      </c>
      <c r="BK101" s="210">
        <f>SUM(BK102:BK108)</f>
        <v>0</v>
      </c>
    </row>
    <row r="102" s="2" customFormat="1" ht="16.5" customHeight="1">
      <c r="A102" s="39"/>
      <c r="B102" s="40"/>
      <c r="C102" s="213" t="s">
        <v>82</v>
      </c>
      <c r="D102" s="213" t="s">
        <v>139</v>
      </c>
      <c r="E102" s="214" t="s">
        <v>1314</v>
      </c>
      <c r="F102" s="215" t="s">
        <v>1315</v>
      </c>
      <c r="G102" s="216" t="s">
        <v>258</v>
      </c>
      <c r="H102" s="217">
        <v>0.20000000000000001</v>
      </c>
      <c r="I102" s="218"/>
      <c r="J102" s="219">
        <f>ROUND(I102*H102,2)</f>
        <v>0</v>
      </c>
      <c r="K102" s="215" t="s">
        <v>143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2.40978</v>
      </c>
      <c r="R102" s="222">
        <f>Q102*H102</f>
        <v>0.48195600000000005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152</v>
      </c>
      <c r="AT102" s="224" t="s">
        <v>139</v>
      </c>
      <c r="AU102" s="224" t="s">
        <v>82</v>
      </c>
      <c r="AY102" s="18" t="s">
        <v>136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152</v>
      </c>
      <c r="BM102" s="224" t="s">
        <v>1316</v>
      </c>
    </row>
    <row r="103" s="2" customFormat="1">
      <c r="A103" s="39"/>
      <c r="B103" s="40"/>
      <c r="C103" s="41"/>
      <c r="D103" s="226" t="s">
        <v>146</v>
      </c>
      <c r="E103" s="41"/>
      <c r="F103" s="227" t="s">
        <v>1317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82</v>
      </c>
    </row>
    <row r="104" s="2" customFormat="1">
      <c r="A104" s="39"/>
      <c r="B104" s="40"/>
      <c r="C104" s="41"/>
      <c r="D104" s="231" t="s">
        <v>147</v>
      </c>
      <c r="E104" s="41"/>
      <c r="F104" s="232" t="s">
        <v>1318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147</v>
      </c>
      <c r="AU104" s="18" t="s">
        <v>82</v>
      </c>
    </row>
    <row r="105" s="13" customFormat="1">
      <c r="A105" s="13"/>
      <c r="B105" s="233"/>
      <c r="C105" s="234"/>
      <c r="D105" s="226" t="s">
        <v>149</v>
      </c>
      <c r="E105" s="235" t="s">
        <v>19</v>
      </c>
      <c r="F105" s="236" t="s">
        <v>1310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149</v>
      </c>
      <c r="AU105" s="242" t="s">
        <v>82</v>
      </c>
      <c r="AV105" s="13" t="s">
        <v>80</v>
      </c>
      <c r="AW105" s="13" t="s">
        <v>33</v>
      </c>
      <c r="AX105" s="13" t="s">
        <v>72</v>
      </c>
      <c r="AY105" s="242" t="s">
        <v>136</v>
      </c>
    </row>
    <row r="106" s="13" customFormat="1">
      <c r="A106" s="13"/>
      <c r="B106" s="233"/>
      <c r="C106" s="234"/>
      <c r="D106" s="226" t="s">
        <v>149</v>
      </c>
      <c r="E106" s="235" t="s">
        <v>19</v>
      </c>
      <c r="F106" s="236" t="s">
        <v>1319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149</v>
      </c>
      <c r="AU106" s="242" t="s">
        <v>82</v>
      </c>
      <c r="AV106" s="13" t="s">
        <v>80</v>
      </c>
      <c r="AW106" s="13" t="s">
        <v>33</v>
      </c>
      <c r="AX106" s="13" t="s">
        <v>72</v>
      </c>
      <c r="AY106" s="242" t="s">
        <v>136</v>
      </c>
    </row>
    <row r="107" s="14" customFormat="1">
      <c r="A107" s="14"/>
      <c r="B107" s="243"/>
      <c r="C107" s="244"/>
      <c r="D107" s="226" t="s">
        <v>149</v>
      </c>
      <c r="E107" s="245" t="s">
        <v>19</v>
      </c>
      <c r="F107" s="246" t="s">
        <v>1320</v>
      </c>
      <c r="G107" s="244"/>
      <c r="H107" s="247">
        <v>0.20000000000000001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149</v>
      </c>
      <c r="AU107" s="253" t="s">
        <v>82</v>
      </c>
      <c r="AV107" s="14" t="s">
        <v>82</v>
      </c>
      <c r="AW107" s="14" t="s">
        <v>33</v>
      </c>
      <c r="AX107" s="14" t="s">
        <v>72</v>
      </c>
      <c r="AY107" s="253" t="s">
        <v>136</v>
      </c>
    </row>
    <row r="108" s="15" customFormat="1">
      <c r="A108" s="15"/>
      <c r="B108" s="254"/>
      <c r="C108" s="255"/>
      <c r="D108" s="226" t="s">
        <v>149</v>
      </c>
      <c r="E108" s="256" t="s">
        <v>19</v>
      </c>
      <c r="F108" s="257" t="s">
        <v>151</v>
      </c>
      <c r="G108" s="255"/>
      <c r="H108" s="258">
        <v>0.20000000000000001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149</v>
      </c>
      <c r="AU108" s="264" t="s">
        <v>82</v>
      </c>
      <c r="AV108" s="15" t="s">
        <v>152</v>
      </c>
      <c r="AW108" s="15" t="s">
        <v>33</v>
      </c>
      <c r="AX108" s="15" t="s">
        <v>80</v>
      </c>
      <c r="AY108" s="264" t="s">
        <v>136</v>
      </c>
    </row>
    <row r="109" s="12" customFormat="1" ht="22.8" customHeight="1">
      <c r="A109" s="12"/>
      <c r="B109" s="197"/>
      <c r="C109" s="198"/>
      <c r="D109" s="199" t="s">
        <v>71</v>
      </c>
      <c r="E109" s="211" t="s">
        <v>189</v>
      </c>
      <c r="F109" s="211" t="s">
        <v>1321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SUM(P110:P119)</f>
        <v>0</v>
      </c>
      <c r="Q109" s="205"/>
      <c r="R109" s="206">
        <f>SUM(R110:R119)</f>
        <v>0</v>
      </c>
      <c r="S109" s="205"/>
      <c r="T109" s="207">
        <f>SUM(T110:T119)</f>
        <v>0.040000000000000001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80</v>
      </c>
      <c r="AT109" s="209" t="s">
        <v>71</v>
      </c>
      <c r="AU109" s="209" t="s">
        <v>80</v>
      </c>
      <c r="AY109" s="208" t="s">
        <v>136</v>
      </c>
      <c r="BK109" s="210">
        <f>SUM(BK110:BK119)</f>
        <v>0</v>
      </c>
    </row>
    <row r="110" s="2" customFormat="1" ht="16.5" customHeight="1">
      <c r="A110" s="39"/>
      <c r="B110" s="40"/>
      <c r="C110" s="213" t="s">
        <v>158</v>
      </c>
      <c r="D110" s="213" t="s">
        <v>139</v>
      </c>
      <c r="E110" s="214" t="s">
        <v>1322</v>
      </c>
      <c r="F110" s="215" t="s">
        <v>1323</v>
      </c>
      <c r="G110" s="216" t="s">
        <v>235</v>
      </c>
      <c r="H110" s="217">
        <v>8</v>
      </c>
      <c r="I110" s="218"/>
      <c r="J110" s="219">
        <f>ROUND(I110*H110,2)</f>
        <v>0</v>
      </c>
      <c r="K110" s="215" t="s">
        <v>143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0.0050000000000000001</v>
      </c>
      <c r="T110" s="223">
        <f>S110*H110</f>
        <v>0.040000000000000001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152</v>
      </c>
      <c r="AT110" s="224" t="s">
        <v>139</v>
      </c>
      <c r="AU110" s="224" t="s">
        <v>82</v>
      </c>
      <c r="AY110" s="18" t="s">
        <v>136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152</v>
      </c>
      <c r="BM110" s="224" t="s">
        <v>1324</v>
      </c>
    </row>
    <row r="111" s="2" customFormat="1">
      <c r="A111" s="39"/>
      <c r="B111" s="40"/>
      <c r="C111" s="41"/>
      <c r="D111" s="226" t="s">
        <v>146</v>
      </c>
      <c r="E111" s="41"/>
      <c r="F111" s="227" t="s">
        <v>1325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82</v>
      </c>
    </row>
    <row r="112" s="2" customFormat="1">
      <c r="A112" s="39"/>
      <c r="B112" s="40"/>
      <c r="C112" s="41"/>
      <c r="D112" s="231" t="s">
        <v>147</v>
      </c>
      <c r="E112" s="41"/>
      <c r="F112" s="232" t="s">
        <v>1326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147</v>
      </c>
      <c r="AU112" s="18" t="s">
        <v>82</v>
      </c>
    </row>
    <row r="113" s="13" customFormat="1">
      <c r="A113" s="13"/>
      <c r="B113" s="233"/>
      <c r="C113" s="234"/>
      <c r="D113" s="226" t="s">
        <v>149</v>
      </c>
      <c r="E113" s="235" t="s">
        <v>19</v>
      </c>
      <c r="F113" s="236" t="s">
        <v>1310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149</v>
      </c>
      <c r="AU113" s="242" t="s">
        <v>82</v>
      </c>
      <c r="AV113" s="13" t="s">
        <v>80</v>
      </c>
      <c r="AW113" s="13" t="s">
        <v>33</v>
      </c>
      <c r="AX113" s="13" t="s">
        <v>72</v>
      </c>
      <c r="AY113" s="242" t="s">
        <v>136</v>
      </c>
    </row>
    <row r="114" s="13" customFormat="1">
      <c r="A114" s="13"/>
      <c r="B114" s="233"/>
      <c r="C114" s="234"/>
      <c r="D114" s="226" t="s">
        <v>149</v>
      </c>
      <c r="E114" s="235" t="s">
        <v>19</v>
      </c>
      <c r="F114" s="236" t="s">
        <v>1327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149</v>
      </c>
      <c r="AU114" s="242" t="s">
        <v>82</v>
      </c>
      <c r="AV114" s="13" t="s">
        <v>80</v>
      </c>
      <c r="AW114" s="13" t="s">
        <v>33</v>
      </c>
      <c r="AX114" s="13" t="s">
        <v>72</v>
      </c>
      <c r="AY114" s="242" t="s">
        <v>136</v>
      </c>
    </row>
    <row r="115" s="14" customFormat="1">
      <c r="A115" s="14"/>
      <c r="B115" s="243"/>
      <c r="C115" s="244"/>
      <c r="D115" s="226" t="s">
        <v>149</v>
      </c>
      <c r="E115" s="245" t="s">
        <v>19</v>
      </c>
      <c r="F115" s="246" t="s">
        <v>189</v>
      </c>
      <c r="G115" s="244"/>
      <c r="H115" s="247">
        <v>8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149</v>
      </c>
      <c r="AU115" s="253" t="s">
        <v>82</v>
      </c>
      <c r="AV115" s="14" t="s">
        <v>82</v>
      </c>
      <c r="AW115" s="14" t="s">
        <v>33</v>
      </c>
      <c r="AX115" s="14" t="s">
        <v>72</v>
      </c>
      <c r="AY115" s="253" t="s">
        <v>136</v>
      </c>
    </row>
    <row r="116" s="15" customFormat="1">
      <c r="A116" s="15"/>
      <c r="B116" s="254"/>
      <c r="C116" s="255"/>
      <c r="D116" s="226" t="s">
        <v>149</v>
      </c>
      <c r="E116" s="256" t="s">
        <v>19</v>
      </c>
      <c r="F116" s="257" t="s">
        <v>151</v>
      </c>
      <c r="G116" s="255"/>
      <c r="H116" s="258">
        <v>8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149</v>
      </c>
      <c r="AU116" s="264" t="s">
        <v>82</v>
      </c>
      <c r="AV116" s="15" t="s">
        <v>152</v>
      </c>
      <c r="AW116" s="15" t="s">
        <v>33</v>
      </c>
      <c r="AX116" s="15" t="s">
        <v>80</v>
      </c>
      <c r="AY116" s="264" t="s">
        <v>136</v>
      </c>
    </row>
    <row r="117" s="2" customFormat="1" ht="16.5" customHeight="1">
      <c r="A117" s="39"/>
      <c r="B117" s="40"/>
      <c r="C117" s="213" t="s">
        <v>152</v>
      </c>
      <c r="D117" s="213" t="s">
        <v>139</v>
      </c>
      <c r="E117" s="214" t="s">
        <v>1328</v>
      </c>
      <c r="F117" s="215" t="s">
        <v>1329</v>
      </c>
      <c r="G117" s="216" t="s">
        <v>235</v>
      </c>
      <c r="H117" s="217">
        <v>8</v>
      </c>
      <c r="I117" s="218"/>
      <c r="J117" s="219">
        <f>ROUND(I117*H117,2)</f>
        <v>0</v>
      </c>
      <c r="K117" s="215" t="s">
        <v>143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152</v>
      </c>
      <c r="AT117" s="224" t="s">
        <v>139</v>
      </c>
      <c r="AU117" s="224" t="s">
        <v>82</v>
      </c>
      <c r="AY117" s="18" t="s">
        <v>136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152</v>
      </c>
      <c r="BM117" s="224" t="s">
        <v>1330</v>
      </c>
    </row>
    <row r="118" s="2" customFormat="1">
      <c r="A118" s="39"/>
      <c r="B118" s="40"/>
      <c r="C118" s="41"/>
      <c r="D118" s="226" t="s">
        <v>146</v>
      </c>
      <c r="E118" s="41"/>
      <c r="F118" s="227" t="s">
        <v>1331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82</v>
      </c>
    </row>
    <row r="119" s="2" customFormat="1">
      <c r="A119" s="39"/>
      <c r="B119" s="40"/>
      <c r="C119" s="41"/>
      <c r="D119" s="231" t="s">
        <v>147</v>
      </c>
      <c r="E119" s="41"/>
      <c r="F119" s="232" t="s">
        <v>1332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147</v>
      </c>
      <c r="AU119" s="18" t="s">
        <v>82</v>
      </c>
    </row>
    <row r="120" s="12" customFormat="1" ht="22.8" customHeight="1">
      <c r="A120" s="12"/>
      <c r="B120" s="197"/>
      <c r="C120" s="198"/>
      <c r="D120" s="199" t="s">
        <v>71</v>
      </c>
      <c r="E120" s="211" t="s">
        <v>194</v>
      </c>
      <c r="F120" s="211" t="s">
        <v>561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SUM(P121:P139)</f>
        <v>0</v>
      </c>
      <c r="Q120" s="205"/>
      <c r="R120" s="206">
        <f>SUM(R121:R139)</f>
        <v>0.0025999999999999999</v>
      </c>
      <c r="S120" s="205"/>
      <c r="T120" s="207">
        <f>SUM(T121:T139)</f>
        <v>1.2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80</v>
      </c>
      <c r="AT120" s="209" t="s">
        <v>71</v>
      </c>
      <c r="AU120" s="209" t="s">
        <v>80</v>
      </c>
      <c r="AY120" s="208" t="s">
        <v>136</v>
      </c>
      <c r="BK120" s="210">
        <f>SUM(BK121:BK139)</f>
        <v>0</v>
      </c>
    </row>
    <row r="121" s="2" customFormat="1" ht="21.75" customHeight="1">
      <c r="A121" s="39"/>
      <c r="B121" s="40"/>
      <c r="C121" s="213" t="s">
        <v>135</v>
      </c>
      <c r="D121" s="213" t="s">
        <v>139</v>
      </c>
      <c r="E121" s="214" t="s">
        <v>571</v>
      </c>
      <c r="F121" s="215" t="s">
        <v>572</v>
      </c>
      <c r="G121" s="216" t="s">
        <v>243</v>
      </c>
      <c r="H121" s="217">
        <v>20</v>
      </c>
      <c r="I121" s="218"/>
      <c r="J121" s="219">
        <f>ROUND(I121*H121,2)</f>
        <v>0</v>
      </c>
      <c r="K121" s="215" t="s">
        <v>143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0.00012999999999999999</v>
      </c>
      <c r="R121" s="222">
        <f>Q121*H121</f>
        <v>0.0025999999999999999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152</v>
      </c>
      <c r="AT121" s="224" t="s">
        <v>139</v>
      </c>
      <c r="AU121" s="224" t="s">
        <v>82</v>
      </c>
      <c r="AY121" s="18" t="s">
        <v>136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152</v>
      </c>
      <c r="BM121" s="224" t="s">
        <v>1333</v>
      </c>
    </row>
    <row r="122" s="2" customFormat="1">
      <c r="A122" s="39"/>
      <c r="B122" s="40"/>
      <c r="C122" s="41"/>
      <c r="D122" s="226" t="s">
        <v>146</v>
      </c>
      <c r="E122" s="41"/>
      <c r="F122" s="227" t="s">
        <v>574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82</v>
      </c>
    </row>
    <row r="123" s="2" customFormat="1">
      <c r="A123" s="39"/>
      <c r="B123" s="40"/>
      <c r="C123" s="41"/>
      <c r="D123" s="231" t="s">
        <v>147</v>
      </c>
      <c r="E123" s="41"/>
      <c r="F123" s="232" t="s">
        <v>575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147</v>
      </c>
      <c r="AU123" s="18" t="s">
        <v>82</v>
      </c>
    </row>
    <row r="124" s="14" customFormat="1">
      <c r="A124" s="14"/>
      <c r="B124" s="243"/>
      <c r="C124" s="244"/>
      <c r="D124" s="226" t="s">
        <v>149</v>
      </c>
      <c r="E124" s="245" t="s">
        <v>19</v>
      </c>
      <c r="F124" s="246" t="s">
        <v>366</v>
      </c>
      <c r="G124" s="244"/>
      <c r="H124" s="247">
        <v>20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149</v>
      </c>
      <c r="AU124" s="253" t="s">
        <v>82</v>
      </c>
      <c r="AV124" s="14" t="s">
        <v>82</v>
      </c>
      <c r="AW124" s="14" t="s">
        <v>33</v>
      </c>
      <c r="AX124" s="14" t="s">
        <v>72</v>
      </c>
      <c r="AY124" s="253" t="s">
        <v>136</v>
      </c>
    </row>
    <row r="125" s="15" customFormat="1">
      <c r="A125" s="15"/>
      <c r="B125" s="254"/>
      <c r="C125" s="255"/>
      <c r="D125" s="226" t="s">
        <v>149</v>
      </c>
      <c r="E125" s="256" t="s">
        <v>19</v>
      </c>
      <c r="F125" s="257" t="s">
        <v>151</v>
      </c>
      <c r="G125" s="255"/>
      <c r="H125" s="258">
        <v>20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149</v>
      </c>
      <c r="AU125" s="264" t="s">
        <v>82</v>
      </c>
      <c r="AV125" s="15" t="s">
        <v>152</v>
      </c>
      <c r="AW125" s="15" t="s">
        <v>33</v>
      </c>
      <c r="AX125" s="15" t="s">
        <v>80</v>
      </c>
      <c r="AY125" s="264" t="s">
        <v>136</v>
      </c>
    </row>
    <row r="126" s="2" customFormat="1" ht="16.5" customHeight="1">
      <c r="A126" s="39"/>
      <c r="B126" s="40"/>
      <c r="C126" s="213" t="s">
        <v>174</v>
      </c>
      <c r="D126" s="213" t="s">
        <v>139</v>
      </c>
      <c r="E126" s="214" t="s">
        <v>1334</v>
      </c>
      <c r="F126" s="215" t="s">
        <v>1335</v>
      </c>
      <c r="G126" s="216" t="s">
        <v>258</v>
      </c>
      <c r="H126" s="217">
        <v>0.29999999999999999</v>
      </c>
      <c r="I126" s="218"/>
      <c r="J126" s="219">
        <f>ROUND(I126*H126,2)</f>
        <v>0</v>
      </c>
      <c r="K126" s="215" t="s">
        <v>143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2.3999999999999999</v>
      </c>
      <c r="T126" s="223">
        <f>S126*H126</f>
        <v>0.71999999999999997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152</v>
      </c>
      <c r="AT126" s="224" t="s">
        <v>139</v>
      </c>
      <c r="AU126" s="224" t="s">
        <v>82</v>
      </c>
      <c r="AY126" s="18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152</v>
      </c>
      <c r="BM126" s="224" t="s">
        <v>1336</v>
      </c>
    </row>
    <row r="127" s="2" customFormat="1">
      <c r="A127" s="39"/>
      <c r="B127" s="40"/>
      <c r="C127" s="41"/>
      <c r="D127" s="226" t="s">
        <v>146</v>
      </c>
      <c r="E127" s="41"/>
      <c r="F127" s="227" t="s">
        <v>1337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82</v>
      </c>
    </row>
    <row r="128" s="2" customFormat="1">
      <c r="A128" s="39"/>
      <c r="B128" s="40"/>
      <c r="C128" s="41"/>
      <c r="D128" s="231" t="s">
        <v>147</v>
      </c>
      <c r="E128" s="41"/>
      <c r="F128" s="232" t="s">
        <v>1338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147</v>
      </c>
      <c r="AU128" s="18" t="s">
        <v>82</v>
      </c>
    </row>
    <row r="129" s="13" customFormat="1">
      <c r="A129" s="13"/>
      <c r="B129" s="233"/>
      <c r="C129" s="234"/>
      <c r="D129" s="226" t="s">
        <v>149</v>
      </c>
      <c r="E129" s="235" t="s">
        <v>19</v>
      </c>
      <c r="F129" s="236" t="s">
        <v>1310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149</v>
      </c>
      <c r="AU129" s="242" t="s">
        <v>82</v>
      </c>
      <c r="AV129" s="13" t="s">
        <v>80</v>
      </c>
      <c r="AW129" s="13" t="s">
        <v>33</v>
      </c>
      <c r="AX129" s="13" t="s">
        <v>72</v>
      </c>
      <c r="AY129" s="242" t="s">
        <v>136</v>
      </c>
    </row>
    <row r="130" s="13" customFormat="1">
      <c r="A130" s="13"/>
      <c r="B130" s="233"/>
      <c r="C130" s="234"/>
      <c r="D130" s="226" t="s">
        <v>149</v>
      </c>
      <c r="E130" s="235" t="s">
        <v>19</v>
      </c>
      <c r="F130" s="236" t="s">
        <v>1339</v>
      </c>
      <c r="G130" s="234"/>
      <c r="H130" s="235" t="s">
        <v>19</v>
      </c>
      <c r="I130" s="237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149</v>
      </c>
      <c r="AU130" s="242" t="s">
        <v>82</v>
      </c>
      <c r="AV130" s="13" t="s">
        <v>80</v>
      </c>
      <c r="AW130" s="13" t="s">
        <v>33</v>
      </c>
      <c r="AX130" s="13" t="s">
        <v>72</v>
      </c>
      <c r="AY130" s="242" t="s">
        <v>136</v>
      </c>
    </row>
    <row r="131" s="14" customFormat="1">
      <c r="A131" s="14"/>
      <c r="B131" s="243"/>
      <c r="C131" s="244"/>
      <c r="D131" s="226" t="s">
        <v>149</v>
      </c>
      <c r="E131" s="245" t="s">
        <v>19</v>
      </c>
      <c r="F131" s="246" t="s">
        <v>1312</v>
      </c>
      <c r="G131" s="244"/>
      <c r="H131" s="247">
        <v>0.29999999999999999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149</v>
      </c>
      <c r="AU131" s="253" t="s">
        <v>82</v>
      </c>
      <c r="AV131" s="14" t="s">
        <v>82</v>
      </c>
      <c r="AW131" s="14" t="s">
        <v>33</v>
      </c>
      <c r="AX131" s="14" t="s">
        <v>72</v>
      </c>
      <c r="AY131" s="253" t="s">
        <v>136</v>
      </c>
    </row>
    <row r="132" s="15" customFormat="1">
      <c r="A132" s="15"/>
      <c r="B132" s="254"/>
      <c r="C132" s="255"/>
      <c r="D132" s="226" t="s">
        <v>149</v>
      </c>
      <c r="E132" s="256" t="s">
        <v>19</v>
      </c>
      <c r="F132" s="257" t="s">
        <v>151</v>
      </c>
      <c r="G132" s="255"/>
      <c r="H132" s="258">
        <v>0.29999999999999999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149</v>
      </c>
      <c r="AU132" s="264" t="s">
        <v>82</v>
      </c>
      <c r="AV132" s="15" t="s">
        <v>152</v>
      </c>
      <c r="AW132" s="15" t="s">
        <v>33</v>
      </c>
      <c r="AX132" s="15" t="s">
        <v>80</v>
      </c>
      <c r="AY132" s="264" t="s">
        <v>136</v>
      </c>
    </row>
    <row r="133" s="2" customFormat="1" ht="16.5" customHeight="1">
      <c r="A133" s="39"/>
      <c r="B133" s="40"/>
      <c r="C133" s="213" t="s">
        <v>182</v>
      </c>
      <c r="D133" s="213" t="s">
        <v>139</v>
      </c>
      <c r="E133" s="214" t="s">
        <v>1340</v>
      </c>
      <c r="F133" s="215" t="s">
        <v>1341</v>
      </c>
      <c r="G133" s="216" t="s">
        <v>258</v>
      </c>
      <c r="H133" s="217">
        <v>0.20000000000000001</v>
      </c>
      <c r="I133" s="218"/>
      <c r="J133" s="219">
        <f>ROUND(I133*H133,2)</f>
        <v>0</v>
      </c>
      <c r="K133" s="215" t="s">
        <v>143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2.3999999999999999</v>
      </c>
      <c r="T133" s="223">
        <f>S133*H133</f>
        <v>0.47999999999999998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152</v>
      </c>
      <c r="AT133" s="224" t="s">
        <v>139</v>
      </c>
      <c r="AU133" s="224" t="s">
        <v>82</v>
      </c>
      <c r="AY133" s="18" t="s">
        <v>136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80</v>
      </c>
      <c r="BK133" s="225">
        <f>ROUND(I133*H133,2)</f>
        <v>0</v>
      </c>
      <c r="BL133" s="18" t="s">
        <v>152</v>
      </c>
      <c r="BM133" s="224" t="s">
        <v>1342</v>
      </c>
    </row>
    <row r="134" s="2" customFormat="1">
      <c r="A134" s="39"/>
      <c r="B134" s="40"/>
      <c r="C134" s="41"/>
      <c r="D134" s="226" t="s">
        <v>146</v>
      </c>
      <c r="E134" s="41"/>
      <c r="F134" s="227" t="s">
        <v>1343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82</v>
      </c>
    </row>
    <row r="135" s="2" customFormat="1">
      <c r="A135" s="39"/>
      <c r="B135" s="40"/>
      <c r="C135" s="41"/>
      <c r="D135" s="231" t="s">
        <v>147</v>
      </c>
      <c r="E135" s="41"/>
      <c r="F135" s="232" t="s">
        <v>1344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147</v>
      </c>
      <c r="AU135" s="18" t="s">
        <v>82</v>
      </c>
    </row>
    <row r="136" s="13" customFormat="1">
      <c r="A136" s="13"/>
      <c r="B136" s="233"/>
      <c r="C136" s="234"/>
      <c r="D136" s="226" t="s">
        <v>149</v>
      </c>
      <c r="E136" s="235" t="s">
        <v>19</v>
      </c>
      <c r="F136" s="236" t="s">
        <v>1310</v>
      </c>
      <c r="G136" s="234"/>
      <c r="H136" s="235" t="s">
        <v>19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149</v>
      </c>
      <c r="AU136" s="242" t="s">
        <v>82</v>
      </c>
      <c r="AV136" s="13" t="s">
        <v>80</v>
      </c>
      <c r="AW136" s="13" t="s">
        <v>33</v>
      </c>
      <c r="AX136" s="13" t="s">
        <v>72</v>
      </c>
      <c r="AY136" s="242" t="s">
        <v>136</v>
      </c>
    </row>
    <row r="137" s="13" customFormat="1">
      <c r="A137" s="13"/>
      <c r="B137" s="233"/>
      <c r="C137" s="234"/>
      <c r="D137" s="226" t="s">
        <v>149</v>
      </c>
      <c r="E137" s="235" t="s">
        <v>19</v>
      </c>
      <c r="F137" s="236" t="s">
        <v>1345</v>
      </c>
      <c r="G137" s="234"/>
      <c r="H137" s="235" t="s">
        <v>19</v>
      </c>
      <c r="I137" s="237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149</v>
      </c>
      <c r="AU137" s="242" t="s">
        <v>82</v>
      </c>
      <c r="AV137" s="13" t="s">
        <v>80</v>
      </c>
      <c r="AW137" s="13" t="s">
        <v>33</v>
      </c>
      <c r="AX137" s="13" t="s">
        <v>72</v>
      </c>
      <c r="AY137" s="242" t="s">
        <v>136</v>
      </c>
    </row>
    <row r="138" s="14" customFormat="1">
      <c r="A138" s="14"/>
      <c r="B138" s="243"/>
      <c r="C138" s="244"/>
      <c r="D138" s="226" t="s">
        <v>149</v>
      </c>
      <c r="E138" s="245" t="s">
        <v>19</v>
      </c>
      <c r="F138" s="246" t="s">
        <v>1320</v>
      </c>
      <c r="G138" s="244"/>
      <c r="H138" s="247">
        <v>0.20000000000000001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149</v>
      </c>
      <c r="AU138" s="253" t="s">
        <v>82</v>
      </c>
      <c r="AV138" s="14" t="s">
        <v>82</v>
      </c>
      <c r="AW138" s="14" t="s">
        <v>33</v>
      </c>
      <c r="AX138" s="14" t="s">
        <v>72</v>
      </c>
      <c r="AY138" s="253" t="s">
        <v>136</v>
      </c>
    </row>
    <row r="139" s="15" customFormat="1">
      <c r="A139" s="15"/>
      <c r="B139" s="254"/>
      <c r="C139" s="255"/>
      <c r="D139" s="226" t="s">
        <v>149</v>
      </c>
      <c r="E139" s="256" t="s">
        <v>19</v>
      </c>
      <c r="F139" s="257" t="s">
        <v>151</v>
      </c>
      <c r="G139" s="255"/>
      <c r="H139" s="258">
        <v>0.20000000000000001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149</v>
      </c>
      <c r="AU139" s="264" t="s">
        <v>82</v>
      </c>
      <c r="AV139" s="15" t="s">
        <v>152</v>
      </c>
      <c r="AW139" s="15" t="s">
        <v>33</v>
      </c>
      <c r="AX139" s="15" t="s">
        <v>80</v>
      </c>
      <c r="AY139" s="264" t="s">
        <v>136</v>
      </c>
    </row>
    <row r="140" s="12" customFormat="1" ht="22.8" customHeight="1">
      <c r="A140" s="12"/>
      <c r="B140" s="197"/>
      <c r="C140" s="198"/>
      <c r="D140" s="199" t="s">
        <v>71</v>
      </c>
      <c r="E140" s="211" t="s">
        <v>692</v>
      </c>
      <c r="F140" s="211" t="s">
        <v>693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SUM(P141:P160)</f>
        <v>0</v>
      </c>
      <c r="Q140" s="205"/>
      <c r="R140" s="206">
        <f>SUM(R141:R160)</f>
        <v>0</v>
      </c>
      <c r="S140" s="205"/>
      <c r="T140" s="207">
        <f>SUM(T141:T160)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80</v>
      </c>
      <c r="AT140" s="209" t="s">
        <v>71</v>
      </c>
      <c r="AU140" s="209" t="s">
        <v>80</v>
      </c>
      <c r="AY140" s="208" t="s">
        <v>136</v>
      </c>
      <c r="BK140" s="210">
        <f>SUM(BK141:BK160)</f>
        <v>0</v>
      </c>
    </row>
    <row r="141" s="2" customFormat="1" ht="16.5" customHeight="1">
      <c r="A141" s="39"/>
      <c r="B141" s="40"/>
      <c r="C141" s="213" t="s">
        <v>189</v>
      </c>
      <c r="D141" s="213" t="s">
        <v>139</v>
      </c>
      <c r="E141" s="214" t="s">
        <v>695</v>
      </c>
      <c r="F141" s="215" t="s">
        <v>696</v>
      </c>
      <c r="G141" s="216" t="s">
        <v>314</v>
      </c>
      <c r="H141" s="217">
        <v>1.24</v>
      </c>
      <c r="I141" s="218"/>
      <c r="J141" s="219">
        <f>ROUND(I141*H141,2)</f>
        <v>0</v>
      </c>
      <c r="K141" s="215" t="s">
        <v>143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152</v>
      </c>
      <c r="AT141" s="224" t="s">
        <v>139</v>
      </c>
      <c r="AU141" s="224" t="s">
        <v>82</v>
      </c>
      <c r="AY141" s="18" t="s">
        <v>136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80</v>
      </c>
      <c r="BK141" s="225">
        <f>ROUND(I141*H141,2)</f>
        <v>0</v>
      </c>
      <c r="BL141" s="18" t="s">
        <v>152</v>
      </c>
      <c r="BM141" s="224" t="s">
        <v>1346</v>
      </c>
    </row>
    <row r="142" s="2" customFormat="1">
      <c r="A142" s="39"/>
      <c r="B142" s="40"/>
      <c r="C142" s="41"/>
      <c r="D142" s="226" t="s">
        <v>146</v>
      </c>
      <c r="E142" s="41"/>
      <c r="F142" s="227" t="s">
        <v>698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82</v>
      </c>
    </row>
    <row r="143" s="2" customFormat="1">
      <c r="A143" s="39"/>
      <c r="B143" s="40"/>
      <c r="C143" s="41"/>
      <c r="D143" s="231" t="s">
        <v>147</v>
      </c>
      <c r="E143" s="41"/>
      <c r="F143" s="232" t="s">
        <v>699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147</v>
      </c>
      <c r="AU143" s="18" t="s">
        <v>82</v>
      </c>
    </row>
    <row r="144" s="2" customFormat="1" ht="16.5" customHeight="1">
      <c r="A144" s="39"/>
      <c r="B144" s="40"/>
      <c r="C144" s="213" t="s">
        <v>194</v>
      </c>
      <c r="D144" s="213" t="s">
        <v>139</v>
      </c>
      <c r="E144" s="214" t="s">
        <v>701</v>
      </c>
      <c r="F144" s="215" t="s">
        <v>702</v>
      </c>
      <c r="G144" s="216" t="s">
        <v>314</v>
      </c>
      <c r="H144" s="217">
        <v>1.24</v>
      </c>
      <c r="I144" s="218"/>
      <c r="J144" s="219">
        <f>ROUND(I144*H144,2)</f>
        <v>0</v>
      </c>
      <c r="K144" s="215" t="s">
        <v>143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152</v>
      </c>
      <c r="AT144" s="224" t="s">
        <v>139</v>
      </c>
      <c r="AU144" s="224" t="s">
        <v>82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152</v>
      </c>
      <c r="BM144" s="224" t="s">
        <v>1347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704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82</v>
      </c>
    </row>
    <row r="146" s="2" customFormat="1">
      <c r="A146" s="39"/>
      <c r="B146" s="40"/>
      <c r="C146" s="41"/>
      <c r="D146" s="231" t="s">
        <v>147</v>
      </c>
      <c r="E146" s="41"/>
      <c r="F146" s="232" t="s">
        <v>705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147</v>
      </c>
      <c r="AU146" s="18" t="s">
        <v>82</v>
      </c>
    </row>
    <row r="147" s="2" customFormat="1" ht="16.5" customHeight="1">
      <c r="A147" s="39"/>
      <c r="B147" s="40"/>
      <c r="C147" s="213" t="s">
        <v>201</v>
      </c>
      <c r="D147" s="213" t="s">
        <v>139</v>
      </c>
      <c r="E147" s="214" t="s">
        <v>707</v>
      </c>
      <c r="F147" s="215" t="s">
        <v>708</v>
      </c>
      <c r="G147" s="216" t="s">
        <v>314</v>
      </c>
      <c r="H147" s="217">
        <v>23.559999999999999</v>
      </c>
      <c r="I147" s="218"/>
      <c r="J147" s="219">
        <f>ROUND(I147*H147,2)</f>
        <v>0</v>
      </c>
      <c r="K147" s="215" t="s">
        <v>143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152</v>
      </c>
      <c r="AT147" s="224" t="s">
        <v>139</v>
      </c>
      <c r="AU147" s="224" t="s">
        <v>82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152</v>
      </c>
      <c r="BM147" s="224" t="s">
        <v>1348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710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82</v>
      </c>
    </row>
    <row r="149" s="2" customFormat="1">
      <c r="A149" s="39"/>
      <c r="B149" s="40"/>
      <c r="C149" s="41"/>
      <c r="D149" s="231" t="s">
        <v>147</v>
      </c>
      <c r="E149" s="41"/>
      <c r="F149" s="232" t="s">
        <v>711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147</v>
      </c>
      <c r="AU149" s="18" t="s">
        <v>82</v>
      </c>
    </row>
    <row r="150" s="14" customFormat="1">
      <c r="A150" s="14"/>
      <c r="B150" s="243"/>
      <c r="C150" s="244"/>
      <c r="D150" s="226" t="s">
        <v>149</v>
      </c>
      <c r="E150" s="244"/>
      <c r="F150" s="246" t="s">
        <v>1349</v>
      </c>
      <c r="G150" s="244"/>
      <c r="H150" s="247">
        <v>23.559999999999999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149</v>
      </c>
      <c r="AU150" s="253" t="s">
        <v>82</v>
      </c>
      <c r="AV150" s="14" t="s">
        <v>82</v>
      </c>
      <c r="AW150" s="14" t="s">
        <v>4</v>
      </c>
      <c r="AX150" s="14" t="s">
        <v>80</v>
      </c>
      <c r="AY150" s="253" t="s">
        <v>136</v>
      </c>
    </row>
    <row r="151" s="2" customFormat="1" ht="21.75" customHeight="1">
      <c r="A151" s="39"/>
      <c r="B151" s="40"/>
      <c r="C151" s="213" t="s">
        <v>299</v>
      </c>
      <c r="D151" s="213" t="s">
        <v>139</v>
      </c>
      <c r="E151" s="214" t="s">
        <v>1350</v>
      </c>
      <c r="F151" s="215" t="s">
        <v>1351</v>
      </c>
      <c r="G151" s="216" t="s">
        <v>314</v>
      </c>
      <c r="H151" s="217">
        <v>1.2</v>
      </c>
      <c r="I151" s="218"/>
      <c r="J151" s="219">
        <f>ROUND(I151*H151,2)</f>
        <v>0</v>
      </c>
      <c r="K151" s="215" t="s">
        <v>143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152</v>
      </c>
      <c r="AT151" s="224" t="s">
        <v>139</v>
      </c>
      <c r="AU151" s="224" t="s">
        <v>82</v>
      </c>
      <c r="AY151" s="18" t="s">
        <v>136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80</v>
      </c>
      <c r="BK151" s="225">
        <f>ROUND(I151*H151,2)</f>
        <v>0</v>
      </c>
      <c r="BL151" s="18" t="s">
        <v>152</v>
      </c>
      <c r="BM151" s="224" t="s">
        <v>1352</v>
      </c>
    </row>
    <row r="152" s="2" customFormat="1">
      <c r="A152" s="39"/>
      <c r="B152" s="40"/>
      <c r="C152" s="41"/>
      <c r="D152" s="226" t="s">
        <v>146</v>
      </c>
      <c r="E152" s="41"/>
      <c r="F152" s="227" t="s">
        <v>1353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82</v>
      </c>
    </row>
    <row r="153" s="2" customFormat="1">
      <c r="A153" s="39"/>
      <c r="B153" s="40"/>
      <c r="C153" s="41"/>
      <c r="D153" s="231" t="s">
        <v>147</v>
      </c>
      <c r="E153" s="41"/>
      <c r="F153" s="232" t="s">
        <v>1354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147</v>
      </c>
      <c r="AU153" s="18" t="s">
        <v>82</v>
      </c>
    </row>
    <row r="154" s="14" customFormat="1">
      <c r="A154" s="14"/>
      <c r="B154" s="243"/>
      <c r="C154" s="244"/>
      <c r="D154" s="226" t="s">
        <v>149</v>
      </c>
      <c r="E154" s="245" t="s">
        <v>19</v>
      </c>
      <c r="F154" s="246" t="s">
        <v>1355</v>
      </c>
      <c r="G154" s="244"/>
      <c r="H154" s="247">
        <v>1.2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149</v>
      </c>
      <c r="AU154" s="253" t="s">
        <v>82</v>
      </c>
      <c r="AV154" s="14" t="s">
        <v>82</v>
      </c>
      <c r="AW154" s="14" t="s">
        <v>33</v>
      </c>
      <c r="AX154" s="14" t="s">
        <v>72</v>
      </c>
      <c r="AY154" s="253" t="s">
        <v>136</v>
      </c>
    </row>
    <row r="155" s="15" customFormat="1">
      <c r="A155" s="15"/>
      <c r="B155" s="254"/>
      <c r="C155" s="255"/>
      <c r="D155" s="226" t="s">
        <v>149</v>
      </c>
      <c r="E155" s="256" t="s">
        <v>19</v>
      </c>
      <c r="F155" s="257" t="s">
        <v>151</v>
      </c>
      <c r="G155" s="255"/>
      <c r="H155" s="258">
        <v>1.2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149</v>
      </c>
      <c r="AU155" s="264" t="s">
        <v>82</v>
      </c>
      <c r="AV155" s="15" t="s">
        <v>152</v>
      </c>
      <c r="AW155" s="15" t="s">
        <v>33</v>
      </c>
      <c r="AX155" s="15" t="s">
        <v>80</v>
      </c>
      <c r="AY155" s="264" t="s">
        <v>136</v>
      </c>
    </row>
    <row r="156" s="2" customFormat="1" ht="21.75" customHeight="1">
      <c r="A156" s="39"/>
      <c r="B156" s="40"/>
      <c r="C156" s="213" t="s">
        <v>305</v>
      </c>
      <c r="D156" s="213" t="s">
        <v>139</v>
      </c>
      <c r="E156" s="214" t="s">
        <v>735</v>
      </c>
      <c r="F156" s="215" t="s">
        <v>736</v>
      </c>
      <c r="G156" s="216" t="s">
        <v>314</v>
      </c>
      <c r="H156" s="217">
        <v>0.040000000000000001</v>
      </c>
      <c r="I156" s="218"/>
      <c r="J156" s="219">
        <f>ROUND(I156*H156,2)</f>
        <v>0</v>
      </c>
      <c r="K156" s="215" t="s">
        <v>143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152</v>
      </c>
      <c r="AT156" s="224" t="s">
        <v>139</v>
      </c>
      <c r="AU156" s="224" t="s">
        <v>82</v>
      </c>
      <c r="AY156" s="18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80</v>
      </c>
      <c r="BK156" s="225">
        <f>ROUND(I156*H156,2)</f>
        <v>0</v>
      </c>
      <c r="BL156" s="18" t="s">
        <v>152</v>
      </c>
      <c r="BM156" s="224" t="s">
        <v>1356</v>
      </c>
    </row>
    <row r="157" s="2" customFormat="1">
      <c r="A157" s="39"/>
      <c r="B157" s="40"/>
      <c r="C157" s="41"/>
      <c r="D157" s="226" t="s">
        <v>146</v>
      </c>
      <c r="E157" s="41"/>
      <c r="F157" s="227" t="s">
        <v>738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82</v>
      </c>
    </row>
    <row r="158" s="2" customFormat="1">
      <c r="A158" s="39"/>
      <c r="B158" s="40"/>
      <c r="C158" s="41"/>
      <c r="D158" s="231" t="s">
        <v>147</v>
      </c>
      <c r="E158" s="41"/>
      <c r="F158" s="232" t="s">
        <v>739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147</v>
      </c>
      <c r="AU158" s="18" t="s">
        <v>82</v>
      </c>
    </row>
    <row r="159" s="14" customFormat="1">
      <c r="A159" s="14"/>
      <c r="B159" s="243"/>
      <c r="C159" s="244"/>
      <c r="D159" s="226" t="s">
        <v>149</v>
      </c>
      <c r="E159" s="245" t="s">
        <v>19</v>
      </c>
      <c r="F159" s="246" t="s">
        <v>1357</v>
      </c>
      <c r="G159" s="244"/>
      <c r="H159" s="247">
        <v>0.040000000000000001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149</v>
      </c>
      <c r="AU159" s="253" t="s">
        <v>82</v>
      </c>
      <c r="AV159" s="14" t="s">
        <v>82</v>
      </c>
      <c r="AW159" s="14" t="s">
        <v>33</v>
      </c>
      <c r="AX159" s="14" t="s">
        <v>72</v>
      </c>
      <c r="AY159" s="253" t="s">
        <v>136</v>
      </c>
    </row>
    <row r="160" s="15" customFormat="1">
      <c r="A160" s="15"/>
      <c r="B160" s="254"/>
      <c r="C160" s="255"/>
      <c r="D160" s="226" t="s">
        <v>149</v>
      </c>
      <c r="E160" s="256" t="s">
        <v>19</v>
      </c>
      <c r="F160" s="257" t="s">
        <v>151</v>
      </c>
      <c r="G160" s="255"/>
      <c r="H160" s="258">
        <v>0.040000000000000001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149</v>
      </c>
      <c r="AU160" s="264" t="s">
        <v>82</v>
      </c>
      <c r="AV160" s="15" t="s">
        <v>152</v>
      </c>
      <c r="AW160" s="15" t="s">
        <v>33</v>
      </c>
      <c r="AX160" s="15" t="s">
        <v>80</v>
      </c>
      <c r="AY160" s="264" t="s">
        <v>136</v>
      </c>
    </row>
    <row r="161" s="12" customFormat="1" ht="22.8" customHeight="1">
      <c r="A161" s="12"/>
      <c r="B161" s="197"/>
      <c r="C161" s="198"/>
      <c r="D161" s="199" t="s">
        <v>71</v>
      </c>
      <c r="E161" s="211" t="s">
        <v>755</v>
      </c>
      <c r="F161" s="211" t="s">
        <v>756</v>
      </c>
      <c r="G161" s="198"/>
      <c r="H161" s="198"/>
      <c r="I161" s="201"/>
      <c r="J161" s="212">
        <f>BK161</f>
        <v>0</v>
      </c>
      <c r="K161" s="198"/>
      <c r="L161" s="203"/>
      <c r="M161" s="204"/>
      <c r="N161" s="205"/>
      <c r="O161" s="205"/>
      <c r="P161" s="206">
        <f>SUM(P162:P164)</f>
        <v>0</v>
      </c>
      <c r="Q161" s="205"/>
      <c r="R161" s="206">
        <f>SUM(R162:R164)</f>
        <v>0</v>
      </c>
      <c r="S161" s="205"/>
      <c r="T161" s="207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8" t="s">
        <v>80</v>
      </c>
      <c r="AT161" s="209" t="s">
        <v>71</v>
      </c>
      <c r="AU161" s="209" t="s">
        <v>80</v>
      </c>
      <c r="AY161" s="208" t="s">
        <v>136</v>
      </c>
      <c r="BK161" s="210">
        <f>SUM(BK162:BK164)</f>
        <v>0</v>
      </c>
    </row>
    <row r="162" s="2" customFormat="1" ht="16.5" customHeight="1">
      <c r="A162" s="39"/>
      <c r="B162" s="40"/>
      <c r="C162" s="213" t="s">
        <v>311</v>
      </c>
      <c r="D162" s="213" t="s">
        <v>139</v>
      </c>
      <c r="E162" s="214" t="s">
        <v>758</v>
      </c>
      <c r="F162" s="215" t="s">
        <v>759</v>
      </c>
      <c r="G162" s="216" t="s">
        <v>314</v>
      </c>
      <c r="H162" s="217">
        <v>1.204</v>
      </c>
      <c r="I162" s="218"/>
      <c r="J162" s="219">
        <f>ROUND(I162*H162,2)</f>
        <v>0</v>
      </c>
      <c r="K162" s="215" t="s">
        <v>143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152</v>
      </c>
      <c r="AT162" s="224" t="s">
        <v>139</v>
      </c>
      <c r="AU162" s="224" t="s">
        <v>82</v>
      </c>
      <c r="AY162" s="18" t="s">
        <v>136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80</v>
      </c>
      <c r="BK162" s="225">
        <f>ROUND(I162*H162,2)</f>
        <v>0</v>
      </c>
      <c r="BL162" s="18" t="s">
        <v>152</v>
      </c>
      <c r="BM162" s="224" t="s">
        <v>1358</v>
      </c>
    </row>
    <row r="163" s="2" customFormat="1">
      <c r="A163" s="39"/>
      <c r="B163" s="40"/>
      <c r="C163" s="41"/>
      <c r="D163" s="226" t="s">
        <v>146</v>
      </c>
      <c r="E163" s="41"/>
      <c r="F163" s="227" t="s">
        <v>761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82</v>
      </c>
    </row>
    <row r="164" s="2" customFormat="1">
      <c r="A164" s="39"/>
      <c r="B164" s="40"/>
      <c r="C164" s="41"/>
      <c r="D164" s="231" t="s">
        <v>147</v>
      </c>
      <c r="E164" s="41"/>
      <c r="F164" s="232" t="s">
        <v>762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147</v>
      </c>
      <c r="AU164" s="18" t="s">
        <v>82</v>
      </c>
    </row>
    <row r="165" s="12" customFormat="1" ht="25.92" customHeight="1">
      <c r="A165" s="12"/>
      <c r="B165" s="197"/>
      <c r="C165" s="198"/>
      <c r="D165" s="199" t="s">
        <v>71</v>
      </c>
      <c r="E165" s="200" t="s">
        <v>763</v>
      </c>
      <c r="F165" s="200" t="s">
        <v>764</v>
      </c>
      <c r="G165" s="198"/>
      <c r="H165" s="198"/>
      <c r="I165" s="201"/>
      <c r="J165" s="202">
        <f>BK165</f>
        <v>0</v>
      </c>
      <c r="K165" s="198"/>
      <c r="L165" s="203"/>
      <c r="M165" s="204"/>
      <c r="N165" s="205"/>
      <c r="O165" s="205"/>
      <c r="P165" s="206">
        <f>P166+P216+P274+P286</f>
        <v>0</v>
      </c>
      <c r="Q165" s="205"/>
      <c r="R165" s="206">
        <f>R166+R216+R274+R286</f>
        <v>0.15209199999999998</v>
      </c>
      <c r="S165" s="205"/>
      <c r="T165" s="207">
        <f>T166+T216+T274+T286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82</v>
      </c>
      <c r="AT165" s="209" t="s">
        <v>71</v>
      </c>
      <c r="AU165" s="209" t="s">
        <v>72</v>
      </c>
      <c r="AY165" s="208" t="s">
        <v>136</v>
      </c>
      <c r="BK165" s="210">
        <f>BK166+BK216+BK274+BK286</f>
        <v>0</v>
      </c>
    </row>
    <row r="166" s="12" customFormat="1" ht="22.8" customHeight="1">
      <c r="A166" s="12"/>
      <c r="B166" s="197"/>
      <c r="C166" s="198"/>
      <c r="D166" s="199" t="s">
        <v>71</v>
      </c>
      <c r="E166" s="211" t="s">
        <v>876</v>
      </c>
      <c r="F166" s="211" t="s">
        <v>877</v>
      </c>
      <c r="G166" s="198"/>
      <c r="H166" s="198"/>
      <c r="I166" s="201"/>
      <c r="J166" s="212">
        <f>BK166</f>
        <v>0</v>
      </c>
      <c r="K166" s="198"/>
      <c r="L166" s="203"/>
      <c r="M166" s="204"/>
      <c r="N166" s="205"/>
      <c r="O166" s="205"/>
      <c r="P166" s="206">
        <f>SUM(P167:P215)</f>
        <v>0</v>
      </c>
      <c r="Q166" s="205"/>
      <c r="R166" s="206">
        <f>SUM(R167:R215)</f>
        <v>0.12625</v>
      </c>
      <c r="S166" s="205"/>
      <c r="T166" s="207">
        <f>SUM(T167:T215)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8" t="s">
        <v>82</v>
      </c>
      <c r="AT166" s="209" t="s">
        <v>71</v>
      </c>
      <c r="AU166" s="209" t="s">
        <v>80</v>
      </c>
      <c r="AY166" s="208" t="s">
        <v>136</v>
      </c>
      <c r="BK166" s="210">
        <f>SUM(BK167:BK215)</f>
        <v>0</v>
      </c>
    </row>
    <row r="167" s="2" customFormat="1" ht="16.5" customHeight="1">
      <c r="A167" s="39"/>
      <c r="B167" s="40"/>
      <c r="C167" s="213" t="s">
        <v>319</v>
      </c>
      <c r="D167" s="213" t="s">
        <v>139</v>
      </c>
      <c r="E167" s="214" t="s">
        <v>1359</v>
      </c>
      <c r="F167" s="215" t="s">
        <v>1360</v>
      </c>
      <c r="G167" s="216" t="s">
        <v>235</v>
      </c>
      <c r="H167" s="217">
        <v>13</v>
      </c>
      <c r="I167" s="218"/>
      <c r="J167" s="219">
        <f>ROUND(I167*H167,2)</f>
        <v>0</v>
      </c>
      <c r="K167" s="215" t="s">
        <v>143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0.0016800000000000001</v>
      </c>
      <c r="R167" s="222">
        <f>Q167*H167</f>
        <v>0.021840000000000002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334</v>
      </c>
      <c r="AT167" s="224" t="s">
        <v>139</v>
      </c>
      <c r="AU167" s="224" t="s">
        <v>82</v>
      </c>
      <c r="AY167" s="18" t="s">
        <v>136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334</v>
      </c>
      <c r="BM167" s="224" t="s">
        <v>1361</v>
      </c>
    </row>
    <row r="168" s="2" customFormat="1">
      <c r="A168" s="39"/>
      <c r="B168" s="40"/>
      <c r="C168" s="41"/>
      <c r="D168" s="226" t="s">
        <v>146</v>
      </c>
      <c r="E168" s="41"/>
      <c r="F168" s="227" t="s">
        <v>1362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82</v>
      </c>
    </row>
    <row r="169" s="2" customFormat="1">
      <c r="A169" s="39"/>
      <c r="B169" s="40"/>
      <c r="C169" s="41"/>
      <c r="D169" s="231" t="s">
        <v>147</v>
      </c>
      <c r="E169" s="41"/>
      <c r="F169" s="232" t="s">
        <v>1363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147</v>
      </c>
      <c r="AU169" s="18" t="s">
        <v>82</v>
      </c>
    </row>
    <row r="170" s="13" customFormat="1">
      <c r="A170" s="13"/>
      <c r="B170" s="233"/>
      <c r="C170" s="234"/>
      <c r="D170" s="226" t="s">
        <v>149</v>
      </c>
      <c r="E170" s="235" t="s">
        <v>19</v>
      </c>
      <c r="F170" s="236" t="s">
        <v>1364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149</v>
      </c>
      <c r="AU170" s="242" t="s">
        <v>82</v>
      </c>
      <c r="AV170" s="13" t="s">
        <v>80</v>
      </c>
      <c r="AW170" s="13" t="s">
        <v>33</v>
      </c>
      <c r="AX170" s="13" t="s">
        <v>72</v>
      </c>
      <c r="AY170" s="242" t="s">
        <v>136</v>
      </c>
    </row>
    <row r="171" s="13" customFormat="1">
      <c r="A171" s="13"/>
      <c r="B171" s="233"/>
      <c r="C171" s="234"/>
      <c r="D171" s="226" t="s">
        <v>149</v>
      </c>
      <c r="E171" s="235" t="s">
        <v>19</v>
      </c>
      <c r="F171" s="236" t="s">
        <v>1310</v>
      </c>
      <c r="G171" s="234"/>
      <c r="H171" s="235" t="s">
        <v>19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149</v>
      </c>
      <c r="AU171" s="242" t="s">
        <v>82</v>
      </c>
      <c r="AV171" s="13" t="s">
        <v>80</v>
      </c>
      <c r="AW171" s="13" t="s">
        <v>33</v>
      </c>
      <c r="AX171" s="13" t="s">
        <v>72</v>
      </c>
      <c r="AY171" s="242" t="s">
        <v>136</v>
      </c>
    </row>
    <row r="172" s="14" customFormat="1">
      <c r="A172" s="14"/>
      <c r="B172" s="243"/>
      <c r="C172" s="244"/>
      <c r="D172" s="226" t="s">
        <v>149</v>
      </c>
      <c r="E172" s="245" t="s">
        <v>19</v>
      </c>
      <c r="F172" s="246" t="s">
        <v>311</v>
      </c>
      <c r="G172" s="244"/>
      <c r="H172" s="247">
        <v>13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149</v>
      </c>
      <c r="AU172" s="253" t="s">
        <v>82</v>
      </c>
      <c r="AV172" s="14" t="s">
        <v>82</v>
      </c>
      <c r="AW172" s="14" t="s">
        <v>33</v>
      </c>
      <c r="AX172" s="14" t="s">
        <v>72</v>
      </c>
      <c r="AY172" s="253" t="s">
        <v>136</v>
      </c>
    </row>
    <row r="173" s="15" customFormat="1">
      <c r="A173" s="15"/>
      <c r="B173" s="254"/>
      <c r="C173" s="255"/>
      <c r="D173" s="226" t="s">
        <v>149</v>
      </c>
      <c r="E173" s="256" t="s">
        <v>19</v>
      </c>
      <c r="F173" s="257" t="s">
        <v>151</v>
      </c>
      <c r="G173" s="255"/>
      <c r="H173" s="258">
        <v>13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149</v>
      </c>
      <c r="AU173" s="264" t="s">
        <v>82</v>
      </c>
      <c r="AV173" s="15" t="s">
        <v>152</v>
      </c>
      <c r="AW173" s="15" t="s">
        <v>33</v>
      </c>
      <c r="AX173" s="15" t="s">
        <v>80</v>
      </c>
      <c r="AY173" s="264" t="s">
        <v>136</v>
      </c>
    </row>
    <row r="174" s="2" customFormat="1" ht="16.5" customHeight="1">
      <c r="A174" s="39"/>
      <c r="B174" s="40"/>
      <c r="C174" s="213" t="s">
        <v>8</v>
      </c>
      <c r="D174" s="213" t="s">
        <v>139</v>
      </c>
      <c r="E174" s="214" t="s">
        <v>1365</v>
      </c>
      <c r="F174" s="215" t="s">
        <v>1366</v>
      </c>
      <c r="G174" s="216" t="s">
        <v>235</v>
      </c>
      <c r="H174" s="217">
        <v>13</v>
      </c>
      <c r="I174" s="218"/>
      <c r="J174" s="219">
        <f>ROUND(I174*H174,2)</f>
        <v>0</v>
      </c>
      <c r="K174" s="215" t="s">
        <v>143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0.00142</v>
      </c>
      <c r="R174" s="222">
        <f>Q174*H174</f>
        <v>0.018460000000000001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334</v>
      </c>
      <c r="AT174" s="224" t="s">
        <v>139</v>
      </c>
      <c r="AU174" s="224" t="s">
        <v>82</v>
      </c>
      <c r="AY174" s="18" t="s">
        <v>136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334</v>
      </c>
      <c r="BM174" s="224" t="s">
        <v>1367</v>
      </c>
    </row>
    <row r="175" s="2" customFormat="1">
      <c r="A175" s="39"/>
      <c r="B175" s="40"/>
      <c r="C175" s="41"/>
      <c r="D175" s="226" t="s">
        <v>146</v>
      </c>
      <c r="E175" s="41"/>
      <c r="F175" s="227" t="s">
        <v>1368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82</v>
      </c>
    </row>
    <row r="176" s="2" customFormat="1">
      <c r="A176" s="39"/>
      <c r="B176" s="40"/>
      <c r="C176" s="41"/>
      <c r="D176" s="231" t="s">
        <v>147</v>
      </c>
      <c r="E176" s="41"/>
      <c r="F176" s="232" t="s">
        <v>1369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147</v>
      </c>
      <c r="AU176" s="18" t="s">
        <v>82</v>
      </c>
    </row>
    <row r="177" s="13" customFormat="1">
      <c r="A177" s="13"/>
      <c r="B177" s="233"/>
      <c r="C177" s="234"/>
      <c r="D177" s="226" t="s">
        <v>149</v>
      </c>
      <c r="E177" s="235" t="s">
        <v>19</v>
      </c>
      <c r="F177" s="236" t="s">
        <v>1364</v>
      </c>
      <c r="G177" s="234"/>
      <c r="H177" s="235" t="s">
        <v>19</v>
      </c>
      <c r="I177" s="237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149</v>
      </c>
      <c r="AU177" s="242" t="s">
        <v>82</v>
      </c>
      <c r="AV177" s="13" t="s">
        <v>80</v>
      </c>
      <c r="AW177" s="13" t="s">
        <v>33</v>
      </c>
      <c r="AX177" s="13" t="s">
        <v>72</v>
      </c>
      <c r="AY177" s="242" t="s">
        <v>136</v>
      </c>
    </row>
    <row r="178" s="13" customFormat="1">
      <c r="A178" s="13"/>
      <c r="B178" s="233"/>
      <c r="C178" s="234"/>
      <c r="D178" s="226" t="s">
        <v>149</v>
      </c>
      <c r="E178" s="235" t="s">
        <v>19</v>
      </c>
      <c r="F178" s="236" t="s">
        <v>1310</v>
      </c>
      <c r="G178" s="234"/>
      <c r="H178" s="235" t="s">
        <v>19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149</v>
      </c>
      <c r="AU178" s="242" t="s">
        <v>82</v>
      </c>
      <c r="AV178" s="13" t="s">
        <v>80</v>
      </c>
      <c r="AW178" s="13" t="s">
        <v>33</v>
      </c>
      <c r="AX178" s="13" t="s">
        <v>72</v>
      </c>
      <c r="AY178" s="242" t="s">
        <v>136</v>
      </c>
    </row>
    <row r="179" s="14" customFormat="1">
      <c r="A179" s="14"/>
      <c r="B179" s="243"/>
      <c r="C179" s="244"/>
      <c r="D179" s="226" t="s">
        <v>149</v>
      </c>
      <c r="E179" s="245" t="s">
        <v>19</v>
      </c>
      <c r="F179" s="246" t="s">
        <v>311</v>
      </c>
      <c r="G179" s="244"/>
      <c r="H179" s="247">
        <v>13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149</v>
      </c>
      <c r="AU179" s="253" t="s">
        <v>82</v>
      </c>
      <c r="AV179" s="14" t="s">
        <v>82</v>
      </c>
      <c r="AW179" s="14" t="s">
        <v>33</v>
      </c>
      <c r="AX179" s="14" t="s">
        <v>72</v>
      </c>
      <c r="AY179" s="253" t="s">
        <v>136</v>
      </c>
    </row>
    <row r="180" s="15" customFormat="1">
      <c r="A180" s="15"/>
      <c r="B180" s="254"/>
      <c r="C180" s="255"/>
      <c r="D180" s="226" t="s">
        <v>149</v>
      </c>
      <c r="E180" s="256" t="s">
        <v>19</v>
      </c>
      <c r="F180" s="257" t="s">
        <v>151</v>
      </c>
      <c r="G180" s="255"/>
      <c r="H180" s="258">
        <v>13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149</v>
      </c>
      <c r="AU180" s="264" t="s">
        <v>82</v>
      </c>
      <c r="AV180" s="15" t="s">
        <v>152</v>
      </c>
      <c r="AW180" s="15" t="s">
        <v>33</v>
      </c>
      <c r="AX180" s="15" t="s">
        <v>80</v>
      </c>
      <c r="AY180" s="264" t="s">
        <v>136</v>
      </c>
    </row>
    <row r="181" s="2" customFormat="1" ht="16.5" customHeight="1">
      <c r="A181" s="39"/>
      <c r="B181" s="40"/>
      <c r="C181" s="213" t="s">
        <v>334</v>
      </c>
      <c r="D181" s="213" t="s">
        <v>139</v>
      </c>
      <c r="E181" s="214" t="s">
        <v>1370</v>
      </c>
      <c r="F181" s="215" t="s">
        <v>1371</v>
      </c>
      <c r="G181" s="216" t="s">
        <v>235</v>
      </c>
      <c r="H181" s="217">
        <v>5</v>
      </c>
      <c r="I181" s="218"/>
      <c r="J181" s="219">
        <f>ROUND(I181*H181,2)</f>
        <v>0</v>
      </c>
      <c r="K181" s="215" t="s">
        <v>143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0.00071000000000000002</v>
      </c>
      <c r="R181" s="222">
        <f>Q181*H181</f>
        <v>0.0035500000000000002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334</v>
      </c>
      <c r="AT181" s="224" t="s">
        <v>139</v>
      </c>
      <c r="AU181" s="224" t="s">
        <v>82</v>
      </c>
      <c r="AY181" s="18" t="s">
        <v>136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334</v>
      </c>
      <c r="BM181" s="224" t="s">
        <v>1372</v>
      </c>
    </row>
    <row r="182" s="2" customFormat="1">
      <c r="A182" s="39"/>
      <c r="B182" s="40"/>
      <c r="C182" s="41"/>
      <c r="D182" s="226" t="s">
        <v>146</v>
      </c>
      <c r="E182" s="41"/>
      <c r="F182" s="227" t="s">
        <v>1373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82</v>
      </c>
    </row>
    <row r="183" s="2" customFormat="1">
      <c r="A183" s="39"/>
      <c r="B183" s="40"/>
      <c r="C183" s="41"/>
      <c r="D183" s="231" t="s">
        <v>147</v>
      </c>
      <c r="E183" s="41"/>
      <c r="F183" s="232" t="s">
        <v>1374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147</v>
      </c>
      <c r="AU183" s="18" t="s">
        <v>82</v>
      </c>
    </row>
    <row r="184" s="13" customFormat="1">
      <c r="A184" s="13"/>
      <c r="B184" s="233"/>
      <c r="C184" s="234"/>
      <c r="D184" s="226" t="s">
        <v>149</v>
      </c>
      <c r="E184" s="235" t="s">
        <v>19</v>
      </c>
      <c r="F184" s="236" t="s">
        <v>1375</v>
      </c>
      <c r="G184" s="234"/>
      <c r="H184" s="235" t="s">
        <v>19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149</v>
      </c>
      <c r="AU184" s="242" t="s">
        <v>82</v>
      </c>
      <c r="AV184" s="13" t="s">
        <v>80</v>
      </c>
      <c r="AW184" s="13" t="s">
        <v>33</v>
      </c>
      <c r="AX184" s="13" t="s">
        <v>72</v>
      </c>
      <c r="AY184" s="242" t="s">
        <v>136</v>
      </c>
    </row>
    <row r="185" s="13" customFormat="1">
      <c r="A185" s="13"/>
      <c r="B185" s="233"/>
      <c r="C185" s="234"/>
      <c r="D185" s="226" t="s">
        <v>149</v>
      </c>
      <c r="E185" s="235" t="s">
        <v>19</v>
      </c>
      <c r="F185" s="236" t="s">
        <v>1310</v>
      </c>
      <c r="G185" s="234"/>
      <c r="H185" s="235" t="s">
        <v>19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149</v>
      </c>
      <c r="AU185" s="242" t="s">
        <v>82</v>
      </c>
      <c r="AV185" s="13" t="s">
        <v>80</v>
      </c>
      <c r="AW185" s="13" t="s">
        <v>33</v>
      </c>
      <c r="AX185" s="13" t="s">
        <v>72</v>
      </c>
      <c r="AY185" s="242" t="s">
        <v>136</v>
      </c>
    </row>
    <row r="186" s="14" customFormat="1">
      <c r="A186" s="14"/>
      <c r="B186" s="243"/>
      <c r="C186" s="244"/>
      <c r="D186" s="226" t="s">
        <v>149</v>
      </c>
      <c r="E186" s="245" t="s">
        <v>19</v>
      </c>
      <c r="F186" s="246" t="s">
        <v>135</v>
      </c>
      <c r="G186" s="244"/>
      <c r="H186" s="247">
        <v>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149</v>
      </c>
      <c r="AU186" s="253" t="s">
        <v>82</v>
      </c>
      <c r="AV186" s="14" t="s">
        <v>82</v>
      </c>
      <c r="AW186" s="14" t="s">
        <v>33</v>
      </c>
      <c r="AX186" s="14" t="s">
        <v>72</v>
      </c>
      <c r="AY186" s="253" t="s">
        <v>136</v>
      </c>
    </row>
    <row r="187" s="15" customFormat="1">
      <c r="A187" s="15"/>
      <c r="B187" s="254"/>
      <c r="C187" s="255"/>
      <c r="D187" s="226" t="s">
        <v>149</v>
      </c>
      <c r="E187" s="256" t="s">
        <v>19</v>
      </c>
      <c r="F187" s="257" t="s">
        <v>151</v>
      </c>
      <c r="G187" s="255"/>
      <c r="H187" s="258">
        <v>5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149</v>
      </c>
      <c r="AU187" s="264" t="s">
        <v>82</v>
      </c>
      <c r="AV187" s="15" t="s">
        <v>152</v>
      </c>
      <c r="AW187" s="15" t="s">
        <v>33</v>
      </c>
      <c r="AX187" s="15" t="s">
        <v>80</v>
      </c>
      <c r="AY187" s="264" t="s">
        <v>136</v>
      </c>
    </row>
    <row r="188" s="2" customFormat="1" ht="16.5" customHeight="1">
      <c r="A188" s="39"/>
      <c r="B188" s="40"/>
      <c r="C188" s="213" t="s">
        <v>342</v>
      </c>
      <c r="D188" s="213" t="s">
        <v>139</v>
      </c>
      <c r="E188" s="214" t="s">
        <v>879</v>
      </c>
      <c r="F188" s="215" t="s">
        <v>880</v>
      </c>
      <c r="G188" s="216" t="s">
        <v>235</v>
      </c>
      <c r="H188" s="217">
        <v>5</v>
      </c>
      <c r="I188" s="218"/>
      <c r="J188" s="219">
        <f>ROUND(I188*H188,2)</f>
        <v>0</v>
      </c>
      <c r="K188" s="215" t="s">
        <v>143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0.00048000000000000001</v>
      </c>
      <c r="R188" s="222">
        <f>Q188*H188</f>
        <v>0.0024000000000000002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334</v>
      </c>
      <c r="AT188" s="224" t="s">
        <v>139</v>
      </c>
      <c r="AU188" s="224" t="s">
        <v>82</v>
      </c>
      <c r="AY188" s="18" t="s">
        <v>136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80</v>
      </c>
      <c r="BK188" s="225">
        <f>ROUND(I188*H188,2)</f>
        <v>0</v>
      </c>
      <c r="BL188" s="18" t="s">
        <v>334</v>
      </c>
      <c r="BM188" s="224" t="s">
        <v>1376</v>
      </c>
    </row>
    <row r="189" s="2" customFormat="1">
      <c r="A189" s="39"/>
      <c r="B189" s="40"/>
      <c r="C189" s="41"/>
      <c r="D189" s="226" t="s">
        <v>146</v>
      </c>
      <c r="E189" s="41"/>
      <c r="F189" s="227" t="s">
        <v>882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82</v>
      </c>
    </row>
    <row r="190" s="2" customFormat="1">
      <c r="A190" s="39"/>
      <c r="B190" s="40"/>
      <c r="C190" s="41"/>
      <c r="D190" s="231" t="s">
        <v>147</v>
      </c>
      <c r="E190" s="41"/>
      <c r="F190" s="232" t="s">
        <v>883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147</v>
      </c>
      <c r="AU190" s="18" t="s">
        <v>82</v>
      </c>
    </row>
    <row r="191" s="13" customFormat="1">
      <c r="A191" s="13"/>
      <c r="B191" s="233"/>
      <c r="C191" s="234"/>
      <c r="D191" s="226" t="s">
        <v>149</v>
      </c>
      <c r="E191" s="235" t="s">
        <v>19</v>
      </c>
      <c r="F191" s="236" t="s">
        <v>1377</v>
      </c>
      <c r="G191" s="234"/>
      <c r="H191" s="235" t="s">
        <v>19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149</v>
      </c>
      <c r="AU191" s="242" t="s">
        <v>82</v>
      </c>
      <c r="AV191" s="13" t="s">
        <v>80</v>
      </c>
      <c r="AW191" s="13" t="s">
        <v>33</v>
      </c>
      <c r="AX191" s="13" t="s">
        <v>72</v>
      </c>
      <c r="AY191" s="242" t="s">
        <v>136</v>
      </c>
    </row>
    <row r="192" s="13" customFormat="1">
      <c r="A192" s="13"/>
      <c r="B192" s="233"/>
      <c r="C192" s="234"/>
      <c r="D192" s="226" t="s">
        <v>149</v>
      </c>
      <c r="E192" s="235" t="s">
        <v>19</v>
      </c>
      <c r="F192" s="236" t="s">
        <v>1310</v>
      </c>
      <c r="G192" s="234"/>
      <c r="H192" s="235" t="s">
        <v>19</v>
      </c>
      <c r="I192" s="237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149</v>
      </c>
      <c r="AU192" s="242" t="s">
        <v>82</v>
      </c>
      <c r="AV192" s="13" t="s">
        <v>80</v>
      </c>
      <c r="AW192" s="13" t="s">
        <v>33</v>
      </c>
      <c r="AX192" s="13" t="s">
        <v>72</v>
      </c>
      <c r="AY192" s="242" t="s">
        <v>136</v>
      </c>
    </row>
    <row r="193" s="14" customFormat="1">
      <c r="A193" s="14"/>
      <c r="B193" s="243"/>
      <c r="C193" s="244"/>
      <c r="D193" s="226" t="s">
        <v>149</v>
      </c>
      <c r="E193" s="245" t="s">
        <v>19</v>
      </c>
      <c r="F193" s="246" t="s">
        <v>1378</v>
      </c>
      <c r="G193" s="244"/>
      <c r="H193" s="247">
        <v>5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149</v>
      </c>
      <c r="AU193" s="253" t="s">
        <v>82</v>
      </c>
      <c r="AV193" s="14" t="s">
        <v>82</v>
      </c>
      <c r="AW193" s="14" t="s">
        <v>33</v>
      </c>
      <c r="AX193" s="14" t="s">
        <v>72</v>
      </c>
      <c r="AY193" s="253" t="s">
        <v>136</v>
      </c>
    </row>
    <row r="194" s="15" customFormat="1">
      <c r="A194" s="15"/>
      <c r="B194" s="254"/>
      <c r="C194" s="255"/>
      <c r="D194" s="226" t="s">
        <v>149</v>
      </c>
      <c r="E194" s="256" t="s">
        <v>19</v>
      </c>
      <c r="F194" s="257" t="s">
        <v>151</v>
      </c>
      <c r="G194" s="255"/>
      <c r="H194" s="258">
        <v>5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149</v>
      </c>
      <c r="AU194" s="264" t="s">
        <v>82</v>
      </c>
      <c r="AV194" s="15" t="s">
        <v>152</v>
      </c>
      <c r="AW194" s="15" t="s">
        <v>33</v>
      </c>
      <c r="AX194" s="15" t="s">
        <v>80</v>
      </c>
      <c r="AY194" s="264" t="s">
        <v>136</v>
      </c>
    </row>
    <row r="195" s="2" customFormat="1" ht="16.5" customHeight="1">
      <c r="A195" s="39"/>
      <c r="B195" s="40"/>
      <c r="C195" s="213" t="s">
        <v>350</v>
      </c>
      <c r="D195" s="213" t="s">
        <v>139</v>
      </c>
      <c r="E195" s="214" t="s">
        <v>1379</v>
      </c>
      <c r="F195" s="215" t="s">
        <v>1380</v>
      </c>
      <c r="G195" s="216" t="s">
        <v>369</v>
      </c>
      <c r="H195" s="217">
        <v>3</v>
      </c>
      <c r="I195" s="218"/>
      <c r="J195" s="219">
        <f>ROUND(I195*H195,2)</f>
        <v>0</v>
      </c>
      <c r="K195" s="215" t="s">
        <v>143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334</v>
      </c>
      <c r="AT195" s="224" t="s">
        <v>139</v>
      </c>
      <c r="AU195" s="224" t="s">
        <v>82</v>
      </c>
      <c r="AY195" s="18" t="s">
        <v>136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334</v>
      </c>
      <c r="BM195" s="224" t="s">
        <v>1381</v>
      </c>
    </row>
    <row r="196" s="2" customFormat="1">
      <c r="A196" s="39"/>
      <c r="B196" s="40"/>
      <c r="C196" s="41"/>
      <c r="D196" s="226" t="s">
        <v>146</v>
      </c>
      <c r="E196" s="41"/>
      <c r="F196" s="227" t="s">
        <v>1382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82</v>
      </c>
    </row>
    <row r="197" s="2" customFormat="1">
      <c r="A197" s="39"/>
      <c r="B197" s="40"/>
      <c r="C197" s="41"/>
      <c r="D197" s="231" t="s">
        <v>147</v>
      </c>
      <c r="E197" s="41"/>
      <c r="F197" s="232" t="s">
        <v>1383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147</v>
      </c>
      <c r="AU197" s="18" t="s">
        <v>82</v>
      </c>
    </row>
    <row r="198" s="2" customFormat="1" ht="16.5" customHeight="1">
      <c r="A198" s="39"/>
      <c r="B198" s="40"/>
      <c r="C198" s="213" t="s">
        <v>358</v>
      </c>
      <c r="D198" s="213" t="s">
        <v>139</v>
      </c>
      <c r="E198" s="214" t="s">
        <v>1384</v>
      </c>
      <c r="F198" s="215" t="s">
        <v>1385</v>
      </c>
      <c r="G198" s="216" t="s">
        <v>235</v>
      </c>
      <c r="H198" s="217">
        <v>36</v>
      </c>
      <c r="I198" s="218"/>
      <c r="J198" s="219">
        <f>ROUND(I198*H198,2)</f>
        <v>0</v>
      </c>
      <c r="K198" s="215" t="s">
        <v>143</v>
      </c>
      <c r="L198" s="45"/>
      <c r="M198" s="220" t="s">
        <v>19</v>
      </c>
      <c r="N198" s="221" t="s">
        <v>43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334</v>
      </c>
      <c r="AT198" s="224" t="s">
        <v>139</v>
      </c>
      <c r="AU198" s="224" t="s">
        <v>82</v>
      </c>
      <c r="AY198" s="18" t="s">
        <v>136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334</v>
      </c>
      <c r="BM198" s="224" t="s">
        <v>1386</v>
      </c>
    </row>
    <row r="199" s="2" customFormat="1">
      <c r="A199" s="39"/>
      <c r="B199" s="40"/>
      <c r="C199" s="41"/>
      <c r="D199" s="226" t="s">
        <v>146</v>
      </c>
      <c r="E199" s="41"/>
      <c r="F199" s="227" t="s">
        <v>1387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82</v>
      </c>
    </row>
    <row r="200" s="2" customFormat="1">
      <c r="A200" s="39"/>
      <c r="B200" s="40"/>
      <c r="C200" s="41"/>
      <c r="D200" s="231" t="s">
        <v>147</v>
      </c>
      <c r="E200" s="41"/>
      <c r="F200" s="232" t="s">
        <v>1388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147</v>
      </c>
      <c r="AU200" s="18" t="s">
        <v>82</v>
      </c>
    </row>
    <row r="201" s="14" customFormat="1">
      <c r="A201" s="14"/>
      <c r="B201" s="243"/>
      <c r="C201" s="244"/>
      <c r="D201" s="226" t="s">
        <v>149</v>
      </c>
      <c r="E201" s="245" t="s">
        <v>19</v>
      </c>
      <c r="F201" s="246" t="s">
        <v>1389</v>
      </c>
      <c r="G201" s="244"/>
      <c r="H201" s="247">
        <v>36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149</v>
      </c>
      <c r="AU201" s="253" t="s">
        <v>82</v>
      </c>
      <c r="AV201" s="14" t="s">
        <v>82</v>
      </c>
      <c r="AW201" s="14" t="s">
        <v>33</v>
      </c>
      <c r="AX201" s="14" t="s">
        <v>72</v>
      </c>
      <c r="AY201" s="253" t="s">
        <v>136</v>
      </c>
    </row>
    <row r="202" s="15" customFormat="1">
      <c r="A202" s="15"/>
      <c r="B202" s="254"/>
      <c r="C202" s="255"/>
      <c r="D202" s="226" t="s">
        <v>149</v>
      </c>
      <c r="E202" s="256" t="s">
        <v>19</v>
      </c>
      <c r="F202" s="257" t="s">
        <v>151</v>
      </c>
      <c r="G202" s="255"/>
      <c r="H202" s="258">
        <v>36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149</v>
      </c>
      <c r="AU202" s="264" t="s">
        <v>82</v>
      </c>
      <c r="AV202" s="15" t="s">
        <v>152</v>
      </c>
      <c r="AW202" s="15" t="s">
        <v>33</v>
      </c>
      <c r="AX202" s="15" t="s">
        <v>80</v>
      </c>
      <c r="AY202" s="264" t="s">
        <v>136</v>
      </c>
    </row>
    <row r="203" s="2" customFormat="1" ht="16.5" customHeight="1">
      <c r="A203" s="39"/>
      <c r="B203" s="40"/>
      <c r="C203" s="213" t="s">
        <v>366</v>
      </c>
      <c r="D203" s="213" t="s">
        <v>139</v>
      </c>
      <c r="E203" s="214" t="s">
        <v>1390</v>
      </c>
      <c r="F203" s="215" t="s">
        <v>1391</v>
      </c>
      <c r="G203" s="216" t="s">
        <v>369</v>
      </c>
      <c r="H203" s="217">
        <v>5</v>
      </c>
      <c r="I203" s="218"/>
      <c r="J203" s="219">
        <f>ROUND(I203*H203,2)</f>
        <v>0</v>
      </c>
      <c r="K203" s="215" t="s">
        <v>19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0.01</v>
      </c>
      <c r="R203" s="222">
        <f>Q203*H203</f>
        <v>0.050000000000000003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334</v>
      </c>
      <c r="AT203" s="224" t="s">
        <v>139</v>
      </c>
      <c r="AU203" s="224" t="s">
        <v>82</v>
      </c>
      <c r="AY203" s="18" t="s">
        <v>136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80</v>
      </c>
      <c r="BK203" s="225">
        <f>ROUND(I203*H203,2)</f>
        <v>0</v>
      </c>
      <c r="BL203" s="18" t="s">
        <v>334</v>
      </c>
      <c r="BM203" s="224" t="s">
        <v>1392</v>
      </c>
    </row>
    <row r="204" s="2" customFormat="1">
      <c r="A204" s="39"/>
      <c r="B204" s="40"/>
      <c r="C204" s="41"/>
      <c r="D204" s="226" t="s">
        <v>146</v>
      </c>
      <c r="E204" s="41"/>
      <c r="F204" s="227" t="s">
        <v>1391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82</v>
      </c>
    </row>
    <row r="205" s="2" customFormat="1" ht="24.15" customHeight="1">
      <c r="A205" s="39"/>
      <c r="B205" s="40"/>
      <c r="C205" s="213" t="s">
        <v>7</v>
      </c>
      <c r="D205" s="213" t="s">
        <v>139</v>
      </c>
      <c r="E205" s="214" t="s">
        <v>1393</v>
      </c>
      <c r="F205" s="215" t="s">
        <v>1394</v>
      </c>
      <c r="G205" s="216" t="s">
        <v>369</v>
      </c>
      <c r="H205" s="217">
        <v>3</v>
      </c>
      <c r="I205" s="218"/>
      <c r="J205" s="219">
        <f>ROUND(I205*H205,2)</f>
        <v>0</v>
      </c>
      <c r="K205" s="215" t="s">
        <v>19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0.01</v>
      </c>
      <c r="R205" s="222">
        <f>Q205*H205</f>
        <v>0.029999999999999999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334</v>
      </c>
      <c r="AT205" s="224" t="s">
        <v>139</v>
      </c>
      <c r="AU205" s="224" t="s">
        <v>82</v>
      </c>
      <c r="AY205" s="18" t="s">
        <v>136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80</v>
      </c>
      <c r="BK205" s="225">
        <f>ROUND(I205*H205,2)</f>
        <v>0</v>
      </c>
      <c r="BL205" s="18" t="s">
        <v>334</v>
      </c>
      <c r="BM205" s="224" t="s">
        <v>1395</v>
      </c>
    </row>
    <row r="206" s="2" customFormat="1">
      <c r="A206" s="39"/>
      <c r="B206" s="40"/>
      <c r="C206" s="41"/>
      <c r="D206" s="226" t="s">
        <v>146</v>
      </c>
      <c r="E206" s="41"/>
      <c r="F206" s="227" t="s">
        <v>1394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82</v>
      </c>
    </row>
    <row r="207" s="13" customFormat="1">
      <c r="A207" s="13"/>
      <c r="B207" s="233"/>
      <c r="C207" s="234"/>
      <c r="D207" s="226" t="s">
        <v>149</v>
      </c>
      <c r="E207" s="235" t="s">
        <v>19</v>
      </c>
      <c r="F207" s="236" t="s">
        <v>1310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149</v>
      </c>
      <c r="AU207" s="242" t="s">
        <v>82</v>
      </c>
      <c r="AV207" s="13" t="s">
        <v>80</v>
      </c>
      <c r="AW207" s="13" t="s">
        <v>33</v>
      </c>
      <c r="AX207" s="13" t="s">
        <v>72</v>
      </c>
      <c r="AY207" s="242" t="s">
        <v>136</v>
      </c>
    </row>
    <row r="208" s="14" customFormat="1">
      <c r="A208" s="14"/>
      <c r="B208" s="243"/>
      <c r="C208" s="244"/>
      <c r="D208" s="226" t="s">
        <v>149</v>
      </c>
      <c r="E208" s="245" t="s">
        <v>19</v>
      </c>
      <c r="F208" s="246" t="s">
        <v>158</v>
      </c>
      <c r="G208" s="244"/>
      <c r="H208" s="247">
        <v>3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149</v>
      </c>
      <c r="AU208" s="253" t="s">
        <v>82</v>
      </c>
      <c r="AV208" s="14" t="s">
        <v>82</v>
      </c>
      <c r="AW208" s="14" t="s">
        <v>33</v>
      </c>
      <c r="AX208" s="14" t="s">
        <v>72</v>
      </c>
      <c r="AY208" s="253" t="s">
        <v>136</v>
      </c>
    </row>
    <row r="209" s="15" customFormat="1">
      <c r="A209" s="15"/>
      <c r="B209" s="254"/>
      <c r="C209" s="255"/>
      <c r="D209" s="226" t="s">
        <v>149</v>
      </c>
      <c r="E209" s="256" t="s">
        <v>19</v>
      </c>
      <c r="F209" s="257" t="s">
        <v>151</v>
      </c>
      <c r="G209" s="255"/>
      <c r="H209" s="258">
        <v>3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149</v>
      </c>
      <c r="AU209" s="264" t="s">
        <v>82</v>
      </c>
      <c r="AV209" s="15" t="s">
        <v>152</v>
      </c>
      <c r="AW209" s="15" t="s">
        <v>33</v>
      </c>
      <c r="AX209" s="15" t="s">
        <v>80</v>
      </c>
      <c r="AY209" s="264" t="s">
        <v>136</v>
      </c>
    </row>
    <row r="210" s="2" customFormat="1" ht="16.5" customHeight="1">
      <c r="A210" s="39"/>
      <c r="B210" s="40"/>
      <c r="C210" s="213" t="s">
        <v>379</v>
      </c>
      <c r="D210" s="213" t="s">
        <v>139</v>
      </c>
      <c r="E210" s="214" t="s">
        <v>886</v>
      </c>
      <c r="F210" s="215" t="s">
        <v>887</v>
      </c>
      <c r="G210" s="216" t="s">
        <v>314</v>
      </c>
      <c r="H210" s="217">
        <v>0.126</v>
      </c>
      <c r="I210" s="218"/>
      <c r="J210" s="219">
        <f>ROUND(I210*H210,2)</f>
        <v>0</v>
      </c>
      <c r="K210" s="215" t="s">
        <v>143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334</v>
      </c>
      <c r="AT210" s="224" t="s">
        <v>139</v>
      </c>
      <c r="AU210" s="224" t="s">
        <v>82</v>
      </c>
      <c r="AY210" s="18" t="s">
        <v>136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80</v>
      </c>
      <c r="BK210" s="225">
        <f>ROUND(I210*H210,2)</f>
        <v>0</v>
      </c>
      <c r="BL210" s="18" t="s">
        <v>334</v>
      </c>
      <c r="BM210" s="224" t="s">
        <v>1396</v>
      </c>
    </row>
    <row r="211" s="2" customFormat="1">
      <c r="A211" s="39"/>
      <c r="B211" s="40"/>
      <c r="C211" s="41"/>
      <c r="D211" s="226" t="s">
        <v>146</v>
      </c>
      <c r="E211" s="41"/>
      <c r="F211" s="227" t="s">
        <v>889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82</v>
      </c>
    </row>
    <row r="212" s="2" customFormat="1">
      <c r="A212" s="39"/>
      <c r="B212" s="40"/>
      <c r="C212" s="41"/>
      <c r="D212" s="231" t="s">
        <v>147</v>
      </c>
      <c r="E212" s="41"/>
      <c r="F212" s="232" t="s">
        <v>890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147</v>
      </c>
      <c r="AU212" s="18" t="s">
        <v>82</v>
      </c>
    </row>
    <row r="213" s="2" customFormat="1" ht="16.5" customHeight="1">
      <c r="A213" s="39"/>
      <c r="B213" s="40"/>
      <c r="C213" s="213" t="s">
        <v>385</v>
      </c>
      <c r="D213" s="213" t="s">
        <v>139</v>
      </c>
      <c r="E213" s="214" t="s">
        <v>892</v>
      </c>
      <c r="F213" s="215" t="s">
        <v>893</v>
      </c>
      <c r="G213" s="216" t="s">
        <v>314</v>
      </c>
      <c r="H213" s="217">
        <v>0.126</v>
      </c>
      <c r="I213" s="218"/>
      <c r="J213" s="219">
        <f>ROUND(I213*H213,2)</f>
        <v>0</v>
      </c>
      <c r="K213" s="215" t="s">
        <v>143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334</v>
      </c>
      <c r="AT213" s="224" t="s">
        <v>139</v>
      </c>
      <c r="AU213" s="224" t="s">
        <v>82</v>
      </c>
      <c r="AY213" s="18" t="s">
        <v>136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80</v>
      </c>
      <c r="BK213" s="225">
        <f>ROUND(I213*H213,2)</f>
        <v>0</v>
      </c>
      <c r="BL213" s="18" t="s">
        <v>334</v>
      </c>
      <c r="BM213" s="224" t="s">
        <v>1397</v>
      </c>
    </row>
    <row r="214" s="2" customFormat="1">
      <c r="A214" s="39"/>
      <c r="B214" s="40"/>
      <c r="C214" s="41"/>
      <c r="D214" s="226" t="s">
        <v>146</v>
      </c>
      <c r="E214" s="41"/>
      <c r="F214" s="227" t="s">
        <v>895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82</v>
      </c>
    </row>
    <row r="215" s="2" customFormat="1">
      <c r="A215" s="39"/>
      <c r="B215" s="40"/>
      <c r="C215" s="41"/>
      <c r="D215" s="231" t="s">
        <v>147</v>
      </c>
      <c r="E215" s="41"/>
      <c r="F215" s="232" t="s">
        <v>896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147</v>
      </c>
      <c r="AU215" s="18" t="s">
        <v>82</v>
      </c>
    </row>
    <row r="216" s="12" customFormat="1" ht="22.8" customHeight="1">
      <c r="A216" s="12"/>
      <c r="B216" s="197"/>
      <c r="C216" s="198"/>
      <c r="D216" s="199" t="s">
        <v>71</v>
      </c>
      <c r="E216" s="211" t="s">
        <v>1398</v>
      </c>
      <c r="F216" s="211" t="s">
        <v>1399</v>
      </c>
      <c r="G216" s="198"/>
      <c r="H216" s="198"/>
      <c r="I216" s="201"/>
      <c r="J216" s="212">
        <f>BK216</f>
        <v>0</v>
      </c>
      <c r="K216" s="198"/>
      <c r="L216" s="203"/>
      <c r="M216" s="204"/>
      <c r="N216" s="205"/>
      <c r="O216" s="205"/>
      <c r="P216" s="206">
        <f>SUM(P217:P273)</f>
        <v>0</v>
      </c>
      <c r="Q216" s="205"/>
      <c r="R216" s="206">
        <f>SUM(R217:R273)</f>
        <v>0.018290000000000001</v>
      </c>
      <c r="S216" s="205"/>
      <c r="T216" s="207">
        <f>SUM(T217:T273)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8" t="s">
        <v>82</v>
      </c>
      <c r="AT216" s="209" t="s">
        <v>71</v>
      </c>
      <c r="AU216" s="209" t="s">
        <v>80</v>
      </c>
      <c r="AY216" s="208" t="s">
        <v>136</v>
      </c>
      <c r="BK216" s="210">
        <f>SUM(BK217:BK273)</f>
        <v>0</v>
      </c>
    </row>
    <row r="217" s="2" customFormat="1" ht="16.5" customHeight="1">
      <c r="A217" s="39"/>
      <c r="B217" s="40"/>
      <c r="C217" s="213" t="s">
        <v>392</v>
      </c>
      <c r="D217" s="213" t="s">
        <v>139</v>
      </c>
      <c r="E217" s="214" t="s">
        <v>1400</v>
      </c>
      <c r="F217" s="215" t="s">
        <v>1401</v>
      </c>
      <c r="G217" s="216" t="s">
        <v>235</v>
      </c>
      <c r="H217" s="217">
        <v>14</v>
      </c>
      <c r="I217" s="218"/>
      <c r="J217" s="219">
        <f>ROUND(I217*H217,2)</f>
        <v>0</v>
      </c>
      <c r="K217" s="215" t="s">
        <v>143</v>
      </c>
      <c r="L217" s="45"/>
      <c r="M217" s="220" t="s">
        <v>19</v>
      </c>
      <c r="N217" s="221" t="s">
        <v>43</v>
      </c>
      <c r="O217" s="85"/>
      <c r="P217" s="222">
        <f>O217*H217</f>
        <v>0</v>
      </c>
      <c r="Q217" s="222">
        <v>0.00084000000000000003</v>
      </c>
      <c r="R217" s="222">
        <f>Q217*H217</f>
        <v>0.01176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334</v>
      </c>
      <c r="AT217" s="224" t="s">
        <v>139</v>
      </c>
      <c r="AU217" s="224" t="s">
        <v>82</v>
      </c>
      <c r="AY217" s="18" t="s">
        <v>136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80</v>
      </c>
      <c r="BK217" s="225">
        <f>ROUND(I217*H217,2)</f>
        <v>0</v>
      </c>
      <c r="BL217" s="18" t="s">
        <v>334</v>
      </c>
      <c r="BM217" s="224" t="s">
        <v>1402</v>
      </c>
    </row>
    <row r="218" s="2" customFormat="1">
      <c r="A218" s="39"/>
      <c r="B218" s="40"/>
      <c r="C218" s="41"/>
      <c r="D218" s="226" t="s">
        <v>146</v>
      </c>
      <c r="E218" s="41"/>
      <c r="F218" s="227" t="s">
        <v>1403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82</v>
      </c>
    </row>
    <row r="219" s="2" customFormat="1">
      <c r="A219" s="39"/>
      <c r="B219" s="40"/>
      <c r="C219" s="41"/>
      <c r="D219" s="231" t="s">
        <v>147</v>
      </c>
      <c r="E219" s="41"/>
      <c r="F219" s="232" t="s">
        <v>1404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147</v>
      </c>
      <c r="AU219" s="18" t="s">
        <v>82</v>
      </c>
    </row>
    <row r="220" s="13" customFormat="1">
      <c r="A220" s="13"/>
      <c r="B220" s="233"/>
      <c r="C220" s="234"/>
      <c r="D220" s="226" t="s">
        <v>149</v>
      </c>
      <c r="E220" s="235" t="s">
        <v>19</v>
      </c>
      <c r="F220" s="236" t="s">
        <v>1405</v>
      </c>
      <c r="G220" s="234"/>
      <c r="H220" s="235" t="s">
        <v>19</v>
      </c>
      <c r="I220" s="237"/>
      <c r="J220" s="234"/>
      <c r="K220" s="234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149</v>
      </c>
      <c r="AU220" s="242" t="s">
        <v>82</v>
      </c>
      <c r="AV220" s="13" t="s">
        <v>80</v>
      </c>
      <c r="AW220" s="13" t="s">
        <v>33</v>
      </c>
      <c r="AX220" s="13" t="s">
        <v>72</v>
      </c>
      <c r="AY220" s="242" t="s">
        <v>136</v>
      </c>
    </row>
    <row r="221" s="13" customFormat="1">
      <c r="A221" s="13"/>
      <c r="B221" s="233"/>
      <c r="C221" s="234"/>
      <c r="D221" s="226" t="s">
        <v>149</v>
      </c>
      <c r="E221" s="235" t="s">
        <v>19</v>
      </c>
      <c r="F221" s="236" t="s">
        <v>1310</v>
      </c>
      <c r="G221" s="234"/>
      <c r="H221" s="235" t="s">
        <v>19</v>
      </c>
      <c r="I221" s="237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149</v>
      </c>
      <c r="AU221" s="242" t="s">
        <v>82</v>
      </c>
      <c r="AV221" s="13" t="s">
        <v>80</v>
      </c>
      <c r="AW221" s="13" t="s">
        <v>33</v>
      </c>
      <c r="AX221" s="13" t="s">
        <v>72</v>
      </c>
      <c r="AY221" s="242" t="s">
        <v>136</v>
      </c>
    </row>
    <row r="222" s="13" customFormat="1">
      <c r="A222" s="13"/>
      <c r="B222" s="233"/>
      <c r="C222" s="234"/>
      <c r="D222" s="226" t="s">
        <v>149</v>
      </c>
      <c r="E222" s="235" t="s">
        <v>19</v>
      </c>
      <c r="F222" s="236" t="s">
        <v>1406</v>
      </c>
      <c r="G222" s="234"/>
      <c r="H222" s="235" t="s">
        <v>19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149</v>
      </c>
      <c r="AU222" s="242" t="s">
        <v>82</v>
      </c>
      <c r="AV222" s="13" t="s">
        <v>80</v>
      </c>
      <c r="AW222" s="13" t="s">
        <v>33</v>
      </c>
      <c r="AX222" s="13" t="s">
        <v>72</v>
      </c>
      <c r="AY222" s="242" t="s">
        <v>136</v>
      </c>
    </row>
    <row r="223" s="14" customFormat="1">
      <c r="A223" s="14"/>
      <c r="B223" s="243"/>
      <c r="C223" s="244"/>
      <c r="D223" s="226" t="s">
        <v>149</v>
      </c>
      <c r="E223" s="245" t="s">
        <v>19</v>
      </c>
      <c r="F223" s="246" t="s">
        <v>1407</v>
      </c>
      <c r="G223" s="244"/>
      <c r="H223" s="247">
        <v>14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149</v>
      </c>
      <c r="AU223" s="253" t="s">
        <v>82</v>
      </c>
      <c r="AV223" s="14" t="s">
        <v>82</v>
      </c>
      <c r="AW223" s="14" t="s">
        <v>33</v>
      </c>
      <c r="AX223" s="14" t="s">
        <v>72</v>
      </c>
      <c r="AY223" s="253" t="s">
        <v>136</v>
      </c>
    </row>
    <row r="224" s="15" customFormat="1">
      <c r="A224" s="15"/>
      <c r="B224" s="254"/>
      <c r="C224" s="255"/>
      <c r="D224" s="226" t="s">
        <v>149</v>
      </c>
      <c r="E224" s="256" t="s">
        <v>19</v>
      </c>
      <c r="F224" s="257" t="s">
        <v>151</v>
      </c>
      <c r="G224" s="255"/>
      <c r="H224" s="258">
        <v>14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149</v>
      </c>
      <c r="AU224" s="264" t="s">
        <v>82</v>
      </c>
      <c r="AV224" s="15" t="s">
        <v>152</v>
      </c>
      <c r="AW224" s="15" t="s">
        <v>33</v>
      </c>
      <c r="AX224" s="15" t="s">
        <v>80</v>
      </c>
      <c r="AY224" s="264" t="s">
        <v>136</v>
      </c>
    </row>
    <row r="225" s="2" customFormat="1" ht="21.75" customHeight="1">
      <c r="A225" s="39"/>
      <c r="B225" s="40"/>
      <c r="C225" s="213" t="s">
        <v>401</v>
      </c>
      <c r="D225" s="213" t="s">
        <v>139</v>
      </c>
      <c r="E225" s="214" t="s">
        <v>1408</v>
      </c>
      <c r="F225" s="215" t="s">
        <v>1409</v>
      </c>
      <c r="G225" s="216" t="s">
        <v>235</v>
      </c>
      <c r="H225" s="217">
        <v>14</v>
      </c>
      <c r="I225" s="218"/>
      <c r="J225" s="219">
        <f>ROUND(I225*H225,2)</f>
        <v>0</v>
      </c>
      <c r="K225" s="215" t="s">
        <v>143</v>
      </c>
      <c r="L225" s="45"/>
      <c r="M225" s="220" t="s">
        <v>19</v>
      </c>
      <c r="N225" s="221" t="s">
        <v>43</v>
      </c>
      <c r="O225" s="85"/>
      <c r="P225" s="222">
        <f>O225*H225</f>
        <v>0</v>
      </c>
      <c r="Q225" s="222">
        <v>0.00012</v>
      </c>
      <c r="R225" s="222">
        <f>Q225*H225</f>
        <v>0.0016800000000000001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334</v>
      </c>
      <c r="AT225" s="224" t="s">
        <v>139</v>
      </c>
      <c r="AU225" s="224" t="s">
        <v>82</v>
      </c>
      <c r="AY225" s="18" t="s">
        <v>136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80</v>
      </c>
      <c r="BK225" s="225">
        <f>ROUND(I225*H225,2)</f>
        <v>0</v>
      </c>
      <c r="BL225" s="18" t="s">
        <v>334</v>
      </c>
      <c r="BM225" s="224" t="s">
        <v>1410</v>
      </c>
    </row>
    <row r="226" s="2" customFormat="1">
      <c r="A226" s="39"/>
      <c r="B226" s="40"/>
      <c r="C226" s="41"/>
      <c r="D226" s="226" t="s">
        <v>146</v>
      </c>
      <c r="E226" s="41"/>
      <c r="F226" s="227" t="s">
        <v>1411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146</v>
      </c>
      <c r="AU226" s="18" t="s">
        <v>82</v>
      </c>
    </row>
    <row r="227" s="2" customFormat="1">
      <c r="A227" s="39"/>
      <c r="B227" s="40"/>
      <c r="C227" s="41"/>
      <c r="D227" s="231" t="s">
        <v>147</v>
      </c>
      <c r="E227" s="41"/>
      <c r="F227" s="232" t="s">
        <v>1412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147</v>
      </c>
      <c r="AU227" s="18" t="s">
        <v>82</v>
      </c>
    </row>
    <row r="228" s="13" customFormat="1">
      <c r="A228" s="13"/>
      <c r="B228" s="233"/>
      <c r="C228" s="234"/>
      <c r="D228" s="226" t="s">
        <v>149</v>
      </c>
      <c r="E228" s="235" t="s">
        <v>19</v>
      </c>
      <c r="F228" s="236" t="s">
        <v>1310</v>
      </c>
      <c r="G228" s="234"/>
      <c r="H228" s="235" t="s">
        <v>19</v>
      </c>
      <c r="I228" s="237"/>
      <c r="J228" s="234"/>
      <c r="K228" s="234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149</v>
      </c>
      <c r="AU228" s="242" t="s">
        <v>82</v>
      </c>
      <c r="AV228" s="13" t="s">
        <v>80</v>
      </c>
      <c r="AW228" s="13" t="s">
        <v>33</v>
      </c>
      <c r="AX228" s="13" t="s">
        <v>72</v>
      </c>
      <c r="AY228" s="242" t="s">
        <v>136</v>
      </c>
    </row>
    <row r="229" s="14" customFormat="1">
      <c r="A229" s="14"/>
      <c r="B229" s="243"/>
      <c r="C229" s="244"/>
      <c r="D229" s="226" t="s">
        <v>149</v>
      </c>
      <c r="E229" s="245" t="s">
        <v>19</v>
      </c>
      <c r="F229" s="246" t="s">
        <v>319</v>
      </c>
      <c r="G229" s="244"/>
      <c r="H229" s="247">
        <v>14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149</v>
      </c>
      <c r="AU229" s="253" t="s">
        <v>82</v>
      </c>
      <c r="AV229" s="14" t="s">
        <v>82</v>
      </c>
      <c r="AW229" s="14" t="s">
        <v>33</v>
      </c>
      <c r="AX229" s="14" t="s">
        <v>72</v>
      </c>
      <c r="AY229" s="253" t="s">
        <v>136</v>
      </c>
    </row>
    <row r="230" s="15" customFormat="1">
      <c r="A230" s="15"/>
      <c r="B230" s="254"/>
      <c r="C230" s="255"/>
      <c r="D230" s="226" t="s">
        <v>149</v>
      </c>
      <c r="E230" s="256" t="s">
        <v>19</v>
      </c>
      <c r="F230" s="257" t="s">
        <v>151</v>
      </c>
      <c r="G230" s="255"/>
      <c r="H230" s="258">
        <v>14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4" t="s">
        <v>149</v>
      </c>
      <c r="AU230" s="264" t="s">
        <v>82</v>
      </c>
      <c r="AV230" s="15" t="s">
        <v>152</v>
      </c>
      <c r="AW230" s="15" t="s">
        <v>33</v>
      </c>
      <c r="AX230" s="15" t="s">
        <v>80</v>
      </c>
      <c r="AY230" s="264" t="s">
        <v>136</v>
      </c>
    </row>
    <row r="231" s="2" customFormat="1" ht="16.5" customHeight="1">
      <c r="A231" s="39"/>
      <c r="B231" s="40"/>
      <c r="C231" s="213" t="s">
        <v>413</v>
      </c>
      <c r="D231" s="213" t="s">
        <v>139</v>
      </c>
      <c r="E231" s="214" t="s">
        <v>1413</v>
      </c>
      <c r="F231" s="215" t="s">
        <v>1414</v>
      </c>
      <c r="G231" s="216" t="s">
        <v>369</v>
      </c>
      <c r="H231" s="217">
        <v>43</v>
      </c>
      <c r="I231" s="218"/>
      <c r="J231" s="219">
        <f>ROUND(I231*H231,2)</f>
        <v>0</v>
      </c>
      <c r="K231" s="215" t="s">
        <v>143</v>
      </c>
      <c r="L231" s="45"/>
      <c r="M231" s="220" t="s">
        <v>19</v>
      </c>
      <c r="N231" s="221" t="s">
        <v>43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334</v>
      </c>
      <c r="AT231" s="224" t="s">
        <v>139</v>
      </c>
      <c r="AU231" s="224" t="s">
        <v>82</v>
      </c>
      <c r="AY231" s="18" t="s">
        <v>136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80</v>
      </c>
      <c r="BK231" s="225">
        <f>ROUND(I231*H231,2)</f>
        <v>0</v>
      </c>
      <c r="BL231" s="18" t="s">
        <v>334</v>
      </c>
      <c r="BM231" s="224" t="s">
        <v>1415</v>
      </c>
    </row>
    <row r="232" s="2" customFormat="1">
      <c r="A232" s="39"/>
      <c r="B232" s="40"/>
      <c r="C232" s="41"/>
      <c r="D232" s="226" t="s">
        <v>146</v>
      </c>
      <c r="E232" s="41"/>
      <c r="F232" s="227" t="s">
        <v>1416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82</v>
      </c>
    </row>
    <row r="233" s="2" customFormat="1">
      <c r="A233" s="39"/>
      <c r="B233" s="40"/>
      <c r="C233" s="41"/>
      <c r="D233" s="231" t="s">
        <v>147</v>
      </c>
      <c r="E233" s="41"/>
      <c r="F233" s="232" t="s">
        <v>1417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147</v>
      </c>
      <c r="AU233" s="18" t="s">
        <v>82</v>
      </c>
    </row>
    <row r="234" s="2" customFormat="1" ht="16.5" customHeight="1">
      <c r="A234" s="39"/>
      <c r="B234" s="40"/>
      <c r="C234" s="213" t="s">
        <v>421</v>
      </c>
      <c r="D234" s="213" t="s">
        <v>139</v>
      </c>
      <c r="E234" s="214" t="s">
        <v>1418</v>
      </c>
      <c r="F234" s="215" t="s">
        <v>1419</v>
      </c>
      <c r="G234" s="216" t="s">
        <v>369</v>
      </c>
      <c r="H234" s="217">
        <v>2</v>
      </c>
      <c r="I234" s="218"/>
      <c r="J234" s="219">
        <f>ROUND(I234*H234,2)</f>
        <v>0</v>
      </c>
      <c r="K234" s="215" t="s">
        <v>143</v>
      </c>
      <c r="L234" s="45"/>
      <c r="M234" s="220" t="s">
        <v>19</v>
      </c>
      <c r="N234" s="221" t="s">
        <v>43</v>
      </c>
      <c r="O234" s="85"/>
      <c r="P234" s="222">
        <f>O234*H234</f>
        <v>0</v>
      </c>
      <c r="Q234" s="222">
        <v>6.0000000000000002E-05</v>
      </c>
      <c r="R234" s="222">
        <f>Q234*H234</f>
        <v>0.00012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334</v>
      </c>
      <c r="AT234" s="224" t="s">
        <v>139</v>
      </c>
      <c r="AU234" s="224" t="s">
        <v>82</v>
      </c>
      <c r="AY234" s="18" t="s">
        <v>136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80</v>
      </c>
      <c r="BK234" s="225">
        <f>ROUND(I234*H234,2)</f>
        <v>0</v>
      </c>
      <c r="BL234" s="18" t="s">
        <v>334</v>
      </c>
      <c r="BM234" s="224" t="s">
        <v>1420</v>
      </c>
    </row>
    <row r="235" s="2" customFormat="1">
      <c r="A235" s="39"/>
      <c r="B235" s="40"/>
      <c r="C235" s="41"/>
      <c r="D235" s="226" t="s">
        <v>146</v>
      </c>
      <c r="E235" s="41"/>
      <c r="F235" s="227" t="s">
        <v>1421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82</v>
      </c>
    </row>
    <row r="236" s="2" customFormat="1">
      <c r="A236" s="39"/>
      <c r="B236" s="40"/>
      <c r="C236" s="41"/>
      <c r="D236" s="231" t="s">
        <v>147</v>
      </c>
      <c r="E236" s="41"/>
      <c r="F236" s="232" t="s">
        <v>1422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147</v>
      </c>
      <c r="AU236" s="18" t="s">
        <v>82</v>
      </c>
    </row>
    <row r="237" s="13" customFormat="1">
      <c r="A237" s="13"/>
      <c r="B237" s="233"/>
      <c r="C237" s="234"/>
      <c r="D237" s="226" t="s">
        <v>149</v>
      </c>
      <c r="E237" s="235" t="s">
        <v>19</v>
      </c>
      <c r="F237" s="236" t="s">
        <v>1310</v>
      </c>
      <c r="G237" s="234"/>
      <c r="H237" s="235" t="s">
        <v>19</v>
      </c>
      <c r="I237" s="237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149</v>
      </c>
      <c r="AU237" s="242" t="s">
        <v>82</v>
      </c>
      <c r="AV237" s="13" t="s">
        <v>80</v>
      </c>
      <c r="AW237" s="13" t="s">
        <v>33</v>
      </c>
      <c r="AX237" s="13" t="s">
        <v>72</v>
      </c>
      <c r="AY237" s="242" t="s">
        <v>136</v>
      </c>
    </row>
    <row r="238" s="14" customFormat="1">
      <c r="A238" s="14"/>
      <c r="B238" s="243"/>
      <c r="C238" s="244"/>
      <c r="D238" s="226" t="s">
        <v>149</v>
      </c>
      <c r="E238" s="245" t="s">
        <v>19</v>
      </c>
      <c r="F238" s="246" t="s">
        <v>82</v>
      </c>
      <c r="G238" s="244"/>
      <c r="H238" s="247">
        <v>2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149</v>
      </c>
      <c r="AU238" s="253" t="s">
        <v>82</v>
      </c>
      <c r="AV238" s="14" t="s">
        <v>82</v>
      </c>
      <c r="AW238" s="14" t="s">
        <v>33</v>
      </c>
      <c r="AX238" s="14" t="s">
        <v>72</v>
      </c>
      <c r="AY238" s="253" t="s">
        <v>136</v>
      </c>
    </row>
    <row r="239" s="15" customFormat="1">
      <c r="A239" s="15"/>
      <c r="B239" s="254"/>
      <c r="C239" s="255"/>
      <c r="D239" s="226" t="s">
        <v>149</v>
      </c>
      <c r="E239" s="256" t="s">
        <v>19</v>
      </c>
      <c r="F239" s="257" t="s">
        <v>151</v>
      </c>
      <c r="G239" s="255"/>
      <c r="H239" s="258">
        <v>2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149</v>
      </c>
      <c r="AU239" s="264" t="s">
        <v>82</v>
      </c>
      <c r="AV239" s="15" t="s">
        <v>152</v>
      </c>
      <c r="AW239" s="15" t="s">
        <v>33</v>
      </c>
      <c r="AX239" s="15" t="s">
        <v>80</v>
      </c>
      <c r="AY239" s="264" t="s">
        <v>136</v>
      </c>
    </row>
    <row r="240" s="2" customFormat="1" ht="16.5" customHeight="1">
      <c r="A240" s="39"/>
      <c r="B240" s="40"/>
      <c r="C240" s="213" t="s">
        <v>428</v>
      </c>
      <c r="D240" s="213" t="s">
        <v>139</v>
      </c>
      <c r="E240" s="214" t="s">
        <v>1423</v>
      </c>
      <c r="F240" s="215" t="s">
        <v>1424</v>
      </c>
      <c r="G240" s="216" t="s">
        <v>369</v>
      </c>
      <c r="H240" s="217">
        <v>1</v>
      </c>
      <c r="I240" s="218"/>
      <c r="J240" s="219">
        <f>ROUND(I240*H240,2)</f>
        <v>0</v>
      </c>
      <c r="K240" s="215" t="s">
        <v>143</v>
      </c>
      <c r="L240" s="45"/>
      <c r="M240" s="220" t="s">
        <v>19</v>
      </c>
      <c r="N240" s="221" t="s">
        <v>43</v>
      </c>
      <c r="O240" s="85"/>
      <c r="P240" s="222">
        <f>O240*H240</f>
        <v>0</v>
      </c>
      <c r="Q240" s="222">
        <v>0.00075000000000000002</v>
      </c>
      <c r="R240" s="222">
        <f>Q240*H240</f>
        <v>0.00075000000000000002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334</v>
      </c>
      <c r="AT240" s="224" t="s">
        <v>139</v>
      </c>
      <c r="AU240" s="224" t="s">
        <v>82</v>
      </c>
      <c r="AY240" s="18" t="s">
        <v>136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80</v>
      </c>
      <c r="BK240" s="225">
        <f>ROUND(I240*H240,2)</f>
        <v>0</v>
      </c>
      <c r="BL240" s="18" t="s">
        <v>334</v>
      </c>
      <c r="BM240" s="224" t="s">
        <v>1425</v>
      </c>
    </row>
    <row r="241" s="2" customFormat="1">
      <c r="A241" s="39"/>
      <c r="B241" s="40"/>
      <c r="C241" s="41"/>
      <c r="D241" s="226" t="s">
        <v>146</v>
      </c>
      <c r="E241" s="41"/>
      <c r="F241" s="227" t="s">
        <v>1426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82</v>
      </c>
    </row>
    <row r="242" s="2" customFormat="1">
      <c r="A242" s="39"/>
      <c r="B242" s="40"/>
      <c r="C242" s="41"/>
      <c r="D242" s="231" t="s">
        <v>147</v>
      </c>
      <c r="E242" s="41"/>
      <c r="F242" s="232" t="s">
        <v>1427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147</v>
      </c>
      <c r="AU242" s="18" t="s">
        <v>82</v>
      </c>
    </row>
    <row r="243" s="13" customFormat="1">
      <c r="A243" s="13"/>
      <c r="B243" s="233"/>
      <c r="C243" s="234"/>
      <c r="D243" s="226" t="s">
        <v>149</v>
      </c>
      <c r="E243" s="235" t="s">
        <v>19</v>
      </c>
      <c r="F243" s="236" t="s">
        <v>1310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149</v>
      </c>
      <c r="AU243" s="242" t="s">
        <v>82</v>
      </c>
      <c r="AV243" s="13" t="s">
        <v>80</v>
      </c>
      <c r="AW243" s="13" t="s">
        <v>33</v>
      </c>
      <c r="AX243" s="13" t="s">
        <v>72</v>
      </c>
      <c r="AY243" s="242" t="s">
        <v>136</v>
      </c>
    </row>
    <row r="244" s="14" customFormat="1">
      <c r="A244" s="14"/>
      <c r="B244" s="243"/>
      <c r="C244" s="244"/>
      <c r="D244" s="226" t="s">
        <v>149</v>
      </c>
      <c r="E244" s="245" t="s">
        <v>19</v>
      </c>
      <c r="F244" s="246" t="s">
        <v>80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149</v>
      </c>
      <c r="AU244" s="253" t="s">
        <v>82</v>
      </c>
      <c r="AV244" s="14" t="s">
        <v>82</v>
      </c>
      <c r="AW244" s="14" t="s">
        <v>33</v>
      </c>
      <c r="AX244" s="14" t="s">
        <v>72</v>
      </c>
      <c r="AY244" s="253" t="s">
        <v>136</v>
      </c>
    </row>
    <row r="245" s="15" customFormat="1">
      <c r="A245" s="15"/>
      <c r="B245" s="254"/>
      <c r="C245" s="255"/>
      <c r="D245" s="226" t="s">
        <v>149</v>
      </c>
      <c r="E245" s="256" t="s">
        <v>19</v>
      </c>
      <c r="F245" s="257" t="s">
        <v>151</v>
      </c>
      <c r="G245" s="255"/>
      <c r="H245" s="258">
        <v>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149</v>
      </c>
      <c r="AU245" s="264" t="s">
        <v>82</v>
      </c>
      <c r="AV245" s="15" t="s">
        <v>152</v>
      </c>
      <c r="AW245" s="15" t="s">
        <v>33</v>
      </c>
      <c r="AX245" s="15" t="s">
        <v>80</v>
      </c>
      <c r="AY245" s="264" t="s">
        <v>136</v>
      </c>
    </row>
    <row r="246" s="2" customFormat="1" ht="16.5" customHeight="1">
      <c r="A246" s="39"/>
      <c r="B246" s="40"/>
      <c r="C246" s="213" t="s">
        <v>435</v>
      </c>
      <c r="D246" s="213" t="s">
        <v>139</v>
      </c>
      <c r="E246" s="214" t="s">
        <v>1428</v>
      </c>
      <c r="F246" s="215" t="s">
        <v>1429</v>
      </c>
      <c r="G246" s="216" t="s">
        <v>369</v>
      </c>
      <c r="H246" s="217">
        <v>1</v>
      </c>
      <c r="I246" s="218"/>
      <c r="J246" s="219">
        <f>ROUND(I246*H246,2)</f>
        <v>0</v>
      </c>
      <c r="K246" s="215" t="s">
        <v>143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0.00034000000000000002</v>
      </c>
      <c r="R246" s="222">
        <f>Q246*H246</f>
        <v>0.00034000000000000002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334</v>
      </c>
      <c r="AT246" s="224" t="s">
        <v>139</v>
      </c>
      <c r="AU246" s="224" t="s">
        <v>82</v>
      </c>
      <c r="AY246" s="18" t="s">
        <v>136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80</v>
      </c>
      <c r="BK246" s="225">
        <f>ROUND(I246*H246,2)</f>
        <v>0</v>
      </c>
      <c r="BL246" s="18" t="s">
        <v>334</v>
      </c>
      <c r="BM246" s="224" t="s">
        <v>1430</v>
      </c>
    </row>
    <row r="247" s="2" customFormat="1">
      <c r="A247" s="39"/>
      <c r="B247" s="40"/>
      <c r="C247" s="41"/>
      <c r="D247" s="226" t="s">
        <v>146</v>
      </c>
      <c r="E247" s="41"/>
      <c r="F247" s="227" t="s">
        <v>1431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146</v>
      </c>
      <c r="AU247" s="18" t="s">
        <v>82</v>
      </c>
    </row>
    <row r="248" s="2" customFormat="1">
      <c r="A248" s="39"/>
      <c r="B248" s="40"/>
      <c r="C248" s="41"/>
      <c r="D248" s="231" t="s">
        <v>147</v>
      </c>
      <c r="E248" s="41"/>
      <c r="F248" s="232" t="s">
        <v>1432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147</v>
      </c>
      <c r="AU248" s="18" t="s">
        <v>82</v>
      </c>
    </row>
    <row r="249" s="13" customFormat="1">
      <c r="A249" s="13"/>
      <c r="B249" s="233"/>
      <c r="C249" s="234"/>
      <c r="D249" s="226" t="s">
        <v>149</v>
      </c>
      <c r="E249" s="235" t="s">
        <v>19</v>
      </c>
      <c r="F249" s="236" t="s">
        <v>1310</v>
      </c>
      <c r="G249" s="234"/>
      <c r="H249" s="235" t="s">
        <v>19</v>
      </c>
      <c r="I249" s="237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149</v>
      </c>
      <c r="AU249" s="242" t="s">
        <v>82</v>
      </c>
      <c r="AV249" s="13" t="s">
        <v>80</v>
      </c>
      <c r="AW249" s="13" t="s">
        <v>33</v>
      </c>
      <c r="AX249" s="13" t="s">
        <v>72</v>
      </c>
      <c r="AY249" s="242" t="s">
        <v>136</v>
      </c>
    </row>
    <row r="250" s="14" customFormat="1">
      <c r="A250" s="14"/>
      <c r="B250" s="243"/>
      <c r="C250" s="244"/>
      <c r="D250" s="226" t="s">
        <v>149</v>
      </c>
      <c r="E250" s="245" t="s">
        <v>19</v>
      </c>
      <c r="F250" s="246" t="s">
        <v>80</v>
      </c>
      <c r="G250" s="244"/>
      <c r="H250" s="247">
        <v>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149</v>
      </c>
      <c r="AU250" s="253" t="s">
        <v>82</v>
      </c>
      <c r="AV250" s="14" t="s">
        <v>82</v>
      </c>
      <c r="AW250" s="14" t="s">
        <v>33</v>
      </c>
      <c r="AX250" s="14" t="s">
        <v>72</v>
      </c>
      <c r="AY250" s="253" t="s">
        <v>136</v>
      </c>
    </row>
    <row r="251" s="15" customFormat="1">
      <c r="A251" s="15"/>
      <c r="B251" s="254"/>
      <c r="C251" s="255"/>
      <c r="D251" s="226" t="s">
        <v>149</v>
      </c>
      <c r="E251" s="256" t="s">
        <v>19</v>
      </c>
      <c r="F251" s="257" t="s">
        <v>151</v>
      </c>
      <c r="G251" s="255"/>
      <c r="H251" s="258">
        <v>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149</v>
      </c>
      <c r="AU251" s="264" t="s">
        <v>82</v>
      </c>
      <c r="AV251" s="15" t="s">
        <v>152</v>
      </c>
      <c r="AW251" s="15" t="s">
        <v>33</v>
      </c>
      <c r="AX251" s="15" t="s">
        <v>80</v>
      </c>
      <c r="AY251" s="264" t="s">
        <v>136</v>
      </c>
    </row>
    <row r="252" s="2" customFormat="1" ht="16.5" customHeight="1">
      <c r="A252" s="39"/>
      <c r="B252" s="40"/>
      <c r="C252" s="213" t="s">
        <v>440</v>
      </c>
      <c r="D252" s="213" t="s">
        <v>139</v>
      </c>
      <c r="E252" s="214" t="s">
        <v>1433</v>
      </c>
      <c r="F252" s="215" t="s">
        <v>1434</v>
      </c>
      <c r="G252" s="216" t="s">
        <v>369</v>
      </c>
      <c r="H252" s="217">
        <v>3</v>
      </c>
      <c r="I252" s="218"/>
      <c r="J252" s="219">
        <f>ROUND(I252*H252,2)</f>
        <v>0</v>
      </c>
      <c r="K252" s="215" t="s">
        <v>143</v>
      </c>
      <c r="L252" s="45"/>
      <c r="M252" s="220" t="s">
        <v>19</v>
      </c>
      <c r="N252" s="221" t="s">
        <v>43</v>
      </c>
      <c r="O252" s="85"/>
      <c r="P252" s="222">
        <f>O252*H252</f>
        <v>0</v>
      </c>
      <c r="Q252" s="222">
        <v>0.00027999999999999998</v>
      </c>
      <c r="R252" s="222">
        <f>Q252*H252</f>
        <v>0.00083999999999999993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334</v>
      </c>
      <c r="AT252" s="224" t="s">
        <v>139</v>
      </c>
      <c r="AU252" s="224" t="s">
        <v>82</v>
      </c>
      <c r="AY252" s="18" t="s">
        <v>136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80</v>
      </c>
      <c r="BK252" s="225">
        <f>ROUND(I252*H252,2)</f>
        <v>0</v>
      </c>
      <c r="BL252" s="18" t="s">
        <v>334</v>
      </c>
      <c r="BM252" s="224" t="s">
        <v>1435</v>
      </c>
    </row>
    <row r="253" s="2" customFormat="1">
      <c r="A253" s="39"/>
      <c r="B253" s="40"/>
      <c r="C253" s="41"/>
      <c r="D253" s="226" t="s">
        <v>146</v>
      </c>
      <c r="E253" s="41"/>
      <c r="F253" s="227" t="s">
        <v>1436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82</v>
      </c>
    </row>
    <row r="254" s="2" customFormat="1">
      <c r="A254" s="39"/>
      <c r="B254" s="40"/>
      <c r="C254" s="41"/>
      <c r="D254" s="231" t="s">
        <v>147</v>
      </c>
      <c r="E254" s="41"/>
      <c r="F254" s="232" t="s">
        <v>1437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147</v>
      </c>
      <c r="AU254" s="18" t="s">
        <v>82</v>
      </c>
    </row>
    <row r="255" s="13" customFormat="1">
      <c r="A255" s="13"/>
      <c r="B255" s="233"/>
      <c r="C255" s="234"/>
      <c r="D255" s="226" t="s">
        <v>149</v>
      </c>
      <c r="E255" s="235" t="s">
        <v>19</v>
      </c>
      <c r="F255" s="236" t="s">
        <v>1310</v>
      </c>
      <c r="G255" s="234"/>
      <c r="H255" s="235" t="s">
        <v>19</v>
      </c>
      <c r="I255" s="237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149</v>
      </c>
      <c r="AU255" s="242" t="s">
        <v>82</v>
      </c>
      <c r="AV255" s="13" t="s">
        <v>80</v>
      </c>
      <c r="AW255" s="13" t="s">
        <v>33</v>
      </c>
      <c r="AX255" s="13" t="s">
        <v>72</v>
      </c>
      <c r="AY255" s="242" t="s">
        <v>136</v>
      </c>
    </row>
    <row r="256" s="14" customFormat="1">
      <c r="A256" s="14"/>
      <c r="B256" s="243"/>
      <c r="C256" s="244"/>
      <c r="D256" s="226" t="s">
        <v>149</v>
      </c>
      <c r="E256" s="245" t="s">
        <v>19</v>
      </c>
      <c r="F256" s="246" t="s">
        <v>158</v>
      </c>
      <c r="G256" s="244"/>
      <c r="H256" s="247">
        <v>3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149</v>
      </c>
      <c r="AU256" s="253" t="s">
        <v>82</v>
      </c>
      <c r="AV256" s="14" t="s">
        <v>82</v>
      </c>
      <c r="AW256" s="14" t="s">
        <v>33</v>
      </c>
      <c r="AX256" s="14" t="s">
        <v>72</v>
      </c>
      <c r="AY256" s="253" t="s">
        <v>136</v>
      </c>
    </row>
    <row r="257" s="15" customFormat="1">
      <c r="A257" s="15"/>
      <c r="B257" s="254"/>
      <c r="C257" s="255"/>
      <c r="D257" s="226" t="s">
        <v>149</v>
      </c>
      <c r="E257" s="256" t="s">
        <v>19</v>
      </c>
      <c r="F257" s="257" t="s">
        <v>151</v>
      </c>
      <c r="G257" s="255"/>
      <c r="H257" s="258">
        <v>3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149</v>
      </c>
      <c r="AU257" s="264" t="s">
        <v>82</v>
      </c>
      <c r="AV257" s="15" t="s">
        <v>152</v>
      </c>
      <c r="AW257" s="15" t="s">
        <v>33</v>
      </c>
      <c r="AX257" s="15" t="s">
        <v>80</v>
      </c>
      <c r="AY257" s="264" t="s">
        <v>136</v>
      </c>
    </row>
    <row r="258" s="2" customFormat="1" ht="16.5" customHeight="1">
      <c r="A258" s="39"/>
      <c r="B258" s="40"/>
      <c r="C258" s="213" t="s">
        <v>446</v>
      </c>
      <c r="D258" s="213" t="s">
        <v>139</v>
      </c>
      <c r="E258" s="214" t="s">
        <v>1438</v>
      </c>
      <c r="F258" s="215" t="s">
        <v>1439</v>
      </c>
      <c r="G258" s="216" t="s">
        <v>235</v>
      </c>
      <c r="H258" s="217">
        <v>14</v>
      </c>
      <c r="I258" s="218"/>
      <c r="J258" s="219">
        <f>ROUND(I258*H258,2)</f>
        <v>0</v>
      </c>
      <c r="K258" s="215" t="s">
        <v>143</v>
      </c>
      <c r="L258" s="45"/>
      <c r="M258" s="220" t="s">
        <v>19</v>
      </c>
      <c r="N258" s="221" t="s">
        <v>43</v>
      </c>
      <c r="O258" s="85"/>
      <c r="P258" s="222">
        <f>O258*H258</f>
        <v>0</v>
      </c>
      <c r="Q258" s="222">
        <v>0.00019000000000000001</v>
      </c>
      <c r="R258" s="222">
        <f>Q258*H258</f>
        <v>0.00266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334</v>
      </c>
      <c r="AT258" s="224" t="s">
        <v>139</v>
      </c>
      <c r="AU258" s="224" t="s">
        <v>82</v>
      </c>
      <c r="AY258" s="18" t="s">
        <v>136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80</v>
      </c>
      <c r="BK258" s="225">
        <f>ROUND(I258*H258,2)</f>
        <v>0</v>
      </c>
      <c r="BL258" s="18" t="s">
        <v>334</v>
      </c>
      <c r="BM258" s="224" t="s">
        <v>1440</v>
      </c>
    </row>
    <row r="259" s="2" customFormat="1">
      <c r="A259" s="39"/>
      <c r="B259" s="40"/>
      <c r="C259" s="41"/>
      <c r="D259" s="226" t="s">
        <v>146</v>
      </c>
      <c r="E259" s="41"/>
      <c r="F259" s="227" t="s">
        <v>1441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82</v>
      </c>
    </row>
    <row r="260" s="2" customFormat="1">
      <c r="A260" s="39"/>
      <c r="B260" s="40"/>
      <c r="C260" s="41"/>
      <c r="D260" s="231" t="s">
        <v>147</v>
      </c>
      <c r="E260" s="41"/>
      <c r="F260" s="232" t="s">
        <v>1442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147</v>
      </c>
      <c r="AU260" s="18" t="s">
        <v>82</v>
      </c>
    </row>
    <row r="261" s="14" customFormat="1">
      <c r="A261" s="14"/>
      <c r="B261" s="243"/>
      <c r="C261" s="244"/>
      <c r="D261" s="226" t="s">
        <v>149</v>
      </c>
      <c r="E261" s="245" t="s">
        <v>19</v>
      </c>
      <c r="F261" s="246" t="s">
        <v>319</v>
      </c>
      <c r="G261" s="244"/>
      <c r="H261" s="247">
        <v>14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149</v>
      </c>
      <c r="AU261" s="253" t="s">
        <v>82</v>
      </c>
      <c r="AV261" s="14" t="s">
        <v>82</v>
      </c>
      <c r="AW261" s="14" t="s">
        <v>33</v>
      </c>
      <c r="AX261" s="14" t="s">
        <v>72</v>
      </c>
      <c r="AY261" s="253" t="s">
        <v>136</v>
      </c>
    </row>
    <row r="262" s="15" customFormat="1">
      <c r="A262" s="15"/>
      <c r="B262" s="254"/>
      <c r="C262" s="255"/>
      <c r="D262" s="226" t="s">
        <v>149</v>
      </c>
      <c r="E262" s="256" t="s">
        <v>19</v>
      </c>
      <c r="F262" s="257" t="s">
        <v>151</v>
      </c>
      <c r="G262" s="255"/>
      <c r="H262" s="258">
        <v>14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149</v>
      </c>
      <c r="AU262" s="264" t="s">
        <v>82</v>
      </c>
      <c r="AV262" s="15" t="s">
        <v>152</v>
      </c>
      <c r="AW262" s="15" t="s">
        <v>33</v>
      </c>
      <c r="AX262" s="15" t="s">
        <v>80</v>
      </c>
      <c r="AY262" s="264" t="s">
        <v>136</v>
      </c>
    </row>
    <row r="263" s="2" customFormat="1" ht="16.5" customHeight="1">
      <c r="A263" s="39"/>
      <c r="B263" s="40"/>
      <c r="C263" s="213" t="s">
        <v>459</v>
      </c>
      <c r="D263" s="213" t="s">
        <v>139</v>
      </c>
      <c r="E263" s="214" t="s">
        <v>1443</v>
      </c>
      <c r="F263" s="215" t="s">
        <v>1444</v>
      </c>
      <c r="G263" s="216" t="s">
        <v>235</v>
      </c>
      <c r="H263" s="217">
        <v>14</v>
      </c>
      <c r="I263" s="218"/>
      <c r="J263" s="219">
        <f>ROUND(I263*H263,2)</f>
        <v>0</v>
      </c>
      <c r="K263" s="215" t="s">
        <v>143</v>
      </c>
      <c r="L263" s="45"/>
      <c r="M263" s="220" t="s">
        <v>19</v>
      </c>
      <c r="N263" s="221" t="s">
        <v>43</v>
      </c>
      <c r="O263" s="85"/>
      <c r="P263" s="222">
        <f>O263*H263</f>
        <v>0</v>
      </c>
      <c r="Q263" s="222">
        <v>1.0000000000000001E-05</v>
      </c>
      <c r="R263" s="222">
        <f>Q263*H263</f>
        <v>0.00014000000000000002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334</v>
      </c>
      <c r="AT263" s="224" t="s">
        <v>139</v>
      </c>
      <c r="AU263" s="224" t="s">
        <v>82</v>
      </c>
      <c r="AY263" s="18" t="s">
        <v>136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80</v>
      </c>
      <c r="BK263" s="225">
        <f>ROUND(I263*H263,2)</f>
        <v>0</v>
      </c>
      <c r="BL263" s="18" t="s">
        <v>334</v>
      </c>
      <c r="BM263" s="224" t="s">
        <v>1445</v>
      </c>
    </row>
    <row r="264" s="2" customFormat="1">
      <c r="A264" s="39"/>
      <c r="B264" s="40"/>
      <c r="C264" s="41"/>
      <c r="D264" s="226" t="s">
        <v>146</v>
      </c>
      <c r="E264" s="41"/>
      <c r="F264" s="227" t="s">
        <v>1446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146</v>
      </c>
      <c r="AU264" s="18" t="s">
        <v>82</v>
      </c>
    </row>
    <row r="265" s="2" customFormat="1">
      <c r="A265" s="39"/>
      <c r="B265" s="40"/>
      <c r="C265" s="41"/>
      <c r="D265" s="231" t="s">
        <v>147</v>
      </c>
      <c r="E265" s="41"/>
      <c r="F265" s="232" t="s">
        <v>1447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147</v>
      </c>
      <c r="AU265" s="18" t="s">
        <v>82</v>
      </c>
    </row>
    <row r="266" s="2" customFormat="1" ht="16.5" customHeight="1">
      <c r="A266" s="39"/>
      <c r="B266" s="40"/>
      <c r="C266" s="213" t="s">
        <v>468</v>
      </c>
      <c r="D266" s="213" t="s">
        <v>139</v>
      </c>
      <c r="E266" s="214" t="s">
        <v>1448</v>
      </c>
      <c r="F266" s="215" t="s">
        <v>1449</v>
      </c>
      <c r="G266" s="216" t="s">
        <v>369</v>
      </c>
      <c r="H266" s="217">
        <v>1</v>
      </c>
      <c r="I266" s="218"/>
      <c r="J266" s="219">
        <f>ROUND(I266*H266,2)</f>
        <v>0</v>
      </c>
      <c r="K266" s="215" t="s">
        <v>19</v>
      </c>
      <c r="L266" s="45"/>
      <c r="M266" s="220" t="s">
        <v>19</v>
      </c>
      <c r="N266" s="221" t="s">
        <v>43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334</v>
      </c>
      <c r="AT266" s="224" t="s">
        <v>139</v>
      </c>
      <c r="AU266" s="224" t="s">
        <v>82</v>
      </c>
      <c r="AY266" s="18" t="s">
        <v>136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80</v>
      </c>
      <c r="BK266" s="225">
        <f>ROUND(I266*H266,2)</f>
        <v>0</v>
      </c>
      <c r="BL266" s="18" t="s">
        <v>334</v>
      </c>
      <c r="BM266" s="224" t="s">
        <v>1450</v>
      </c>
    </row>
    <row r="267" s="2" customFormat="1">
      <c r="A267" s="39"/>
      <c r="B267" s="40"/>
      <c r="C267" s="41"/>
      <c r="D267" s="226" t="s">
        <v>146</v>
      </c>
      <c r="E267" s="41"/>
      <c r="F267" s="227" t="s">
        <v>1449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146</v>
      </c>
      <c r="AU267" s="18" t="s">
        <v>82</v>
      </c>
    </row>
    <row r="268" s="2" customFormat="1" ht="16.5" customHeight="1">
      <c r="A268" s="39"/>
      <c r="B268" s="40"/>
      <c r="C268" s="213" t="s">
        <v>477</v>
      </c>
      <c r="D268" s="213" t="s">
        <v>139</v>
      </c>
      <c r="E268" s="214" t="s">
        <v>1451</v>
      </c>
      <c r="F268" s="215" t="s">
        <v>1452</v>
      </c>
      <c r="G268" s="216" t="s">
        <v>314</v>
      </c>
      <c r="H268" s="217">
        <v>0.017999999999999999</v>
      </c>
      <c r="I268" s="218"/>
      <c r="J268" s="219">
        <f>ROUND(I268*H268,2)</f>
        <v>0</v>
      </c>
      <c r="K268" s="215" t="s">
        <v>143</v>
      </c>
      <c r="L268" s="45"/>
      <c r="M268" s="220" t="s">
        <v>19</v>
      </c>
      <c r="N268" s="221" t="s">
        <v>43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334</v>
      </c>
      <c r="AT268" s="224" t="s">
        <v>139</v>
      </c>
      <c r="AU268" s="224" t="s">
        <v>82</v>
      </c>
      <c r="AY268" s="18" t="s">
        <v>136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80</v>
      </c>
      <c r="BK268" s="225">
        <f>ROUND(I268*H268,2)</f>
        <v>0</v>
      </c>
      <c r="BL268" s="18" t="s">
        <v>334</v>
      </c>
      <c r="BM268" s="224" t="s">
        <v>1453</v>
      </c>
    </row>
    <row r="269" s="2" customFormat="1">
      <c r="A269" s="39"/>
      <c r="B269" s="40"/>
      <c r="C269" s="41"/>
      <c r="D269" s="226" t="s">
        <v>146</v>
      </c>
      <c r="E269" s="41"/>
      <c r="F269" s="227" t="s">
        <v>1454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146</v>
      </c>
      <c r="AU269" s="18" t="s">
        <v>82</v>
      </c>
    </row>
    <row r="270" s="2" customFormat="1">
      <c r="A270" s="39"/>
      <c r="B270" s="40"/>
      <c r="C270" s="41"/>
      <c r="D270" s="231" t="s">
        <v>147</v>
      </c>
      <c r="E270" s="41"/>
      <c r="F270" s="232" t="s">
        <v>1455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147</v>
      </c>
      <c r="AU270" s="18" t="s">
        <v>82</v>
      </c>
    </row>
    <row r="271" s="2" customFormat="1" ht="16.5" customHeight="1">
      <c r="A271" s="39"/>
      <c r="B271" s="40"/>
      <c r="C271" s="213" t="s">
        <v>484</v>
      </c>
      <c r="D271" s="213" t="s">
        <v>139</v>
      </c>
      <c r="E271" s="214" t="s">
        <v>1456</v>
      </c>
      <c r="F271" s="215" t="s">
        <v>1457</v>
      </c>
      <c r="G271" s="216" t="s">
        <v>314</v>
      </c>
      <c r="H271" s="217">
        <v>0.017999999999999999</v>
      </c>
      <c r="I271" s="218"/>
      <c r="J271" s="219">
        <f>ROUND(I271*H271,2)</f>
        <v>0</v>
      </c>
      <c r="K271" s="215" t="s">
        <v>143</v>
      </c>
      <c r="L271" s="45"/>
      <c r="M271" s="220" t="s">
        <v>19</v>
      </c>
      <c r="N271" s="221" t="s">
        <v>43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334</v>
      </c>
      <c r="AT271" s="224" t="s">
        <v>139</v>
      </c>
      <c r="AU271" s="224" t="s">
        <v>82</v>
      </c>
      <c r="AY271" s="18" t="s">
        <v>136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80</v>
      </c>
      <c r="BK271" s="225">
        <f>ROUND(I271*H271,2)</f>
        <v>0</v>
      </c>
      <c r="BL271" s="18" t="s">
        <v>334</v>
      </c>
      <c r="BM271" s="224" t="s">
        <v>1458</v>
      </c>
    </row>
    <row r="272" s="2" customFormat="1">
      <c r="A272" s="39"/>
      <c r="B272" s="40"/>
      <c r="C272" s="41"/>
      <c r="D272" s="226" t="s">
        <v>146</v>
      </c>
      <c r="E272" s="41"/>
      <c r="F272" s="227" t="s">
        <v>1459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146</v>
      </c>
      <c r="AU272" s="18" t="s">
        <v>82</v>
      </c>
    </row>
    <row r="273" s="2" customFormat="1">
      <c r="A273" s="39"/>
      <c r="B273" s="40"/>
      <c r="C273" s="41"/>
      <c r="D273" s="231" t="s">
        <v>147</v>
      </c>
      <c r="E273" s="41"/>
      <c r="F273" s="232" t="s">
        <v>1460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147</v>
      </c>
      <c r="AU273" s="18" t="s">
        <v>82</v>
      </c>
    </row>
    <row r="274" s="12" customFormat="1" ht="22.8" customHeight="1">
      <c r="A274" s="12"/>
      <c r="B274" s="197"/>
      <c r="C274" s="198"/>
      <c r="D274" s="199" t="s">
        <v>71</v>
      </c>
      <c r="E274" s="211" t="s">
        <v>897</v>
      </c>
      <c r="F274" s="211" t="s">
        <v>898</v>
      </c>
      <c r="G274" s="198"/>
      <c r="H274" s="198"/>
      <c r="I274" s="201"/>
      <c r="J274" s="212">
        <f>BK274</f>
        <v>0</v>
      </c>
      <c r="K274" s="198"/>
      <c r="L274" s="203"/>
      <c r="M274" s="204"/>
      <c r="N274" s="205"/>
      <c r="O274" s="205"/>
      <c r="P274" s="206">
        <f>SUM(P275:P285)</f>
        <v>0</v>
      </c>
      <c r="Q274" s="205"/>
      <c r="R274" s="206">
        <f>SUM(R275:R285)</f>
        <v>0.00093000000000000005</v>
      </c>
      <c r="S274" s="205"/>
      <c r="T274" s="207">
        <f>SUM(T275:T285)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8" t="s">
        <v>82</v>
      </c>
      <c r="AT274" s="209" t="s">
        <v>71</v>
      </c>
      <c r="AU274" s="209" t="s">
        <v>80</v>
      </c>
      <c r="AY274" s="208" t="s">
        <v>136</v>
      </c>
      <c r="BK274" s="210">
        <f>SUM(BK275:BK285)</f>
        <v>0</v>
      </c>
    </row>
    <row r="275" s="2" customFormat="1" ht="16.5" customHeight="1">
      <c r="A275" s="39"/>
      <c r="B275" s="40"/>
      <c r="C275" s="213" t="s">
        <v>490</v>
      </c>
      <c r="D275" s="213" t="s">
        <v>139</v>
      </c>
      <c r="E275" s="214" t="s">
        <v>1461</v>
      </c>
      <c r="F275" s="215" t="s">
        <v>1462</v>
      </c>
      <c r="G275" s="216" t="s">
        <v>369</v>
      </c>
      <c r="H275" s="217">
        <v>3</v>
      </c>
      <c r="I275" s="218"/>
      <c r="J275" s="219">
        <f>ROUND(I275*H275,2)</f>
        <v>0</v>
      </c>
      <c r="K275" s="215" t="s">
        <v>19</v>
      </c>
      <c r="L275" s="45"/>
      <c r="M275" s="220" t="s">
        <v>19</v>
      </c>
      <c r="N275" s="221" t="s">
        <v>43</v>
      </c>
      <c r="O275" s="85"/>
      <c r="P275" s="222">
        <f>O275*H275</f>
        <v>0</v>
      </c>
      <c r="Q275" s="222">
        <v>0.00031</v>
      </c>
      <c r="R275" s="222">
        <f>Q275*H275</f>
        <v>0.00093000000000000005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334</v>
      </c>
      <c r="AT275" s="224" t="s">
        <v>139</v>
      </c>
      <c r="AU275" s="224" t="s">
        <v>82</v>
      </c>
      <c r="AY275" s="18" t="s">
        <v>136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80</v>
      </c>
      <c r="BK275" s="225">
        <f>ROUND(I275*H275,2)</f>
        <v>0</v>
      </c>
      <c r="BL275" s="18" t="s">
        <v>334</v>
      </c>
      <c r="BM275" s="224" t="s">
        <v>1463</v>
      </c>
    </row>
    <row r="276" s="2" customFormat="1">
      <c r="A276" s="39"/>
      <c r="B276" s="40"/>
      <c r="C276" s="41"/>
      <c r="D276" s="226" t="s">
        <v>146</v>
      </c>
      <c r="E276" s="41"/>
      <c r="F276" s="227" t="s">
        <v>1462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82</v>
      </c>
    </row>
    <row r="277" s="13" customFormat="1">
      <c r="A277" s="13"/>
      <c r="B277" s="233"/>
      <c r="C277" s="234"/>
      <c r="D277" s="226" t="s">
        <v>149</v>
      </c>
      <c r="E277" s="235" t="s">
        <v>19</v>
      </c>
      <c r="F277" s="236" t="s">
        <v>1310</v>
      </c>
      <c r="G277" s="234"/>
      <c r="H277" s="235" t="s">
        <v>19</v>
      </c>
      <c r="I277" s="237"/>
      <c r="J277" s="234"/>
      <c r="K277" s="234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149</v>
      </c>
      <c r="AU277" s="242" t="s">
        <v>82</v>
      </c>
      <c r="AV277" s="13" t="s">
        <v>80</v>
      </c>
      <c r="AW277" s="13" t="s">
        <v>33</v>
      </c>
      <c r="AX277" s="13" t="s">
        <v>72</v>
      </c>
      <c r="AY277" s="242" t="s">
        <v>136</v>
      </c>
    </row>
    <row r="278" s="14" customFormat="1">
      <c r="A278" s="14"/>
      <c r="B278" s="243"/>
      <c r="C278" s="244"/>
      <c r="D278" s="226" t="s">
        <v>149</v>
      </c>
      <c r="E278" s="245" t="s">
        <v>19</v>
      </c>
      <c r="F278" s="246" t="s">
        <v>158</v>
      </c>
      <c r="G278" s="244"/>
      <c r="H278" s="247">
        <v>3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149</v>
      </c>
      <c r="AU278" s="253" t="s">
        <v>82</v>
      </c>
      <c r="AV278" s="14" t="s">
        <v>82</v>
      </c>
      <c r="AW278" s="14" t="s">
        <v>33</v>
      </c>
      <c r="AX278" s="14" t="s">
        <v>72</v>
      </c>
      <c r="AY278" s="253" t="s">
        <v>136</v>
      </c>
    </row>
    <row r="279" s="15" customFormat="1">
      <c r="A279" s="15"/>
      <c r="B279" s="254"/>
      <c r="C279" s="255"/>
      <c r="D279" s="226" t="s">
        <v>149</v>
      </c>
      <c r="E279" s="256" t="s">
        <v>19</v>
      </c>
      <c r="F279" s="257" t="s">
        <v>151</v>
      </c>
      <c r="G279" s="255"/>
      <c r="H279" s="258">
        <v>3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149</v>
      </c>
      <c r="AU279" s="264" t="s">
        <v>82</v>
      </c>
      <c r="AV279" s="15" t="s">
        <v>152</v>
      </c>
      <c r="AW279" s="15" t="s">
        <v>33</v>
      </c>
      <c r="AX279" s="15" t="s">
        <v>80</v>
      </c>
      <c r="AY279" s="264" t="s">
        <v>136</v>
      </c>
    </row>
    <row r="280" s="2" customFormat="1" ht="16.5" customHeight="1">
      <c r="A280" s="39"/>
      <c r="B280" s="40"/>
      <c r="C280" s="213" t="s">
        <v>499</v>
      </c>
      <c r="D280" s="213" t="s">
        <v>139</v>
      </c>
      <c r="E280" s="214" t="s">
        <v>1464</v>
      </c>
      <c r="F280" s="215" t="s">
        <v>1465</v>
      </c>
      <c r="G280" s="216" t="s">
        <v>314</v>
      </c>
      <c r="H280" s="217">
        <v>0.001</v>
      </c>
      <c r="I280" s="218"/>
      <c r="J280" s="219">
        <f>ROUND(I280*H280,2)</f>
        <v>0</v>
      </c>
      <c r="K280" s="215" t="s">
        <v>143</v>
      </c>
      <c r="L280" s="45"/>
      <c r="M280" s="220" t="s">
        <v>19</v>
      </c>
      <c r="N280" s="221" t="s">
        <v>43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334</v>
      </c>
      <c r="AT280" s="224" t="s">
        <v>139</v>
      </c>
      <c r="AU280" s="224" t="s">
        <v>82</v>
      </c>
      <c r="AY280" s="18" t="s">
        <v>136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80</v>
      </c>
      <c r="BK280" s="225">
        <f>ROUND(I280*H280,2)</f>
        <v>0</v>
      </c>
      <c r="BL280" s="18" t="s">
        <v>334</v>
      </c>
      <c r="BM280" s="224" t="s">
        <v>1466</v>
      </c>
    </row>
    <row r="281" s="2" customFormat="1">
      <c r="A281" s="39"/>
      <c r="B281" s="40"/>
      <c r="C281" s="41"/>
      <c r="D281" s="226" t="s">
        <v>146</v>
      </c>
      <c r="E281" s="41"/>
      <c r="F281" s="227" t="s">
        <v>1467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82</v>
      </c>
    </row>
    <row r="282" s="2" customFormat="1">
      <c r="A282" s="39"/>
      <c r="B282" s="40"/>
      <c r="C282" s="41"/>
      <c r="D282" s="231" t="s">
        <v>147</v>
      </c>
      <c r="E282" s="41"/>
      <c r="F282" s="232" t="s">
        <v>1468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147</v>
      </c>
      <c r="AU282" s="18" t="s">
        <v>82</v>
      </c>
    </row>
    <row r="283" s="2" customFormat="1" ht="16.5" customHeight="1">
      <c r="A283" s="39"/>
      <c r="B283" s="40"/>
      <c r="C283" s="213" t="s">
        <v>1469</v>
      </c>
      <c r="D283" s="213" t="s">
        <v>139</v>
      </c>
      <c r="E283" s="214" t="s">
        <v>1470</v>
      </c>
      <c r="F283" s="215" t="s">
        <v>1471</v>
      </c>
      <c r="G283" s="216" t="s">
        <v>314</v>
      </c>
      <c r="H283" s="217">
        <v>0.001</v>
      </c>
      <c r="I283" s="218"/>
      <c r="J283" s="219">
        <f>ROUND(I283*H283,2)</f>
        <v>0</v>
      </c>
      <c r="K283" s="215" t="s">
        <v>143</v>
      </c>
      <c r="L283" s="45"/>
      <c r="M283" s="220" t="s">
        <v>19</v>
      </c>
      <c r="N283" s="221" t="s">
        <v>43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334</v>
      </c>
      <c r="AT283" s="224" t="s">
        <v>139</v>
      </c>
      <c r="AU283" s="224" t="s">
        <v>82</v>
      </c>
      <c r="AY283" s="18" t="s">
        <v>136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80</v>
      </c>
      <c r="BK283" s="225">
        <f>ROUND(I283*H283,2)</f>
        <v>0</v>
      </c>
      <c r="BL283" s="18" t="s">
        <v>334</v>
      </c>
      <c r="BM283" s="224" t="s">
        <v>1472</v>
      </c>
    </row>
    <row r="284" s="2" customFormat="1">
      <c r="A284" s="39"/>
      <c r="B284" s="40"/>
      <c r="C284" s="41"/>
      <c r="D284" s="226" t="s">
        <v>146</v>
      </c>
      <c r="E284" s="41"/>
      <c r="F284" s="227" t="s">
        <v>1473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146</v>
      </c>
      <c r="AU284" s="18" t="s">
        <v>82</v>
      </c>
    </row>
    <row r="285" s="2" customFormat="1">
      <c r="A285" s="39"/>
      <c r="B285" s="40"/>
      <c r="C285" s="41"/>
      <c r="D285" s="231" t="s">
        <v>147</v>
      </c>
      <c r="E285" s="41"/>
      <c r="F285" s="232" t="s">
        <v>1474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147</v>
      </c>
      <c r="AU285" s="18" t="s">
        <v>82</v>
      </c>
    </row>
    <row r="286" s="12" customFormat="1" ht="22.8" customHeight="1">
      <c r="A286" s="12"/>
      <c r="B286" s="197"/>
      <c r="C286" s="198"/>
      <c r="D286" s="199" t="s">
        <v>71</v>
      </c>
      <c r="E286" s="211" t="s">
        <v>1475</v>
      </c>
      <c r="F286" s="211" t="s">
        <v>1476</v>
      </c>
      <c r="G286" s="198"/>
      <c r="H286" s="198"/>
      <c r="I286" s="201"/>
      <c r="J286" s="212">
        <f>BK286</f>
        <v>0</v>
      </c>
      <c r="K286" s="198"/>
      <c r="L286" s="203"/>
      <c r="M286" s="204"/>
      <c r="N286" s="205"/>
      <c r="O286" s="205"/>
      <c r="P286" s="206">
        <f>SUM(P287:P303)</f>
        <v>0</v>
      </c>
      <c r="Q286" s="205"/>
      <c r="R286" s="206">
        <f>SUM(R287:R303)</f>
        <v>0.0066220000000000003</v>
      </c>
      <c r="S286" s="205"/>
      <c r="T286" s="207">
        <f>SUM(T287:T303)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8" t="s">
        <v>82</v>
      </c>
      <c r="AT286" s="209" t="s">
        <v>71</v>
      </c>
      <c r="AU286" s="209" t="s">
        <v>80</v>
      </c>
      <c r="AY286" s="208" t="s">
        <v>136</v>
      </c>
      <c r="BK286" s="210">
        <f>SUM(BK287:BK303)</f>
        <v>0</v>
      </c>
    </row>
    <row r="287" s="2" customFormat="1" ht="16.5" customHeight="1">
      <c r="A287" s="39"/>
      <c r="B287" s="40"/>
      <c r="C287" s="213" t="s">
        <v>507</v>
      </c>
      <c r="D287" s="213" t="s">
        <v>139</v>
      </c>
      <c r="E287" s="214" t="s">
        <v>1477</v>
      </c>
      <c r="F287" s="215" t="s">
        <v>1478</v>
      </c>
      <c r="G287" s="216" t="s">
        <v>235</v>
      </c>
      <c r="H287" s="217">
        <v>14</v>
      </c>
      <c r="I287" s="218"/>
      <c r="J287" s="219">
        <f>ROUND(I287*H287,2)</f>
        <v>0</v>
      </c>
      <c r="K287" s="215" t="s">
        <v>143</v>
      </c>
      <c r="L287" s="45"/>
      <c r="M287" s="220" t="s">
        <v>19</v>
      </c>
      <c r="N287" s="221" t="s">
        <v>43</v>
      </c>
      <c r="O287" s="85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334</v>
      </c>
      <c r="AT287" s="224" t="s">
        <v>139</v>
      </c>
      <c r="AU287" s="224" t="s">
        <v>82</v>
      </c>
      <c r="AY287" s="18" t="s">
        <v>136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80</v>
      </c>
      <c r="BK287" s="225">
        <f>ROUND(I287*H287,2)</f>
        <v>0</v>
      </c>
      <c r="BL287" s="18" t="s">
        <v>334</v>
      </c>
      <c r="BM287" s="224" t="s">
        <v>1479</v>
      </c>
    </row>
    <row r="288" s="2" customFormat="1">
      <c r="A288" s="39"/>
      <c r="B288" s="40"/>
      <c r="C288" s="41"/>
      <c r="D288" s="226" t="s">
        <v>146</v>
      </c>
      <c r="E288" s="41"/>
      <c r="F288" s="227" t="s">
        <v>1480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146</v>
      </c>
      <c r="AU288" s="18" t="s">
        <v>82</v>
      </c>
    </row>
    <row r="289" s="2" customFormat="1">
      <c r="A289" s="39"/>
      <c r="B289" s="40"/>
      <c r="C289" s="41"/>
      <c r="D289" s="231" t="s">
        <v>147</v>
      </c>
      <c r="E289" s="41"/>
      <c r="F289" s="232" t="s">
        <v>1481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147</v>
      </c>
      <c r="AU289" s="18" t="s">
        <v>82</v>
      </c>
    </row>
    <row r="290" s="13" customFormat="1">
      <c r="A290" s="13"/>
      <c r="B290" s="233"/>
      <c r="C290" s="234"/>
      <c r="D290" s="226" t="s">
        <v>149</v>
      </c>
      <c r="E290" s="235" t="s">
        <v>19</v>
      </c>
      <c r="F290" s="236" t="s">
        <v>1310</v>
      </c>
      <c r="G290" s="234"/>
      <c r="H290" s="235" t="s">
        <v>19</v>
      </c>
      <c r="I290" s="237"/>
      <c r="J290" s="234"/>
      <c r="K290" s="234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149</v>
      </c>
      <c r="AU290" s="242" t="s">
        <v>82</v>
      </c>
      <c r="AV290" s="13" t="s">
        <v>80</v>
      </c>
      <c r="AW290" s="13" t="s">
        <v>33</v>
      </c>
      <c r="AX290" s="13" t="s">
        <v>72</v>
      </c>
      <c r="AY290" s="242" t="s">
        <v>136</v>
      </c>
    </row>
    <row r="291" s="13" customFormat="1">
      <c r="A291" s="13"/>
      <c r="B291" s="233"/>
      <c r="C291" s="234"/>
      <c r="D291" s="226" t="s">
        <v>149</v>
      </c>
      <c r="E291" s="235" t="s">
        <v>19</v>
      </c>
      <c r="F291" s="236" t="s">
        <v>1482</v>
      </c>
      <c r="G291" s="234"/>
      <c r="H291" s="235" t="s">
        <v>19</v>
      </c>
      <c r="I291" s="237"/>
      <c r="J291" s="234"/>
      <c r="K291" s="234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149</v>
      </c>
      <c r="AU291" s="242" t="s">
        <v>82</v>
      </c>
      <c r="AV291" s="13" t="s">
        <v>80</v>
      </c>
      <c r="AW291" s="13" t="s">
        <v>33</v>
      </c>
      <c r="AX291" s="13" t="s">
        <v>72</v>
      </c>
      <c r="AY291" s="242" t="s">
        <v>136</v>
      </c>
    </row>
    <row r="292" s="14" customFormat="1">
      <c r="A292" s="14"/>
      <c r="B292" s="243"/>
      <c r="C292" s="244"/>
      <c r="D292" s="226" t="s">
        <v>149</v>
      </c>
      <c r="E292" s="245" t="s">
        <v>19</v>
      </c>
      <c r="F292" s="246" t="s">
        <v>319</v>
      </c>
      <c r="G292" s="244"/>
      <c r="H292" s="247">
        <v>14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149</v>
      </c>
      <c r="AU292" s="253" t="s">
        <v>82</v>
      </c>
      <c r="AV292" s="14" t="s">
        <v>82</v>
      </c>
      <c r="AW292" s="14" t="s">
        <v>33</v>
      </c>
      <c r="AX292" s="14" t="s">
        <v>72</v>
      </c>
      <c r="AY292" s="253" t="s">
        <v>136</v>
      </c>
    </row>
    <row r="293" s="15" customFormat="1">
      <c r="A293" s="15"/>
      <c r="B293" s="254"/>
      <c r="C293" s="255"/>
      <c r="D293" s="226" t="s">
        <v>149</v>
      </c>
      <c r="E293" s="256" t="s">
        <v>19</v>
      </c>
      <c r="F293" s="257" t="s">
        <v>151</v>
      </c>
      <c r="G293" s="255"/>
      <c r="H293" s="258">
        <v>14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149</v>
      </c>
      <c r="AU293" s="264" t="s">
        <v>82</v>
      </c>
      <c r="AV293" s="15" t="s">
        <v>152</v>
      </c>
      <c r="AW293" s="15" t="s">
        <v>33</v>
      </c>
      <c r="AX293" s="15" t="s">
        <v>80</v>
      </c>
      <c r="AY293" s="264" t="s">
        <v>136</v>
      </c>
    </row>
    <row r="294" s="2" customFormat="1" ht="16.5" customHeight="1">
      <c r="A294" s="39"/>
      <c r="B294" s="40"/>
      <c r="C294" s="269" t="s">
        <v>513</v>
      </c>
      <c r="D294" s="269" t="s">
        <v>485</v>
      </c>
      <c r="E294" s="270" t="s">
        <v>1483</v>
      </c>
      <c r="F294" s="271" t="s">
        <v>1484</v>
      </c>
      <c r="G294" s="272" t="s">
        <v>235</v>
      </c>
      <c r="H294" s="273">
        <v>15.4</v>
      </c>
      <c r="I294" s="274"/>
      <c r="J294" s="275">
        <f>ROUND(I294*H294,2)</f>
        <v>0</v>
      </c>
      <c r="K294" s="271" t="s">
        <v>143</v>
      </c>
      <c r="L294" s="276"/>
      <c r="M294" s="277" t="s">
        <v>19</v>
      </c>
      <c r="N294" s="278" t="s">
        <v>43</v>
      </c>
      <c r="O294" s="85"/>
      <c r="P294" s="222">
        <f>O294*H294</f>
        <v>0</v>
      </c>
      <c r="Q294" s="222">
        <v>0.00042999999999999999</v>
      </c>
      <c r="R294" s="222">
        <f>Q294*H294</f>
        <v>0.0066220000000000003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459</v>
      </c>
      <c r="AT294" s="224" t="s">
        <v>485</v>
      </c>
      <c r="AU294" s="224" t="s">
        <v>82</v>
      </c>
      <c r="AY294" s="18" t="s">
        <v>136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80</v>
      </c>
      <c r="BK294" s="225">
        <f>ROUND(I294*H294,2)</f>
        <v>0</v>
      </c>
      <c r="BL294" s="18" t="s">
        <v>334</v>
      </c>
      <c r="BM294" s="224" t="s">
        <v>1485</v>
      </c>
    </row>
    <row r="295" s="2" customFormat="1">
      <c r="A295" s="39"/>
      <c r="B295" s="40"/>
      <c r="C295" s="41"/>
      <c r="D295" s="226" t="s">
        <v>146</v>
      </c>
      <c r="E295" s="41"/>
      <c r="F295" s="227" t="s">
        <v>1486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146</v>
      </c>
      <c r="AU295" s="18" t="s">
        <v>82</v>
      </c>
    </row>
    <row r="296" s="14" customFormat="1">
      <c r="A296" s="14"/>
      <c r="B296" s="243"/>
      <c r="C296" s="244"/>
      <c r="D296" s="226" t="s">
        <v>149</v>
      </c>
      <c r="E296" s="245" t="s">
        <v>19</v>
      </c>
      <c r="F296" s="246" t="s">
        <v>1487</v>
      </c>
      <c r="G296" s="244"/>
      <c r="H296" s="247">
        <v>15.4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149</v>
      </c>
      <c r="AU296" s="253" t="s">
        <v>82</v>
      </c>
      <c r="AV296" s="14" t="s">
        <v>82</v>
      </c>
      <c r="AW296" s="14" t="s">
        <v>33</v>
      </c>
      <c r="AX296" s="14" t="s">
        <v>72</v>
      </c>
      <c r="AY296" s="253" t="s">
        <v>136</v>
      </c>
    </row>
    <row r="297" s="15" customFormat="1">
      <c r="A297" s="15"/>
      <c r="B297" s="254"/>
      <c r="C297" s="255"/>
      <c r="D297" s="226" t="s">
        <v>149</v>
      </c>
      <c r="E297" s="256" t="s">
        <v>19</v>
      </c>
      <c r="F297" s="257" t="s">
        <v>151</v>
      </c>
      <c r="G297" s="255"/>
      <c r="H297" s="258">
        <v>15.4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149</v>
      </c>
      <c r="AU297" s="264" t="s">
        <v>82</v>
      </c>
      <c r="AV297" s="15" t="s">
        <v>152</v>
      </c>
      <c r="AW297" s="15" t="s">
        <v>33</v>
      </c>
      <c r="AX297" s="15" t="s">
        <v>80</v>
      </c>
      <c r="AY297" s="264" t="s">
        <v>136</v>
      </c>
    </row>
    <row r="298" s="2" customFormat="1" ht="16.5" customHeight="1">
      <c r="A298" s="39"/>
      <c r="B298" s="40"/>
      <c r="C298" s="213" t="s">
        <v>520</v>
      </c>
      <c r="D298" s="213" t="s">
        <v>139</v>
      </c>
      <c r="E298" s="214" t="s">
        <v>1488</v>
      </c>
      <c r="F298" s="215" t="s">
        <v>1489</v>
      </c>
      <c r="G298" s="216" t="s">
        <v>314</v>
      </c>
      <c r="H298" s="217">
        <v>0.0070000000000000001</v>
      </c>
      <c r="I298" s="218"/>
      <c r="J298" s="219">
        <f>ROUND(I298*H298,2)</f>
        <v>0</v>
      </c>
      <c r="K298" s="215" t="s">
        <v>143</v>
      </c>
      <c r="L298" s="45"/>
      <c r="M298" s="220" t="s">
        <v>19</v>
      </c>
      <c r="N298" s="221" t="s">
        <v>43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334</v>
      </c>
      <c r="AT298" s="224" t="s">
        <v>139</v>
      </c>
      <c r="AU298" s="224" t="s">
        <v>82</v>
      </c>
      <c r="AY298" s="18" t="s">
        <v>136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80</v>
      </c>
      <c r="BK298" s="225">
        <f>ROUND(I298*H298,2)</f>
        <v>0</v>
      </c>
      <c r="BL298" s="18" t="s">
        <v>334</v>
      </c>
      <c r="BM298" s="224" t="s">
        <v>1490</v>
      </c>
    </row>
    <row r="299" s="2" customFormat="1">
      <c r="A299" s="39"/>
      <c r="B299" s="40"/>
      <c r="C299" s="41"/>
      <c r="D299" s="226" t="s">
        <v>146</v>
      </c>
      <c r="E299" s="41"/>
      <c r="F299" s="227" t="s">
        <v>1491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146</v>
      </c>
      <c r="AU299" s="18" t="s">
        <v>82</v>
      </c>
    </row>
    <row r="300" s="2" customFormat="1">
      <c r="A300" s="39"/>
      <c r="B300" s="40"/>
      <c r="C300" s="41"/>
      <c r="D300" s="231" t="s">
        <v>147</v>
      </c>
      <c r="E300" s="41"/>
      <c r="F300" s="232" t="s">
        <v>1492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147</v>
      </c>
      <c r="AU300" s="18" t="s">
        <v>82</v>
      </c>
    </row>
    <row r="301" s="2" customFormat="1" ht="16.5" customHeight="1">
      <c r="A301" s="39"/>
      <c r="B301" s="40"/>
      <c r="C301" s="213" t="s">
        <v>527</v>
      </c>
      <c r="D301" s="213" t="s">
        <v>139</v>
      </c>
      <c r="E301" s="214" t="s">
        <v>1493</v>
      </c>
      <c r="F301" s="215" t="s">
        <v>1494</v>
      </c>
      <c r="G301" s="216" t="s">
        <v>314</v>
      </c>
      <c r="H301" s="217">
        <v>0.0070000000000000001</v>
      </c>
      <c r="I301" s="218"/>
      <c r="J301" s="219">
        <f>ROUND(I301*H301,2)</f>
        <v>0</v>
      </c>
      <c r="K301" s="215" t="s">
        <v>143</v>
      </c>
      <c r="L301" s="45"/>
      <c r="M301" s="220" t="s">
        <v>19</v>
      </c>
      <c r="N301" s="221" t="s">
        <v>43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334</v>
      </c>
      <c r="AT301" s="224" t="s">
        <v>139</v>
      </c>
      <c r="AU301" s="224" t="s">
        <v>82</v>
      </c>
      <c r="AY301" s="18" t="s">
        <v>136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80</v>
      </c>
      <c r="BK301" s="225">
        <f>ROUND(I301*H301,2)</f>
        <v>0</v>
      </c>
      <c r="BL301" s="18" t="s">
        <v>334</v>
      </c>
      <c r="BM301" s="224" t="s">
        <v>1495</v>
      </c>
    </row>
    <row r="302" s="2" customFormat="1">
      <c r="A302" s="39"/>
      <c r="B302" s="40"/>
      <c r="C302" s="41"/>
      <c r="D302" s="226" t="s">
        <v>146</v>
      </c>
      <c r="E302" s="41"/>
      <c r="F302" s="227" t="s">
        <v>1496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146</v>
      </c>
      <c r="AU302" s="18" t="s">
        <v>82</v>
      </c>
    </row>
    <row r="303" s="2" customFormat="1">
      <c r="A303" s="39"/>
      <c r="B303" s="40"/>
      <c r="C303" s="41"/>
      <c r="D303" s="231" t="s">
        <v>147</v>
      </c>
      <c r="E303" s="41"/>
      <c r="F303" s="232" t="s">
        <v>1497</v>
      </c>
      <c r="G303" s="41"/>
      <c r="H303" s="41"/>
      <c r="I303" s="228"/>
      <c r="J303" s="41"/>
      <c r="K303" s="41"/>
      <c r="L303" s="45"/>
      <c r="M303" s="265"/>
      <c r="N303" s="266"/>
      <c r="O303" s="267"/>
      <c r="P303" s="267"/>
      <c r="Q303" s="267"/>
      <c r="R303" s="267"/>
      <c r="S303" s="267"/>
      <c r="T303" s="268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147</v>
      </c>
      <c r="AU303" s="18" t="s">
        <v>82</v>
      </c>
    </row>
    <row r="304" s="2" customFormat="1" ht="6.96" customHeight="1">
      <c r="A304" s="39"/>
      <c r="B304" s="60"/>
      <c r="C304" s="61"/>
      <c r="D304" s="61"/>
      <c r="E304" s="61"/>
      <c r="F304" s="61"/>
      <c r="G304" s="61"/>
      <c r="H304" s="61"/>
      <c r="I304" s="61"/>
      <c r="J304" s="61"/>
      <c r="K304" s="61"/>
      <c r="L304" s="45"/>
      <c r="M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</row>
  </sheetData>
  <sheetProtection sheet="1" autoFilter="0" formatColumns="0" formatRows="0" objects="1" scenarios="1" spinCount="100000" saltValue="4/oe23lU92rxuGhowF3no8w2fCjLfJl/6eMlTybce1WdTvR9ZW6zxvInT5DLQCv0OtImT/F4lT8tLCizKfHBtg==" hashValue="6gQMNW+iRui5mAE29Nyf17jZU89Vt50dXP7/Hey/tdRODZhgvEVPYY+ATLidoglgeEPTG3/0QSO6i4Bxwn5paA==" algorithmName="SHA-512" password="CC35"/>
  <autoFilter ref="C90:K30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1/310321111"/>
    <hyperlink ref="F104" r:id="rId2" display="https://podminky.urs.cz/item/CS_URS_2023_01/411388531"/>
    <hyperlink ref="F112" r:id="rId3" display="https://podminky.urs.cz/item/CS_URS_2023_01/871275811"/>
    <hyperlink ref="F119" r:id="rId4" display="https://podminky.urs.cz/item/CS_URS_2023_01/871395819"/>
    <hyperlink ref="F123" r:id="rId5" display="https://podminky.urs.cz/item/CS_URS_2023_01/949101111"/>
    <hyperlink ref="F128" r:id="rId6" display="https://podminky.urs.cz/item/CS_URS_2023_01/961055111"/>
    <hyperlink ref="F135" r:id="rId7" display="https://podminky.urs.cz/item/CS_URS_2023_01/963051113"/>
    <hyperlink ref="F143" r:id="rId8" display="https://podminky.urs.cz/item/CS_URS_2023_01/997013211"/>
    <hyperlink ref="F146" r:id="rId9" display="https://podminky.urs.cz/item/CS_URS_2023_01/997013501"/>
    <hyperlink ref="F149" r:id="rId10" display="https://podminky.urs.cz/item/CS_URS_2023_01/997013509"/>
    <hyperlink ref="F153" r:id="rId11" display="https://podminky.urs.cz/item/CS_URS_2023_01/997013602"/>
    <hyperlink ref="F158" r:id="rId12" display="https://podminky.urs.cz/item/CS_URS_2023_01/997013631"/>
    <hyperlink ref="F164" r:id="rId13" display="https://podminky.urs.cz/item/CS_URS_2023_01/998018001"/>
    <hyperlink ref="F169" r:id="rId14" display="https://podminky.urs.cz/item/CS_URS_2023_01/721173315"/>
    <hyperlink ref="F176" r:id="rId15" display="https://podminky.urs.cz/item/CS_URS_2023_01/721173401"/>
    <hyperlink ref="F183" r:id="rId16" display="https://podminky.urs.cz/item/CS_URS_2023_01/721174004"/>
    <hyperlink ref="F190" r:id="rId17" display="https://podminky.urs.cz/item/CS_URS_2023_01/721174043"/>
    <hyperlink ref="F197" r:id="rId18" display="https://podminky.urs.cz/item/CS_URS_2023_01/721194105"/>
    <hyperlink ref="F200" r:id="rId19" display="https://podminky.urs.cz/item/CS_URS_2023_01/721290111"/>
    <hyperlink ref="F212" r:id="rId20" display="https://podminky.urs.cz/item/CS_URS_2023_01/998721101"/>
    <hyperlink ref="F215" r:id="rId21" display="https://podminky.urs.cz/item/CS_URS_2023_01/998721181"/>
    <hyperlink ref="F219" r:id="rId22" display="https://podminky.urs.cz/item/CS_URS_2023_01/722174002"/>
    <hyperlink ref="F227" r:id="rId23" display="https://podminky.urs.cz/item/CS_URS_2023_01/722181241"/>
    <hyperlink ref="F233" r:id="rId24" display="https://podminky.urs.cz/item/CS_URS_2023_01/722190401"/>
    <hyperlink ref="F236" r:id="rId25" display="https://podminky.urs.cz/item/CS_URS_2023_01/722220231"/>
    <hyperlink ref="F242" r:id="rId26" display="https://podminky.urs.cz/item/CS_URS_2023_01/722231232"/>
    <hyperlink ref="F248" r:id="rId27" display="https://podminky.urs.cz/item/CS_URS_2023_01/722232073"/>
    <hyperlink ref="F254" r:id="rId28" display="https://podminky.urs.cz/item/CS_URS_2023_01/722232171"/>
    <hyperlink ref="F260" r:id="rId29" display="https://podminky.urs.cz/item/CS_URS_2023_01/722290226"/>
    <hyperlink ref="F265" r:id="rId30" display="https://podminky.urs.cz/item/CS_URS_2023_01/722290234"/>
    <hyperlink ref="F270" r:id="rId31" display="https://podminky.urs.cz/item/CS_URS_2023_01/998722101"/>
    <hyperlink ref="F273" r:id="rId32" display="https://podminky.urs.cz/item/CS_URS_2023_01/998722181"/>
    <hyperlink ref="F282" r:id="rId33" display="https://podminky.urs.cz/item/CS_URS_2023_01/998725101"/>
    <hyperlink ref="F285" r:id="rId34" display="https://podminky.urs.cz/item/CS_URS_2023_01/998725181"/>
    <hyperlink ref="F289" r:id="rId35" display="https://podminky.urs.cz/item/CS_URS_2023_01/742110005"/>
    <hyperlink ref="F300" r:id="rId36" display="https://podminky.urs.cz/item/CS_URS_2023_01/998742101"/>
    <hyperlink ref="F303" r:id="rId37" display="https://podminky.urs.cz/item/CS_URS_2023_01/998742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1498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1499</v>
      </c>
      <c r="G12" s="39"/>
      <c r="H12" s="39"/>
      <c r="I12" s="143" t="s">
        <v>23</v>
      </c>
      <c r="J12" s="147" t="str">
        <f>'Rekapitulace stavby'!AN8</f>
        <v>16. 5. 2023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Nemocnice ve Frýsku - Místku, p.o.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>Forsing projekt s.r.o.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Jindřich Jansa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ROUND(J82,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ROUND((SUM(BE82:BE159)),  2)</f>
        <v>0</v>
      </c>
      <c r="G33" s="39"/>
      <c r="H33" s="39"/>
      <c r="I33" s="158">
        <v>0.20999999999999999</v>
      </c>
      <c r="J33" s="157">
        <f>ROUND(((SUM(BE82:BE159))*I33),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ROUND((SUM(BF82:BF159)),  2)</f>
        <v>0</v>
      </c>
      <c r="G34" s="39"/>
      <c r="H34" s="39"/>
      <c r="I34" s="158">
        <v>0.14999999999999999</v>
      </c>
      <c r="J34" s="157">
        <f>ROUND(((SUM(BF82:BF159))*I34),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ROUND((SUM(BG82:BG159)),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ROUND((SUM(BH82:BH159)),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ROUND((SUM(BI82:BI159)),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m.č.0.25 sklad v 1.p.p. budovy PCHO pro zřízení datového centra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003 - Stabilní hasicí zařízení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16. 5. 2023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Frýsku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1500</v>
      </c>
      <c r="E60" s="178"/>
      <c r="F60" s="178"/>
      <c r="G60" s="178"/>
      <c r="H60" s="178"/>
      <c r="I60" s="178"/>
      <c r="J60" s="179">
        <f>J83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1501</v>
      </c>
      <c r="E61" s="178"/>
      <c r="F61" s="178"/>
      <c r="G61" s="178"/>
      <c r="H61" s="178"/>
      <c r="I61" s="178"/>
      <c r="J61" s="179">
        <f>J122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1502</v>
      </c>
      <c r="E62" s="178"/>
      <c r="F62" s="178"/>
      <c r="G62" s="178"/>
      <c r="H62" s="178"/>
      <c r="I62" s="178"/>
      <c r="J62" s="179">
        <f>J145</f>
        <v>0</v>
      </c>
      <c r="K62" s="176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120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0" t="str">
        <f>E7</f>
        <v>Stavební úpravy m.č.0.25 sklad v 1.p.p. budovy PCHO pro zřízení datového centra</v>
      </c>
      <c r="F72" s="33"/>
      <c r="G72" s="33"/>
      <c r="H72" s="33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109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003 - Stabilní hasicí zařízení</v>
      </c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16. 5. 2023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Nemocnice ve Frýsku - Místku, p.o.</v>
      </c>
      <c r="G78" s="41"/>
      <c r="H78" s="41"/>
      <c r="I78" s="33" t="s">
        <v>31</v>
      </c>
      <c r="J78" s="37" t="str">
        <f>E21</f>
        <v>Forsing projekt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Jindřich Jansa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6"/>
      <c r="B81" s="187"/>
      <c r="C81" s="188" t="s">
        <v>121</v>
      </c>
      <c r="D81" s="189" t="s">
        <v>57</v>
      </c>
      <c r="E81" s="189" t="s">
        <v>53</v>
      </c>
      <c r="F81" s="189" t="s">
        <v>54</v>
      </c>
      <c r="G81" s="189" t="s">
        <v>122</v>
      </c>
      <c r="H81" s="189" t="s">
        <v>123</v>
      </c>
      <c r="I81" s="189" t="s">
        <v>124</v>
      </c>
      <c r="J81" s="189" t="s">
        <v>113</v>
      </c>
      <c r="K81" s="190" t="s">
        <v>125</v>
      </c>
      <c r="L81" s="191"/>
      <c r="M81" s="93" t="s">
        <v>19</v>
      </c>
      <c r="N81" s="94" t="s">
        <v>42</v>
      </c>
      <c r="O81" s="94" t="s">
        <v>126</v>
      </c>
      <c r="P81" s="94" t="s">
        <v>127</v>
      </c>
      <c r="Q81" s="94" t="s">
        <v>128</v>
      </c>
      <c r="R81" s="94" t="s">
        <v>129</v>
      </c>
      <c r="S81" s="94" t="s">
        <v>130</v>
      </c>
      <c r="T81" s="95" t="s">
        <v>131</v>
      </c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="2" customFormat="1" ht="22.8" customHeight="1">
      <c r="A82" s="39"/>
      <c r="B82" s="40"/>
      <c r="C82" s="100" t="s">
        <v>132</v>
      </c>
      <c r="D82" s="41"/>
      <c r="E82" s="41"/>
      <c r="F82" s="41"/>
      <c r="G82" s="41"/>
      <c r="H82" s="41"/>
      <c r="I82" s="41"/>
      <c r="J82" s="192">
        <f>BK82</f>
        <v>0</v>
      </c>
      <c r="K82" s="41"/>
      <c r="L82" s="45"/>
      <c r="M82" s="96"/>
      <c r="N82" s="193"/>
      <c r="O82" s="97"/>
      <c r="P82" s="194">
        <f>P83+P122+P145</f>
        <v>0</v>
      </c>
      <c r="Q82" s="97"/>
      <c r="R82" s="194">
        <f>R83+R122+R145</f>
        <v>0</v>
      </c>
      <c r="S82" s="97"/>
      <c r="T82" s="195">
        <f>T83+T122+T145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114</v>
      </c>
      <c r="BK82" s="196">
        <f>BK83+BK122+BK145</f>
        <v>0</v>
      </c>
    </row>
    <row r="83" s="12" customFormat="1" ht="25.92" customHeight="1">
      <c r="A83" s="12"/>
      <c r="B83" s="197"/>
      <c r="C83" s="198"/>
      <c r="D83" s="199" t="s">
        <v>71</v>
      </c>
      <c r="E83" s="200" t="s">
        <v>1503</v>
      </c>
      <c r="F83" s="200" t="s">
        <v>1504</v>
      </c>
      <c r="G83" s="198"/>
      <c r="H83" s="198"/>
      <c r="I83" s="201"/>
      <c r="J83" s="202">
        <f>BK83</f>
        <v>0</v>
      </c>
      <c r="K83" s="198"/>
      <c r="L83" s="203"/>
      <c r="M83" s="204"/>
      <c r="N83" s="205"/>
      <c r="O83" s="205"/>
      <c r="P83" s="206">
        <f>SUM(P84:P121)</f>
        <v>0</v>
      </c>
      <c r="Q83" s="205"/>
      <c r="R83" s="206">
        <f>SUM(R84:R121)</f>
        <v>0</v>
      </c>
      <c r="S83" s="205"/>
      <c r="T83" s="207">
        <f>SUM(T84:T121)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80</v>
      </c>
      <c r="AT83" s="209" t="s">
        <v>71</v>
      </c>
      <c r="AU83" s="209" t="s">
        <v>72</v>
      </c>
      <c r="AY83" s="208" t="s">
        <v>136</v>
      </c>
      <c r="BK83" s="210">
        <f>SUM(BK84:BK121)</f>
        <v>0</v>
      </c>
    </row>
    <row r="84" s="2" customFormat="1" ht="16.5" customHeight="1">
      <c r="A84" s="39"/>
      <c r="B84" s="40"/>
      <c r="C84" s="213" t="s">
        <v>80</v>
      </c>
      <c r="D84" s="213" t="s">
        <v>139</v>
      </c>
      <c r="E84" s="214" t="s">
        <v>1505</v>
      </c>
      <c r="F84" s="215" t="s">
        <v>1506</v>
      </c>
      <c r="G84" s="216" t="s">
        <v>1507</v>
      </c>
      <c r="H84" s="217">
        <v>3</v>
      </c>
      <c r="I84" s="218"/>
      <c r="J84" s="219">
        <f>ROUND(I84*H84,2)</f>
        <v>0</v>
      </c>
      <c r="K84" s="215" t="s">
        <v>19</v>
      </c>
      <c r="L84" s="45"/>
      <c r="M84" s="220" t="s">
        <v>19</v>
      </c>
      <c r="N84" s="221" t="s">
        <v>43</v>
      </c>
      <c r="O84" s="85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3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4" t="s">
        <v>152</v>
      </c>
      <c r="AT84" s="224" t="s">
        <v>139</v>
      </c>
      <c r="AU84" s="224" t="s">
        <v>80</v>
      </c>
      <c r="AY84" s="18" t="s">
        <v>136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8" t="s">
        <v>80</v>
      </c>
      <c r="BK84" s="225">
        <f>ROUND(I84*H84,2)</f>
        <v>0</v>
      </c>
      <c r="BL84" s="18" t="s">
        <v>152</v>
      </c>
      <c r="BM84" s="224" t="s">
        <v>82</v>
      </c>
    </row>
    <row r="85" s="2" customFormat="1">
      <c r="A85" s="39"/>
      <c r="B85" s="40"/>
      <c r="C85" s="41"/>
      <c r="D85" s="226" t="s">
        <v>146</v>
      </c>
      <c r="E85" s="41"/>
      <c r="F85" s="227" t="s">
        <v>1506</v>
      </c>
      <c r="G85" s="41"/>
      <c r="H85" s="41"/>
      <c r="I85" s="228"/>
      <c r="J85" s="41"/>
      <c r="K85" s="41"/>
      <c r="L85" s="45"/>
      <c r="M85" s="229"/>
      <c r="N85" s="230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146</v>
      </c>
      <c r="AU85" s="18" t="s">
        <v>80</v>
      </c>
    </row>
    <row r="86" s="2" customFormat="1" ht="16.5" customHeight="1">
      <c r="A86" s="39"/>
      <c r="B86" s="40"/>
      <c r="C86" s="213" t="s">
        <v>82</v>
      </c>
      <c r="D86" s="213" t="s">
        <v>139</v>
      </c>
      <c r="E86" s="214" t="s">
        <v>1508</v>
      </c>
      <c r="F86" s="215" t="s">
        <v>1509</v>
      </c>
      <c r="G86" s="216" t="s">
        <v>1507</v>
      </c>
      <c r="H86" s="217">
        <v>3</v>
      </c>
      <c r="I86" s="218"/>
      <c r="J86" s="219">
        <f>ROUND(I86*H86,2)</f>
        <v>0</v>
      </c>
      <c r="K86" s="215" t="s">
        <v>19</v>
      </c>
      <c r="L86" s="45"/>
      <c r="M86" s="220" t="s">
        <v>19</v>
      </c>
      <c r="N86" s="221" t="s">
        <v>43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152</v>
      </c>
      <c r="AT86" s="224" t="s">
        <v>139</v>
      </c>
      <c r="AU86" s="224" t="s">
        <v>80</v>
      </c>
      <c r="AY86" s="18" t="s">
        <v>136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80</v>
      </c>
      <c r="BK86" s="225">
        <f>ROUND(I86*H86,2)</f>
        <v>0</v>
      </c>
      <c r="BL86" s="18" t="s">
        <v>152</v>
      </c>
      <c r="BM86" s="224" t="s">
        <v>152</v>
      </c>
    </row>
    <row r="87" s="2" customFormat="1">
      <c r="A87" s="39"/>
      <c r="B87" s="40"/>
      <c r="C87" s="41"/>
      <c r="D87" s="226" t="s">
        <v>146</v>
      </c>
      <c r="E87" s="41"/>
      <c r="F87" s="227" t="s">
        <v>1509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146</v>
      </c>
      <c r="AU87" s="18" t="s">
        <v>80</v>
      </c>
    </row>
    <row r="88" s="2" customFormat="1" ht="16.5" customHeight="1">
      <c r="A88" s="39"/>
      <c r="B88" s="40"/>
      <c r="C88" s="213" t="s">
        <v>158</v>
      </c>
      <c r="D88" s="213" t="s">
        <v>139</v>
      </c>
      <c r="E88" s="214" t="s">
        <v>1510</v>
      </c>
      <c r="F88" s="215" t="s">
        <v>1511</v>
      </c>
      <c r="G88" s="216" t="s">
        <v>1507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152</v>
      </c>
      <c r="AT88" s="224" t="s">
        <v>139</v>
      </c>
      <c r="AU88" s="224" t="s">
        <v>80</v>
      </c>
      <c r="AY88" s="18" t="s">
        <v>136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152</v>
      </c>
      <c r="BM88" s="224" t="s">
        <v>174</v>
      </c>
    </row>
    <row r="89" s="2" customFormat="1">
      <c r="A89" s="39"/>
      <c r="B89" s="40"/>
      <c r="C89" s="41"/>
      <c r="D89" s="226" t="s">
        <v>146</v>
      </c>
      <c r="E89" s="41"/>
      <c r="F89" s="227" t="s">
        <v>1511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146</v>
      </c>
      <c r="AU89" s="18" t="s">
        <v>80</v>
      </c>
    </row>
    <row r="90" s="2" customFormat="1" ht="16.5" customHeight="1">
      <c r="A90" s="39"/>
      <c r="B90" s="40"/>
      <c r="C90" s="213" t="s">
        <v>152</v>
      </c>
      <c r="D90" s="213" t="s">
        <v>139</v>
      </c>
      <c r="E90" s="214" t="s">
        <v>1512</v>
      </c>
      <c r="F90" s="215" t="s">
        <v>1513</v>
      </c>
      <c r="G90" s="216" t="s">
        <v>1507</v>
      </c>
      <c r="H90" s="217">
        <v>2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152</v>
      </c>
      <c r="AT90" s="224" t="s">
        <v>139</v>
      </c>
      <c r="AU90" s="224" t="s">
        <v>80</v>
      </c>
      <c r="AY90" s="18" t="s">
        <v>136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152</v>
      </c>
      <c r="BM90" s="224" t="s">
        <v>189</v>
      </c>
    </row>
    <row r="91" s="2" customFormat="1">
      <c r="A91" s="39"/>
      <c r="B91" s="40"/>
      <c r="C91" s="41"/>
      <c r="D91" s="226" t="s">
        <v>146</v>
      </c>
      <c r="E91" s="41"/>
      <c r="F91" s="227" t="s">
        <v>1513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146</v>
      </c>
      <c r="AU91" s="18" t="s">
        <v>80</v>
      </c>
    </row>
    <row r="92" s="2" customFormat="1" ht="16.5" customHeight="1">
      <c r="A92" s="39"/>
      <c r="B92" s="40"/>
      <c r="C92" s="213" t="s">
        <v>135</v>
      </c>
      <c r="D92" s="213" t="s">
        <v>139</v>
      </c>
      <c r="E92" s="214" t="s">
        <v>1514</v>
      </c>
      <c r="F92" s="215" t="s">
        <v>1515</v>
      </c>
      <c r="G92" s="216" t="s">
        <v>1507</v>
      </c>
      <c r="H92" s="217">
        <v>3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152</v>
      </c>
      <c r="AT92" s="224" t="s">
        <v>139</v>
      </c>
      <c r="AU92" s="224" t="s">
        <v>80</v>
      </c>
      <c r="AY92" s="18" t="s">
        <v>136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152</v>
      </c>
      <c r="BM92" s="224" t="s">
        <v>201</v>
      </c>
    </row>
    <row r="93" s="2" customFormat="1">
      <c r="A93" s="39"/>
      <c r="B93" s="40"/>
      <c r="C93" s="41"/>
      <c r="D93" s="226" t="s">
        <v>146</v>
      </c>
      <c r="E93" s="41"/>
      <c r="F93" s="227" t="s">
        <v>1515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80</v>
      </c>
    </row>
    <row r="94" s="2" customFormat="1" ht="16.5" customHeight="1">
      <c r="A94" s="39"/>
      <c r="B94" s="40"/>
      <c r="C94" s="213" t="s">
        <v>174</v>
      </c>
      <c r="D94" s="213" t="s">
        <v>139</v>
      </c>
      <c r="E94" s="214" t="s">
        <v>1516</v>
      </c>
      <c r="F94" s="215" t="s">
        <v>1517</v>
      </c>
      <c r="G94" s="216" t="s">
        <v>1507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152</v>
      </c>
      <c r="AT94" s="224" t="s">
        <v>139</v>
      </c>
      <c r="AU94" s="224" t="s">
        <v>80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152</v>
      </c>
      <c r="BM94" s="224" t="s">
        <v>305</v>
      </c>
    </row>
    <row r="95" s="2" customFormat="1">
      <c r="A95" s="39"/>
      <c r="B95" s="40"/>
      <c r="C95" s="41"/>
      <c r="D95" s="226" t="s">
        <v>146</v>
      </c>
      <c r="E95" s="41"/>
      <c r="F95" s="227" t="s">
        <v>1517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80</v>
      </c>
    </row>
    <row r="96" s="2" customFormat="1" ht="16.5" customHeight="1">
      <c r="A96" s="39"/>
      <c r="B96" s="40"/>
      <c r="C96" s="213" t="s">
        <v>182</v>
      </c>
      <c r="D96" s="213" t="s">
        <v>139</v>
      </c>
      <c r="E96" s="214" t="s">
        <v>1518</v>
      </c>
      <c r="F96" s="215" t="s">
        <v>1519</v>
      </c>
      <c r="G96" s="216" t="s">
        <v>1507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152</v>
      </c>
      <c r="AT96" s="224" t="s">
        <v>139</v>
      </c>
      <c r="AU96" s="224" t="s">
        <v>80</v>
      </c>
      <c r="AY96" s="18" t="s">
        <v>136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152</v>
      </c>
      <c r="BM96" s="224" t="s">
        <v>319</v>
      </c>
    </row>
    <row r="97" s="2" customFormat="1">
      <c r="A97" s="39"/>
      <c r="B97" s="40"/>
      <c r="C97" s="41"/>
      <c r="D97" s="226" t="s">
        <v>146</v>
      </c>
      <c r="E97" s="41"/>
      <c r="F97" s="227" t="s">
        <v>1519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80</v>
      </c>
    </row>
    <row r="98" s="2" customFormat="1" ht="16.5" customHeight="1">
      <c r="A98" s="39"/>
      <c r="B98" s="40"/>
      <c r="C98" s="213" t="s">
        <v>189</v>
      </c>
      <c r="D98" s="213" t="s">
        <v>139</v>
      </c>
      <c r="E98" s="214" t="s">
        <v>1520</v>
      </c>
      <c r="F98" s="215" t="s">
        <v>1521</v>
      </c>
      <c r="G98" s="216" t="s">
        <v>1507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152</v>
      </c>
      <c r="AT98" s="224" t="s">
        <v>139</v>
      </c>
      <c r="AU98" s="224" t="s">
        <v>80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152</v>
      </c>
      <c r="BM98" s="224" t="s">
        <v>334</v>
      </c>
    </row>
    <row r="99" s="2" customFormat="1">
      <c r="A99" s="39"/>
      <c r="B99" s="40"/>
      <c r="C99" s="41"/>
      <c r="D99" s="226" t="s">
        <v>146</v>
      </c>
      <c r="E99" s="41"/>
      <c r="F99" s="227" t="s">
        <v>1521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80</v>
      </c>
    </row>
    <row r="100" s="2" customFormat="1" ht="16.5" customHeight="1">
      <c r="A100" s="39"/>
      <c r="B100" s="40"/>
      <c r="C100" s="213" t="s">
        <v>194</v>
      </c>
      <c r="D100" s="213" t="s">
        <v>139</v>
      </c>
      <c r="E100" s="214" t="s">
        <v>1522</v>
      </c>
      <c r="F100" s="215" t="s">
        <v>1523</v>
      </c>
      <c r="G100" s="216" t="s">
        <v>1507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152</v>
      </c>
      <c r="AT100" s="224" t="s">
        <v>139</v>
      </c>
      <c r="AU100" s="224" t="s">
        <v>80</v>
      </c>
      <c r="AY100" s="18" t="s">
        <v>136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152</v>
      </c>
      <c r="BM100" s="224" t="s">
        <v>350</v>
      </c>
    </row>
    <row r="101" s="2" customFormat="1">
      <c r="A101" s="39"/>
      <c r="B101" s="40"/>
      <c r="C101" s="41"/>
      <c r="D101" s="226" t="s">
        <v>146</v>
      </c>
      <c r="E101" s="41"/>
      <c r="F101" s="227" t="s">
        <v>1523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80</v>
      </c>
    </row>
    <row r="102" s="2" customFormat="1" ht="16.5" customHeight="1">
      <c r="A102" s="39"/>
      <c r="B102" s="40"/>
      <c r="C102" s="213" t="s">
        <v>201</v>
      </c>
      <c r="D102" s="213" t="s">
        <v>139</v>
      </c>
      <c r="E102" s="214" t="s">
        <v>1524</v>
      </c>
      <c r="F102" s="215" t="s">
        <v>1525</v>
      </c>
      <c r="G102" s="216" t="s">
        <v>1507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152</v>
      </c>
      <c r="AT102" s="224" t="s">
        <v>139</v>
      </c>
      <c r="AU102" s="224" t="s">
        <v>80</v>
      </c>
      <c r="AY102" s="18" t="s">
        <v>136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152</v>
      </c>
      <c r="BM102" s="224" t="s">
        <v>366</v>
      </c>
    </row>
    <row r="103" s="2" customFormat="1">
      <c r="A103" s="39"/>
      <c r="B103" s="40"/>
      <c r="C103" s="41"/>
      <c r="D103" s="226" t="s">
        <v>146</v>
      </c>
      <c r="E103" s="41"/>
      <c r="F103" s="227" t="s">
        <v>1525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80</v>
      </c>
    </row>
    <row r="104" s="2" customFormat="1" ht="16.5" customHeight="1">
      <c r="A104" s="39"/>
      <c r="B104" s="40"/>
      <c r="C104" s="213" t="s">
        <v>299</v>
      </c>
      <c r="D104" s="213" t="s">
        <v>139</v>
      </c>
      <c r="E104" s="214" t="s">
        <v>1526</v>
      </c>
      <c r="F104" s="215" t="s">
        <v>1527</v>
      </c>
      <c r="G104" s="216" t="s">
        <v>1507</v>
      </c>
      <c r="H104" s="217">
        <v>2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152</v>
      </c>
      <c r="AT104" s="224" t="s">
        <v>139</v>
      </c>
      <c r="AU104" s="224" t="s">
        <v>80</v>
      </c>
      <c r="AY104" s="18" t="s">
        <v>136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152</v>
      </c>
      <c r="BM104" s="224" t="s">
        <v>379</v>
      </c>
    </row>
    <row r="105" s="2" customFormat="1">
      <c r="A105" s="39"/>
      <c r="B105" s="40"/>
      <c r="C105" s="41"/>
      <c r="D105" s="226" t="s">
        <v>146</v>
      </c>
      <c r="E105" s="41"/>
      <c r="F105" s="227" t="s">
        <v>1527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80</v>
      </c>
    </row>
    <row r="106" s="2" customFormat="1" ht="16.5" customHeight="1">
      <c r="A106" s="39"/>
      <c r="B106" s="40"/>
      <c r="C106" s="213" t="s">
        <v>305</v>
      </c>
      <c r="D106" s="213" t="s">
        <v>139</v>
      </c>
      <c r="E106" s="214" t="s">
        <v>1528</v>
      </c>
      <c r="F106" s="215" t="s">
        <v>1529</v>
      </c>
      <c r="G106" s="216" t="s">
        <v>1507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152</v>
      </c>
      <c r="AT106" s="224" t="s">
        <v>139</v>
      </c>
      <c r="AU106" s="224" t="s">
        <v>80</v>
      </c>
      <c r="AY106" s="18" t="s">
        <v>136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152</v>
      </c>
      <c r="BM106" s="224" t="s">
        <v>392</v>
      </c>
    </row>
    <row r="107" s="2" customFormat="1">
      <c r="A107" s="39"/>
      <c r="B107" s="40"/>
      <c r="C107" s="41"/>
      <c r="D107" s="226" t="s">
        <v>146</v>
      </c>
      <c r="E107" s="41"/>
      <c r="F107" s="227" t="s">
        <v>1529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146</v>
      </c>
      <c r="AU107" s="18" t="s">
        <v>80</v>
      </c>
    </row>
    <row r="108" s="2" customFormat="1" ht="16.5" customHeight="1">
      <c r="A108" s="39"/>
      <c r="B108" s="40"/>
      <c r="C108" s="213" t="s">
        <v>311</v>
      </c>
      <c r="D108" s="213" t="s">
        <v>139</v>
      </c>
      <c r="E108" s="214" t="s">
        <v>1530</v>
      </c>
      <c r="F108" s="215" t="s">
        <v>1531</v>
      </c>
      <c r="G108" s="216" t="s">
        <v>1507</v>
      </c>
      <c r="H108" s="217">
        <v>6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152</v>
      </c>
      <c r="AT108" s="224" t="s">
        <v>139</v>
      </c>
      <c r="AU108" s="224" t="s">
        <v>80</v>
      </c>
      <c r="AY108" s="18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152</v>
      </c>
      <c r="BM108" s="224" t="s">
        <v>413</v>
      </c>
    </row>
    <row r="109" s="2" customFormat="1">
      <c r="A109" s="39"/>
      <c r="B109" s="40"/>
      <c r="C109" s="41"/>
      <c r="D109" s="226" t="s">
        <v>146</v>
      </c>
      <c r="E109" s="41"/>
      <c r="F109" s="227" t="s">
        <v>1531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80</v>
      </c>
    </row>
    <row r="110" s="2" customFormat="1" ht="16.5" customHeight="1">
      <c r="A110" s="39"/>
      <c r="B110" s="40"/>
      <c r="C110" s="213" t="s">
        <v>319</v>
      </c>
      <c r="D110" s="213" t="s">
        <v>139</v>
      </c>
      <c r="E110" s="214" t="s">
        <v>1532</v>
      </c>
      <c r="F110" s="215" t="s">
        <v>1533</v>
      </c>
      <c r="G110" s="216" t="s">
        <v>1507</v>
      </c>
      <c r="H110" s="217">
        <v>3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152</v>
      </c>
      <c r="AT110" s="224" t="s">
        <v>139</v>
      </c>
      <c r="AU110" s="224" t="s">
        <v>80</v>
      </c>
      <c r="AY110" s="18" t="s">
        <v>136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152</v>
      </c>
      <c r="BM110" s="224" t="s">
        <v>428</v>
      </c>
    </row>
    <row r="111" s="2" customFormat="1">
      <c r="A111" s="39"/>
      <c r="B111" s="40"/>
      <c r="C111" s="41"/>
      <c r="D111" s="226" t="s">
        <v>146</v>
      </c>
      <c r="E111" s="41"/>
      <c r="F111" s="227" t="s">
        <v>1533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80</v>
      </c>
    </row>
    <row r="112" s="2" customFormat="1" ht="16.5" customHeight="1">
      <c r="A112" s="39"/>
      <c r="B112" s="40"/>
      <c r="C112" s="213" t="s">
        <v>8</v>
      </c>
      <c r="D112" s="213" t="s">
        <v>139</v>
      </c>
      <c r="E112" s="214" t="s">
        <v>1534</v>
      </c>
      <c r="F112" s="215" t="s">
        <v>1535</v>
      </c>
      <c r="G112" s="216" t="s">
        <v>1507</v>
      </c>
      <c r="H112" s="217">
        <v>3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152</v>
      </c>
      <c r="AT112" s="224" t="s">
        <v>139</v>
      </c>
      <c r="AU112" s="224" t="s">
        <v>80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152</v>
      </c>
      <c r="BM112" s="224" t="s">
        <v>440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1535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80</v>
      </c>
    </row>
    <row r="114" s="2" customFormat="1" ht="16.5" customHeight="1">
      <c r="A114" s="39"/>
      <c r="B114" s="40"/>
      <c r="C114" s="213" t="s">
        <v>334</v>
      </c>
      <c r="D114" s="213" t="s">
        <v>139</v>
      </c>
      <c r="E114" s="214" t="s">
        <v>1536</v>
      </c>
      <c r="F114" s="215" t="s">
        <v>1537</v>
      </c>
      <c r="G114" s="216" t="s">
        <v>1507</v>
      </c>
      <c r="H114" s="217">
        <v>3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152</v>
      </c>
      <c r="AT114" s="224" t="s">
        <v>139</v>
      </c>
      <c r="AU114" s="224" t="s">
        <v>80</v>
      </c>
      <c r="AY114" s="18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152</v>
      </c>
      <c r="BM114" s="224" t="s">
        <v>459</v>
      </c>
    </row>
    <row r="115" s="2" customFormat="1">
      <c r="A115" s="39"/>
      <c r="B115" s="40"/>
      <c r="C115" s="41"/>
      <c r="D115" s="226" t="s">
        <v>146</v>
      </c>
      <c r="E115" s="41"/>
      <c r="F115" s="227" t="s">
        <v>1537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80</v>
      </c>
    </row>
    <row r="116" s="2" customFormat="1" ht="16.5" customHeight="1">
      <c r="A116" s="39"/>
      <c r="B116" s="40"/>
      <c r="C116" s="213" t="s">
        <v>342</v>
      </c>
      <c r="D116" s="213" t="s">
        <v>139</v>
      </c>
      <c r="E116" s="214" t="s">
        <v>1538</v>
      </c>
      <c r="F116" s="215" t="s">
        <v>1539</v>
      </c>
      <c r="G116" s="216" t="s">
        <v>1507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152</v>
      </c>
      <c r="AT116" s="224" t="s">
        <v>139</v>
      </c>
      <c r="AU116" s="224" t="s">
        <v>80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152</v>
      </c>
      <c r="BM116" s="224" t="s">
        <v>477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1539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80</v>
      </c>
    </row>
    <row r="118" s="2" customFormat="1" ht="16.5" customHeight="1">
      <c r="A118" s="39"/>
      <c r="B118" s="40"/>
      <c r="C118" s="213" t="s">
        <v>350</v>
      </c>
      <c r="D118" s="213" t="s">
        <v>139</v>
      </c>
      <c r="E118" s="214" t="s">
        <v>1540</v>
      </c>
      <c r="F118" s="215" t="s">
        <v>1541</v>
      </c>
      <c r="G118" s="216" t="s">
        <v>142</v>
      </c>
      <c r="H118" s="217">
        <v>1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152</v>
      </c>
      <c r="AT118" s="224" t="s">
        <v>139</v>
      </c>
      <c r="AU118" s="224" t="s">
        <v>80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152</v>
      </c>
      <c r="BM118" s="224" t="s">
        <v>490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1541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80</v>
      </c>
    </row>
    <row r="120" s="2" customFormat="1" ht="16.5" customHeight="1">
      <c r="A120" s="39"/>
      <c r="B120" s="40"/>
      <c r="C120" s="213" t="s">
        <v>358</v>
      </c>
      <c r="D120" s="213" t="s">
        <v>139</v>
      </c>
      <c r="E120" s="214" t="s">
        <v>1542</v>
      </c>
      <c r="F120" s="215" t="s">
        <v>1543</v>
      </c>
      <c r="G120" s="216" t="s">
        <v>1507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152</v>
      </c>
      <c r="AT120" s="224" t="s">
        <v>139</v>
      </c>
      <c r="AU120" s="224" t="s">
        <v>80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152</v>
      </c>
      <c r="BM120" s="224" t="s">
        <v>1469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1543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80</v>
      </c>
    </row>
    <row r="122" s="12" customFormat="1" ht="25.92" customHeight="1">
      <c r="A122" s="12"/>
      <c r="B122" s="197"/>
      <c r="C122" s="198"/>
      <c r="D122" s="199" t="s">
        <v>71</v>
      </c>
      <c r="E122" s="200" t="s">
        <v>1544</v>
      </c>
      <c r="F122" s="200" t="s">
        <v>1545</v>
      </c>
      <c r="G122" s="198"/>
      <c r="H122" s="198"/>
      <c r="I122" s="201"/>
      <c r="J122" s="202">
        <f>BK122</f>
        <v>0</v>
      </c>
      <c r="K122" s="198"/>
      <c r="L122" s="203"/>
      <c r="M122" s="204"/>
      <c r="N122" s="205"/>
      <c r="O122" s="205"/>
      <c r="P122" s="206">
        <f>SUM(P123:P144)</f>
        <v>0</v>
      </c>
      <c r="Q122" s="205"/>
      <c r="R122" s="206">
        <f>SUM(R123:R144)</f>
        <v>0</v>
      </c>
      <c r="S122" s="205"/>
      <c r="T122" s="207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80</v>
      </c>
      <c r="AT122" s="209" t="s">
        <v>71</v>
      </c>
      <c r="AU122" s="209" t="s">
        <v>72</v>
      </c>
      <c r="AY122" s="208" t="s">
        <v>136</v>
      </c>
      <c r="BK122" s="210">
        <f>SUM(BK123:BK144)</f>
        <v>0</v>
      </c>
    </row>
    <row r="123" s="2" customFormat="1" ht="16.5" customHeight="1">
      <c r="A123" s="39"/>
      <c r="B123" s="40"/>
      <c r="C123" s="213" t="s">
        <v>366</v>
      </c>
      <c r="D123" s="213" t="s">
        <v>139</v>
      </c>
      <c r="E123" s="214" t="s">
        <v>1546</v>
      </c>
      <c r="F123" s="215" t="s">
        <v>1547</v>
      </c>
      <c r="G123" s="216" t="s">
        <v>1507</v>
      </c>
      <c r="H123" s="217">
        <v>1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152</v>
      </c>
      <c r="AT123" s="224" t="s">
        <v>139</v>
      </c>
      <c r="AU123" s="224" t="s">
        <v>80</v>
      </c>
      <c r="AY123" s="18" t="s">
        <v>136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152</v>
      </c>
      <c r="BM123" s="224" t="s">
        <v>513</v>
      </c>
    </row>
    <row r="124" s="2" customFormat="1">
      <c r="A124" s="39"/>
      <c r="B124" s="40"/>
      <c r="C124" s="41"/>
      <c r="D124" s="226" t="s">
        <v>146</v>
      </c>
      <c r="E124" s="41"/>
      <c r="F124" s="227" t="s">
        <v>1547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80</v>
      </c>
    </row>
    <row r="125" s="2" customFormat="1" ht="16.5" customHeight="1">
      <c r="A125" s="39"/>
      <c r="B125" s="40"/>
      <c r="C125" s="213" t="s">
        <v>7</v>
      </c>
      <c r="D125" s="213" t="s">
        <v>139</v>
      </c>
      <c r="E125" s="214" t="s">
        <v>1548</v>
      </c>
      <c r="F125" s="215" t="s">
        <v>1549</v>
      </c>
      <c r="G125" s="216" t="s">
        <v>1507</v>
      </c>
      <c r="H125" s="217">
        <v>2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152</v>
      </c>
      <c r="AT125" s="224" t="s">
        <v>139</v>
      </c>
      <c r="AU125" s="224" t="s">
        <v>80</v>
      </c>
      <c r="AY125" s="18" t="s">
        <v>136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152</v>
      </c>
      <c r="BM125" s="224" t="s">
        <v>527</v>
      </c>
    </row>
    <row r="126" s="2" customFormat="1">
      <c r="A126" s="39"/>
      <c r="B126" s="40"/>
      <c r="C126" s="41"/>
      <c r="D126" s="226" t="s">
        <v>146</v>
      </c>
      <c r="E126" s="41"/>
      <c r="F126" s="227" t="s">
        <v>1549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80</v>
      </c>
    </row>
    <row r="127" s="2" customFormat="1" ht="16.5" customHeight="1">
      <c r="A127" s="39"/>
      <c r="B127" s="40"/>
      <c r="C127" s="213" t="s">
        <v>379</v>
      </c>
      <c r="D127" s="213" t="s">
        <v>139</v>
      </c>
      <c r="E127" s="214" t="s">
        <v>1550</v>
      </c>
      <c r="F127" s="215" t="s">
        <v>1551</v>
      </c>
      <c r="G127" s="216" t="s">
        <v>1507</v>
      </c>
      <c r="H127" s="217">
        <v>8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152</v>
      </c>
      <c r="AT127" s="224" t="s">
        <v>139</v>
      </c>
      <c r="AU127" s="224" t="s">
        <v>80</v>
      </c>
      <c r="AY127" s="18" t="s">
        <v>136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152</v>
      </c>
      <c r="BM127" s="224" t="s">
        <v>541</v>
      </c>
    </row>
    <row r="128" s="2" customFormat="1">
      <c r="A128" s="39"/>
      <c r="B128" s="40"/>
      <c r="C128" s="41"/>
      <c r="D128" s="226" t="s">
        <v>146</v>
      </c>
      <c r="E128" s="41"/>
      <c r="F128" s="227" t="s">
        <v>1551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80</v>
      </c>
    </row>
    <row r="129" s="2" customFormat="1" ht="16.5" customHeight="1">
      <c r="A129" s="39"/>
      <c r="B129" s="40"/>
      <c r="C129" s="213" t="s">
        <v>385</v>
      </c>
      <c r="D129" s="213" t="s">
        <v>139</v>
      </c>
      <c r="E129" s="214" t="s">
        <v>1552</v>
      </c>
      <c r="F129" s="215" t="s">
        <v>1553</v>
      </c>
      <c r="G129" s="216" t="s">
        <v>1507</v>
      </c>
      <c r="H129" s="217">
        <v>8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152</v>
      </c>
      <c r="AT129" s="224" t="s">
        <v>139</v>
      </c>
      <c r="AU129" s="224" t="s">
        <v>80</v>
      </c>
      <c r="AY129" s="18" t="s">
        <v>136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152</v>
      </c>
      <c r="BM129" s="224" t="s">
        <v>556</v>
      </c>
    </row>
    <row r="130" s="2" customFormat="1">
      <c r="A130" s="39"/>
      <c r="B130" s="40"/>
      <c r="C130" s="41"/>
      <c r="D130" s="226" t="s">
        <v>146</v>
      </c>
      <c r="E130" s="41"/>
      <c r="F130" s="227" t="s">
        <v>1553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80</v>
      </c>
    </row>
    <row r="131" s="2" customFormat="1" ht="16.5" customHeight="1">
      <c r="A131" s="39"/>
      <c r="B131" s="40"/>
      <c r="C131" s="213" t="s">
        <v>392</v>
      </c>
      <c r="D131" s="213" t="s">
        <v>139</v>
      </c>
      <c r="E131" s="214" t="s">
        <v>1554</v>
      </c>
      <c r="F131" s="215" t="s">
        <v>1555</v>
      </c>
      <c r="G131" s="216" t="s">
        <v>1507</v>
      </c>
      <c r="H131" s="217">
        <v>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152</v>
      </c>
      <c r="AT131" s="224" t="s">
        <v>139</v>
      </c>
      <c r="AU131" s="224" t="s">
        <v>80</v>
      </c>
      <c r="AY131" s="18" t="s">
        <v>136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152</v>
      </c>
      <c r="BM131" s="224" t="s">
        <v>570</v>
      </c>
    </row>
    <row r="132" s="2" customFormat="1">
      <c r="A132" s="39"/>
      <c r="B132" s="40"/>
      <c r="C132" s="41"/>
      <c r="D132" s="226" t="s">
        <v>146</v>
      </c>
      <c r="E132" s="41"/>
      <c r="F132" s="227" t="s">
        <v>1555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80</v>
      </c>
    </row>
    <row r="133" s="2" customFormat="1" ht="16.5" customHeight="1">
      <c r="A133" s="39"/>
      <c r="B133" s="40"/>
      <c r="C133" s="213" t="s">
        <v>401</v>
      </c>
      <c r="D133" s="213" t="s">
        <v>139</v>
      </c>
      <c r="E133" s="214" t="s">
        <v>1556</v>
      </c>
      <c r="F133" s="215" t="s">
        <v>1557</v>
      </c>
      <c r="G133" s="216" t="s">
        <v>1507</v>
      </c>
      <c r="H133" s="217">
        <v>1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152</v>
      </c>
      <c r="AT133" s="224" t="s">
        <v>139</v>
      </c>
      <c r="AU133" s="224" t="s">
        <v>80</v>
      </c>
      <c r="AY133" s="18" t="s">
        <v>136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80</v>
      </c>
      <c r="BK133" s="225">
        <f>ROUND(I133*H133,2)</f>
        <v>0</v>
      </c>
      <c r="BL133" s="18" t="s">
        <v>152</v>
      </c>
      <c r="BM133" s="224" t="s">
        <v>584</v>
      </c>
    </row>
    <row r="134" s="2" customFormat="1">
      <c r="A134" s="39"/>
      <c r="B134" s="40"/>
      <c r="C134" s="41"/>
      <c r="D134" s="226" t="s">
        <v>146</v>
      </c>
      <c r="E134" s="41"/>
      <c r="F134" s="227" t="s">
        <v>1557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80</v>
      </c>
    </row>
    <row r="135" s="2" customFormat="1" ht="16.5" customHeight="1">
      <c r="A135" s="39"/>
      <c r="B135" s="40"/>
      <c r="C135" s="213" t="s">
        <v>413</v>
      </c>
      <c r="D135" s="213" t="s">
        <v>139</v>
      </c>
      <c r="E135" s="214" t="s">
        <v>1558</v>
      </c>
      <c r="F135" s="215" t="s">
        <v>1559</v>
      </c>
      <c r="G135" s="216" t="s">
        <v>1507</v>
      </c>
      <c r="H135" s="217">
        <v>1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152</v>
      </c>
      <c r="AT135" s="224" t="s">
        <v>139</v>
      </c>
      <c r="AU135" s="224" t="s">
        <v>80</v>
      </c>
      <c r="AY135" s="18" t="s">
        <v>136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152</v>
      </c>
      <c r="BM135" s="224" t="s">
        <v>596</v>
      </c>
    </row>
    <row r="136" s="2" customFormat="1">
      <c r="A136" s="39"/>
      <c r="B136" s="40"/>
      <c r="C136" s="41"/>
      <c r="D136" s="226" t="s">
        <v>146</v>
      </c>
      <c r="E136" s="41"/>
      <c r="F136" s="227" t="s">
        <v>1559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80</v>
      </c>
    </row>
    <row r="137" s="2" customFormat="1" ht="16.5" customHeight="1">
      <c r="A137" s="39"/>
      <c r="B137" s="40"/>
      <c r="C137" s="213" t="s">
        <v>421</v>
      </c>
      <c r="D137" s="213" t="s">
        <v>139</v>
      </c>
      <c r="E137" s="214" t="s">
        <v>1560</v>
      </c>
      <c r="F137" s="215" t="s">
        <v>1561</v>
      </c>
      <c r="G137" s="216" t="s">
        <v>1507</v>
      </c>
      <c r="H137" s="217">
        <v>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152</v>
      </c>
      <c r="AT137" s="224" t="s">
        <v>139</v>
      </c>
      <c r="AU137" s="224" t="s">
        <v>80</v>
      </c>
      <c r="AY137" s="18" t="s">
        <v>136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152</v>
      </c>
      <c r="BM137" s="224" t="s">
        <v>613</v>
      </c>
    </row>
    <row r="138" s="2" customFormat="1">
      <c r="A138" s="39"/>
      <c r="B138" s="40"/>
      <c r="C138" s="41"/>
      <c r="D138" s="226" t="s">
        <v>146</v>
      </c>
      <c r="E138" s="41"/>
      <c r="F138" s="227" t="s">
        <v>1561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80</v>
      </c>
    </row>
    <row r="139" s="2" customFormat="1" ht="16.5" customHeight="1">
      <c r="A139" s="39"/>
      <c r="B139" s="40"/>
      <c r="C139" s="213" t="s">
        <v>428</v>
      </c>
      <c r="D139" s="213" t="s">
        <v>139</v>
      </c>
      <c r="E139" s="214" t="s">
        <v>1562</v>
      </c>
      <c r="F139" s="215" t="s">
        <v>1563</v>
      </c>
      <c r="G139" s="216" t="s">
        <v>1507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152</v>
      </c>
      <c r="AT139" s="224" t="s">
        <v>139</v>
      </c>
      <c r="AU139" s="224" t="s">
        <v>80</v>
      </c>
      <c r="AY139" s="18" t="s">
        <v>136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152</v>
      </c>
      <c r="BM139" s="224" t="s">
        <v>627</v>
      </c>
    </row>
    <row r="140" s="2" customFormat="1">
      <c r="A140" s="39"/>
      <c r="B140" s="40"/>
      <c r="C140" s="41"/>
      <c r="D140" s="226" t="s">
        <v>146</v>
      </c>
      <c r="E140" s="41"/>
      <c r="F140" s="227" t="s">
        <v>1563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80</v>
      </c>
    </row>
    <row r="141" s="2" customFormat="1" ht="16.5" customHeight="1">
      <c r="A141" s="39"/>
      <c r="B141" s="40"/>
      <c r="C141" s="213" t="s">
        <v>435</v>
      </c>
      <c r="D141" s="213" t="s">
        <v>139</v>
      </c>
      <c r="E141" s="214" t="s">
        <v>1564</v>
      </c>
      <c r="F141" s="215" t="s">
        <v>1565</v>
      </c>
      <c r="G141" s="216" t="s">
        <v>1507</v>
      </c>
      <c r="H141" s="217">
        <v>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152</v>
      </c>
      <c r="AT141" s="224" t="s">
        <v>139</v>
      </c>
      <c r="AU141" s="224" t="s">
        <v>80</v>
      </c>
      <c r="AY141" s="18" t="s">
        <v>136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80</v>
      </c>
      <c r="BK141" s="225">
        <f>ROUND(I141*H141,2)</f>
        <v>0</v>
      </c>
      <c r="BL141" s="18" t="s">
        <v>152</v>
      </c>
      <c r="BM141" s="224" t="s">
        <v>640</v>
      </c>
    </row>
    <row r="142" s="2" customFormat="1">
      <c r="A142" s="39"/>
      <c r="B142" s="40"/>
      <c r="C142" s="41"/>
      <c r="D142" s="226" t="s">
        <v>146</v>
      </c>
      <c r="E142" s="41"/>
      <c r="F142" s="227" t="s">
        <v>1565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80</v>
      </c>
    </row>
    <row r="143" s="2" customFormat="1" ht="16.5" customHeight="1">
      <c r="A143" s="39"/>
      <c r="B143" s="40"/>
      <c r="C143" s="213" t="s">
        <v>440</v>
      </c>
      <c r="D143" s="213" t="s">
        <v>139</v>
      </c>
      <c r="E143" s="214" t="s">
        <v>1566</v>
      </c>
      <c r="F143" s="215" t="s">
        <v>1567</v>
      </c>
      <c r="G143" s="216" t="s">
        <v>142</v>
      </c>
      <c r="H143" s="217">
        <v>1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152</v>
      </c>
      <c r="AT143" s="224" t="s">
        <v>139</v>
      </c>
      <c r="AU143" s="224" t="s">
        <v>80</v>
      </c>
      <c r="AY143" s="18" t="s">
        <v>136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80</v>
      </c>
      <c r="BK143" s="225">
        <f>ROUND(I143*H143,2)</f>
        <v>0</v>
      </c>
      <c r="BL143" s="18" t="s">
        <v>152</v>
      </c>
      <c r="BM143" s="224" t="s">
        <v>653</v>
      </c>
    </row>
    <row r="144" s="2" customFormat="1">
      <c r="A144" s="39"/>
      <c r="B144" s="40"/>
      <c r="C144" s="41"/>
      <c r="D144" s="226" t="s">
        <v>146</v>
      </c>
      <c r="E144" s="41"/>
      <c r="F144" s="227" t="s">
        <v>1567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80</v>
      </c>
    </row>
    <row r="145" s="12" customFormat="1" ht="25.92" customHeight="1">
      <c r="A145" s="12"/>
      <c r="B145" s="197"/>
      <c r="C145" s="198"/>
      <c r="D145" s="199" t="s">
        <v>71</v>
      </c>
      <c r="E145" s="200" t="s">
        <v>1568</v>
      </c>
      <c r="F145" s="200" t="s">
        <v>1569</v>
      </c>
      <c r="G145" s="198"/>
      <c r="H145" s="198"/>
      <c r="I145" s="201"/>
      <c r="J145" s="202">
        <f>BK145</f>
        <v>0</v>
      </c>
      <c r="K145" s="198"/>
      <c r="L145" s="203"/>
      <c r="M145" s="204"/>
      <c r="N145" s="205"/>
      <c r="O145" s="205"/>
      <c r="P145" s="206">
        <f>SUM(P146:P159)</f>
        <v>0</v>
      </c>
      <c r="Q145" s="205"/>
      <c r="R145" s="206">
        <f>SUM(R146:R159)</f>
        <v>0</v>
      </c>
      <c r="S145" s="205"/>
      <c r="T145" s="207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80</v>
      </c>
      <c r="AT145" s="209" t="s">
        <v>71</v>
      </c>
      <c r="AU145" s="209" t="s">
        <v>72</v>
      </c>
      <c r="AY145" s="208" t="s">
        <v>136</v>
      </c>
      <c r="BK145" s="210">
        <f>SUM(BK146:BK159)</f>
        <v>0</v>
      </c>
    </row>
    <row r="146" s="2" customFormat="1" ht="16.5" customHeight="1">
      <c r="A146" s="39"/>
      <c r="B146" s="40"/>
      <c r="C146" s="213" t="s">
        <v>446</v>
      </c>
      <c r="D146" s="213" t="s">
        <v>139</v>
      </c>
      <c r="E146" s="214" t="s">
        <v>1570</v>
      </c>
      <c r="F146" s="215" t="s">
        <v>1571</v>
      </c>
      <c r="G146" s="216" t="s">
        <v>142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152</v>
      </c>
      <c r="AT146" s="224" t="s">
        <v>139</v>
      </c>
      <c r="AU146" s="224" t="s">
        <v>80</v>
      </c>
      <c r="AY146" s="18" t="s">
        <v>136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152</v>
      </c>
      <c r="BM146" s="224" t="s">
        <v>667</v>
      </c>
    </row>
    <row r="147" s="2" customFormat="1">
      <c r="A147" s="39"/>
      <c r="B147" s="40"/>
      <c r="C147" s="41"/>
      <c r="D147" s="226" t="s">
        <v>146</v>
      </c>
      <c r="E147" s="41"/>
      <c r="F147" s="227" t="s">
        <v>1571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80</v>
      </c>
    </row>
    <row r="148" s="2" customFormat="1" ht="16.5" customHeight="1">
      <c r="A148" s="39"/>
      <c r="B148" s="40"/>
      <c r="C148" s="213" t="s">
        <v>459</v>
      </c>
      <c r="D148" s="213" t="s">
        <v>139</v>
      </c>
      <c r="E148" s="214" t="s">
        <v>1572</v>
      </c>
      <c r="F148" s="215" t="s">
        <v>1573</v>
      </c>
      <c r="G148" s="216" t="s">
        <v>142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152</v>
      </c>
      <c r="AT148" s="224" t="s">
        <v>139</v>
      </c>
      <c r="AU148" s="224" t="s">
        <v>80</v>
      </c>
      <c r="AY148" s="18" t="s">
        <v>136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152</v>
      </c>
      <c r="BM148" s="224" t="s">
        <v>682</v>
      </c>
    </row>
    <row r="149" s="2" customFormat="1">
      <c r="A149" s="39"/>
      <c r="B149" s="40"/>
      <c r="C149" s="41"/>
      <c r="D149" s="226" t="s">
        <v>146</v>
      </c>
      <c r="E149" s="41"/>
      <c r="F149" s="227" t="s">
        <v>1573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80</v>
      </c>
    </row>
    <row r="150" s="2" customFormat="1" ht="16.5" customHeight="1">
      <c r="A150" s="39"/>
      <c r="B150" s="40"/>
      <c r="C150" s="213" t="s">
        <v>468</v>
      </c>
      <c r="D150" s="213" t="s">
        <v>139</v>
      </c>
      <c r="E150" s="214" t="s">
        <v>1574</v>
      </c>
      <c r="F150" s="215" t="s">
        <v>1575</v>
      </c>
      <c r="G150" s="216" t="s">
        <v>142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152</v>
      </c>
      <c r="AT150" s="224" t="s">
        <v>139</v>
      </c>
      <c r="AU150" s="224" t="s">
        <v>80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152</v>
      </c>
      <c r="BM150" s="224" t="s">
        <v>694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1575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80</v>
      </c>
    </row>
    <row r="152" s="2" customFormat="1" ht="16.5" customHeight="1">
      <c r="A152" s="39"/>
      <c r="B152" s="40"/>
      <c r="C152" s="213" t="s">
        <v>477</v>
      </c>
      <c r="D152" s="213" t="s">
        <v>139</v>
      </c>
      <c r="E152" s="214" t="s">
        <v>1576</v>
      </c>
      <c r="F152" s="215" t="s">
        <v>1577</v>
      </c>
      <c r="G152" s="216" t="s">
        <v>142</v>
      </c>
      <c r="H152" s="217">
        <v>1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152</v>
      </c>
      <c r="AT152" s="224" t="s">
        <v>139</v>
      </c>
      <c r="AU152" s="224" t="s">
        <v>80</v>
      </c>
      <c r="AY152" s="18" t="s">
        <v>136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152</v>
      </c>
      <c r="BM152" s="224" t="s">
        <v>706</v>
      </c>
    </row>
    <row r="153" s="2" customFormat="1">
      <c r="A153" s="39"/>
      <c r="B153" s="40"/>
      <c r="C153" s="41"/>
      <c r="D153" s="226" t="s">
        <v>146</v>
      </c>
      <c r="E153" s="41"/>
      <c r="F153" s="227" t="s">
        <v>1577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80</v>
      </c>
    </row>
    <row r="154" s="2" customFormat="1" ht="16.5" customHeight="1">
      <c r="A154" s="39"/>
      <c r="B154" s="40"/>
      <c r="C154" s="213" t="s">
        <v>484</v>
      </c>
      <c r="D154" s="213" t="s">
        <v>139</v>
      </c>
      <c r="E154" s="214" t="s">
        <v>1578</v>
      </c>
      <c r="F154" s="215" t="s">
        <v>1579</v>
      </c>
      <c r="G154" s="216" t="s">
        <v>142</v>
      </c>
      <c r="H154" s="217">
        <v>1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152</v>
      </c>
      <c r="AT154" s="224" t="s">
        <v>139</v>
      </c>
      <c r="AU154" s="224" t="s">
        <v>80</v>
      </c>
      <c r="AY154" s="18" t="s">
        <v>136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152</v>
      </c>
      <c r="BM154" s="224" t="s">
        <v>720</v>
      </c>
    </row>
    <row r="155" s="2" customFormat="1">
      <c r="A155" s="39"/>
      <c r="B155" s="40"/>
      <c r="C155" s="41"/>
      <c r="D155" s="226" t="s">
        <v>146</v>
      </c>
      <c r="E155" s="41"/>
      <c r="F155" s="227" t="s">
        <v>1579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80</v>
      </c>
    </row>
    <row r="156" s="2" customFormat="1" ht="16.5" customHeight="1">
      <c r="A156" s="39"/>
      <c r="B156" s="40"/>
      <c r="C156" s="213" t="s">
        <v>490</v>
      </c>
      <c r="D156" s="213" t="s">
        <v>139</v>
      </c>
      <c r="E156" s="214" t="s">
        <v>1580</v>
      </c>
      <c r="F156" s="215" t="s">
        <v>1581</v>
      </c>
      <c r="G156" s="216" t="s">
        <v>142</v>
      </c>
      <c r="H156" s="217">
        <v>1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152</v>
      </c>
      <c r="AT156" s="224" t="s">
        <v>139</v>
      </c>
      <c r="AU156" s="224" t="s">
        <v>80</v>
      </c>
      <c r="AY156" s="18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80</v>
      </c>
      <c r="BK156" s="225">
        <f>ROUND(I156*H156,2)</f>
        <v>0</v>
      </c>
      <c r="BL156" s="18" t="s">
        <v>152</v>
      </c>
      <c r="BM156" s="224" t="s">
        <v>734</v>
      </c>
    </row>
    <row r="157" s="2" customFormat="1">
      <c r="A157" s="39"/>
      <c r="B157" s="40"/>
      <c r="C157" s="41"/>
      <c r="D157" s="226" t="s">
        <v>146</v>
      </c>
      <c r="E157" s="41"/>
      <c r="F157" s="227" t="s">
        <v>1581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80</v>
      </c>
    </row>
    <row r="158" s="2" customFormat="1" ht="16.5" customHeight="1">
      <c r="A158" s="39"/>
      <c r="B158" s="40"/>
      <c r="C158" s="213" t="s">
        <v>499</v>
      </c>
      <c r="D158" s="213" t="s">
        <v>139</v>
      </c>
      <c r="E158" s="214" t="s">
        <v>1582</v>
      </c>
      <c r="F158" s="215" t="s">
        <v>1583</v>
      </c>
      <c r="G158" s="216" t="s">
        <v>142</v>
      </c>
      <c r="H158" s="217">
        <v>1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152</v>
      </c>
      <c r="AT158" s="224" t="s">
        <v>139</v>
      </c>
      <c r="AU158" s="224" t="s">
        <v>80</v>
      </c>
      <c r="AY158" s="18" t="s">
        <v>136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152</v>
      </c>
      <c r="BM158" s="224" t="s">
        <v>748</v>
      </c>
    </row>
    <row r="159" s="2" customFormat="1">
      <c r="A159" s="39"/>
      <c r="B159" s="40"/>
      <c r="C159" s="41"/>
      <c r="D159" s="226" t="s">
        <v>146</v>
      </c>
      <c r="E159" s="41"/>
      <c r="F159" s="227" t="s">
        <v>1583</v>
      </c>
      <c r="G159" s="41"/>
      <c r="H159" s="41"/>
      <c r="I159" s="228"/>
      <c r="J159" s="41"/>
      <c r="K159" s="41"/>
      <c r="L159" s="45"/>
      <c r="M159" s="265"/>
      <c r="N159" s="266"/>
      <c r="O159" s="267"/>
      <c r="P159" s="267"/>
      <c r="Q159" s="267"/>
      <c r="R159" s="267"/>
      <c r="S159" s="267"/>
      <c r="T159" s="268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80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tg7NzuVDtep/hburF7nlZNKcwaQ8IVD5k/AX5tAQXmFWPcUfUVJ/caUHc/M4y3DVDTPH2OsQsoxnWsI9KgOvIw==" hashValue="bI8sg0hkZgmLGxqBqHkrNeniL7gjejMTNWjidhVZxjtDroMBI4YtnwncOqOCVtIaCgT86GLC+AYC1yS0zf4kiA==" algorithmName="SHA-512" password="CC35"/>
  <autoFilter ref="C81:K15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1584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1585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1586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1499</v>
      </c>
      <c r="G14" s="39"/>
      <c r="H14" s="39"/>
      <c r="I14" s="143" t="s">
        <v>23</v>
      </c>
      <c r="J14" s="147" t="str">
        <f>'Rekapitulace stavby'!AN8</f>
        <v>16. 5. 2023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Frýsku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ROUND((SUM(BE93:BE231)),  2)</f>
        <v>0</v>
      </c>
      <c r="G35" s="39"/>
      <c r="H35" s="39"/>
      <c r="I35" s="158">
        <v>0.20999999999999999</v>
      </c>
      <c r="J35" s="157">
        <f>ROUND(((SUM(BE93:BE231))*I35),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ROUND((SUM(BF93:BF231)),  2)</f>
        <v>0</v>
      </c>
      <c r="G36" s="39"/>
      <c r="H36" s="39"/>
      <c r="I36" s="158">
        <v>0.14999999999999999</v>
      </c>
      <c r="J36" s="157">
        <f>ROUND(((SUM(BF93:BF231))*I36),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ROUND((SUM(BG93:BG231)),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ROUND((SUM(BH93:BH231)),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ROUND((SUM(BI93:BI231)),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m.č.0.25 sklad v 1.p.p. budovy PCHO pro zřízení datového centra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1584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1585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004-01 - Silnoproud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16. 5. 2023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Frýsku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1587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1588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1589</v>
      </c>
      <c r="E66" s="183"/>
      <c r="F66" s="183"/>
      <c r="G66" s="183"/>
      <c r="H66" s="183"/>
      <c r="I66" s="183"/>
      <c r="J66" s="184">
        <f>J104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1590</v>
      </c>
      <c r="E67" s="183"/>
      <c r="F67" s="183"/>
      <c r="G67" s="183"/>
      <c r="H67" s="183"/>
      <c r="I67" s="183"/>
      <c r="J67" s="184">
        <f>J133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1591</v>
      </c>
      <c r="E68" s="183"/>
      <c r="F68" s="183"/>
      <c r="G68" s="183"/>
      <c r="H68" s="183"/>
      <c r="I68" s="183"/>
      <c r="J68" s="184">
        <f>J146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1592</v>
      </c>
      <c r="E69" s="183"/>
      <c r="F69" s="183"/>
      <c r="G69" s="183"/>
      <c r="H69" s="183"/>
      <c r="I69" s="183"/>
      <c r="J69" s="184">
        <f>J151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1593</v>
      </c>
      <c r="E70" s="183"/>
      <c r="F70" s="183"/>
      <c r="G70" s="183"/>
      <c r="H70" s="183"/>
      <c r="I70" s="183"/>
      <c r="J70" s="184">
        <f>J180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1594</v>
      </c>
      <c r="E71" s="183"/>
      <c r="F71" s="183"/>
      <c r="G71" s="183"/>
      <c r="H71" s="183"/>
      <c r="I71" s="183"/>
      <c r="J71" s="184">
        <f>J213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120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m.č.0.25 sklad v 1.p.p. budovy PCHO pro zřízení datového centra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109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1584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1585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004-01 - Silnoproud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16. 5. 2023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>Nemocnice ve Frýsku - Místku, p.o.</v>
      </c>
      <c r="G89" s="41"/>
      <c r="H89" s="41"/>
      <c r="I89" s="33" t="s">
        <v>31</v>
      </c>
      <c r="J89" s="37" t="str">
        <f>E23</f>
        <v>Forsing projekt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>Jindřich Jansa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121</v>
      </c>
      <c r="D92" s="189" t="s">
        <v>57</v>
      </c>
      <c r="E92" s="189" t="s">
        <v>53</v>
      </c>
      <c r="F92" s="189" t="s">
        <v>54</v>
      </c>
      <c r="G92" s="189" t="s">
        <v>122</v>
      </c>
      <c r="H92" s="189" t="s">
        <v>123</v>
      </c>
      <c r="I92" s="189" t="s">
        <v>124</v>
      </c>
      <c r="J92" s="189" t="s">
        <v>113</v>
      </c>
      <c r="K92" s="190" t="s">
        <v>125</v>
      </c>
      <c r="L92" s="191"/>
      <c r="M92" s="93" t="s">
        <v>19</v>
      </c>
      <c r="N92" s="94" t="s">
        <v>42</v>
      </c>
      <c r="O92" s="94" t="s">
        <v>126</v>
      </c>
      <c r="P92" s="94" t="s">
        <v>127</v>
      </c>
      <c r="Q92" s="94" t="s">
        <v>128</v>
      </c>
      <c r="R92" s="94" t="s">
        <v>129</v>
      </c>
      <c r="S92" s="94" t="s">
        <v>130</v>
      </c>
      <c r="T92" s="95" t="s">
        <v>131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132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</f>
        <v>0</v>
      </c>
      <c r="Q93" s="97"/>
      <c r="R93" s="194">
        <f>R94</f>
        <v>0</v>
      </c>
      <c r="S93" s="97"/>
      <c r="T93" s="195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114</v>
      </c>
      <c r="BK93" s="196">
        <f>BK94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1595</v>
      </c>
      <c r="F94" s="200" t="s">
        <v>96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P95+P104+P133+P146+P151+P180+P213</f>
        <v>0</v>
      </c>
      <c r="Q94" s="205"/>
      <c r="R94" s="206">
        <f>R95+R104+R133+R146+R151+R180+R213</f>
        <v>0</v>
      </c>
      <c r="S94" s="205"/>
      <c r="T94" s="207">
        <f>T95+T104+T133+T146+T151+T180+T213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71</v>
      </c>
      <c r="AU94" s="209" t="s">
        <v>72</v>
      </c>
      <c r="AY94" s="208" t="s">
        <v>136</v>
      </c>
      <c r="BK94" s="210">
        <f>BK95+BK104+BK133+BK146+BK151+BK180+BK213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1596</v>
      </c>
      <c r="F95" s="211" t="s">
        <v>1596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SUM(P96:P103)</f>
        <v>0</v>
      </c>
      <c r="Q95" s="205"/>
      <c r="R95" s="206">
        <f>SUM(R96:R103)</f>
        <v>0</v>
      </c>
      <c r="S95" s="205"/>
      <c r="T95" s="207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80</v>
      </c>
      <c r="AT95" s="209" t="s">
        <v>71</v>
      </c>
      <c r="AU95" s="209" t="s">
        <v>80</v>
      </c>
      <c r="AY95" s="208" t="s">
        <v>136</v>
      </c>
      <c r="BK95" s="210">
        <f>SUM(BK96:BK103)</f>
        <v>0</v>
      </c>
    </row>
    <row r="96" s="2" customFormat="1" ht="16.5" customHeight="1">
      <c r="A96" s="39"/>
      <c r="B96" s="40"/>
      <c r="C96" s="213" t="s">
        <v>80</v>
      </c>
      <c r="D96" s="213" t="s">
        <v>139</v>
      </c>
      <c r="E96" s="214" t="s">
        <v>1597</v>
      </c>
      <c r="F96" s="215" t="s">
        <v>1598</v>
      </c>
      <c r="G96" s="216" t="s">
        <v>1507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152</v>
      </c>
      <c r="AT96" s="224" t="s">
        <v>139</v>
      </c>
      <c r="AU96" s="224" t="s">
        <v>82</v>
      </c>
      <c r="AY96" s="18" t="s">
        <v>136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152</v>
      </c>
      <c r="BM96" s="224" t="s">
        <v>82</v>
      </c>
    </row>
    <row r="97" s="2" customFormat="1">
      <c r="A97" s="39"/>
      <c r="B97" s="40"/>
      <c r="C97" s="41"/>
      <c r="D97" s="226" t="s">
        <v>146</v>
      </c>
      <c r="E97" s="41"/>
      <c r="F97" s="227" t="s">
        <v>1598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82</v>
      </c>
    </row>
    <row r="98" s="2" customFormat="1" ht="16.5" customHeight="1">
      <c r="A98" s="39"/>
      <c r="B98" s="40"/>
      <c r="C98" s="213" t="s">
        <v>82</v>
      </c>
      <c r="D98" s="213" t="s">
        <v>139</v>
      </c>
      <c r="E98" s="214" t="s">
        <v>1599</v>
      </c>
      <c r="F98" s="215" t="s">
        <v>1600</v>
      </c>
      <c r="G98" s="216" t="s">
        <v>1507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152</v>
      </c>
      <c r="AT98" s="224" t="s">
        <v>139</v>
      </c>
      <c r="AU98" s="224" t="s">
        <v>82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152</v>
      </c>
      <c r="BM98" s="224" t="s">
        <v>152</v>
      </c>
    </row>
    <row r="99" s="2" customFormat="1">
      <c r="A99" s="39"/>
      <c r="B99" s="40"/>
      <c r="C99" s="41"/>
      <c r="D99" s="226" t="s">
        <v>146</v>
      </c>
      <c r="E99" s="41"/>
      <c r="F99" s="227" t="s">
        <v>1600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82</v>
      </c>
    </row>
    <row r="100" s="2" customFormat="1" ht="16.5" customHeight="1">
      <c r="A100" s="39"/>
      <c r="B100" s="40"/>
      <c r="C100" s="213" t="s">
        <v>158</v>
      </c>
      <c r="D100" s="213" t="s">
        <v>139</v>
      </c>
      <c r="E100" s="214" t="s">
        <v>1601</v>
      </c>
      <c r="F100" s="215" t="s">
        <v>1602</v>
      </c>
      <c r="G100" s="216" t="s">
        <v>1507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152</v>
      </c>
      <c r="AT100" s="224" t="s">
        <v>139</v>
      </c>
      <c r="AU100" s="224" t="s">
        <v>82</v>
      </c>
      <c r="AY100" s="18" t="s">
        <v>136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152</v>
      </c>
      <c r="BM100" s="224" t="s">
        <v>174</v>
      </c>
    </row>
    <row r="101" s="2" customFormat="1">
      <c r="A101" s="39"/>
      <c r="B101" s="40"/>
      <c r="C101" s="41"/>
      <c r="D101" s="226" t="s">
        <v>146</v>
      </c>
      <c r="E101" s="41"/>
      <c r="F101" s="227" t="s">
        <v>1602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82</v>
      </c>
    </row>
    <row r="102" s="2" customFormat="1" ht="16.5" customHeight="1">
      <c r="A102" s="39"/>
      <c r="B102" s="40"/>
      <c r="C102" s="213" t="s">
        <v>152</v>
      </c>
      <c r="D102" s="213" t="s">
        <v>139</v>
      </c>
      <c r="E102" s="214" t="s">
        <v>1603</v>
      </c>
      <c r="F102" s="215" t="s">
        <v>1604</v>
      </c>
      <c r="G102" s="216" t="s">
        <v>1507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152</v>
      </c>
      <c r="AT102" s="224" t="s">
        <v>139</v>
      </c>
      <c r="AU102" s="224" t="s">
        <v>82</v>
      </c>
      <c r="AY102" s="18" t="s">
        <v>136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152</v>
      </c>
      <c r="BM102" s="224" t="s">
        <v>189</v>
      </c>
    </row>
    <row r="103" s="2" customFormat="1">
      <c r="A103" s="39"/>
      <c r="B103" s="40"/>
      <c r="C103" s="41"/>
      <c r="D103" s="226" t="s">
        <v>146</v>
      </c>
      <c r="E103" s="41"/>
      <c r="F103" s="227" t="s">
        <v>1604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82</v>
      </c>
    </row>
    <row r="104" s="12" customFormat="1" ht="22.8" customHeight="1">
      <c r="A104" s="12"/>
      <c r="B104" s="197"/>
      <c r="C104" s="198"/>
      <c r="D104" s="199" t="s">
        <v>71</v>
      </c>
      <c r="E104" s="211" t="s">
        <v>1605</v>
      </c>
      <c r="F104" s="211" t="s">
        <v>1605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SUM(P105:P132)</f>
        <v>0</v>
      </c>
      <c r="Q104" s="205"/>
      <c r="R104" s="206">
        <f>SUM(R105:R132)</f>
        <v>0</v>
      </c>
      <c r="S104" s="205"/>
      <c r="T104" s="207">
        <f>SUM(T105:T132)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80</v>
      </c>
      <c r="AT104" s="209" t="s">
        <v>71</v>
      </c>
      <c r="AU104" s="209" t="s">
        <v>80</v>
      </c>
      <c r="AY104" s="208" t="s">
        <v>136</v>
      </c>
      <c r="BK104" s="210">
        <f>SUM(BK105:BK132)</f>
        <v>0</v>
      </c>
    </row>
    <row r="105" s="2" customFormat="1" ht="16.5" customHeight="1">
      <c r="A105" s="39"/>
      <c r="B105" s="40"/>
      <c r="C105" s="213" t="s">
        <v>135</v>
      </c>
      <c r="D105" s="213" t="s">
        <v>139</v>
      </c>
      <c r="E105" s="214" t="s">
        <v>1606</v>
      </c>
      <c r="F105" s="215" t="s">
        <v>1607</v>
      </c>
      <c r="G105" s="216" t="s">
        <v>235</v>
      </c>
      <c r="H105" s="217">
        <v>46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152</v>
      </c>
      <c r="AT105" s="224" t="s">
        <v>139</v>
      </c>
      <c r="AU105" s="224" t="s">
        <v>82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152</v>
      </c>
      <c r="BM105" s="224" t="s">
        <v>201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1607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82</v>
      </c>
    </row>
    <row r="107" s="2" customFormat="1" ht="16.5" customHeight="1">
      <c r="A107" s="39"/>
      <c r="B107" s="40"/>
      <c r="C107" s="213" t="s">
        <v>174</v>
      </c>
      <c r="D107" s="213" t="s">
        <v>139</v>
      </c>
      <c r="E107" s="214" t="s">
        <v>1608</v>
      </c>
      <c r="F107" s="215" t="s">
        <v>1609</v>
      </c>
      <c r="G107" s="216" t="s">
        <v>235</v>
      </c>
      <c r="H107" s="217">
        <v>25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152</v>
      </c>
      <c r="AT107" s="224" t="s">
        <v>139</v>
      </c>
      <c r="AU107" s="224" t="s">
        <v>82</v>
      </c>
      <c r="AY107" s="18" t="s">
        <v>136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152</v>
      </c>
      <c r="BM107" s="224" t="s">
        <v>305</v>
      </c>
    </row>
    <row r="108" s="2" customFormat="1">
      <c r="A108" s="39"/>
      <c r="B108" s="40"/>
      <c r="C108" s="41"/>
      <c r="D108" s="226" t="s">
        <v>146</v>
      </c>
      <c r="E108" s="41"/>
      <c r="F108" s="227" t="s">
        <v>1609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82</v>
      </c>
    </row>
    <row r="109" s="2" customFormat="1" ht="16.5" customHeight="1">
      <c r="A109" s="39"/>
      <c r="B109" s="40"/>
      <c r="C109" s="213" t="s">
        <v>182</v>
      </c>
      <c r="D109" s="213" t="s">
        <v>139</v>
      </c>
      <c r="E109" s="214" t="s">
        <v>1610</v>
      </c>
      <c r="F109" s="215" t="s">
        <v>1611</v>
      </c>
      <c r="G109" s="216" t="s">
        <v>235</v>
      </c>
      <c r="H109" s="217">
        <v>12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152</v>
      </c>
      <c r="AT109" s="224" t="s">
        <v>139</v>
      </c>
      <c r="AU109" s="224" t="s">
        <v>82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152</v>
      </c>
      <c r="BM109" s="224" t="s">
        <v>319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1611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82</v>
      </c>
    </row>
    <row r="111" s="2" customFormat="1" ht="16.5" customHeight="1">
      <c r="A111" s="39"/>
      <c r="B111" s="40"/>
      <c r="C111" s="213" t="s">
        <v>189</v>
      </c>
      <c r="D111" s="213" t="s">
        <v>139</v>
      </c>
      <c r="E111" s="214" t="s">
        <v>1612</v>
      </c>
      <c r="F111" s="215" t="s">
        <v>1613</v>
      </c>
      <c r="G111" s="216" t="s">
        <v>235</v>
      </c>
      <c r="H111" s="217">
        <v>235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152</v>
      </c>
      <c r="AT111" s="224" t="s">
        <v>139</v>
      </c>
      <c r="AU111" s="224" t="s">
        <v>82</v>
      </c>
      <c r="AY111" s="18" t="s">
        <v>136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152</v>
      </c>
      <c r="BM111" s="224" t="s">
        <v>334</v>
      </c>
    </row>
    <row r="112" s="2" customFormat="1">
      <c r="A112" s="39"/>
      <c r="B112" s="40"/>
      <c r="C112" s="41"/>
      <c r="D112" s="226" t="s">
        <v>146</v>
      </c>
      <c r="E112" s="41"/>
      <c r="F112" s="227" t="s">
        <v>1613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82</v>
      </c>
    </row>
    <row r="113" s="2" customFormat="1" ht="16.5" customHeight="1">
      <c r="A113" s="39"/>
      <c r="B113" s="40"/>
      <c r="C113" s="213" t="s">
        <v>194</v>
      </c>
      <c r="D113" s="213" t="s">
        <v>139</v>
      </c>
      <c r="E113" s="214" t="s">
        <v>1614</v>
      </c>
      <c r="F113" s="215" t="s">
        <v>1615</v>
      </c>
      <c r="G113" s="216" t="s">
        <v>235</v>
      </c>
      <c r="H113" s="217">
        <v>269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152</v>
      </c>
      <c r="AT113" s="224" t="s">
        <v>139</v>
      </c>
      <c r="AU113" s="224" t="s">
        <v>82</v>
      </c>
      <c r="AY113" s="18" t="s">
        <v>136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152</v>
      </c>
      <c r="BM113" s="224" t="s">
        <v>350</v>
      </c>
    </row>
    <row r="114" s="2" customFormat="1">
      <c r="A114" s="39"/>
      <c r="B114" s="40"/>
      <c r="C114" s="41"/>
      <c r="D114" s="226" t="s">
        <v>146</v>
      </c>
      <c r="E114" s="41"/>
      <c r="F114" s="227" t="s">
        <v>1615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82</v>
      </c>
    </row>
    <row r="115" s="2" customFormat="1" ht="16.5" customHeight="1">
      <c r="A115" s="39"/>
      <c r="B115" s="40"/>
      <c r="C115" s="213" t="s">
        <v>201</v>
      </c>
      <c r="D115" s="213" t="s">
        <v>139</v>
      </c>
      <c r="E115" s="214" t="s">
        <v>1616</v>
      </c>
      <c r="F115" s="215" t="s">
        <v>1617</v>
      </c>
      <c r="G115" s="216" t="s">
        <v>235</v>
      </c>
      <c r="H115" s="217">
        <v>58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152</v>
      </c>
      <c r="AT115" s="224" t="s">
        <v>139</v>
      </c>
      <c r="AU115" s="224" t="s">
        <v>82</v>
      </c>
      <c r="AY115" s="18" t="s">
        <v>136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152</v>
      </c>
      <c r="BM115" s="224" t="s">
        <v>366</v>
      </c>
    </row>
    <row r="116" s="2" customFormat="1">
      <c r="A116" s="39"/>
      <c r="B116" s="40"/>
      <c r="C116" s="41"/>
      <c r="D116" s="226" t="s">
        <v>146</v>
      </c>
      <c r="E116" s="41"/>
      <c r="F116" s="227" t="s">
        <v>1617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82</v>
      </c>
    </row>
    <row r="117" s="2" customFormat="1" ht="16.5" customHeight="1">
      <c r="A117" s="39"/>
      <c r="B117" s="40"/>
      <c r="C117" s="213" t="s">
        <v>299</v>
      </c>
      <c r="D117" s="213" t="s">
        <v>139</v>
      </c>
      <c r="E117" s="214" t="s">
        <v>1618</v>
      </c>
      <c r="F117" s="215" t="s">
        <v>1619</v>
      </c>
      <c r="G117" s="216" t="s">
        <v>235</v>
      </c>
      <c r="H117" s="217">
        <v>79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152</v>
      </c>
      <c r="AT117" s="224" t="s">
        <v>139</v>
      </c>
      <c r="AU117" s="224" t="s">
        <v>82</v>
      </c>
      <c r="AY117" s="18" t="s">
        <v>136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152</v>
      </c>
      <c r="BM117" s="224" t="s">
        <v>379</v>
      </c>
    </row>
    <row r="118" s="2" customFormat="1">
      <c r="A118" s="39"/>
      <c r="B118" s="40"/>
      <c r="C118" s="41"/>
      <c r="D118" s="226" t="s">
        <v>146</v>
      </c>
      <c r="E118" s="41"/>
      <c r="F118" s="227" t="s">
        <v>1619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82</v>
      </c>
    </row>
    <row r="119" s="2" customFormat="1" ht="16.5" customHeight="1">
      <c r="A119" s="39"/>
      <c r="B119" s="40"/>
      <c r="C119" s="213" t="s">
        <v>305</v>
      </c>
      <c r="D119" s="213" t="s">
        <v>139</v>
      </c>
      <c r="E119" s="214" t="s">
        <v>1620</v>
      </c>
      <c r="F119" s="215" t="s">
        <v>1621</v>
      </c>
      <c r="G119" s="216" t="s">
        <v>235</v>
      </c>
      <c r="H119" s="217">
        <v>166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152</v>
      </c>
      <c r="AT119" s="224" t="s">
        <v>139</v>
      </c>
      <c r="AU119" s="224" t="s">
        <v>82</v>
      </c>
      <c r="AY119" s="18" t="s">
        <v>136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152</v>
      </c>
      <c r="BM119" s="224" t="s">
        <v>392</v>
      </c>
    </row>
    <row r="120" s="2" customFormat="1">
      <c r="A120" s="39"/>
      <c r="B120" s="40"/>
      <c r="C120" s="41"/>
      <c r="D120" s="226" t="s">
        <v>146</v>
      </c>
      <c r="E120" s="41"/>
      <c r="F120" s="227" t="s">
        <v>1621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82</v>
      </c>
    </row>
    <row r="121" s="2" customFormat="1" ht="16.5" customHeight="1">
      <c r="A121" s="39"/>
      <c r="B121" s="40"/>
      <c r="C121" s="213" t="s">
        <v>311</v>
      </c>
      <c r="D121" s="213" t="s">
        <v>139</v>
      </c>
      <c r="E121" s="214" t="s">
        <v>1622</v>
      </c>
      <c r="F121" s="215" t="s">
        <v>1623</v>
      </c>
      <c r="G121" s="216" t="s">
        <v>235</v>
      </c>
      <c r="H121" s="217">
        <v>25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152</v>
      </c>
      <c r="AT121" s="224" t="s">
        <v>139</v>
      </c>
      <c r="AU121" s="224" t="s">
        <v>82</v>
      </c>
      <c r="AY121" s="18" t="s">
        <v>136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152</v>
      </c>
      <c r="BM121" s="224" t="s">
        <v>413</v>
      </c>
    </row>
    <row r="122" s="2" customFormat="1">
      <c r="A122" s="39"/>
      <c r="B122" s="40"/>
      <c r="C122" s="41"/>
      <c r="D122" s="226" t="s">
        <v>146</v>
      </c>
      <c r="E122" s="41"/>
      <c r="F122" s="227" t="s">
        <v>1623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82</v>
      </c>
    </row>
    <row r="123" s="2" customFormat="1" ht="16.5" customHeight="1">
      <c r="A123" s="39"/>
      <c r="B123" s="40"/>
      <c r="C123" s="213" t="s">
        <v>319</v>
      </c>
      <c r="D123" s="213" t="s">
        <v>139</v>
      </c>
      <c r="E123" s="214" t="s">
        <v>1624</v>
      </c>
      <c r="F123" s="215" t="s">
        <v>1625</v>
      </c>
      <c r="G123" s="216" t="s">
        <v>235</v>
      </c>
      <c r="H123" s="217">
        <v>36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152</v>
      </c>
      <c r="AT123" s="224" t="s">
        <v>139</v>
      </c>
      <c r="AU123" s="224" t="s">
        <v>82</v>
      </c>
      <c r="AY123" s="18" t="s">
        <v>136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152</v>
      </c>
      <c r="BM123" s="224" t="s">
        <v>428</v>
      </c>
    </row>
    <row r="124" s="2" customFormat="1">
      <c r="A124" s="39"/>
      <c r="B124" s="40"/>
      <c r="C124" s="41"/>
      <c r="D124" s="226" t="s">
        <v>146</v>
      </c>
      <c r="E124" s="41"/>
      <c r="F124" s="227" t="s">
        <v>1625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82</v>
      </c>
    </row>
    <row r="125" s="2" customFormat="1" ht="16.5" customHeight="1">
      <c r="A125" s="39"/>
      <c r="B125" s="40"/>
      <c r="C125" s="213" t="s">
        <v>8</v>
      </c>
      <c r="D125" s="213" t="s">
        <v>139</v>
      </c>
      <c r="E125" s="214" t="s">
        <v>1626</v>
      </c>
      <c r="F125" s="215" t="s">
        <v>1627</v>
      </c>
      <c r="G125" s="216" t="s">
        <v>235</v>
      </c>
      <c r="H125" s="217">
        <v>12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152</v>
      </c>
      <c r="AT125" s="224" t="s">
        <v>139</v>
      </c>
      <c r="AU125" s="224" t="s">
        <v>82</v>
      </c>
      <c r="AY125" s="18" t="s">
        <v>136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152</v>
      </c>
      <c r="BM125" s="224" t="s">
        <v>440</v>
      </c>
    </row>
    <row r="126" s="2" customFormat="1">
      <c r="A126" s="39"/>
      <c r="B126" s="40"/>
      <c r="C126" s="41"/>
      <c r="D126" s="226" t="s">
        <v>146</v>
      </c>
      <c r="E126" s="41"/>
      <c r="F126" s="227" t="s">
        <v>1627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82</v>
      </c>
    </row>
    <row r="127" s="2" customFormat="1" ht="16.5" customHeight="1">
      <c r="A127" s="39"/>
      <c r="B127" s="40"/>
      <c r="C127" s="213" t="s">
        <v>334</v>
      </c>
      <c r="D127" s="213" t="s">
        <v>139</v>
      </c>
      <c r="E127" s="214" t="s">
        <v>1628</v>
      </c>
      <c r="F127" s="215" t="s">
        <v>1629</v>
      </c>
      <c r="G127" s="216" t="s">
        <v>235</v>
      </c>
      <c r="H127" s="217">
        <v>255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152</v>
      </c>
      <c r="AT127" s="224" t="s">
        <v>139</v>
      </c>
      <c r="AU127" s="224" t="s">
        <v>82</v>
      </c>
      <c r="AY127" s="18" t="s">
        <v>136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152</v>
      </c>
      <c r="BM127" s="224" t="s">
        <v>459</v>
      </c>
    </row>
    <row r="128" s="2" customFormat="1">
      <c r="A128" s="39"/>
      <c r="B128" s="40"/>
      <c r="C128" s="41"/>
      <c r="D128" s="226" t="s">
        <v>146</v>
      </c>
      <c r="E128" s="41"/>
      <c r="F128" s="227" t="s">
        <v>1629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82</v>
      </c>
    </row>
    <row r="129" s="2" customFormat="1" ht="16.5" customHeight="1">
      <c r="A129" s="39"/>
      <c r="B129" s="40"/>
      <c r="C129" s="213" t="s">
        <v>342</v>
      </c>
      <c r="D129" s="213" t="s">
        <v>139</v>
      </c>
      <c r="E129" s="214" t="s">
        <v>1630</v>
      </c>
      <c r="F129" s="215" t="s">
        <v>1631</v>
      </c>
      <c r="G129" s="216" t="s">
        <v>235</v>
      </c>
      <c r="H129" s="217">
        <v>63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152</v>
      </c>
      <c r="AT129" s="224" t="s">
        <v>139</v>
      </c>
      <c r="AU129" s="224" t="s">
        <v>82</v>
      </c>
      <c r="AY129" s="18" t="s">
        <v>136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152</v>
      </c>
      <c r="BM129" s="224" t="s">
        <v>477</v>
      </c>
    </row>
    <row r="130" s="2" customFormat="1">
      <c r="A130" s="39"/>
      <c r="B130" s="40"/>
      <c r="C130" s="41"/>
      <c r="D130" s="226" t="s">
        <v>146</v>
      </c>
      <c r="E130" s="41"/>
      <c r="F130" s="227" t="s">
        <v>1631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82</v>
      </c>
    </row>
    <row r="131" s="2" customFormat="1" ht="16.5" customHeight="1">
      <c r="A131" s="39"/>
      <c r="B131" s="40"/>
      <c r="C131" s="213" t="s">
        <v>350</v>
      </c>
      <c r="D131" s="213" t="s">
        <v>139</v>
      </c>
      <c r="E131" s="214" t="s">
        <v>1632</v>
      </c>
      <c r="F131" s="215" t="s">
        <v>1633</v>
      </c>
      <c r="G131" s="216" t="s">
        <v>235</v>
      </c>
      <c r="H131" s="217">
        <v>186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152</v>
      </c>
      <c r="AT131" s="224" t="s">
        <v>139</v>
      </c>
      <c r="AU131" s="224" t="s">
        <v>82</v>
      </c>
      <c r="AY131" s="18" t="s">
        <v>136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152</v>
      </c>
      <c r="BM131" s="224" t="s">
        <v>490</v>
      </c>
    </row>
    <row r="132" s="2" customFormat="1">
      <c r="A132" s="39"/>
      <c r="B132" s="40"/>
      <c r="C132" s="41"/>
      <c r="D132" s="226" t="s">
        <v>146</v>
      </c>
      <c r="E132" s="41"/>
      <c r="F132" s="227" t="s">
        <v>1633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82</v>
      </c>
    </row>
    <row r="133" s="12" customFormat="1" ht="22.8" customHeight="1">
      <c r="A133" s="12"/>
      <c r="B133" s="197"/>
      <c r="C133" s="198"/>
      <c r="D133" s="199" t="s">
        <v>71</v>
      </c>
      <c r="E133" s="211" t="s">
        <v>1634</v>
      </c>
      <c r="F133" s="211" t="s">
        <v>1634</v>
      </c>
      <c r="G133" s="198"/>
      <c r="H133" s="198"/>
      <c r="I133" s="201"/>
      <c r="J133" s="212">
        <f>BK133</f>
        <v>0</v>
      </c>
      <c r="K133" s="198"/>
      <c r="L133" s="203"/>
      <c r="M133" s="204"/>
      <c r="N133" s="205"/>
      <c r="O133" s="205"/>
      <c r="P133" s="206">
        <f>SUM(P134:P145)</f>
        <v>0</v>
      </c>
      <c r="Q133" s="205"/>
      <c r="R133" s="206">
        <f>SUM(R134:R145)</f>
        <v>0</v>
      </c>
      <c r="S133" s="205"/>
      <c r="T133" s="207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8" t="s">
        <v>80</v>
      </c>
      <c r="AT133" s="209" t="s">
        <v>71</v>
      </c>
      <c r="AU133" s="209" t="s">
        <v>80</v>
      </c>
      <c r="AY133" s="208" t="s">
        <v>136</v>
      </c>
      <c r="BK133" s="210">
        <f>SUM(BK134:BK145)</f>
        <v>0</v>
      </c>
    </row>
    <row r="134" s="2" customFormat="1" ht="16.5" customHeight="1">
      <c r="A134" s="39"/>
      <c r="B134" s="40"/>
      <c r="C134" s="213" t="s">
        <v>358</v>
      </c>
      <c r="D134" s="213" t="s">
        <v>139</v>
      </c>
      <c r="E134" s="214" t="s">
        <v>1635</v>
      </c>
      <c r="F134" s="215" t="s">
        <v>1636</v>
      </c>
      <c r="G134" s="216" t="s">
        <v>1507</v>
      </c>
      <c r="H134" s="217">
        <v>3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152</v>
      </c>
      <c r="AT134" s="224" t="s">
        <v>139</v>
      </c>
      <c r="AU134" s="224" t="s">
        <v>82</v>
      </c>
      <c r="AY134" s="18" t="s">
        <v>136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152</v>
      </c>
      <c r="BM134" s="224" t="s">
        <v>1469</v>
      </c>
    </row>
    <row r="135" s="2" customFormat="1">
      <c r="A135" s="39"/>
      <c r="B135" s="40"/>
      <c r="C135" s="41"/>
      <c r="D135" s="226" t="s">
        <v>146</v>
      </c>
      <c r="E135" s="41"/>
      <c r="F135" s="227" t="s">
        <v>1636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82</v>
      </c>
    </row>
    <row r="136" s="2" customFormat="1" ht="16.5" customHeight="1">
      <c r="A136" s="39"/>
      <c r="B136" s="40"/>
      <c r="C136" s="213" t="s">
        <v>366</v>
      </c>
      <c r="D136" s="213" t="s">
        <v>139</v>
      </c>
      <c r="E136" s="214" t="s">
        <v>1637</v>
      </c>
      <c r="F136" s="215" t="s">
        <v>1638</v>
      </c>
      <c r="G136" s="216" t="s">
        <v>1507</v>
      </c>
      <c r="H136" s="217">
        <v>3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152</v>
      </c>
      <c r="AT136" s="224" t="s">
        <v>139</v>
      </c>
      <c r="AU136" s="224" t="s">
        <v>82</v>
      </c>
      <c r="AY136" s="18" t="s">
        <v>136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152</v>
      </c>
      <c r="BM136" s="224" t="s">
        <v>513</v>
      </c>
    </row>
    <row r="137" s="2" customFormat="1">
      <c r="A137" s="39"/>
      <c r="B137" s="40"/>
      <c r="C137" s="41"/>
      <c r="D137" s="226" t="s">
        <v>146</v>
      </c>
      <c r="E137" s="41"/>
      <c r="F137" s="227" t="s">
        <v>1638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82</v>
      </c>
    </row>
    <row r="138" s="2" customFormat="1" ht="16.5" customHeight="1">
      <c r="A138" s="39"/>
      <c r="B138" s="40"/>
      <c r="C138" s="213" t="s">
        <v>7</v>
      </c>
      <c r="D138" s="213" t="s">
        <v>139</v>
      </c>
      <c r="E138" s="214" t="s">
        <v>1639</v>
      </c>
      <c r="F138" s="215" t="s">
        <v>1640</v>
      </c>
      <c r="G138" s="216" t="s">
        <v>1641</v>
      </c>
      <c r="H138" s="217">
        <v>12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152</v>
      </c>
      <c r="AT138" s="224" t="s">
        <v>139</v>
      </c>
      <c r="AU138" s="224" t="s">
        <v>82</v>
      </c>
      <c r="AY138" s="18" t="s">
        <v>136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152</v>
      </c>
      <c r="BM138" s="224" t="s">
        <v>527</v>
      </c>
    </row>
    <row r="139" s="2" customFormat="1">
      <c r="A139" s="39"/>
      <c r="B139" s="40"/>
      <c r="C139" s="41"/>
      <c r="D139" s="226" t="s">
        <v>146</v>
      </c>
      <c r="E139" s="41"/>
      <c r="F139" s="227" t="s">
        <v>1640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82</v>
      </c>
    </row>
    <row r="140" s="2" customFormat="1" ht="16.5" customHeight="1">
      <c r="A140" s="39"/>
      <c r="B140" s="40"/>
      <c r="C140" s="213" t="s">
        <v>379</v>
      </c>
      <c r="D140" s="213" t="s">
        <v>139</v>
      </c>
      <c r="E140" s="214" t="s">
        <v>1642</v>
      </c>
      <c r="F140" s="215" t="s">
        <v>1643</v>
      </c>
      <c r="G140" s="216" t="s">
        <v>1507</v>
      </c>
      <c r="H140" s="217">
        <v>6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152</v>
      </c>
      <c r="AT140" s="224" t="s">
        <v>139</v>
      </c>
      <c r="AU140" s="224" t="s">
        <v>82</v>
      </c>
      <c r="AY140" s="18" t="s">
        <v>136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152</v>
      </c>
      <c r="BM140" s="224" t="s">
        <v>541</v>
      </c>
    </row>
    <row r="141" s="2" customFormat="1">
      <c r="A141" s="39"/>
      <c r="B141" s="40"/>
      <c r="C141" s="41"/>
      <c r="D141" s="226" t="s">
        <v>146</v>
      </c>
      <c r="E141" s="41"/>
      <c r="F141" s="227" t="s">
        <v>1643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82</v>
      </c>
    </row>
    <row r="142" s="2" customFormat="1" ht="16.5" customHeight="1">
      <c r="A142" s="39"/>
      <c r="B142" s="40"/>
      <c r="C142" s="213" t="s">
        <v>385</v>
      </c>
      <c r="D142" s="213" t="s">
        <v>139</v>
      </c>
      <c r="E142" s="214" t="s">
        <v>1644</v>
      </c>
      <c r="F142" s="215" t="s">
        <v>1645</v>
      </c>
      <c r="G142" s="216" t="s">
        <v>1507</v>
      </c>
      <c r="H142" s="217">
        <v>6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152</v>
      </c>
      <c r="AT142" s="224" t="s">
        <v>139</v>
      </c>
      <c r="AU142" s="224" t="s">
        <v>82</v>
      </c>
      <c r="AY142" s="18" t="s">
        <v>136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152</v>
      </c>
      <c r="BM142" s="224" t="s">
        <v>556</v>
      </c>
    </row>
    <row r="143" s="2" customFormat="1">
      <c r="A143" s="39"/>
      <c r="B143" s="40"/>
      <c r="C143" s="41"/>
      <c r="D143" s="226" t="s">
        <v>146</v>
      </c>
      <c r="E143" s="41"/>
      <c r="F143" s="227" t="s">
        <v>1645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82</v>
      </c>
    </row>
    <row r="144" s="2" customFormat="1" ht="16.5" customHeight="1">
      <c r="A144" s="39"/>
      <c r="B144" s="40"/>
      <c r="C144" s="213" t="s">
        <v>392</v>
      </c>
      <c r="D144" s="213" t="s">
        <v>139</v>
      </c>
      <c r="E144" s="214" t="s">
        <v>1646</v>
      </c>
      <c r="F144" s="215" t="s">
        <v>1647</v>
      </c>
      <c r="G144" s="216" t="s">
        <v>1507</v>
      </c>
      <c r="H144" s="217">
        <v>14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152</v>
      </c>
      <c r="AT144" s="224" t="s">
        <v>139</v>
      </c>
      <c r="AU144" s="224" t="s">
        <v>82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152</v>
      </c>
      <c r="BM144" s="224" t="s">
        <v>570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1647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82</v>
      </c>
    </row>
    <row r="146" s="12" customFormat="1" ht="22.8" customHeight="1">
      <c r="A146" s="12"/>
      <c r="B146" s="197"/>
      <c r="C146" s="198"/>
      <c r="D146" s="199" t="s">
        <v>71</v>
      </c>
      <c r="E146" s="211" t="s">
        <v>1648</v>
      </c>
      <c r="F146" s="211" t="s">
        <v>1648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SUM(P147:P150)</f>
        <v>0</v>
      </c>
      <c r="Q146" s="205"/>
      <c r="R146" s="206">
        <f>SUM(R147:R150)</f>
        <v>0</v>
      </c>
      <c r="S146" s="205"/>
      <c r="T146" s="207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80</v>
      </c>
      <c r="AT146" s="209" t="s">
        <v>71</v>
      </c>
      <c r="AU146" s="209" t="s">
        <v>80</v>
      </c>
      <c r="AY146" s="208" t="s">
        <v>136</v>
      </c>
      <c r="BK146" s="210">
        <f>SUM(BK147:BK150)</f>
        <v>0</v>
      </c>
    </row>
    <row r="147" s="2" customFormat="1" ht="16.5" customHeight="1">
      <c r="A147" s="39"/>
      <c r="B147" s="40"/>
      <c r="C147" s="213" t="s">
        <v>401</v>
      </c>
      <c r="D147" s="213" t="s">
        <v>139</v>
      </c>
      <c r="E147" s="214" t="s">
        <v>1649</v>
      </c>
      <c r="F147" s="215" t="s">
        <v>1650</v>
      </c>
      <c r="G147" s="216" t="s">
        <v>1507</v>
      </c>
      <c r="H147" s="217">
        <v>1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152</v>
      </c>
      <c r="AT147" s="224" t="s">
        <v>139</v>
      </c>
      <c r="AU147" s="224" t="s">
        <v>82</v>
      </c>
      <c r="AY147" s="18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152</v>
      </c>
      <c r="BM147" s="224" t="s">
        <v>584</v>
      </c>
    </row>
    <row r="148" s="2" customFormat="1">
      <c r="A148" s="39"/>
      <c r="B148" s="40"/>
      <c r="C148" s="41"/>
      <c r="D148" s="226" t="s">
        <v>146</v>
      </c>
      <c r="E148" s="41"/>
      <c r="F148" s="227" t="s">
        <v>1650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82</v>
      </c>
    </row>
    <row r="149" s="2" customFormat="1" ht="16.5" customHeight="1">
      <c r="A149" s="39"/>
      <c r="B149" s="40"/>
      <c r="C149" s="213" t="s">
        <v>413</v>
      </c>
      <c r="D149" s="213" t="s">
        <v>139</v>
      </c>
      <c r="E149" s="214" t="s">
        <v>1651</v>
      </c>
      <c r="F149" s="215" t="s">
        <v>1652</v>
      </c>
      <c r="G149" s="216" t="s">
        <v>1507</v>
      </c>
      <c r="H149" s="217">
        <v>6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152</v>
      </c>
      <c r="AT149" s="224" t="s">
        <v>139</v>
      </c>
      <c r="AU149" s="224" t="s">
        <v>82</v>
      </c>
      <c r="AY149" s="18" t="s">
        <v>136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152</v>
      </c>
      <c r="BM149" s="224" t="s">
        <v>596</v>
      </c>
    </row>
    <row r="150" s="2" customFormat="1">
      <c r="A150" s="39"/>
      <c r="B150" s="40"/>
      <c r="C150" s="41"/>
      <c r="D150" s="226" t="s">
        <v>146</v>
      </c>
      <c r="E150" s="41"/>
      <c r="F150" s="227" t="s">
        <v>1652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146</v>
      </c>
      <c r="AU150" s="18" t="s">
        <v>82</v>
      </c>
    </row>
    <row r="151" s="12" customFormat="1" ht="22.8" customHeight="1">
      <c r="A151" s="12"/>
      <c r="B151" s="197"/>
      <c r="C151" s="198"/>
      <c r="D151" s="199" t="s">
        <v>71</v>
      </c>
      <c r="E151" s="211" t="s">
        <v>1653</v>
      </c>
      <c r="F151" s="211" t="s">
        <v>1653</v>
      </c>
      <c r="G151" s="198"/>
      <c r="H151" s="198"/>
      <c r="I151" s="201"/>
      <c r="J151" s="212">
        <f>BK151</f>
        <v>0</v>
      </c>
      <c r="K151" s="198"/>
      <c r="L151" s="203"/>
      <c r="M151" s="204"/>
      <c r="N151" s="205"/>
      <c r="O151" s="205"/>
      <c r="P151" s="206">
        <f>SUM(P152:P179)</f>
        <v>0</v>
      </c>
      <c r="Q151" s="205"/>
      <c r="R151" s="206">
        <f>SUM(R152:R179)</f>
        <v>0</v>
      </c>
      <c r="S151" s="205"/>
      <c r="T151" s="207">
        <f>SUM(T152:T179)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80</v>
      </c>
      <c r="AT151" s="209" t="s">
        <v>71</v>
      </c>
      <c r="AU151" s="209" t="s">
        <v>80</v>
      </c>
      <c r="AY151" s="208" t="s">
        <v>136</v>
      </c>
      <c r="BK151" s="210">
        <f>SUM(BK152:BK179)</f>
        <v>0</v>
      </c>
    </row>
    <row r="152" s="2" customFormat="1" ht="16.5" customHeight="1">
      <c r="A152" s="39"/>
      <c r="B152" s="40"/>
      <c r="C152" s="213" t="s">
        <v>421</v>
      </c>
      <c r="D152" s="213" t="s">
        <v>139</v>
      </c>
      <c r="E152" s="214" t="s">
        <v>1654</v>
      </c>
      <c r="F152" s="215" t="s">
        <v>1655</v>
      </c>
      <c r="G152" s="216" t="s">
        <v>1507</v>
      </c>
      <c r="H152" s="217">
        <v>10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152</v>
      </c>
      <c r="AT152" s="224" t="s">
        <v>139</v>
      </c>
      <c r="AU152" s="224" t="s">
        <v>82</v>
      </c>
      <c r="AY152" s="18" t="s">
        <v>136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152</v>
      </c>
      <c r="BM152" s="224" t="s">
        <v>613</v>
      </c>
    </row>
    <row r="153" s="2" customFormat="1">
      <c r="A153" s="39"/>
      <c r="B153" s="40"/>
      <c r="C153" s="41"/>
      <c r="D153" s="226" t="s">
        <v>146</v>
      </c>
      <c r="E153" s="41"/>
      <c r="F153" s="227" t="s">
        <v>1655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82</v>
      </c>
    </row>
    <row r="154" s="2" customFormat="1" ht="16.5" customHeight="1">
      <c r="A154" s="39"/>
      <c r="B154" s="40"/>
      <c r="C154" s="213" t="s">
        <v>428</v>
      </c>
      <c r="D154" s="213" t="s">
        <v>139</v>
      </c>
      <c r="E154" s="214" t="s">
        <v>1656</v>
      </c>
      <c r="F154" s="215" t="s">
        <v>1657</v>
      </c>
      <c r="G154" s="216" t="s">
        <v>1507</v>
      </c>
      <c r="H154" s="217">
        <v>2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152</v>
      </c>
      <c r="AT154" s="224" t="s">
        <v>139</v>
      </c>
      <c r="AU154" s="224" t="s">
        <v>82</v>
      </c>
      <c r="AY154" s="18" t="s">
        <v>136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152</v>
      </c>
      <c r="BM154" s="224" t="s">
        <v>627</v>
      </c>
    </row>
    <row r="155" s="2" customFormat="1">
      <c r="A155" s="39"/>
      <c r="B155" s="40"/>
      <c r="C155" s="41"/>
      <c r="D155" s="226" t="s">
        <v>146</v>
      </c>
      <c r="E155" s="41"/>
      <c r="F155" s="227" t="s">
        <v>1657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82</v>
      </c>
    </row>
    <row r="156" s="2" customFormat="1" ht="16.5" customHeight="1">
      <c r="A156" s="39"/>
      <c r="B156" s="40"/>
      <c r="C156" s="213" t="s">
        <v>435</v>
      </c>
      <c r="D156" s="213" t="s">
        <v>139</v>
      </c>
      <c r="E156" s="214" t="s">
        <v>1658</v>
      </c>
      <c r="F156" s="215" t="s">
        <v>1659</v>
      </c>
      <c r="G156" s="216" t="s">
        <v>1507</v>
      </c>
      <c r="H156" s="217">
        <v>1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152</v>
      </c>
      <c r="AT156" s="224" t="s">
        <v>139</v>
      </c>
      <c r="AU156" s="224" t="s">
        <v>82</v>
      </c>
      <c r="AY156" s="18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80</v>
      </c>
      <c r="BK156" s="225">
        <f>ROUND(I156*H156,2)</f>
        <v>0</v>
      </c>
      <c r="BL156" s="18" t="s">
        <v>152</v>
      </c>
      <c r="BM156" s="224" t="s">
        <v>640</v>
      </c>
    </row>
    <row r="157" s="2" customFormat="1">
      <c r="A157" s="39"/>
      <c r="B157" s="40"/>
      <c r="C157" s="41"/>
      <c r="D157" s="226" t="s">
        <v>146</v>
      </c>
      <c r="E157" s="41"/>
      <c r="F157" s="227" t="s">
        <v>1659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82</v>
      </c>
    </row>
    <row r="158" s="2" customFormat="1" ht="16.5" customHeight="1">
      <c r="A158" s="39"/>
      <c r="B158" s="40"/>
      <c r="C158" s="213" t="s">
        <v>440</v>
      </c>
      <c r="D158" s="213" t="s">
        <v>139</v>
      </c>
      <c r="E158" s="214" t="s">
        <v>1660</v>
      </c>
      <c r="F158" s="215" t="s">
        <v>1661</v>
      </c>
      <c r="G158" s="216" t="s">
        <v>1507</v>
      </c>
      <c r="H158" s="217">
        <v>1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152</v>
      </c>
      <c r="AT158" s="224" t="s">
        <v>139</v>
      </c>
      <c r="AU158" s="224" t="s">
        <v>82</v>
      </c>
      <c r="AY158" s="18" t="s">
        <v>136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152</v>
      </c>
      <c r="BM158" s="224" t="s">
        <v>653</v>
      </c>
    </row>
    <row r="159" s="2" customFormat="1">
      <c r="A159" s="39"/>
      <c r="B159" s="40"/>
      <c r="C159" s="41"/>
      <c r="D159" s="226" t="s">
        <v>146</v>
      </c>
      <c r="E159" s="41"/>
      <c r="F159" s="227" t="s">
        <v>1661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82</v>
      </c>
    </row>
    <row r="160" s="2" customFormat="1" ht="16.5" customHeight="1">
      <c r="A160" s="39"/>
      <c r="B160" s="40"/>
      <c r="C160" s="213" t="s">
        <v>446</v>
      </c>
      <c r="D160" s="213" t="s">
        <v>139</v>
      </c>
      <c r="E160" s="214" t="s">
        <v>1662</v>
      </c>
      <c r="F160" s="215" t="s">
        <v>1663</v>
      </c>
      <c r="G160" s="216" t="s">
        <v>1507</v>
      </c>
      <c r="H160" s="217">
        <v>1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152</v>
      </c>
      <c r="AT160" s="224" t="s">
        <v>139</v>
      </c>
      <c r="AU160" s="224" t="s">
        <v>82</v>
      </c>
      <c r="AY160" s="18" t="s">
        <v>136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152</v>
      </c>
      <c r="BM160" s="224" t="s">
        <v>667</v>
      </c>
    </row>
    <row r="161" s="2" customFormat="1">
      <c r="A161" s="39"/>
      <c r="B161" s="40"/>
      <c r="C161" s="41"/>
      <c r="D161" s="226" t="s">
        <v>146</v>
      </c>
      <c r="E161" s="41"/>
      <c r="F161" s="227" t="s">
        <v>1663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82</v>
      </c>
    </row>
    <row r="162" s="2" customFormat="1" ht="16.5" customHeight="1">
      <c r="A162" s="39"/>
      <c r="B162" s="40"/>
      <c r="C162" s="213" t="s">
        <v>459</v>
      </c>
      <c r="D162" s="213" t="s">
        <v>139</v>
      </c>
      <c r="E162" s="214" t="s">
        <v>1664</v>
      </c>
      <c r="F162" s="215" t="s">
        <v>1665</v>
      </c>
      <c r="G162" s="216" t="s">
        <v>1507</v>
      </c>
      <c r="H162" s="217">
        <v>1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152</v>
      </c>
      <c r="AT162" s="224" t="s">
        <v>139</v>
      </c>
      <c r="AU162" s="224" t="s">
        <v>82</v>
      </c>
      <c r="AY162" s="18" t="s">
        <v>136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80</v>
      </c>
      <c r="BK162" s="225">
        <f>ROUND(I162*H162,2)</f>
        <v>0</v>
      </c>
      <c r="BL162" s="18" t="s">
        <v>152</v>
      </c>
      <c r="BM162" s="224" t="s">
        <v>682</v>
      </c>
    </row>
    <row r="163" s="2" customFormat="1">
      <c r="A163" s="39"/>
      <c r="B163" s="40"/>
      <c r="C163" s="41"/>
      <c r="D163" s="226" t="s">
        <v>146</v>
      </c>
      <c r="E163" s="41"/>
      <c r="F163" s="227" t="s">
        <v>1665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82</v>
      </c>
    </row>
    <row r="164" s="2" customFormat="1" ht="16.5" customHeight="1">
      <c r="A164" s="39"/>
      <c r="B164" s="40"/>
      <c r="C164" s="213" t="s">
        <v>468</v>
      </c>
      <c r="D164" s="213" t="s">
        <v>139</v>
      </c>
      <c r="E164" s="214" t="s">
        <v>1666</v>
      </c>
      <c r="F164" s="215" t="s">
        <v>1667</v>
      </c>
      <c r="G164" s="216" t="s">
        <v>1507</v>
      </c>
      <c r="H164" s="217">
        <v>15</v>
      </c>
      <c r="I164" s="218"/>
      <c r="J164" s="219">
        <f>ROUND(I164*H164,2)</f>
        <v>0</v>
      </c>
      <c r="K164" s="215" t="s">
        <v>19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152</v>
      </c>
      <c r="AT164" s="224" t="s">
        <v>139</v>
      </c>
      <c r="AU164" s="224" t="s">
        <v>82</v>
      </c>
      <c r="AY164" s="18" t="s">
        <v>136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152</v>
      </c>
      <c r="BM164" s="224" t="s">
        <v>694</v>
      </c>
    </row>
    <row r="165" s="2" customFormat="1">
      <c r="A165" s="39"/>
      <c r="B165" s="40"/>
      <c r="C165" s="41"/>
      <c r="D165" s="226" t="s">
        <v>146</v>
      </c>
      <c r="E165" s="41"/>
      <c r="F165" s="227" t="s">
        <v>1667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82</v>
      </c>
    </row>
    <row r="166" s="2" customFormat="1" ht="16.5" customHeight="1">
      <c r="A166" s="39"/>
      <c r="B166" s="40"/>
      <c r="C166" s="213" t="s">
        <v>477</v>
      </c>
      <c r="D166" s="213" t="s">
        <v>139</v>
      </c>
      <c r="E166" s="214" t="s">
        <v>1668</v>
      </c>
      <c r="F166" s="215" t="s">
        <v>1669</v>
      </c>
      <c r="G166" s="216" t="s">
        <v>1507</v>
      </c>
      <c r="H166" s="217">
        <v>5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152</v>
      </c>
      <c r="AT166" s="224" t="s">
        <v>139</v>
      </c>
      <c r="AU166" s="224" t="s">
        <v>82</v>
      </c>
      <c r="AY166" s="18" t="s">
        <v>136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80</v>
      </c>
      <c r="BK166" s="225">
        <f>ROUND(I166*H166,2)</f>
        <v>0</v>
      </c>
      <c r="BL166" s="18" t="s">
        <v>152</v>
      </c>
      <c r="BM166" s="224" t="s">
        <v>706</v>
      </c>
    </row>
    <row r="167" s="2" customFormat="1">
      <c r="A167" s="39"/>
      <c r="B167" s="40"/>
      <c r="C167" s="41"/>
      <c r="D167" s="226" t="s">
        <v>146</v>
      </c>
      <c r="E167" s="41"/>
      <c r="F167" s="227" t="s">
        <v>1669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82</v>
      </c>
    </row>
    <row r="168" s="2" customFormat="1" ht="16.5" customHeight="1">
      <c r="A168" s="39"/>
      <c r="B168" s="40"/>
      <c r="C168" s="213" t="s">
        <v>484</v>
      </c>
      <c r="D168" s="213" t="s">
        <v>139</v>
      </c>
      <c r="E168" s="214" t="s">
        <v>1670</v>
      </c>
      <c r="F168" s="215" t="s">
        <v>1671</v>
      </c>
      <c r="G168" s="216" t="s">
        <v>1507</v>
      </c>
      <c r="H168" s="217">
        <v>7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152</v>
      </c>
      <c r="AT168" s="224" t="s">
        <v>139</v>
      </c>
      <c r="AU168" s="224" t="s">
        <v>82</v>
      </c>
      <c r="AY168" s="18" t="s">
        <v>136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80</v>
      </c>
      <c r="BK168" s="225">
        <f>ROUND(I168*H168,2)</f>
        <v>0</v>
      </c>
      <c r="BL168" s="18" t="s">
        <v>152</v>
      </c>
      <c r="BM168" s="224" t="s">
        <v>720</v>
      </c>
    </row>
    <row r="169" s="2" customFormat="1">
      <c r="A169" s="39"/>
      <c r="B169" s="40"/>
      <c r="C169" s="41"/>
      <c r="D169" s="226" t="s">
        <v>146</v>
      </c>
      <c r="E169" s="41"/>
      <c r="F169" s="227" t="s">
        <v>1671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82</v>
      </c>
    </row>
    <row r="170" s="2" customFormat="1" ht="16.5" customHeight="1">
      <c r="A170" s="39"/>
      <c r="B170" s="40"/>
      <c r="C170" s="213" t="s">
        <v>490</v>
      </c>
      <c r="D170" s="213" t="s">
        <v>139</v>
      </c>
      <c r="E170" s="214" t="s">
        <v>1672</v>
      </c>
      <c r="F170" s="215" t="s">
        <v>1673</v>
      </c>
      <c r="G170" s="216" t="s">
        <v>1507</v>
      </c>
      <c r="H170" s="217">
        <v>6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152</v>
      </c>
      <c r="AT170" s="224" t="s">
        <v>139</v>
      </c>
      <c r="AU170" s="224" t="s">
        <v>82</v>
      </c>
      <c r="AY170" s="18" t="s">
        <v>136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80</v>
      </c>
      <c r="BK170" s="225">
        <f>ROUND(I170*H170,2)</f>
        <v>0</v>
      </c>
      <c r="BL170" s="18" t="s">
        <v>152</v>
      </c>
      <c r="BM170" s="224" t="s">
        <v>734</v>
      </c>
    </row>
    <row r="171" s="2" customFormat="1">
      <c r="A171" s="39"/>
      <c r="B171" s="40"/>
      <c r="C171" s="41"/>
      <c r="D171" s="226" t="s">
        <v>146</v>
      </c>
      <c r="E171" s="41"/>
      <c r="F171" s="227" t="s">
        <v>1673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82</v>
      </c>
    </row>
    <row r="172" s="2" customFormat="1" ht="16.5" customHeight="1">
      <c r="A172" s="39"/>
      <c r="B172" s="40"/>
      <c r="C172" s="213" t="s">
        <v>499</v>
      </c>
      <c r="D172" s="213" t="s">
        <v>139</v>
      </c>
      <c r="E172" s="214" t="s">
        <v>1674</v>
      </c>
      <c r="F172" s="215" t="s">
        <v>1675</v>
      </c>
      <c r="G172" s="216" t="s">
        <v>1507</v>
      </c>
      <c r="H172" s="217">
        <v>2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152</v>
      </c>
      <c r="AT172" s="224" t="s">
        <v>139</v>
      </c>
      <c r="AU172" s="224" t="s">
        <v>82</v>
      </c>
      <c r="AY172" s="18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152</v>
      </c>
      <c r="BM172" s="224" t="s">
        <v>748</v>
      </c>
    </row>
    <row r="173" s="2" customFormat="1">
      <c r="A173" s="39"/>
      <c r="B173" s="40"/>
      <c r="C173" s="41"/>
      <c r="D173" s="226" t="s">
        <v>146</v>
      </c>
      <c r="E173" s="41"/>
      <c r="F173" s="227" t="s">
        <v>1675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82</v>
      </c>
    </row>
    <row r="174" s="2" customFormat="1" ht="16.5" customHeight="1">
      <c r="A174" s="39"/>
      <c r="B174" s="40"/>
      <c r="C174" s="213" t="s">
        <v>1469</v>
      </c>
      <c r="D174" s="213" t="s">
        <v>139</v>
      </c>
      <c r="E174" s="214" t="s">
        <v>1676</v>
      </c>
      <c r="F174" s="215" t="s">
        <v>1677</v>
      </c>
      <c r="G174" s="216" t="s">
        <v>1507</v>
      </c>
      <c r="H174" s="217">
        <v>10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152</v>
      </c>
      <c r="AT174" s="224" t="s">
        <v>139</v>
      </c>
      <c r="AU174" s="224" t="s">
        <v>82</v>
      </c>
      <c r="AY174" s="18" t="s">
        <v>136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152</v>
      </c>
      <c r="BM174" s="224" t="s">
        <v>767</v>
      </c>
    </row>
    <row r="175" s="2" customFormat="1">
      <c r="A175" s="39"/>
      <c r="B175" s="40"/>
      <c r="C175" s="41"/>
      <c r="D175" s="226" t="s">
        <v>146</v>
      </c>
      <c r="E175" s="41"/>
      <c r="F175" s="227" t="s">
        <v>1677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82</v>
      </c>
    </row>
    <row r="176" s="2" customFormat="1" ht="16.5" customHeight="1">
      <c r="A176" s="39"/>
      <c r="B176" s="40"/>
      <c r="C176" s="213" t="s">
        <v>507</v>
      </c>
      <c r="D176" s="213" t="s">
        <v>139</v>
      </c>
      <c r="E176" s="214" t="s">
        <v>1678</v>
      </c>
      <c r="F176" s="215" t="s">
        <v>1679</v>
      </c>
      <c r="G176" s="216" t="s">
        <v>1507</v>
      </c>
      <c r="H176" s="217">
        <v>1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152</v>
      </c>
      <c r="AT176" s="224" t="s">
        <v>139</v>
      </c>
      <c r="AU176" s="224" t="s">
        <v>82</v>
      </c>
      <c r="AY176" s="18" t="s">
        <v>136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152</v>
      </c>
      <c r="BM176" s="224" t="s">
        <v>779</v>
      </c>
    </row>
    <row r="177" s="2" customFormat="1">
      <c r="A177" s="39"/>
      <c r="B177" s="40"/>
      <c r="C177" s="41"/>
      <c r="D177" s="226" t="s">
        <v>146</v>
      </c>
      <c r="E177" s="41"/>
      <c r="F177" s="227" t="s">
        <v>1679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82</v>
      </c>
    </row>
    <row r="178" s="2" customFormat="1" ht="24.15" customHeight="1">
      <c r="A178" s="39"/>
      <c r="B178" s="40"/>
      <c r="C178" s="213" t="s">
        <v>513</v>
      </c>
      <c r="D178" s="213" t="s">
        <v>139</v>
      </c>
      <c r="E178" s="214" t="s">
        <v>1680</v>
      </c>
      <c r="F178" s="215" t="s">
        <v>1681</v>
      </c>
      <c r="G178" s="216" t="s">
        <v>1507</v>
      </c>
      <c r="H178" s="217">
        <v>1</v>
      </c>
      <c r="I178" s="218"/>
      <c r="J178" s="219">
        <f>ROUND(I178*H178,2)</f>
        <v>0</v>
      </c>
      <c r="K178" s="215" t="s">
        <v>19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152</v>
      </c>
      <c r="AT178" s="224" t="s">
        <v>139</v>
      </c>
      <c r="AU178" s="224" t="s">
        <v>82</v>
      </c>
      <c r="AY178" s="18" t="s">
        <v>136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80</v>
      </c>
      <c r="BK178" s="225">
        <f>ROUND(I178*H178,2)</f>
        <v>0</v>
      </c>
      <c r="BL178" s="18" t="s">
        <v>152</v>
      </c>
      <c r="BM178" s="224" t="s">
        <v>791</v>
      </c>
    </row>
    <row r="179" s="2" customFormat="1">
      <c r="A179" s="39"/>
      <c r="B179" s="40"/>
      <c r="C179" s="41"/>
      <c r="D179" s="226" t="s">
        <v>146</v>
      </c>
      <c r="E179" s="41"/>
      <c r="F179" s="227" t="s">
        <v>1681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82</v>
      </c>
    </row>
    <row r="180" s="12" customFormat="1" ht="22.8" customHeight="1">
      <c r="A180" s="12"/>
      <c r="B180" s="197"/>
      <c r="C180" s="198"/>
      <c r="D180" s="199" t="s">
        <v>71</v>
      </c>
      <c r="E180" s="211" t="s">
        <v>1682</v>
      </c>
      <c r="F180" s="211" t="s">
        <v>1682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SUM(P181:P212)</f>
        <v>0</v>
      </c>
      <c r="Q180" s="205"/>
      <c r="R180" s="206">
        <f>SUM(R181:R212)</f>
        <v>0</v>
      </c>
      <c r="S180" s="205"/>
      <c r="T180" s="207">
        <f>SUM(T181:T212)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80</v>
      </c>
      <c r="AT180" s="209" t="s">
        <v>71</v>
      </c>
      <c r="AU180" s="209" t="s">
        <v>80</v>
      </c>
      <c r="AY180" s="208" t="s">
        <v>136</v>
      </c>
      <c r="BK180" s="210">
        <f>SUM(BK181:BK212)</f>
        <v>0</v>
      </c>
    </row>
    <row r="181" s="2" customFormat="1" ht="16.5" customHeight="1">
      <c r="A181" s="39"/>
      <c r="B181" s="40"/>
      <c r="C181" s="213" t="s">
        <v>520</v>
      </c>
      <c r="D181" s="213" t="s">
        <v>139</v>
      </c>
      <c r="E181" s="214" t="s">
        <v>1683</v>
      </c>
      <c r="F181" s="215" t="s">
        <v>1684</v>
      </c>
      <c r="G181" s="216" t="s">
        <v>235</v>
      </c>
      <c r="H181" s="217">
        <v>42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152</v>
      </c>
      <c r="AT181" s="224" t="s">
        <v>139</v>
      </c>
      <c r="AU181" s="224" t="s">
        <v>82</v>
      </c>
      <c r="AY181" s="18" t="s">
        <v>136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152</v>
      </c>
      <c r="BM181" s="224" t="s">
        <v>803</v>
      </c>
    </row>
    <row r="182" s="2" customFormat="1">
      <c r="A182" s="39"/>
      <c r="B182" s="40"/>
      <c r="C182" s="41"/>
      <c r="D182" s="226" t="s">
        <v>146</v>
      </c>
      <c r="E182" s="41"/>
      <c r="F182" s="227" t="s">
        <v>1684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82</v>
      </c>
    </row>
    <row r="183" s="2" customFormat="1" ht="16.5" customHeight="1">
      <c r="A183" s="39"/>
      <c r="B183" s="40"/>
      <c r="C183" s="213" t="s">
        <v>527</v>
      </c>
      <c r="D183" s="213" t="s">
        <v>139</v>
      </c>
      <c r="E183" s="214" t="s">
        <v>1685</v>
      </c>
      <c r="F183" s="215" t="s">
        <v>1686</v>
      </c>
      <c r="G183" s="216" t="s">
        <v>235</v>
      </c>
      <c r="H183" s="217">
        <v>76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152</v>
      </c>
      <c r="AT183" s="224" t="s">
        <v>139</v>
      </c>
      <c r="AU183" s="224" t="s">
        <v>82</v>
      </c>
      <c r="AY183" s="18" t="s">
        <v>136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152</v>
      </c>
      <c r="BM183" s="224" t="s">
        <v>815</v>
      </c>
    </row>
    <row r="184" s="2" customFormat="1">
      <c r="A184" s="39"/>
      <c r="B184" s="40"/>
      <c r="C184" s="41"/>
      <c r="D184" s="226" t="s">
        <v>146</v>
      </c>
      <c r="E184" s="41"/>
      <c r="F184" s="227" t="s">
        <v>1686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82</v>
      </c>
    </row>
    <row r="185" s="2" customFormat="1" ht="16.5" customHeight="1">
      <c r="A185" s="39"/>
      <c r="B185" s="40"/>
      <c r="C185" s="213" t="s">
        <v>535</v>
      </c>
      <c r="D185" s="213" t="s">
        <v>139</v>
      </c>
      <c r="E185" s="214" t="s">
        <v>1687</v>
      </c>
      <c r="F185" s="215" t="s">
        <v>1688</v>
      </c>
      <c r="G185" s="216" t="s">
        <v>235</v>
      </c>
      <c r="H185" s="217">
        <v>4</v>
      </c>
      <c r="I185" s="218"/>
      <c r="J185" s="219">
        <f>ROUND(I185*H185,2)</f>
        <v>0</v>
      </c>
      <c r="K185" s="215" t="s">
        <v>19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152</v>
      </c>
      <c r="AT185" s="224" t="s">
        <v>139</v>
      </c>
      <c r="AU185" s="224" t="s">
        <v>82</v>
      </c>
      <c r="AY185" s="18" t="s">
        <v>136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152</v>
      </c>
      <c r="BM185" s="224" t="s">
        <v>829</v>
      </c>
    </row>
    <row r="186" s="2" customFormat="1">
      <c r="A186" s="39"/>
      <c r="B186" s="40"/>
      <c r="C186" s="41"/>
      <c r="D186" s="226" t="s">
        <v>146</v>
      </c>
      <c r="E186" s="41"/>
      <c r="F186" s="227" t="s">
        <v>1688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82</v>
      </c>
    </row>
    <row r="187" s="2" customFormat="1" ht="16.5" customHeight="1">
      <c r="A187" s="39"/>
      <c r="B187" s="40"/>
      <c r="C187" s="213" t="s">
        <v>541</v>
      </c>
      <c r="D187" s="213" t="s">
        <v>139</v>
      </c>
      <c r="E187" s="214" t="s">
        <v>1689</v>
      </c>
      <c r="F187" s="215" t="s">
        <v>1690</v>
      </c>
      <c r="G187" s="216" t="s">
        <v>1507</v>
      </c>
      <c r="H187" s="217">
        <v>196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152</v>
      </c>
      <c r="AT187" s="224" t="s">
        <v>139</v>
      </c>
      <c r="AU187" s="224" t="s">
        <v>82</v>
      </c>
      <c r="AY187" s="18" t="s">
        <v>136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80</v>
      </c>
      <c r="BK187" s="225">
        <f>ROUND(I187*H187,2)</f>
        <v>0</v>
      </c>
      <c r="BL187" s="18" t="s">
        <v>152</v>
      </c>
      <c r="BM187" s="224" t="s">
        <v>842</v>
      </c>
    </row>
    <row r="188" s="2" customFormat="1">
      <c r="A188" s="39"/>
      <c r="B188" s="40"/>
      <c r="C188" s="41"/>
      <c r="D188" s="226" t="s">
        <v>146</v>
      </c>
      <c r="E188" s="41"/>
      <c r="F188" s="227" t="s">
        <v>1690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82</v>
      </c>
    </row>
    <row r="189" s="2" customFormat="1" ht="16.5" customHeight="1">
      <c r="A189" s="39"/>
      <c r="B189" s="40"/>
      <c r="C189" s="213" t="s">
        <v>548</v>
      </c>
      <c r="D189" s="213" t="s">
        <v>139</v>
      </c>
      <c r="E189" s="214" t="s">
        <v>1691</v>
      </c>
      <c r="F189" s="215" t="s">
        <v>1692</v>
      </c>
      <c r="G189" s="216" t="s">
        <v>1507</v>
      </c>
      <c r="H189" s="217">
        <v>9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152</v>
      </c>
      <c r="AT189" s="224" t="s">
        <v>139</v>
      </c>
      <c r="AU189" s="224" t="s">
        <v>82</v>
      </c>
      <c r="AY189" s="18" t="s">
        <v>136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80</v>
      </c>
      <c r="BK189" s="225">
        <f>ROUND(I189*H189,2)</f>
        <v>0</v>
      </c>
      <c r="BL189" s="18" t="s">
        <v>152</v>
      </c>
      <c r="BM189" s="224" t="s">
        <v>853</v>
      </c>
    </row>
    <row r="190" s="2" customFormat="1">
      <c r="A190" s="39"/>
      <c r="B190" s="40"/>
      <c r="C190" s="41"/>
      <c r="D190" s="226" t="s">
        <v>146</v>
      </c>
      <c r="E190" s="41"/>
      <c r="F190" s="227" t="s">
        <v>1692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82</v>
      </c>
    </row>
    <row r="191" s="2" customFormat="1" ht="16.5" customHeight="1">
      <c r="A191" s="39"/>
      <c r="B191" s="40"/>
      <c r="C191" s="213" t="s">
        <v>556</v>
      </c>
      <c r="D191" s="213" t="s">
        <v>139</v>
      </c>
      <c r="E191" s="214" t="s">
        <v>1693</v>
      </c>
      <c r="F191" s="215" t="s">
        <v>1694</v>
      </c>
      <c r="G191" s="216" t="s">
        <v>1507</v>
      </c>
      <c r="H191" s="217">
        <v>3</v>
      </c>
      <c r="I191" s="218"/>
      <c r="J191" s="219">
        <f>ROUND(I191*H191,2)</f>
        <v>0</v>
      </c>
      <c r="K191" s="215" t="s">
        <v>19</v>
      </c>
      <c r="L191" s="45"/>
      <c r="M191" s="220" t="s">
        <v>19</v>
      </c>
      <c r="N191" s="221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152</v>
      </c>
      <c r="AT191" s="224" t="s">
        <v>139</v>
      </c>
      <c r="AU191" s="224" t="s">
        <v>82</v>
      </c>
      <c r="AY191" s="18" t="s">
        <v>136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80</v>
      </c>
      <c r="BK191" s="225">
        <f>ROUND(I191*H191,2)</f>
        <v>0</v>
      </c>
      <c r="BL191" s="18" t="s">
        <v>152</v>
      </c>
      <c r="BM191" s="224" t="s">
        <v>864</v>
      </c>
    </row>
    <row r="192" s="2" customFormat="1">
      <c r="A192" s="39"/>
      <c r="B192" s="40"/>
      <c r="C192" s="41"/>
      <c r="D192" s="226" t="s">
        <v>146</v>
      </c>
      <c r="E192" s="41"/>
      <c r="F192" s="227" t="s">
        <v>1694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82</v>
      </c>
    </row>
    <row r="193" s="2" customFormat="1" ht="16.5" customHeight="1">
      <c r="A193" s="39"/>
      <c r="B193" s="40"/>
      <c r="C193" s="213" t="s">
        <v>562</v>
      </c>
      <c r="D193" s="213" t="s">
        <v>139</v>
      </c>
      <c r="E193" s="214" t="s">
        <v>1695</v>
      </c>
      <c r="F193" s="215" t="s">
        <v>1696</v>
      </c>
      <c r="G193" s="216" t="s">
        <v>235</v>
      </c>
      <c r="H193" s="217">
        <v>46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152</v>
      </c>
      <c r="AT193" s="224" t="s">
        <v>139</v>
      </c>
      <c r="AU193" s="224" t="s">
        <v>82</v>
      </c>
      <c r="AY193" s="18" t="s">
        <v>136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80</v>
      </c>
      <c r="BK193" s="225">
        <f>ROUND(I193*H193,2)</f>
        <v>0</v>
      </c>
      <c r="BL193" s="18" t="s">
        <v>152</v>
      </c>
      <c r="BM193" s="224" t="s">
        <v>878</v>
      </c>
    </row>
    <row r="194" s="2" customFormat="1">
      <c r="A194" s="39"/>
      <c r="B194" s="40"/>
      <c r="C194" s="41"/>
      <c r="D194" s="226" t="s">
        <v>146</v>
      </c>
      <c r="E194" s="41"/>
      <c r="F194" s="227" t="s">
        <v>1696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82</v>
      </c>
    </row>
    <row r="195" s="2" customFormat="1" ht="16.5" customHeight="1">
      <c r="A195" s="39"/>
      <c r="B195" s="40"/>
      <c r="C195" s="213" t="s">
        <v>570</v>
      </c>
      <c r="D195" s="213" t="s">
        <v>139</v>
      </c>
      <c r="E195" s="214" t="s">
        <v>1697</v>
      </c>
      <c r="F195" s="215" t="s">
        <v>1698</v>
      </c>
      <c r="G195" s="216" t="s">
        <v>1507</v>
      </c>
      <c r="H195" s="217">
        <v>4</v>
      </c>
      <c r="I195" s="218"/>
      <c r="J195" s="219">
        <f>ROUND(I195*H195,2)</f>
        <v>0</v>
      </c>
      <c r="K195" s="215" t="s">
        <v>19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152</v>
      </c>
      <c r="AT195" s="224" t="s">
        <v>139</v>
      </c>
      <c r="AU195" s="224" t="s">
        <v>82</v>
      </c>
      <c r="AY195" s="18" t="s">
        <v>136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152</v>
      </c>
      <c r="BM195" s="224" t="s">
        <v>891</v>
      </c>
    </row>
    <row r="196" s="2" customFormat="1">
      <c r="A196" s="39"/>
      <c r="B196" s="40"/>
      <c r="C196" s="41"/>
      <c r="D196" s="226" t="s">
        <v>146</v>
      </c>
      <c r="E196" s="41"/>
      <c r="F196" s="227" t="s">
        <v>1698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82</v>
      </c>
    </row>
    <row r="197" s="2" customFormat="1" ht="16.5" customHeight="1">
      <c r="A197" s="39"/>
      <c r="B197" s="40"/>
      <c r="C197" s="213" t="s">
        <v>577</v>
      </c>
      <c r="D197" s="213" t="s">
        <v>139</v>
      </c>
      <c r="E197" s="214" t="s">
        <v>1699</v>
      </c>
      <c r="F197" s="215" t="s">
        <v>1700</v>
      </c>
      <c r="G197" s="216" t="s">
        <v>235</v>
      </c>
      <c r="H197" s="217">
        <v>15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152</v>
      </c>
      <c r="AT197" s="224" t="s">
        <v>139</v>
      </c>
      <c r="AU197" s="224" t="s">
        <v>82</v>
      </c>
      <c r="AY197" s="18" t="s">
        <v>136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152</v>
      </c>
      <c r="BM197" s="224" t="s">
        <v>903</v>
      </c>
    </row>
    <row r="198" s="2" customFormat="1">
      <c r="A198" s="39"/>
      <c r="B198" s="40"/>
      <c r="C198" s="41"/>
      <c r="D198" s="226" t="s">
        <v>146</v>
      </c>
      <c r="E198" s="41"/>
      <c r="F198" s="227" t="s">
        <v>1700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82</v>
      </c>
    </row>
    <row r="199" s="2" customFormat="1" ht="16.5" customHeight="1">
      <c r="A199" s="39"/>
      <c r="B199" s="40"/>
      <c r="C199" s="213" t="s">
        <v>584</v>
      </c>
      <c r="D199" s="213" t="s">
        <v>139</v>
      </c>
      <c r="E199" s="214" t="s">
        <v>1701</v>
      </c>
      <c r="F199" s="215" t="s">
        <v>1702</v>
      </c>
      <c r="G199" s="216" t="s">
        <v>235</v>
      </c>
      <c r="H199" s="217">
        <v>43</v>
      </c>
      <c r="I199" s="218"/>
      <c r="J199" s="219">
        <f>ROUND(I199*H199,2)</f>
        <v>0</v>
      </c>
      <c r="K199" s="215" t="s">
        <v>19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152</v>
      </c>
      <c r="AT199" s="224" t="s">
        <v>139</v>
      </c>
      <c r="AU199" s="224" t="s">
        <v>82</v>
      </c>
      <c r="AY199" s="18" t="s">
        <v>136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152</v>
      </c>
      <c r="BM199" s="224" t="s">
        <v>914</v>
      </c>
    </row>
    <row r="200" s="2" customFormat="1">
      <c r="A200" s="39"/>
      <c r="B200" s="40"/>
      <c r="C200" s="41"/>
      <c r="D200" s="226" t="s">
        <v>146</v>
      </c>
      <c r="E200" s="41"/>
      <c r="F200" s="227" t="s">
        <v>1702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82</v>
      </c>
    </row>
    <row r="201" s="2" customFormat="1" ht="16.5" customHeight="1">
      <c r="A201" s="39"/>
      <c r="B201" s="40"/>
      <c r="C201" s="213" t="s">
        <v>591</v>
      </c>
      <c r="D201" s="213" t="s">
        <v>139</v>
      </c>
      <c r="E201" s="214" t="s">
        <v>1703</v>
      </c>
      <c r="F201" s="215" t="s">
        <v>1704</v>
      </c>
      <c r="G201" s="216" t="s">
        <v>235</v>
      </c>
      <c r="H201" s="217">
        <v>27</v>
      </c>
      <c r="I201" s="218"/>
      <c r="J201" s="219">
        <f>ROUND(I201*H201,2)</f>
        <v>0</v>
      </c>
      <c r="K201" s="215" t="s">
        <v>19</v>
      </c>
      <c r="L201" s="45"/>
      <c r="M201" s="220" t="s">
        <v>19</v>
      </c>
      <c r="N201" s="221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152</v>
      </c>
      <c r="AT201" s="224" t="s">
        <v>139</v>
      </c>
      <c r="AU201" s="224" t="s">
        <v>82</v>
      </c>
      <c r="AY201" s="18" t="s">
        <v>136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80</v>
      </c>
      <c r="BK201" s="225">
        <f>ROUND(I201*H201,2)</f>
        <v>0</v>
      </c>
      <c r="BL201" s="18" t="s">
        <v>152</v>
      </c>
      <c r="BM201" s="224" t="s">
        <v>924</v>
      </c>
    </row>
    <row r="202" s="2" customFormat="1">
      <c r="A202" s="39"/>
      <c r="B202" s="40"/>
      <c r="C202" s="41"/>
      <c r="D202" s="226" t="s">
        <v>146</v>
      </c>
      <c r="E202" s="41"/>
      <c r="F202" s="227" t="s">
        <v>1704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82</v>
      </c>
    </row>
    <row r="203" s="2" customFormat="1" ht="16.5" customHeight="1">
      <c r="A203" s="39"/>
      <c r="B203" s="40"/>
      <c r="C203" s="213" t="s">
        <v>596</v>
      </c>
      <c r="D203" s="213" t="s">
        <v>139</v>
      </c>
      <c r="E203" s="214" t="s">
        <v>1705</v>
      </c>
      <c r="F203" s="215" t="s">
        <v>1706</v>
      </c>
      <c r="G203" s="216" t="s">
        <v>1507</v>
      </c>
      <c r="H203" s="217">
        <v>1</v>
      </c>
      <c r="I203" s="218"/>
      <c r="J203" s="219">
        <f>ROUND(I203*H203,2)</f>
        <v>0</v>
      </c>
      <c r="K203" s="215" t="s">
        <v>19</v>
      </c>
      <c r="L203" s="45"/>
      <c r="M203" s="220" t="s">
        <v>19</v>
      </c>
      <c r="N203" s="221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152</v>
      </c>
      <c r="AT203" s="224" t="s">
        <v>139</v>
      </c>
      <c r="AU203" s="224" t="s">
        <v>82</v>
      </c>
      <c r="AY203" s="18" t="s">
        <v>136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80</v>
      </c>
      <c r="BK203" s="225">
        <f>ROUND(I203*H203,2)</f>
        <v>0</v>
      </c>
      <c r="BL203" s="18" t="s">
        <v>152</v>
      </c>
      <c r="BM203" s="224" t="s">
        <v>934</v>
      </c>
    </row>
    <row r="204" s="2" customFormat="1">
      <c r="A204" s="39"/>
      <c r="B204" s="40"/>
      <c r="C204" s="41"/>
      <c r="D204" s="226" t="s">
        <v>146</v>
      </c>
      <c r="E204" s="41"/>
      <c r="F204" s="227" t="s">
        <v>1706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82</v>
      </c>
    </row>
    <row r="205" s="2" customFormat="1" ht="16.5" customHeight="1">
      <c r="A205" s="39"/>
      <c r="B205" s="40"/>
      <c r="C205" s="213" t="s">
        <v>603</v>
      </c>
      <c r="D205" s="213" t="s">
        <v>139</v>
      </c>
      <c r="E205" s="214" t="s">
        <v>1707</v>
      </c>
      <c r="F205" s="215" t="s">
        <v>1708</v>
      </c>
      <c r="G205" s="216" t="s">
        <v>142</v>
      </c>
      <c r="H205" s="217">
        <v>1</v>
      </c>
      <c r="I205" s="218"/>
      <c r="J205" s="219">
        <f>ROUND(I205*H205,2)</f>
        <v>0</v>
      </c>
      <c r="K205" s="215" t="s">
        <v>19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152</v>
      </c>
      <c r="AT205" s="224" t="s">
        <v>139</v>
      </c>
      <c r="AU205" s="224" t="s">
        <v>82</v>
      </c>
      <c r="AY205" s="18" t="s">
        <v>136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80</v>
      </c>
      <c r="BK205" s="225">
        <f>ROUND(I205*H205,2)</f>
        <v>0</v>
      </c>
      <c r="BL205" s="18" t="s">
        <v>152</v>
      </c>
      <c r="BM205" s="224" t="s">
        <v>944</v>
      </c>
    </row>
    <row r="206" s="2" customFormat="1">
      <c r="A206" s="39"/>
      <c r="B206" s="40"/>
      <c r="C206" s="41"/>
      <c r="D206" s="226" t="s">
        <v>146</v>
      </c>
      <c r="E206" s="41"/>
      <c r="F206" s="227" t="s">
        <v>1708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82</v>
      </c>
    </row>
    <row r="207" s="2" customFormat="1" ht="16.5" customHeight="1">
      <c r="A207" s="39"/>
      <c r="B207" s="40"/>
      <c r="C207" s="213" t="s">
        <v>613</v>
      </c>
      <c r="D207" s="213" t="s">
        <v>139</v>
      </c>
      <c r="E207" s="214" t="s">
        <v>1709</v>
      </c>
      <c r="F207" s="215" t="s">
        <v>1710</v>
      </c>
      <c r="G207" s="216" t="s">
        <v>1507</v>
      </c>
      <c r="H207" s="217">
        <v>1</v>
      </c>
      <c r="I207" s="218"/>
      <c r="J207" s="219">
        <f>ROUND(I207*H207,2)</f>
        <v>0</v>
      </c>
      <c r="K207" s="215" t="s">
        <v>19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152</v>
      </c>
      <c r="AT207" s="224" t="s">
        <v>139</v>
      </c>
      <c r="AU207" s="224" t="s">
        <v>82</v>
      </c>
      <c r="AY207" s="18" t="s">
        <v>136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80</v>
      </c>
      <c r="BK207" s="225">
        <f>ROUND(I207*H207,2)</f>
        <v>0</v>
      </c>
      <c r="BL207" s="18" t="s">
        <v>152</v>
      </c>
      <c r="BM207" s="224" t="s">
        <v>955</v>
      </c>
    </row>
    <row r="208" s="2" customFormat="1">
      <c r="A208" s="39"/>
      <c r="B208" s="40"/>
      <c r="C208" s="41"/>
      <c r="D208" s="226" t="s">
        <v>146</v>
      </c>
      <c r="E208" s="41"/>
      <c r="F208" s="227" t="s">
        <v>1710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82</v>
      </c>
    </row>
    <row r="209" s="2" customFormat="1" ht="16.5" customHeight="1">
      <c r="A209" s="39"/>
      <c r="B209" s="40"/>
      <c r="C209" s="213" t="s">
        <v>620</v>
      </c>
      <c r="D209" s="213" t="s">
        <v>139</v>
      </c>
      <c r="E209" s="214" t="s">
        <v>1711</v>
      </c>
      <c r="F209" s="215" t="s">
        <v>1712</v>
      </c>
      <c r="G209" s="216" t="s">
        <v>1507</v>
      </c>
      <c r="H209" s="217">
        <v>28</v>
      </c>
      <c r="I209" s="218"/>
      <c r="J209" s="219">
        <f>ROUND(I209*H209,2)</f>
        <v>0</v>
      </c>
      <c r="K209" s="215" t="s">
        <v>19</v>
      </c>
      <c r="L209" s="45"/>
      <c r="M209" s="220" t="s">
        <v>19</v>
      </c>
      <c r="N209" s="221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152</v>
      </c>
      <c r="AT209" s="224" t="s">
        <v>139</v>
      </c>
      <c r="AU209" s="224" t="s">
        <v>82</v>
      </c>
      <c r="AY209" s="18" t="s">
        <v>136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80</v>
      </c>
      <c r="BK209" s="225">
        <f>ROUND(I209*H209,2)</f>
        <v>0</v>
      </c>
      <c r="BL209" s="18" t="s">
        <v>152</v>
      </c>
      <c r="BM209" s="224" t="s">
        <v>968</v>
      </c>
    </row>
    <row r="210" s="2" customFormat="1">
      <c r="A210" s="39"/>
      <c r="B210" s="40"/>
      <c r="C210" s="41"/>
      <c r="D210" s="226" t="s">
        <v>146</v>
      </c>
      <c r="E210" s="41"/>
      <c r="F210" s="227" t="s">
        <v>1712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82</v>
      </c>
    </row>
    <row r="211" s="2" customFormat="1" ht="16.5" customHeight="1">
      <c r="A211" s="39"/>
      <c r="B211" s="40"/>
      <c r="C211" s="213" t="s">
        <v>627</v>
      </c>
      <c r="D211" s="213" t="s">
        <v>139</v>
      </c>
      <c r="E211" s="214" t="s">
        <v>1713</v>
      </c>
      <c r="F211" s="215" t="s">
        <v>1714</v>
      </c>
      <c r="G211" s="216" t="s">
        <v>142</v>
      </c>
      <c r="H211" s="217">
        <v>1</v>
      </c>
      <c r="I211" s="218"/>
      <c r="J211" s="219">
        <f>ROUND(I211*H211,2)</f>
        <v>0</v>
      </c>
      <c r="K211" s="215" t="s">
        <v>19</v>
      </c>
      <c r="L211" s="45"/>
      <c r="M211" s="220" t="s">
        <v>19</v>
      </c>
      <c r="N211" s="221" t="s">
        <v>43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152</v>
      </c>
      <c r="AT211" s="224" t="s">
        <v>139</v>
      </c>
      <c r="AU211" s="224" t="s">
        <v>82</v>
      </c>
      <c r="AY211" s="18" t="s">
        <v>136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80</v>
      </c>
      <c r="BK211" s="225">
        <f>ROUND(I211*H211,2)</f>
        <v>0</v>
      </c>
      <c r="BL211" s="18" t="s">
        <v>152</v>
      </c>
      <c r="BM211" s="224" t="s">
        <v>983</v>
      </c>
    </row>
    <row r="212" s="2" customFormat="1">
      <c r="A212" s="39"/>
      <c r="B212" s="40"/>
      <c r="C212" s="41"/>
      <c r="D212" s="226" t="s">
        <v>146</v>
      </c>
      <c r="E212" s="41"/>
      <c r="F212" s="227" t="s">
        <v>1714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82</v>
      </c>
    </row>
    <row r="213" s="12" customFormat="1" ht="22.8" customHeight="1">
      <c r="A213" s="12"/>
      <c r="B213" s="197"/>
      <c r="C213" s="198"/>
      <c r="D213" s="199" t="s">
        <v>71</v>
      </c>
      <c r="E213" s="211" t="s">
        <v>1715</v>
      </c>
      <c r="F213" s="211" t="s">
        <v>1715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SUM(P214:P231)</f>
        <v>0</v>
      </c>
      <c r="Q213" s="205"/>
      <c r="R213" s="206">
        <f>SUM(R214:R231)</f>
        <v>0</v>
      </c>
      <c r="S213" s="205"/>
      <c r="T213" s="207">
        <f>SUM(T214:T231)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80</v>
      </c>
      <c r="AT213" s="209" t="s">
        <v>71</v>
      </c>
      <c r="AU213" s="209" t="s">
        <v>80</v>
      </c>
      <c r="AY213" s="208" t="s">
        <v>136</v>
      </c>
      <c r="BK213" s="210">
        <f>SUM(BK214:BK231)</f>
        <v>0</v>
      </c>
    </row>
    <row r="214" s="2" customFormat="1" ht="16.5" customHeight="1">
      <c r="A214" s="39"/>
      <c r="B214" s="40"/>
      <c r="C214" s="213" t="s">
        <v>634</v>
      </c>
      <c r="D214" s="213" t="s">
        <v>139</v>
      </c>
      <c r="E214" s="214" t="s">
        <v>1716</v>
      </c>
      <c r="F214" s="215" t="s">
        <v>1717</v>
      </c>
      <c r="G214" s="216" t="s">
        <v>1507</v>
      </c>
      <c r="H214" s="217">
        <v>1</v>
      </c>
      <c r="I214" s="218"/>
      <c r="J214" s="219">
        <f>ROUND(I214*H214,2)</f>
        <v>0</v>
      </c>
      <c r="K214" s="215" t="s">
        <v>19</v>
      </c>
      <c r="L214" s="45"/>
      <c r="M214" s="220" t="s">
        <v>19</v>
      </c>
      <c r="N214" s="221" t="s">
        <v>43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152</v>
      </c>
      <c r="AT214" s="224" t="s">
        <v>139</v>
      </c>
      <c r="AU214" s="224" t="s">
        <v>82</v>
      </c>
      <c r="AY214" s="18" t="s">
        <v>136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80</v>
      </c>
      <c r="BK214" s="225">
        <f>ROUND(I214*H214,2)</f>
        <v>0</v>
      </c>
      <c r="BL214" s="18" t="s">
        <v>152</v>
      </c>
      <c r="BM214" s="224" t="s">
        <v>993</v>
      </c>
    </row>
    <row r="215" s="2" customFormat="1">
      <c r="A215" s="39"/>
      <c r="B215" s="40"/>
      <c r="C215" s="41"/>
      <c r="D215" s="226" t="s">
        <v>146</v>
      </c>
      <c r="E215" s="41"/>
      <c r="F215" s="227" t="s">
        <v>1718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82</v>
      </c>
    </row>
    <row r="216" s="2" customFormat="1" ht="16.5" customHeight="1">
      <c r="A216" s="39"/>
      <c r="B216" s="40"/>
      <c r="C216" s="213" t="s">
        <v>640</v>
      </c>
      <c r="D216" s="213" t="s">
        <v>139</v>
      </c>
      <c r="E216" s="214" t="s">
        <v>1719</v>
      </c>
      <c r="F216" s="215" t="s">
        <v>1720</v>
      </c>
      <c r="G216" s="216" t="s">
        <v>1507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43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152</v>
      </c>
      <c r="AT216" s="224" t="s">
        <v>139</v>
      </c>
      <c r="AU216" s="224" t="s">
        <v>82</v>
      </c>
      <c r="AY216" s="18" t="s">
        <v>136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80</v>
      </c>
      <c r="BK216" s="225">
        <f>ROUND(I216*H216,2)</f>
        <v>0</v>
      </c>
      <c r="BL216" s="18" t="s">
        <v>152</v>
      </c>
      <c r="BM216" s="224" t="s">
        <v>1003</v>
      </c>
    </row>
    <row r="217" s="2" customFormat="1">
      <c r="A217" s="39"/>
      <c r="B217" s="40"/>
      <c r="C217" s="41"/>
      <c r="D217" s="226" t="s">
        <v>146</v>
      </c>
      <c r="E217" s="41"/>
      <c r="F217" s="227" t="s">
        <v>1720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82</v>
      </c>
    </row>
    <row r="218" s="2" customFormat="1" ht="16.5" customHeight="1">
      <c r="A218" s="39"/>
      <c r="B218" s="40"/>
      <c r="C218" s="213" t="s">
        <v>646</v>
      </c>
      <c r="D218" s="213" t="s">
        <v>139</v>
      </c>
      <c r="E218" s="214" t="s">
        <v>1721</v>
      </c>
      <c r="F218" s="215" t="s">
        <v>1722</v>
      </c>
      <c r="G218" s="216" t="s">
        <v>1507</v>
      </c>
      <c r="H218" s="217">
        <v>1</v>
      </c>
      <c r="I218" s="218"/>
      <c r="J218" s="219">
        <f>ROUND(I218*H218,2)</f>
        <v>0</v>
      </c>
      <c r="K218" s="215" t="s">
        <v>19</v>
      </c>
      <c r="L218" s="45"/>
      <c r="M218" s="220" t="s">
        <v>19</v>
      </c>
      <c r="N218" s="221" t="s">
        <v>43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152</v>
      </c>
      <c r="AT218" s="224" t="s">
        <v>139</v>
      </c>
      <c r="AU218" s="224" t="s">
        <v>82</v>
      </c>
      <c r="AY218" s="18" t="s">
        <v>136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80</v>
      </c>
      <c r="BK218" s="225">
        <f>ROUND(I218*H218,2)</f>
        <v>0</v>
      </c>
      <c r="BL218" s="18" t="s">
        <v>152</v>
      </c>
      <c r="BM218" s="224" t="s">
        <v>1017</v>
      </c>
    </row>
    <row r="219" s="2" customFormat="1">
      <c r="A219" s="39"/>
      <c r="B219" s="40"/>
      <c r="C219" s="41"/>
      <c r="D219" s="226" t="s">
        <v>146</v>
      </c>
      <c r="E219" s="41"/>
      <c r="F219" s="227" t="s">
        <v>1722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82</v>
      </c>
    </row>
    <row r="220" s="2" customFormat="1" ht="16.5" customHeight="1">
      <c r="A220" s="39"/>
      <c r="B220" s="40"/>
      <c r="C220" s="213" t="s">
        <v>653</v>
      </c>
      <c r="D220" s="213" t="s">
        <v>139</v>
      </c>
      <c r="E220" s="214" t="s">
        <v>1723</v>
      </c>
      <c r="F220" s="215" t="s">
        <v>1724</v>
      </c>
      <c r="G220" s="216" t="s">
        <v>1507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152</v>
      </c>
      <c r="AT220" s="224" t="s">
        <v>139</v>
      </c>
      <c r="AU220" s="224" t="s">
        <v>82</v>
      </c>
      <c r="AY220" s="18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80</v>
      </c>
      <c r="BK220" s="225">
        <f>ROUND(I220*H220,2)</f>
        <v>0</v>
      </c>
      <c r="BL220" s="18" t="s">
        <v>152</v>
      </c>
      <c r="BM220" s="224" t="s">
        <v>1030</v>
      </c>
    </row>
    <row r="221" s="2" customFormat="1">
      <c r="A221" s="39"/>
      <c r="B221" s="40"/>
      <c r="C221" s="41"/>
      <c r="D221" s="226" t="s">
        <v>146</v>
      </c>
      <c r="E221" s="41"/>
      <c r="F221" s="227" t="s">
        <v>1724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82</v>
      </c>
    </row>
    <row r="222" s="2" customFormat="1" ht="16.5" customHeight="1">
      <c r="A222" s="39"/>
      <c r="B222" s="40"/>
      <c r="C222" s="213" t="s">
        <v>660</v>
      </c>
      <c r="D222" s="213" t="s">
        <v>139</v>
      </c>
      <c r="E222" s="214" t="s">
        <v>1725</v>
      </c>
      <c r="F222" s="215" t="s">
        <v>1726</v>
      </c>
      <c r="G222" s="216" t="s">
        <v>1507</v>
      </c>
      <c r="H222" s="217">
        <v>1</v>
      </c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43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152</v>
      </c>
      <c r="AT222" s="224" t="s">
        <v>139</v>
      </c>
      <c r="AU222" s="224" t="s">
        <v>82</v>
      </c>
      <c r="AY222" s="18" t="s">
        <v>136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80</v>
      </c>
      <c r="BK222" s="225">
        <f>ROUND(I222*H222,2)</f>
        <v>0</v>
      </c>
      <c r="BL222" s="18" t="s">
        <v>152</v>
      </c>
      <c r="BM222" s="224" t="s">
        <v>1039</v>
      </c>
    </row>
    <row r="223" s="2" customFormat="1">
      <c r="A223" s="39"/>
      <c r="B223" s="40"/>
      <c r="C223" s="41"/>
      <c r="D223" s="226" t="s">
        <v>146</v>
      </c>
      <c r="E223" s="41"/>
      <c r="F223" s="227" t="s">
        <v>1726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82</v>
      </c>
    </row>
    <row r="224" s="2" customFormat="1" ht="16.5" customHeight="1">
      <c r="A224" s="39"/>
      <c r="B224" s="40"/>
      <c r="C224" s="213" t="s">
        <v>667</v>
      </c>
      <c r="D224" s="213" t="s">
        <v>139</v>
      </c>
      <c r="E224" s="214" t="s">
        <v>1727</v>
      </c>
      <c r="F224" s="215" t="s">
        <v>1728</v>
      </c>
      <c r="G224" s="216" t="s">
        <v>1507</v>
      </c>
      <c r="H224" s="217">
        <v>1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152</v>
      </c>
      <c r="AT224" s="224" t="s">
        <v>139</v>
      </c>
      <c r="AU224" s="224" t="s">
        <v>82</v>
      </c>
      <c r="AY224" s="18" t="s">
        <v>136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80</v>
      </c>
      <c r="BK224" s="225">
        <f>ROUND(I224*H224,2)</f>
        <v>0</v>
      </c>
      <c r="BL224" s="18" t="s">
        <v>152</v>
      </c>
      <c r="BM224" s="224" t="s">
        <v>1053</v>
      </c>
    </row>
    <row r="225" s="2" customFormat="1">
      <c r="A225" s="39"/>
      <c r="B225" s="40"/>
      <c r="C225" s="41"/>
      <c r="D225" s="226" t="s">
        <v>146</v>
      </c>
      <c r="E225" s="41"/>
      <c r="F225" s="227" t="s">
        <v>1728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82</v>
      </c>
    </row>
    <row r="226" s="2" customFormat="1" ht="16.5" customHeight="1">
      <c r="A226" s="39"/>
      <c r="B226" s="40"/>
      <c r="C226" s="213" t="s">
        <v>674</v>
      </c>
      <c r="D226" s="213" t="s">
        <v>139</v>
      </c>
      <c r="E226" s="214" t="s">
        <v>1729</v>
      </c>
      <c r="F226" s="215" t="s">
        <v>1730</v>
      </c>
      <c r="G226" s="216" t="s">
        <v>1507</v>
      </c>
      <c r="H226" s="217">
        <v>1</v>
      </c>
      <c r="I226" s="218"/>
      <c r="J226" s="219">
        <f>ROUND(I226*H226,2)</f>
        <v>0</v>
      </c>
      <c r="K226" s="215" t="s">
        <v>19</v>
      </c>
      <c r="L226" s="45"/>
      <c r="M226" s="220" t="s">
        <v>19</v>
      </c>
      <c r="N226" s="221" t="s">
        <v>43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152</v>
      </c>
      <c r="AT226" s="224" t="s">
        <v>139</v>
      </c>
      <c r="AU226" s="224" t="s">
        <v>82</v>
      </c>
      <c r="AY226" s="18" t="s">
        <v>136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80</v>
      </c>
      <c r="BK226" s="225">
        <f>ROUND(I226*H226,2)</f>
        <v>0</v>
      </c>
      <c r="BL226" s="18" t="s">
        <v>152</v>
      </c>
      <c r="BM226" s="224" t="s">
        <v>1068</v>
      </c>
    </row>
    <row r="227" s="2" customFormat="1">
      <c r="A227" s="39"/>
      <c r="B227" s="40"/>
      <c r="C227" s="41"/>
      <c r="D227" s="226" t="s">
        <v>146</v>
      </c>
      <c r="E227" s="41"/>
      <c r="F227" s="227" t="s">
        <v>1730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82</v>
      </c>
    </row>
    <row r="228" s="2" customFormat="1" ht="16.5" customHeight="1">
      <c r="A228" s="39"/>
      <c r="B228" s="40"/>
      <c r="C228" s="213" t="s">
        <v>682</v>
      </c>
      <c r="D228" s="213" t="s">
        <v>139</v>
      </c>
      <c r="E228" s="214" t="s">
        <v>1731</v>
      </c>
      <c r="F228" s="215" t="s">
        <v>1732</v>
      </c>
      <c r="G228" s="216" t="s">
        <v>977</v>
      </c>
      <c r="H228" s="279"/>
      <c r="I228" s="218"/>
      <c r="J228" s="219">
        <f>ROUND(I228*H228,2)</f>
        <v>0</v>
      </c>
      <c r="K228" s="215" t="s">
        <v>19</v>
      </c>
      <c r="L228" s="45"/>
      <c r="M228" s="220" t="s">
        <v>19</v>
      </c>
      <c r="N228" s="221" t="s">
        <v>43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152</v>
      </c>
      <c r="AT228" s="224" t="s">
        <v>139</v>
      </c>
      <c r="AU228" s="224" t="s">
        <v>82</v>
      </c>
      <c r="AY228" s="18" t="s">
        <v>136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80</v>
      </c>
      <c r="BK228" s="225">
        <f>ROUND(I228*H228,2)</f>
        <v>0</v>
      </c>
      <c r="BL228" s="18" t="s">
        <v>152</v>
      </c>
      <c r="BM228" s="224" t="s">
        <v>1079</v>
      </c>
    </row>
    <row r="229" s="2" customFormat="1">
      <c r="A229" s="39"/>
      <c r="B229" s="40"/>
      <c r="C229" s="41"/>
      <c r="D229" s="226" t="s">
        <v>146</v>
      </c>
      <c r="E229" s="41"/>
      <c r="F229" s="227" t="s">
        <v>1732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146</v>
      </c>
      <c r="AU229" s="18" t="s">
        <v>82</v>
      </c>
    </row>
    <row r="230" s="2" customFormat="1" ht="16.5" customHeight="1">
      <c r="A230" s="39"/>
      <c r="B230" s="40"/>
      <c r="C230" s="213" t="s">
        <v>687</v>
      </c>
      <c r="D230" s="213" t="s">
        <v>139</v>
      </c>
      <c r="E230" s="214" t="s">
        <v>1733</v>
      </c>
      <c r="F230" s="215" t="s">
        <v>1734</v>
      </c>
      <c r="G230" s="216" t="s">
        <v>977</v>
      </c>
      <c r="H230" s="279"/>
      <c r="I230" s="218"/>
      <c r="J230" s="219">
        <f>ROUND(I230*H230,2)</f>
        <v>0</v>
      </c>
      <c r="K230" s="215" t="s">
        <v>19</v>
      </c>
      <c r="L230" s="45"/>
      <c r="M230" s="220" t="s">
        <v>19</v>
      </c>
      <c r="N230" s="221" t="s">
        <v>43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152</v>
      </c>
      <c r="AT230" s="224" t="s">
        <v>139</v>
      </c>
      <c r="AU230" s="224" t="s">
        <v>82</v>
      </c>
      <c r="AY230" s="18" t="s">
        <v>136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80</v>
      </c>
      <c r="BK230" s="225">
        <f>ROUND(I230*H230,2)</f>
        <v>0</v>
      </c>
      <c r="BL230" s="18" t="s">
        <v>152</v>
      </c>
      <c r="BM230" s="224" t="s">
        <v>1091</v>
      </c>
    </row>
    <row r="231" s="2" customFormat="1">
      <c r="A231" s="39"/>
      <c r="B231" s="40"/>
      <c r="C231" s="41"/>
      <c r="D231" s="226" t="s">
        <v>146</v>
      </c>
      <c r="E231" s="41"/>
      <c r="F231" s="227" t="s">
        <v>1734</v>
      </c>
      <c r="G231" s="41"/>
      <c r="H231" s="41"/>
      <c r="I231" s="228"/>
      <c r="J231" s="41"/>
      <c r="K231" s="41"/>
      <c r="L231" s="45"/>
      <c r="M231" s="265"/>
      <c r="N231" s="266"/>
      <c r="O231" s="267"/>
      <c r="P231" s="267"/>
      <c r="Q231" s="267"/>
      <c r="R231" s="267"/>
      <c r="S231" s="267"/>
      <c r="T231" s="268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82</v>
      </c>
    </row>
    <row r="232" s="2" customFormat="1" ht="6.96" customHeight="1">
      <c r="A232" s="39"/>
      <c r="B232" s="60"/>
      <c r="C232" s="61"/>
      <c r="D232" s="61"/>
      <c r="E232" s="61"/>
      <c r="F232" s="61"/>
      <c r="G232" s="61"/>
      <c r="H232" s="61"/>
      <c r="I232" s="61"/>
      <c r="J232" s="61"/>
      <c r="K232" s="61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5o8Q4bpMVMN6V+pbw2CWAnZk46IOqDfBeXHtPOVXEisIplInfwF3v3CdGBKX94/NnrBtrZ39h6qciuSlhIRVvw==" hashValue="tsLOqhCi+O6NlJxD32vKwRTvV2P3NATUdQYZdPpymIVVFeFmFof/LupdnIdPlbOyTZpMQJDnQfiQn8oyO+ToFw==" algorithmName="SHA-512" password="CC35"/>
  <autoFilter ref="C92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1584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1585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1735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1499</v>
      </c>
      <c r="G14" s="39"/>
      <c r="H14" s="39"/>
      <c r="I14" s="143" t="s">
        <v>23</v>
      </c>
      <c r="J14" s="147" t="str">
        <f>'Rekapitulace stavby'!AN8</f>
        <v>16. 5. 2023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Frýsku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ROUND((SUM(BE91:BE223)),  2)</f>
        <v>0</v>
      </c>
      <c r="G35" s="39"/>
      <c r="H35" s="39"/>
      <c r="I35" s="158">
        <v>0.20999999999999999</v>
      </c>
      <c r="J35" s="157">
        <f>ROUND(((SUM(BE91:BE223))*I35),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ROUND((SUM(BF91:BF223)),  2)</f>
        <v>0</v>
      </c>
      <c r="G36" s="39"/>
      <c r="H36" s="39"/>
      <c r="I36" s="158">
        <v>0.14999999999999999</v>
      </c>
      <c r="J36" s="157">
        <f>ROUND(((SUM(BF91:BF223))*I36),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ROUND((SUM(BG91:BG223)),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ROUND((SUM(BH91:BH223)),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ROUND((SUM(BI91:BI223)),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m.č.0.25 sklad v 1.p.p. budovy PCHO pro zřízení datového centra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1584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1585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004-02 - Racky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16. 5. 2023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Frýsku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1736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1737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1738</v>
      </c>
      <c r="E66" s="183"/>
      <c r="F66" s="183"/>
      <c r="G66" s="183"/>
      <c r="H66" s="183"/>
      <c r="I66" s="183"/>
      <c r="J66" s="184">
        <f>J152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1739</v>
      </c>
      <c r="E67" s="183"/>
      <c r="F67" s="183"/>
      <c r="G67" s="183"/>
      <c r="H67" s="183"/>
      <c r="I67" s="183"/>
      <c r="J67" s="184">
        <f>J165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1740</v>
      </c>
      <c r="E68" s="183"/>
      <c r="F68" s="183"/>
      <c r="G68" s="183"/>
      <c r="H68" s="183"/>
      <c r="I68" s="183"/>
      <c r="J68" s="184">
        <f>J176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1594</v>
      </c>
      <c r="E69" s="183"/>
      <c r="F69" s="183"/>
      <c r="G69" s="183"/>
      <c r="H69" s="183"/>
      <c r="I69" s="183"/>
      <c r="J69" s="184">
        <f>J203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120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Stavební úpravy m.č.0.25 sklad v 1.p.p. budovy PCHO pro zřízení datového centra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109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1584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1585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004-02 - Racky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16. 5. 2023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Nemocnice ve Frýsku - Místku, p.o.</v>
      </c>
      <c r="G87" s="41"/>
      <c r="H87" s="41"/>
      <c r="I87" s="33" t="s">
        <v>31</v>
      </c>
      <c r="J87" s="37" t="str">
        <f>E23</f>
        <v>Forsing projekt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Jindřich Jansa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121</v>
      </c>
      <c r="D90" s="189" t="s">
        <v>57</v>
      </c>
      <c r="E90" s="189" t="s">
        <v>53</v>
      </c>
      <c r="F90" s="189" t="s">
        <v>54</v>
      </c>
      <c r="G90" s="189" t="s">
        <v>122</v>
      </c>
      <c r="H90" s="189" t="s">
        <v>123</v>
      </c>
      <c r="I90" s="189" t="s">
        <v>124</v>
      </c>
      <c r="J90" s="189" t="s">
        <v>113</v>
      </c>
      <c r="K90" s="190" t="s">
        <v>125</v>
      </c>
      <c r="L90" s="191"/>
      <c r="M90" s="93" t="s">
        <v>19</v>
      </c>
      <c r="N90" s="94" t="s">
        <v>42</v>
      </c>
      <c r="O90" s="94" t="s">
        <v>126</v>
      </c>
      <c r="P90" s="94" t="s">
        <v>127</v>
      </c>
      <c r="Q90" s="94" t="s">
        <v>128</v>
      </c>
      <c r="R90" s="94" t="s">
        <v>129</v>
      </c>
      <c r="S90" s="94" t="s">
        <v>130</v>
      </c>
      <c r="T90" s="95" t="s">
        <v>131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132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114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1741</v>
      </c>
      <c r="F92" s="200" t="s">
        <v>100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P93+P152+P165+P176+P203</f>
        <v>0</v>
      </c>
      <c r="Q92" s="205"/>
      <c r="R92" s="206">
        <f>R93+R152+R165+R176+R203</f>
        <v>0</v>
      </c>
      <c r="S92" s="205"/>
      <c r="T92" s="207">
        <f>T93+T152+T165+T176+T203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80</v>
      </c>
      <c r="AT92" s="209" t="s">
        <v>71</v>
      </c>
      <c r="AU92" s="209" t="s">
        <v>72</v>
      </c>
      <c r="AY92" s="208" t="s">
        <v>136</v>
      </c>
      <c r="BK92" s="210">
        <f>BK93+BK152+BK165+BK176+BK203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1742</v>
      </c>
      <c r="F93" s="211" t="s">
        <v>1742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SUM(P94:P151)</f>
        <v>0</v>
      </c>
      <c r="Q93" s="205"/>
      <c r="R93" s="206">
        <f>SUM(R94:R151)</f>
        <v>0</v>
      </c>
      <c r="S93" s="205"/>
      <c r="T93" s="207">
        <f>SUM(T94:T151)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80</v>
      </c>
      <c r="AY93" s="208" t="s">
        <v>136</v>
      </c>
      <c r="BK93" s="210">
        <f>SUM(BK94:BK151)</f>
        <v>0</v>
      </c>
    </row>
    <row r="94" s="2" customFormat="1" ht="37.8" customHeight="1">
      <c r="A94" s="39"/>
      <c r="B94" s="40"/>
      <c r="C94" s="213" t="s">
        <v>80</v>
      </c>
      <c r="D94" s="213" t="s">
        <v>139</v>
      </c>
      <c r="E94" s="214" t="s">
        <v>1743</v>
      </c>
      <c r="F94" s="215" t="s">
        <v>1744</v>
      </c>
      <c r="G94" s="216" t="s">
        <v>1507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152</v>
      </c>
      <c r="AT94" s="224" t="s">
        <v>139</v>
      </c>
      <c r="AU94" s="224" t="s">
        <v>82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152</v>
      </c>
      <c r="BM94" s="224" t="s">
        <v>82</v>
      </c>
    </row>
    <row r="95" s="2" customFormat="1">
      <c r="A95" s="39"/>
      <c r="B95" s="40"/>
      <c r="C95" s="41"/>
      <c r="D95" s="226" t="s">
        <v>146</v>
      </c>
      <c r="E95" s="41"/>
      <c r="F95" s="227" t="s">
        <v>1745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82</v>
      </c>
    </row>
    <row r="96" s="2" customFormat="1" ht="37.8" customHeight="1">
      <c r="A96" s="39"/>
      <c r="B96" s="40"/>
      <c r="C96" s="213" t="s">
        <v>82</v>
      </c>
      <c r="D96" s="213" t="s">
        <v>139</v>
      </c>
      <c r="E96" s="214" t="s">
        <v>1746</v>
      </c>
      <c r="F96" s="215" t="s">
        <v>1747</v>
      </c>
      <c r="G96" s="216" t="s">
        <v>1507</v>
      </c>
      <c r="H96" s="217">
        <v>4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152</v>
      </c>
      <c r="AT96" s="224" t="s">
        <v>139</v>
      </c>
      <c r="AU96" s="224" t="s">
        <v>82</v>
      </c>
      <c r="AY96" s="18" t="s">
        <v>136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152</v>
      </c>
      <c r="BM96" s="224" t="s">
        <v>152</v>
      </c>
    </row>
    <row r="97" s="2" customFormat="1">
      <c r="A97" s="39"/>
      <c r="B97" s="40"/>
      <c r="C97" s="41"/>
      <c r="D97" s="226" t="s">
        <v>146</v>
      </c>
      <c r="E97" s="41"/>
      <c r="F97" s="227" t="s">
        <v>1748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82</v>
      </c>
    </row>
    <row r="98" s="2" customFormat="1" ht="16.5" customHeight="1">
      <c r="A98" s="39"/>
      <c r="B98" s="40"/>
      <c r="C98" s="213" t="s">
        <v>158</v>
      </c>
      <c r="D98" s="213" t="s">
        <v>139</v>
      </c>
      <c r="E98" s="214" t="s">
        <v>1749</v>
      </c>
      <c r="F98" s="215" t="s">
        <v>1750</v>
      </c>
      <c r="G98" s="216" t="s">
        <v>1507</v>
      </c>
      <c r="H98" s="217">
        <v>6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152</v>
      </c>
      <c r="AT98" s="224" t="s">
        <v>139</v>
      </c>
      <c r="AU98" s="224" t="s">
        <v>82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152</v>
      </c>
      <c r="BM98" s="224" t="s">
        <v>174</v>
      </c>
    </row>
    <row r="99" s="2" customFormat="1">
      <c r="A99" s="39"/>
      <c r="B99" s="40"/>
      <c r="C99" s="41"/>
      <c r="D99" s="226" t="s">
        <v>146</v>
      </c>
      <c r="E99" s="41"/>
      <c r="F99" s="227" t="s">
        <v>1750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82</v>
      </c>
    </row>
    <row r="100" s="2" customFormat="1" ht="16.5" customHeight="1">
      <c r="A100" s="39"/>
      <c r="B100" s="40"/>
      <c r="C100" s="213" t="s">
        <v>152</v>
      </c>
      <c r="D100" s="213" t="s">
        <v>139</v>
      </c>
      <c r="E100" s="214" t="s">
        <v>1751</v>
      </c>
      <c r="F100" s="215" t="s">
        <v>1752</v>
      </c>
      <c r="G100" s="216" t="s">
        <v>1507</v>
      </c>
      <c r="H100" s="217">
        <v>6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152</v>
      </c>
      <c r="AT100" s="224" t="s">
        <v>139</v>
      </c>
      <c r="AU100" s="224" t="s">
        <v>82</v>
      </c>
      <c r="AY100" s="18" t="s">
        <v>136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152</v>
      </c>
      <c r="BM100" s="224" t="s">
        <v>189</v>
      </c>
    </row>
    <row r="101" s="2" customFormat="1">
      <c r="A101" s="39"/>
      <c r="B101" s="40"/>
      <c r="C101" s="41"/>
      <c r="D101" s="226" t="s">
        <v>146</v>
      </c>
      <c r="E101" s="41"/>
      <c r="F101" s="227" t="s">
        <v>1752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82</v>
      </c>
    </row>
    <row r="102" s="2" customFormat="1" ht="16.5" customHeight="1">
      <c r="A102" s="39"/>
      <c r="B102" s="40"/>
      <c r="C102" s="213" t="s">
        <v>135</v>
      </c>
      <c r="D102" s="213" t="s">
        <v>139</v>
      </c>
      <c r="E102" s="214" t="s">
        <v>1753</v>
      </c>
      <c r="F102" s="215" t="s">
        <v>1754</v>
      </c>
      <c r="G102" s="216" t="s">
        <v>1507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152</v>
      </c>
      <c r="AT102" s="224" t="s">
        <v>139</v>
      </c>
      <c r="AU102" s="224" t="s">
        <v>82</v>
      </c>
      <c r="AY102" s="18" t="s">
        <v>136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152</v>
      </c>
      <c r="BM102" s="224" t="s">
        <v>201</v>
      </c>
    </row>
    <row r="103" s="2" customFormat="1">
      <c r="A103" s="39"/>
      <c r="B103" s="40"/>
      <c r="C103" s="41"/>
      <c r="D103" s="226" t="s">
        <v>146</v>
      </c>
      <c r="E103" s="41"/>
      <c r="F103" s="227" t="s">
        <v>1755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82</v>
      </c>
    </row>
    <row r="104" s="2" customFormat="1" ht="16.5" customHeight="1">
      <c r="A104" s="39"/>
      <c r="B104" s="40"/>
      <c r="C104" s="213" t="s">
        <v>174</v>
      </c>
      <c r="D104" s="213" t="s">
        <v>139</v>
      </c>
      <c r="E104" s="214" t="s">
        <v>1756</v>
      </c>
      <c r="F104" s="215" t="s">
        <v>1757</v>
      </c>
      <c r="G104" s="216" t="s">
        <v>1507</v>
      </c>
      <c r="H104" s="217">
        <v>5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152</v>
      </c>
      <c r="AT104" s="224" t="s">
        <v>139</v>
      </c>
      <c r="AU104" s="224" t="s">
        <v>82</v>
      </c>
      <c r="AY104" s="18" t="s">
        <v>136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152</v>
      </c>
      <c r="BM104" s="224" t="s">
        <v>305</v>
      </c>
    </row>
    <row r="105" s="2" customFormat="1">
      <c r="A105" s="39"/>
      <c r="B105" s="40"/>
      <c r="C105" s="41"/>
      <c r="D105" s="226" t="s">
        <v>146</v>
      </c>
      <c r="E105" s="41"/>
      <c r="F105" s="227" t="s">
        <v>1757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82</v>
      </c>
    </row>
    <row r="106" s="2" customFormat="1" ht="16.5" customHeight="1">
      <c r="A106" s="39"/>
      <c r="B106" s="40"/>
      <c r="C106" s="213" t="s">
        <v>182</v>
      </c>
      <c r="D106" s="213" t="s">
        <v>139</v>
      </c>
      <c r="E106" s="214" t="s">
        <v>1758</v>
      </c>
      <c r="F106" s="215" t="s">
        <v>1759</v>
      </c>
      <c r="G106" s="216" t="s">
        <v>1507</v>
      </c>
      <c r="H106" s="217">
        <v>5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152</v>
      </c>
      <c r="AT106" s="224" t="s">
        <v>139</v>
      </c>
      <c r="AU106" s="224" t="s">
        <v>82</v>
      </c>
      <c r="AY106" s="18" t="s">
        <v>136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152</v>
      </c>
      <c r="BM106" s="224" t="s">
        <v>319</v>
      </c>
    </row>
    <row r="107" s="2" customFormat="1">
      <c r="A107" s="39"/>
      <c r="B107" s="40"/>
      <c r="C107" s="41"/>
      <c r="D107" s="226" t="s">
        <v>146</v>
      </c>
      <c r="E107" s="41"/>
      <c r="F107" s="227" t="s">
        <v>1759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146</v>
      </c>
      <c r="AU107" s="18" t="s">
        <v>82</v>
      </c>
    </row>
    <row r="108" s="2" customFormat="1" ht="16.5" customHeight="1">
      <c r="A108" s="39"/>
      <c r="B108" s="40"/>
      <c r="C108" s="213" t="s">
        <v>189</v>
      </c>
      <c r="D108" s="213" t="s">
        <v>139</v>
      </c>
      <c r="E108" s="214" t="s">
        <v>1760</v>
      </c>
      <c r="F108" s="215" t="s">
        <v>1761</v>
      </c>
      <c r="G108" s="216" t="s">
        <v>1507</v>
      </c>
      <c r="H108" s="217">
        <v>5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152</v>
      </c>
      <c r="AT108" s="224" t="s">
        <v>139</v>
      </c>
      <c r="AU108" s="224" t="s">
        <v>82</v>
      </c>
      <c r="AY108" s="18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152</v>
      </c>
      <c r="BM108" s="224" t="s">
        <v>334</v>
      </c>
    </row>
    <row r="109" s="2" customFormat="1">
      <c r="A109" s="39"/>
      <c r="B109" s="40"/>
      <c r="C109" s="41"/>
      <c r="D109" s="226" t="s">
        <v>146</v>
      </c>
      <c r="E109" s="41"/>
      <c r="F109" s="227" t="s">
        <v>1761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82</v>
      </c>
    </row>
    <row r="110" s="2" customFormat="1" ht="24.15" customHeight="1">
      <c r="A110" s="39"/>
      <c r="B110" s="40"/>
      <c r="C110" s="213" t="s">
        <v>194</v>
      </c>
      <c r="D110" s="213" t="s">
        <v>139</v>
      </c>
      <c r="E110" s="214" t="s">
        <v>1762</v>
      </c>
      <c r="F110" s="215" t="s">
        <v>1763</v>
      </c>
      <c r="G110" s="216" t="s">
        <v>1507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152</v>
      </c>
      <c r="AT110" s="224" t="s">
        <v>139</v>
      </c>
      <c r="AU110" s="224" t="s">
        <v>82</v>
      </c>
      <c r="AY110" s="18" t="s">
        <v>136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152</v>
      </c>
      <c r="BM110" s="224" t="s">
        <v>350</v>
      </c>
    </row>
    <row r="111" s="2" customFormat="1">
      <c r="A111" s="39"/>
      <c r="B111" s="40"/>
      <c r="C111" s="41"/>
      <c r="D111" s="226" t="s">
        <v>146</v>
      </c>
      <c r="E111" s="41"/>
      <c r="F111" s="227" t="s">
        <v>1763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82</v>
      </c>
    </row>
    <row r="112" s="2" customFormat="1" ht="21.75" customHeight="1">
      <c r="A112" s="39"/>
      <c r="B112" s="40"/>
      <c r="C112" s="213" t="s">
        <v>201</v>
      </c>
      <c r="D112" s="213" t="s">
        <v>139</v>
      </c>
      <c r="E112" s="214" t="s">
        <v>1764</v>
      </c>
      <c r="F112" s="215" t="s">
        <v>1765</v>
      </c>
      <c r="G112" s="216" t="s">
        <v>1507</v>
      </c>
      <c r="H112" s="217">
        <v>4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152</v>
      </c>
      <c r="AT112" s="224" t="s">
        <v>139</v>
      </c>
      <c r="AU112" s="224" t="s">
        <v>82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152</v>
      </c>
      <c r="BM112" s="224" t="s">
        <v>366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1765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82</v>
      </c>
    </row>
    <row r="114" s="2" customFormat="1" ht="24.15" customHeight="1">
      <c r="A114" s="39"/>
      <c r="B114" s="40"/>
      <c r="C114" s="213" t="s">
        <v>299</v>
      </c>
      <c r="D114" s="213" t="s">
        <v>139</v>
      </c>
      <c r="E114" s="214" t="s">
        <v>1766</v>
      </c>
      <c r="F114" s="215" t="s">
        <v>1767</v>
      </c>
      <c r="G114" s="216" t="s">
        <v>1507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152</v>
      </c>
      <c r="AT114" s="224" t="s">
        <v>139</v>
      </c>
      <c r="AU114" s="224" t="s">
        <v>82</v>
      </c>
      <c r="AY114" s="18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152</v>
      </c>
      <c r="BM114" s="224" t="s">
        <v>379</v>
      </c>
    </row>
    <row r="115" s="2" customFormat="1">
      <c r="A115" s="39"/>
      <c r="B115" s="40"/>
      <c r="C115" s="41"/>
      <c r="D115" s="226" t="s">
        <v>146</v>
      </c>
      <c r="E115" s="41"/>
      <c r="F115" s="227" t="s">
        <v>1767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82</v>
      </c>
    </row>
    <row r="116" s="2" customFormat="1" ht="16.5" customHeight="1">
      <c r="A116" s="39"/>
      <c r="B116" s="40"/>
      <c r="C116" s="213" t="s">
        <v>305</v>
      </c>
      <c r="D116" s="213" t="s">
        <v>139</v>
      </c>
      <c r="E116" s="214" t="s">
        <v>1768</v>
      </c>
      <c r="F116" s="215" t="s">
        <v>1769</v>
      </c>
      <c r="G116" s="216" t="s">
        <v>1507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152</v>
      </c>
      <c r="AT116" s="224" t="s">
        <v>139</v>
      </c>
      <c r="AU116" s="224" t="s">
        <v>82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152</v>
      </c>
      <c r="BM116" s="224" t="s">
        <v>392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1769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82</v>
      </c>
    </row>
    <row r="118" s="2" customFormat="1" ht="37.8" customHeight="1">
      <c r="A118" s="39"/>
      <c r="B118" s="40"/>
      <c r="C118" s="213" t="s">
        <v>311</v>
      </c>
      <c r="D118" s="213" t="s">
        <v>139</v>
      </c>
      <c r="E118" s="214" t="s">
        <v>1770</v>
      </c>
      <c r="F118" s="215" t="s">
        <v>1771</v>
      </c>
      <c r="G118" s="216" t="s">
        <v>1507</v>
      </c>
      <c r="H118" s="217">
        <v>1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152</v>
      </c>
      <c r="AT118" s="224" t="s">
        <v>139</v>
      </c>
      <c r="AU118" s="224" t="s">
        <v>82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152</v>
      </c>
      <c r="BM118" s="224" t="s">
        <v>413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1772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82</v>
      </c>
    </row>
    <row r="120" s="2" customFormat="1" ht="37.8" customHeight="1">
      <c r="A120" s="39"/>
      <c r="B120" s="40"/>
      <c r="C120" s="213" t="s">
        <v>319</v>
      </c>
      <c r="D120" s="213" t="s">
        <v>139</v>
      </c>
      <c r="E120" s="214" t="s">
        <v>1773</v>
      </c>
      <c r="F120" s="215" t="s">
        <v>1771</v>
      </c>
      <c r="G120" s="216" t="s">
        <v>1507</v>
      </c>
      <c r="H120" s="217">
        <v>2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152</v>
      </c>
      <c r="AT120" s="224" t="s">
        <v>139</v>
      </c>
      <c r="AU120" s="224" t="s">
        <v>82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152</v>
      </c>
      <c r="BM120" s="224" t="s">
        <v>428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1774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82</v>
      </c>
    </row>
    <row r="122" s="2" customFormat="1" ht="37.8" customHeight="1">
      <c r="A122" s="39"/>
      <c r="B122" s="40"/>
      <c r="C122" s="213" t="s">
        <v>8</v>
      </c>
      <c r="D122" s="213" t="s">
        <v>139</v>
      </c>
      <c r="E122" s="214" t="s">
        <v>1775</v>
      </c>
      <c r="F122" s="215" t="s">
        <v>1771</v>
      </c>
      <c r="G122" s="216" t="s">
        <v>1507</v>
      </c>
      <c r="H122" s="217">
        <v>2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152</v>
      </c>
      <c r="AT122" s="224" t="s">
        <v>139</v>
      </c>
      <c r="AU122" s="224" t="s">
        <v>82</v>
      </c>
      <c r="AY122" s="18" t="s">
        <v>136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152</v>
      </c>
      <c r="BM122" s="224" t="s">
        <v>440</v>
      </c>
    </row>
    <row r="123" s="2" customFormat="1">
      <c r="A123" s="39"/>
      <c r="B123" s="40"/>
      <c r="C123" s="41"/>
      <c r="D123" s="226" t="s">
        <v>146</v>
      </c>
      <c r="E123" s="41"/>
      <c r="F123" s="227" t="s">
        <v>1776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82</v>
      </c>
    </row>
    <row r="124" s="2" customFormat="1" ht="37.8" customHeight="1">
      <c r="A124" s="39"/>
      <c r="B124" s="40"/>
      <c r="C124" s="213" t="s">
        <v>334</v>
      </c>
      <c r="D124" s="213" t="s">
        <v>139</v>
      </c>
      <c r="E124" s="214" t="s">
        <v>1777</v>
      </c>
      <c r="F124" s="215" t="s">
        <v>1771</v>
      </c>
      <c r="G124" s="216" t="s">
        <v>1507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152</v>
      </c>
      <c r="AT124" s="224" t="s">
        <v>139</v>
      </c>
      <c r="AU124" s="224" t="s">
        <v>82</v>
      </c>
      <c r="AY124" s="18" t="s">
        <v>136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152</v>
      </c>
      <c r="BM124" s="224" t="s">
        <v>459</v>
      </c>
    </row>
    <row r="125" s="2" customFormat="1">
      <c r="A125" s="39"/>
      <c r="B125" s="40"/>
      <c r="C125" s="41"/>
      <c r="D125" s="226" t="s">
        <v>146</v>
      </c>
      <c r="E125" s="41"/>
      <c r="F125" s="227" t="s">
        <v>1778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82</v>
      </c>
    </row>
    <row r="126" s="2" customFormat="1" ht="16.5" customHeight="1">
      <c r="A126" s="39"/>
      <c r="B126" s="40"/>
      <c r="C126" s="213" t="s">
        <v>342</v>
      </c>
      <c r="D126" s="213" t="s">
        <v>139</v>
      </c>
      <c r="E126" s="214" t="s">
        <v>1779</v>
      </c>
      <c r="F126" s="215" t="s">
        <v>1780</v>
      </c>
      <c r="G126" s="216" t="s">
        <v>1507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152</v>
      </c>
      <c r="AT126" s="224" t="s">
        <v>139</v>
      </c>
      <c r="AU126" s="224" t="s">
        <v>82</v>
      </c>
      <c r="AY126" s="18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152</v>
      </c>
      <c r="BM126" s="224" t="s">
        <v>477</v>
      </c>
    </row>
    <row r="127" s="2" customFormat="1">
      <c r="A127" s="39"/>
      <c r="B127" s="40"/>
      <c r="C127" s="41"/>
      <c r="D127" s="226" t="s">
        <v>146</v>
      </c>
      <c r="E127" s="41"/>
      <c r="F127" s="227" t="s">
        <v>1780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82</v>
      </c>
    </row>
    <row r="128" s="2" customFormat="1" ht="16.5" customHeight="1">
      <c r="A128" s="39"/>
      <c r="B128" s="40"/>
      <c r="C128" s="213" t="s">
        <v>350</v>
      </c>
      <c r="D128" s="213" t="s">
        <v>139</v>
      </c>
      <c r="E128" s="214" t="s">
        <v>1781</v>
      </c>
      <c r="F128" s="215" t="s">
        <v>1782</v>
      </c>
      <c r="G128" s="216" t="s">
        <v>1507</v>
      </c>
      <c r="H128" s="217">
        <v>1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152</v>
      </c>
      <c r="AT128" s="224" t="s">
        <v>139</v>
      </c>
      <c r="AU128" s="224" t="s">
        <v>82</v>
      </c>
      <c r="AY128" s="18" t="s">
        <v>136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152</v>
      </c>
      <c r="BM128" s="224" t="s">
        <v>490</v>
      </c>
    </row>
    <row r="129" s="2" customFormat="1">
      <c r="A129" s="39"/>
      <c r="B129" s="40"/>
      <c r="C129" s="41"/>
      <c r="D129" s="226" t="s">
        <v>146</v>
      </c>
      <c r="E129" s="41"/>
      <c r="F129" s="227" t="s">
        <v>1782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82</v>
      </c>
    </row>
    <row r="130" s="2" customFormat="1" ht="16.5" customHeight="1">
      <c r="A130" s="39"/>
      <c r="B130" s="40"/>
      <c r="C130" s="213" t="s">
        <v>358</v>
      </c>
      <c r="D130" s="213" t="s">
        <v>139</v>
      </c>
      <c r="E130" s="214" t="s">
        <v>1783</v>
      </c>
      <c r="F130" s="215" t="s">
        <v>1784</v>
      </c>
      <c r="G130" s="216" t="s">
        <v>1507</v>
      </c>
      <c r="H130" s="217">
        <v>5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152</v>
      </c>
      <c r="AT130" s="224" t="s">
        <v>139</v>
      </c>
      <c r="AU130" s="224" t="s">
        <v>82</v>
      </c>
      <c r="AY130" s="18" t="s">
        <v>136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152</v>
      </c>
      <c r="BM130" s="224" t="s">
        <v>1469</v>
      </c>
    </row>
    <row r="131" s="2" customFormat="1">
      <c r="A131" s="39"/>
      <c r="B131" s="40"/>
      <c r="C131" s="41"/>
      <c r="D131" s="226" t="s">
        <v>146</v>
      </c>
      <c r="E131" s="41"/>
      <c r="F131" s="227" t="s">
        <v>1784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82</v>
      </c>
    </row>
    <row r="132" s="2" customFormat="1" ht="37.8" customHeight="1">
      <c r="A132" s="39"/>
      <c r="B132" s="40"/>
      <c r="C132" s="213" t="s">
        <v>366</v>
      </c>
      <c r="D132" s="213" t="s">
        <v>139</v>
      </c>
      <c r="E132" s="214" t="s">
        <v>1785</v>
      </c>
      <c r="F132" s="215" t="s">
        <v>1786</v>
      </c>
      <c r="G132" s="216" t="s">
        <v>1507</v>
      </c>
      <c r="H132" s="217">
        <v>1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152</v>
      </c>
      <c r="AT132" s="224" t="s">
        <v>139</v>
      </c>
      <c r="AU132" s="224" t="s">
        <v>82</v>
      </c>
      <c r="AY132" s="18" t="s">
        <v>136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152</v>
      </c>
      <c r="BM132" s="224" t="s">
        <v>513</v>
      </c>
    </row>
    <row r="133" s="2" customFormat="1">
      <c r="A133" s="39"/>
      <c r="B133" s="40"/>
      <c r="C133" s="41"/>
      <c r="D133" s="226" t="s">
        <v>146</v>
      </c>
      <c r="E133" s="41"/>
      <c r="F133" s="227" t="s">
        <v>1787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82</v>
      </c>
    </row>
    <row r="134" s="2" customFormat="1" ht="16.5" customHeight="1">
      <c r="A134" s="39"/>
      <c r="B134" s="40"/>
      <c r="C134" s="213" t="s">
        <v>7</v>
      </c>
      <c r="D134" s="213" t="s">
        <v>139</v>
      </c>
      <c r="E134" s="214" t="s">
        <v>1788</v>
      </c>
      <c r="F134" s="215" t="s">
        <v>1789</v>
      </c>
      <c r="G134" s="216" t="s">
        <v>1507</v>
      </c>
      <c r="H134" s="217">
        <v>2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152</v>
      </c>
      <c r="AT134" s="224" t="s">
        <v>139</v>
      </c>
      <c r="AU134" s="224" t="s">
        <v>82</v>
      </c>
      <c r="AY134" s="18" t="s">
        <v>136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152</v>
      </c>
      <c r="BM134" s="224" t="s">
        <v>527</v>
      </c>
    </row>
    <row r="135" s="2" customFormat="1">
      <c r="A135" s="39"/>
      <c r="B135" s="40"/>
      <c r="C135" s="41"/>
      <c r="D135" s="226" t="s">
        <v>146</v>
      </c>
      <c r="E135" s="41"/>
      <c r="F135" s="227" t="s">
        <v>1789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82</v>
      </c>
    </row>
    <row r="136" s="2" customFormat="1" ht="16.5" customHeight="1">
      <c r="A136" s="39"/>
      <c r="B136" s="40"/>
      <c r="C136" s="213" t="s">
        <v>379</v>
      </c>
      <c r="D136" s="213" t="s">
        <v>139</v>
      </c>
      <c r="E136" s="214" t="s">
        <v>1790</v>
      </c>
      <c r="F136" s="215" t="s">
        <v>1791</v>
      </c>
      <c r="G136" s="216" t="s">
        <v>1507</v>
      </c>
      <c r="H136" s="217">
        <v>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152</v>
      </c>
      <c r="AT136" s="224" t="s">
        <v>139</v>
      </c>
      <c r="AU136" s="224" t="s">
        <v>82</v>
      </c>
      <c r="AY136" s="18" t="s">
        <v>136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152</v>
      </c>
      <c r="BM136" s="224" t="s">
        <v>541</v>
      </c>
    </row>
    <row r="137" s="2" customFormat="1">
      <c r="A137" s="39"/>
      <c r="B137" s="40"/>
      <c r="C137" s="41"/>
      <c r="D137" s="226" t="s">
        <v>146</v>
      </c>
      <c r="E137" s="41"/>
      <c r="F137" s="227" t="s">
        <v>1791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82</v>
      </c>
    </row>
    <row r="138" s="2" customFormat="1" ht="16.5" customHeight="1">
      <c r="A138" s="39"/>
      <c r="B138" s="40"/>
      <c r="C138" s="213" t="s">
        <v>385</v>
      </c>
      <c r="D138" s="213" t="s">
        <v>139</v>
      </c>
      <c r="E138" s="214" t="s">
        <v>1792</v>
      </c>
      <c r="F138" s="215" t="s">
        <v>1793</v>
      </c>
      <c r="G138" s="216" t="s">
        <v>1507</v>
      </c>
      <c r="H138" s="217">
        <v>2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152</v>
      </c>
      <c r="AT138" s="224" t="s">
        <v>139</v>
      </c>
      <c r="AU138" s="224" t="s">
        <v>82</v>
      </c>
      <c r="AY138" s="18" t="s">
        <v>136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152</v>
      </c>
      <c r="BM138" s="224" t="s">
        <v>556</v>
      </c>
    </row>
    <row r="139" s="2" customFormat="1">
      <c r="A139" s="39"/>
      <c r="B139" s="40"/>
      <c r="C139" s="41"/>
      <c r="D139" s="226" t="s">
        <v>146</v>
      </c>
      <c r="E139" s="41"/>
      <c r="F139" s="227" t="s">
        <v>1793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82</v>
      </c>
    </row>
    <row r="140" s="2" customFormat="1" ht="16.5" customHeight="1">
      <c r="A140" s="39"/>
      <c r="B140" s="40"/>
      <c r="C140" s="213" t="s">
        <v>392</v>
      </c>
      <c r="D140" s="213" t="s">
        <v>139</v>
      </c>
      <c r="E140" s="214" t="s">
        <v>1794</v>
      </c>
      <c r="F140" s="215" t="s">
        <v>1795</v>
      </c>
      <c r="G140" s="216" t="s">
        <v>1507</v>
      </c>
      <c r="H140" s="217">
        <v>6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152</v>
      </c>
      <c r="AT140" s="224" t="s">
        <v>139</v>
      </c>
      <c r="AU140" s="224" t="s">
        <v>82</v>
      </c>
      <c r="AY140" s="18" t="s">
        <v>136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152</v>
      </c>
      <c r="BM140" s="224" t="s">
        <v>570</v>
      </c>
    </row>
    <row r="141" s="2" customFormat="1">
      <c r="A141" s="39"/>
      <c r="B141" s="40"/>
      <c r="C141" s="41"/>
      <c r="D141" s="226" t="s">
        <v>146</v>
      </c>
      <c r="E141" s="41"/>
      <c r="F141" s="227" t="s">
        <v>1795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82</v>
      </c>
    </row>
    <row r="142" s="2" customFormat="1" ht="16.5" customHeight="1">
      <c r="A142" s="39"/>
      <c r="B142" s="40"/>
      <c r="C142" s="213" t="s">
        <v>401</v>
      </c>
      <c r="D142" s="213" t="s">
        <v>139</v>
      </c>
      <c r="E142" s="214" t="s">
        <v>1796</v>
      </c>
      <c r="F142" s="215" t="s">
        <v>1797</v>
      </c>
      <c r="G142" s="216" t="s">
        <v>1507</v>
      </c>
      <c r="H142" s="217">
        <v>6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152</v>
      </c>
      <c r="AT142" s="224" t="s">
        <v>139</v>
      </c>
      <c r="AU142" s="224" t="s">
        <v>82</v>
      </c>
      <c r="AY142" s="18" t="s">
        <v>136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152</v>
      </c>
      <c r="BM142" s="224" t="s">
        <v>584</v>
      </c>
    </row>
    <row r="143" s="2" customFormat="1">
      <c r="A143" s="39"/>
      <c r="B143" s="40"/>
      <c r="C143" s="41"/>
      <c r="D143" s="226" t="s">
        <v>146</v>
      </c>
      <c r="E143" s="41"/>
      <c r="F143" s="227" t="s">
        <v>1797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82</v>
      </c>
    </row>
    <row r="144" s="2" customFormat="1" ht="16.5" customHeight="1">
      <c r="A144" s="39"/>
      <c r="B144" s="40"/>
      <c r="C144" s="213" t="s">
        <v>413</v>
      </c>
      <c r="D144" s="213" t="s">
        <v>139</v>
      </c>
      <c r="E144" s="214" t="s">
        <v>1798</v>
      </c>
      <c r="F144" s="215" t="s">
        <v>1799</v>
      </c>
      <c r="G144" s="216" t="s">
        <v>1507</v>
      </c>
      <c r="H144" s="217">
        <v>3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152</v>
      </c>
      <c r="AT144" s="224" t="s">
        <v>139</v>
      </c>
      <c r="AU144" s="224" t="s">
        <v>82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152</v>
      </c>
      <c r="BM144" s="224" t="s">
        <v>596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1799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82</v>
      </c>
    </row>
    <row r="146" s="2" customFormat="1" ht="16.5" customHeight="1">
      <c r="A146" s="39"/>
      <c r="B146" s="40"/>
      <c r="C146" s="213" t="s">
        <v>421</v>
      </c>
      <c r="D146" s="213" t="s">
        <v>139</v>
      </c>
      <c r="E146" s="214" t="s">
        <v>1760</v>
      </c>
      <c r="F146" s="215" t="s">
        <v>1761</v>
      </c>
      <c r="G146" s="216" t="s">
        <v>1507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152</v>
      </c>
      <c r="AT146" s="224" t="s">
        <v>139</v>
      </c>
      <c r="AU146" s="224" t="s">
        <v>82</v>
      </c>
      <c r="AY146" s="18" t="s">
        <v>136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152</v>
      </c>
      <c r="BM146" s="224" t="s">
        <v>613</v>
      </c>
    </row>
    <row r="147" s="2" customFormat="1">
      <c r="A147" s="39"/>
      <c r="B147" s="40"/>
      <c r="C147" s="41"/>
      <c r="D147" s="226" t="s">
        <v>146</v>
      </c>
      <c r="E147" s="41"/>
      <c r="F147" s="227" t="s">
        <v>1761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82</v>
      </c>
    </row>
    <row r="148" s="2" customFormat="1" ht="16.5" customHeight="1">
      <c r="A148" s="39"/>
      <c r="B148" s="40"/>
      <c r="C148" s="213" t="s">
        <v>428</v>
      </c>
      <c r="D148" s="213" t="s">
        <v>139</v>
      </c>
      <c r="E148" s="214" t="s">
        <v>1800</v>
      </c>
      <c r="F148" s="215" t="s">
        <v>1801</v>
      </c>
      <c r="G148" s="216" t="s">
        <v>1507</v>
      </c>
      <c r="H148" s="217">
        <v>2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152</v>
      </c>
      <c r="AT148" s="224" t="s">
        <v>139</v>
      </c>
      <c r="AU148" s="224" t="s">
        <v>82</v>
      </c>
      <c r="AY148" s="18" t="s">
        <v>136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152</v>
      </c>
      <c r="BM148" s="224" t="s">
        <v>627</v>
      </c>
    </row>
    <row r="149" s="2" customFormat="1">
      <c r="A149" s="39"/>
      <c r="B149" s="40"/>
      <c r="C149" s="41"/>
      <c r="D149" s="226" t="s">
        <v>146</v>
      </c>
      <c r="E149" s="41"/>
      <c r="F149" s="227" t="s">
        <v>1801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82</v>
      </c>
    </row>
    <row r="150" s="2" customFormat="1" ht="24.15" customHeight="1">
      <c r="A150" s="39"/>
      <c r="B150" s="40"/>
      <c r="C150" s="213" t="s">
        <v>435</v>
      </c>
      <c r="D150" s="213" t="s">
        <v>139</v>
      </c>
      <c r="E150" s="214" t="s">
        <v>1802</v>
      </c>
      <c r="F150" s="215" t="s">
        <v>1803</v>
      </c>
      <c r="G150" s="216" t="s">
        <v>1507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152</v>
      </c>
      <c r="AT150" s="224" t="s">
        <v>139</v>
      </c>
      <c r="AU150" s="224" t="s">
        <v>82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152</v>
      </c>
      <c r="BM150" s="224" t="s">
        <v>640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1803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82</v>
      </c>
    </row>
    <row r="152" s="12" customFormat="1" ht="22.8" customHeight="1">
      <c r="A152" s="12"/>
      <c r="B152" s="197"/>
      <c r="C152" s="198"/>
      <c r="D152" s="199" t="s">
        <v>71</v>
      </c>
      <c r="E152" s="211" t="s">
        <v>1804</v>
      </c>
      <c r="F152" s="211" t="s">
        <v>1804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SUM(P153:P164)</f>
        <v>0</v>
      </c>
      <c r="Q152" s="205"/>
      <c r="R152" s="206">
        <f>SUM(R153:R164)</f>
        <v>0</v>
      </c>
      <c r="S152" s="205"/>
      <c r="T152" s="207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80</v>
      </c>
      <c r="AT152" s="209" t="s">
        <v>71</v>
      </c>
      <c r="AU152" s="209" t="s">
        <v>80</v>
      </c>
      <c r="AY152" s="208" t="s">
        <v>136</v>
      </c>
      <c r="BK152" s="210">
        <f>SUM(BK153:BK164)</f>
        <v>0</v>
      </c>
    </row>
    <row r="153" s="2" customFormat="1" ht="37.8" customHeight="1">
      <c r="A153" s="39"/>
      <c r="B153" s="40"/>
      <c r="C153" s="213" t="s">
        <v>440</v>
      </c>
      <c r="D153" s="213" t="s">
        <v>139</v>
      </c>
      <c r="E153" s="214" t="s">
        <v>1805</v>
      </c>
      <c r="F153" s="215" t="s">
        <v>1806</v>
      </c>
      <c r="G153" s="216" t="s">
        <v>1507</v>
      </c>
      <c r="H153" s="217">
        <v>10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152</v>
      </c>
      <c r="AT153" s="224" t="s">
        <v>139</v>
      </c>
      <c r="AU153" s="224" t="s">
        <v>82</v>
      </c>
      <c r="AY153" s="18" t="s">
        <v>136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152</v>
      </c>
      <c r="BM153" s="224" t="s">
        <v>653</v>
      </c>
    </row>
    <row r="154" s="2" customFormat="1">
      <c r="A154" s="39"/>
      <c r="B154" s="40"/>
      <c r="C154" s="41"/>
      <c r="D154" s="226" t="s">
        <v>146</v>
      </c>
      <c r="E154" s="41"/>
      <c r="F154" s="227" t="s">
        <v>1806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82</v>
      </c>
    </row>
    <row r="155" s="2" customFormat="1" ht="24.15" customHeight="1">
      <c r="A155" s="39"/>
      <c r="B155" s="40"/>
      <c r="C155" s="213" t="s">
        <v>446</v>
      </c>
      <c r="D155" s="213" t="s">
        <v>139</v>
      </c>
      <c r="E155" s="214" t="s">
        <v>1807</v>
      </c>
      <c r="F155" s="215" t="s">
        <v>1808</v>
      </c>
      <c r="G155" s="216" t="s">
        <v>1507</v>
      </c>
      <c r="H155" s="217">
        <v>2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152</v>
      </c>
      <c r="AT155" s="224" t="s">
        <v>139</v>
      </c>
      <c r="AU155" s="224" t="s">
        <v>82</v>
      </c>
      <c r="AY155" s="18" t="s">
        <v>136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152</v>
      </c>
      <c r="BM155" s="224" t="s">
        <v>667</v>
      </c>
    </row>
    <row r="156" s="2" customFormat="1">
      <c r="A156" s="39"/>
      <c r="B156" s="40"/>
      <c r="C156" s="41"/>
      <c r="D156" s="226" t="s">
        <v>146</v>
      </c>
      <c r="E156" s="41"/>
      <c r="F156" s="227" t="s">
        <v>1808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82</v>
      </c>
    </row>
    <row r="157" s="2" customFormat="1" ht="16.5" customHeight="1">
      <c r="A157" s="39"/>
      <c r="B157" s="40"/>
      <c r="C157" s="213" t="s">
        <v>459</v>
      </c>
      <c r="D157" s="213" t="s">
        <v>139</v>
      </c>
      <c r="E157" s="214" t="s">
        <v>1809</v>
      </c>
      <c r="F157" s="215" t="s">
        <v>1810</v>
      </c>
      <c r="G157" s="216" t="s">
        <v>1507</v>
      </c>
      <c r="H157" s="217">
        <v>150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152</v>
      </c>
      <c r="AT157" s="224" t="s">
        <v>139</v>
      </c>
      <c r="AU157" s="224" t="s">
        <v>82</v>
      </c>
      <c r="AY157" s="18" t="s">
        <v>136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152</v>
      </c>
      <c r="BM157" s="224" t="s">
        <v>682</v>
      </c>
    </row>
    <row r="158" s="2" customFormat="1">
      <c r="A158" s="39"/>
      <c r="B158" s="40"/>
      <c r="C158" s="41"/>
      <c r="D158" s="226" t="s">
        <v>146</v>
      </c>
      <c r="E158" s="41"/>
      <c r="F158" s="227" t="s">
        <v>1810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82</v>
      </c>
    </row>
    <row r="159" s="2" customFormat="1" ht="16.5" customHeight="1">
      <c r="A159" s="39"/>
      <c r="B159" s="40"/>
      <c r="C159" s="213" t="s">
        <v>468</v>
      </c>
      <c r="D159" s="213" t="s">
        <v>139</v>
      </c>
      <c r="E159" s="214" t="s">
        <v>1811</v>
      </c>
      <c r="F159" s="215" t="s">
        <v>1812</v>
      </c>
      <c r="G159" s="216" t="s">
        <v>1507</v>
      </c>
      <c r="H159" s="217">
        <v>150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152</v>
      </c>
      <c r="AT159" s="224" t="s">
        <v>139</v>
      </c>
      <c r="AU159" s="224" t="s">
        <v>82</v>
      </c>
      <c r="AY159" s="18" t="s">
        <v>136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80</v>
      </c>
      <c r="BK159" s="225">
        <f>ROUND(I159*H159,2)</f>
        <v>0</v>
      </c>
      <c r="BL159" s="18" t="s">
        <v>152</v>
      </c>
      <c r="BM159" s="224" t="s">
        <v>694</v>
      </c>
    </row>
    <row r="160" s="2" customFormat="1">
      <c r="A160" s="39"/>
      <c r="B160" s="40"/>
      <c r="C160" s="41"/>
      <c r="D160" s="226" t="s">
        <v>146</v>
      </c>
      <c r="E160" s="41"/>
      <c r="F160" s="227" t="s">
        <v>1812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82</v>
      </c>
    </row>
    <row r="161" s="2" customFormat="1" ht="16.5" customHeight="1">
      <c r="A161" s="39"/>
      <c r="B161" s="40"/>
      <c r="C161" s="213" t="s">
        <v>477</v>
      </c>
      <c r="D161" s="213" t="s">
        <v>139</v>
      </c>
      <c r="E161" s="214" t="s">
        <v>1813</v>
      </c>
      <c r="F161" s="215" t="s">
        <v>1814</v>
      </c>
      <c r="G161" s="216" t="s">
        <v>1507</v>
      </c>
      <c r="H161" s="217">
        <v>5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152</v>
      </c>
      <c r="AT161" s="224" t="s">
        <v>139</v>
      </c>
      <c r="AU161" s="224" t="s">
        <v>82</v>
      </c>
      <c r="AY161" s="18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152</v>
      </c>
      <c r="BM161" s="224" t="s">
        <v>706</v>
      </c>
    </row>
    <row r="162" s="2" customFormat="1">
      <c r="A162" s="39"/>
      <c r="B162" s="40"/>
      <c r="C162" s="41"/>
      <c r="D162" s="226" t="s">
        <v>146</v>
      </c>
      <c r="E162" s="41"/>
      <c r="F162" s="227" t="s">
        <v>1814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82</v>
      </c>
    </row>
    <row r="163" s="2" customFormat="1" ht="16.5" customHeight="1">
      <c r="A163" s="39"/>
      <c r="B163" s="40"/>
      <c r="C163" s="213" t="s">
        <v>484</v>
      </c>
      <c r="D163" s="213" t="s">
        <v>139</v>
      </c>
      <c r="E163" s="214" t="s">
        <v>1815</v>
      </c>
      <c r="F163" s="215" t="s">
        <v>1816</v>
      </c>
      <c r="G163" s="216" t="s">
        <v>1507</v>
      </c>
      <c r="H163" s="217">
        <v>5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152</v>
      </c>
      <c r="AT163" s="224" t="s">
        <v>139</v>
      </c>
      <c r="AU163" s="224" t="s">
        <v>82</v>
      </c>
      <c r="AY163" s="18" t="s">
        <v>136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152</v>
      </c>
      <c r="BM163" s="224" t="s">
        <v>720</v>
      </c>
    </row>
    <row r="164" s="2" customFormat="1">
      <c r="A164" s="39"/>
      <c r="B164" s="40"/>
      <c r="C164" s="41"/>
      <c r="D164" s="226" t="s">
        <v>146</v>
      </c>
      <c r="E164" s="41"/>
      <c r="F164" s="227" t="s">
        <v>1816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82</v>
      </c>
    </row>
    <row r="165" s="12" customFormat="1" ht="22.8" customHeight="1">
      <c r="A165" s="12"/>
      <c r="B165" s="197"/>
      <c r="C165" s="198"/>
      <c r="D165" s="199" t="s">
        <v>71</v>
      </c>
      <c r="E165" s="211" t="s">
        <v>1817</v>
      </c>
      <c r="F165" s="211" t="s">
        <v>1817</v>
      </c>
      <c r="G165" s="198"/>
      <c r="H165" s="198"/>
      <c r="I165" s="201"/>
      <c r="J165" s="212">
        <f>BK165</f>
        <v>0</v>
      </c>
      <c r="K165" s="198"/>
      <c r="L165" s="203"/>
      <c r="M165" s="204"/>
      <c r="N165" s="205"/>
      <c r="O165" s="205"/>
      <c r="P165" s="206">
        <f>SUM(P166:P175)</f>
        <v>0</v>
      </c>
      <c r="Q165" s="205"/>
      <c r="R165" s="206">
        <f>SUM(R166:R175)</f>
        <v>0</v>
      </c>
      <c r="S165" s="205"/>
      <c r="T165" s="207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80</v>
      </c>
      <c r="AT165" s="209" t="s">
        <v>71</v>
      </c>
      <c r="AU165" s="209" t="s">
        <v>80</v>
      </c>
      <c r="AY165" s="208" t="s">
        <v>136</v>
      </c>
      <c r="BK165" s="210">
        <f>SUM(BK166:BK175)</f>
        <v>0</v>
      </c>
    </row>
    <row r="166" s="2" customFormat="1" ht="16.5" customHeight="1">
      <c r="A166" s="39"/>
      <c r="B166" s="40"/>
      <c r="C166" s="213" t="s">
        <v>490</v>
      </c>
      <c r="D166" s="213" t="s">
        <v>139</v>
      </c>
      <c r="E166" s="214" t="s">
        <v>1818</v>
      </c>
      <c r="F166" s="215" t="s">
        <v>1819</v>
      </c>
      <c r="G166" s="216" t="s">
        <v>1507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152</v>
      </c>
      <c r="AT166" s="224" t="s">
        <v>139</v>
      </c>
      <c r="AU166" s="224" t="s">
        <v>82</v>
      </c>
      <c r="AY166" s="18" t="s">
        <v>136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80</v>
      </c>
      <c r="BK166" s="225">
        <f>ROUND(I166*H166,2)</f>
        <v>0</v>
      </c>
      <c r="BL166" s="18" t="s">
        <v>152</v>
      </c>
      <c r="BM166" s="224" t="s">
        <v>734</v>
      </c>
    </row>
    <row r="167" s="2" customFormat="1">
      <c r="A167" s="39"/>
      <c r="B167" s="40"/>
      <c r="C167" s="41"/>
      <c r="D167" s="226" t="s">
        <v>146</v>
      </c>
      <c r="E167" s="41"/>
      <c r="F167" s="227" t="s">
        <v>1819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82</v>
      </c>
    </row>
    <row r="168" s="2" customFormat="1" ht="16.5" customHeight="1">
      <c r="A168" s="39"/>
      <c r="B168" s="40"/>
      <c r="C168" s="213" t="s">
        <v>499</v>
      </c>
      <c r="D168" s="213" t="s">
        <v>139</v>
      </c>
      <c r="E168" s="214" t="s">
        <v>1820</v>
      </c>
      <c r="F168" s="215" t="s">
        <v>1821</v>
      </c>
      <c r="G168" s="216" t="s">
        <v>1507</v>
      </c>
      <c r="H168" s="217">
        <v>6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152</v>
      </c>
      <c r="AT168" s="224" t="s">
        <v>139</v>
      </c>
      <c r="AU168" s="224" t="s">
        <v>82</v>
      </c>
      <c r="AY168" s="18" t="s">
        <v>136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80</v>
      </c>
      <c r="BK168" s="225">
        <f>ROUND(I168*H168,2)</f>
        <v>0</v>
      </c>
      <c r="BL168" s="18" t="s">
        <v>152</v>
      </c>
      <c r="BM168" s="224" t="s">
        <v>748</v>
      </c>
    </row>
    <row r="169" s="2" customFormat="1">
      <c r="A169" s="39"/>
      <c r="B169" s="40"/>
      <c r="C169" s="41"/>
      <c r="D169" s="226" t="s">
        <v>146</v>
      </c>
      <c r="E169" s="41"/>
      <c r="F169" s="227" t="s">
        <v>1821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82</v>
      </c>
    </row>
    <row r="170" s="2" customFormat="1" ht="16.5" customHeight="1">
      <c r="A170" s="39"/>
      <c r="B170" s="40"/>
      <c r="C170" s="213" t="s">
        <v>1469</v>
      </c>
      <c r="D170" s="213" t="s">
        <v>139</v>
      </c>
      <c r="E170" s="214" t="s">
        <v>1822</v>
      </c>
      <c r="F170" s="215" t="s">
        <v>1823</v>
      </c>
      <c r="G170" s="216" t="s">
        <v>1507</v>
      </c>
      <c r="H170" s="217">
        <v>1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152</v>
      </c>
      <c r="AT170" s="224" t="s">
        <v>139</v>
      </c>
      <c r="AU170" s="224" t="s">
        <v>82</v>
      </c>
      <c r="AY170" s="18" t="s">
        <v>136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80</v>
      </c>
      <c r="BK170" s="225">
        <f>ROUND(I170*H170,2)</f>
        <v>0</v>
      </c>
      <c r="BL170" s="18" t="s">
        <v>152</v>
      </c>
      <c r="BM170" s="224" t="s">
        <v>767</v>
      </c>
    </row>
    <row r="171" s="2" customFormat="1">
      <c r="A171" s="39"/>
      <c r="B171" s="40"/>
      <c r="C171" s="41"/>
      <c r="D171" s="226" t="s">
        <v>146</v>
      </c>
      <c r="E171" s="41"/>
      <c r="F171" s="227" t="s">
        <v>1823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82</v>
      </c>
    </row>
    <row r="172" s="2" customFormat="1" ht="24.15" customHeight="1">
      <c r="A172" s="39"/>
      <c r="B172" s="40"/>
      <c r="C172" s="213" t="s">
        <v>507</v>
      </c>
      <c r="D172" s="213" t="s">
        <v>139</v>
      </c>
      <c r="E172" s="214" t="s">
        <v>1824</v>
      </c>
      <c r="F172" s="215" t="s">
        <v>1825</v>
      </c>
      <c r="G172" s="216" t="s">
        <v>1507</v>
      </c>
      <c r="H172" s="217">
        <v>1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152</v>
      </c>
      <c r="AT172" s="224" t="s">
        <v>139</v>
      </c>
      <c r="AU172" s="224" t="s">
        <v>82</v>
      </c>
      <c r="AY172" s="18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152</v>
      </c>
      <c r="BM172" s="224" t="s">
        <v>779</v>
      </c>
    </row>
    <row r="173" s="2" customFormat="1">
      <c r="A173" s="39"/>
      <c r="B173" s="40"/>
      <c r="C173" s="41"/>
      <c r="D173" s="226" t="s">
        <v>146</v>
      </c>
      <c r="E173" s="41"/>
      <c r="F173" s="227" t="s">
        <v>1825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82</v>
      </c>
    </row>
    <row r="174" s="2" customFormat="1" ht="16.5" customHeight="1">
      <c r="A174" s="39"/>
      <c r="B174" s="40"/>
      <c r="C174" s="213" t="s">
        <v>513</v>
      </c>
      <c r="D174" s="213" t="s">
        <v>139</v>
      </c>
      <c r="E174" s="214" t="s">
        <v>1826</v>
      </c>
      <c r="F174" s="215" t="s">
        <v>1827</v>
      </c>
      <c r="G174" s="216" t="s">
        <v>1507</v>
      </c>
      <c r="H174" s="217">
        <v>1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152</v>
      </c>
      <c r="AT174" s="224" t="s">
        <v>139</v>
      </c>
      <c r="AU174" s="224" t="s">
        <v>82</v>
      </c>
      <c r="AY174" s="18" t="s">
        <v>136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152</v>
      </c>
      <c r="BM174" s="224" t="s">
        <v>791</v>
      </c>
    </row>
    <row r="175" s="2" customFormat="1">
      <c r="A175" s="39"/>
      <c r="B175" s="40"/>
      <c r="C175" s="41"/>
      <c r="D175" s="226" t="s">
        <v>146</v>
      </c>
      <c r="E175" s="41"/>
      <c r="F175" s="227" t="s">
        <v>1827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82</v>
      </c>
    </row>
    <row r="176" s="12" customFormat="1" ht="22.8" customHeight="1">
      <c r="A176" s="12"/>
      <c r="B176" s="197"/>
      <c r="C176" s="198"/>
      <c r="D176" s="199" t="s">
        <v>71</v>
      </c>
      <c r="E176" s="211" t="s">
        <v>1828</v>
      </c>
      <c r="F176" s="211" t="s">
        <v>1828</v>
      </c>
      <c r="G176" s="198"/>
      <c r="H176" s="198"/>
      <c r="I176" s="201"/>
      <c r="J176" s="212">
        <f>BK176</f>
        <v>0</v>
      </c>
      <c r="K176" s="198"/>
      <c r="L176" s="203"/>
      <c r="M176" s="204"/>
      <c r="N176" s="205"/>
      <c r="O176" s="205"/>
      <c r="P176" s="206">
        <f>SUM(P177:P202)</f>
        <v>0</v>
      </c>
      <c r="Q176" s="205"/>
      <c r="R176" s="206">
        <f>SUM(R177:R202)</f>
        <v>0</v>
      </c>
      <c r="S176" s="205"/>
      <c r="T176" s="207">
        <f>SUM(T177:T202)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80</v>
      </c>
      <c r="AT176" s="209" t="s">
        <v>71</v>
      </c>
      <c r="AU176" s="209" t="s">
        <v>80</v>
      </c>
      <c r="AY176" s="208" t="s">
        <v>136</v>
      </c>
      <c r="BK176" s="210">
        <f>SUM(BK177:BK202)</f>
        <v>0</v>
      </c>
    </row>
    <row r="177" s="2" customFormat="1" ht="24.15" customHeight="1">
      <c r="A177" s="39"/>
      <c r="B177" s="40"/>
      <c r="C177" s="213" t="s">
        <v>520</v>
      </c>
      <c r="D177" s="213" t="s">
        <v>139</v>
      </c>
      <c r="E177" s="214" t="s">
        <v>1829</v>
      </c>
      <c r="F177" s="215" t="s">
        <v>1830</v>
      </c>
      <c r="G177" s="216" t="s">
        <v>1507</v>
      </c>
      <c r="H177" s="217">
        <v>1</v>
      </c>
      <c r="I177" s="218"/>
      <c r="J177" s="219">
        <f>ROUND(I177*H177,2)</f>
        <v>0</v>
      </c>
      <c r="K177" s="215" t="s">
        <v>19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152</v>
      </c>
      <c r="AT177" s="224" t="s">
        <v>139</v>
      </c>
      <c r="AU177" s="224" t="s">
        <v>82</v>
      </c>
      <c r="AY177" s="18" t="s">
        <v>136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80</v>
      </c>
      <c r="BK177" s="225">
        <f>ROUND(I177*H177,2)</f>
        <v>0</v>
      </c>
      <c r="BL177" s="18" t="s">
        <v>152</v>
      </c>
      <c r="BM177" s="224" t="s">
        <v>803</v>
      </c>
    </row>
    <row r="178" s="2" customFormat="1">
      <c r="A178" s="39"/>
      <c r="B178" s="40"/>
      <c r="C178" s="41"/>
      <c r="D178" s="226" t="s">
        <v>146</v>
      </c>
      <c r="E178" s="41"/>
      <c r="F178" s="227" t="s">
        <v>1831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82</v>
      </c>
    </row>
    <row r="179" s="2" customFormat="1" ht="16.5" customHeight="1">
      <c r="A179" s="39"/>
      <c r="B179" s="40"/>
      <c r="C179" s="213" t="s">
        <v>527</v>
      </c>
      <c r="D179" s="213" t="s">
        <v>139</v>
      </c>
      <c r="E179" s="214" t="s">
        <v>1832</v>
      </c>
      <c r="F179" s="215" t="s">
        <v>1833</v>
      </c>
      <c r="G179" s="216" t="s">
        <v>1507</v>
      </c>
      <c r="H179" s="217">
        <v>1</v>
      </c>
      <c r="I179" s="218"/>
      <c r="J179" s="219">
        <f>ROUND(I179*H179,2)</f>
        <v>0</v>
      </c>
      <c r="K179" s="215" t="s">
        <v>19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152</v>
      </c>
      <c r="AT179" s="224" t="s">
        <v>139</v>
      </c>
      <c r="AU179" s="224" t="s">
        <v>82</v>
      </c>
      <c r="AY179" s="18" t="s">
        <v>136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152</v>
      </c>
      <c r="BM179" s="224" t="s">
        <v>815</v>
      </c>
    </row>
    <row r="180" s="2" customFormat="1">
      <c r="A180" s="39"/>
      <c r="B180" s="40"/>
      <c r="C180" s="41"/>
      <c r="D180" s="226" t="s">
        <v>146</v>
      </c>
      <c r="E180" s="41"/>
      <c r="F180" s="227" t="s">
        <v>1833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82</v>
      </c>
    </row>
    <row r="181" s="2" customFormat="1" ht="16.5" customHeight="1">
      <c r="A181" s="39"/>
      <c r="B181" s="40"/>
      <c r="C181" s="213" t="s">
        <v>535</v>
      </c>
      <c r="D181" s="213" t="s">
        <v>139</v>
      </c>
      <c r="E181" s="214" t="s">
        <v>1834</v>
      </c>
      <c r="F181" s="215" t="s">
        <v>1835</v>
      </c>
      <c r="G181" s="216" t="s">
        <v>1507</v>
      </c>
      <c r="H181" s="217">
        <v>14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152</v>
      </c>
      <c r="AT181" s="224" t="s">
        <v>139</v>
      </c>
      <c r="AU181" s="224" t="s">
        <v>82</v>
      </c>
      <c r="AY181" s="18" t="s">
        <v>136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152</v>
      </c>
      <c r="BM181" s="224" t="s">
        <v>829</v>
      </c>
    </row>
    <row r="182" s="2" customFormat="1">
      <c r="A182" s="39"/>
      <c r="B182" s="40"/>
      <c r="C182" s="41"/>
      <c r="D182" s="226" t="s">
        <v>146</v>
      </c>
      <c r="E182" s="41"/>
      <c r="F182" s="227" t="s">
        <v>1835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82</v>
      </c>
    </row>
    <row r="183" s="2" customFormat="1" ht="16.5" customHeight="1">
      <c r="A183" s="39"/>
      <c r="B183" s="40"/>
      <c r="C183" s="213" t="s">
        <v>541</v>
      </c>
      <c r="D183" s="213" t="s">
        <v>139</v>
      </c>
      <c r="E183" s="214" t="s">
        <v>1836</v>
      </c>
      <c r="F183" s="215" t="s">
        <v>1837</v>
      </c>
      <c r="G183" s="216" t="s">
        <v>1507</v>
      </c>
      <c r="H183" s="217">
        <v>4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152</v>
      </c>
      <c r="AT183" s="224" t="s">
        <v>139</v>
      </c>
      <c r="AU183" s="224" t="s">
        <v>82</v>
      </c>
      <c r="AY183" s="18" t="s">
        <v>136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152</v>
      </c>
      <c r="BM183" s="224" t="s">
        <v>842</v>
      </c>
    </row>
    <row r="184" s="2" customFormat="1">
      <c r="A184" s="39"/>
      <c r="B184" s="40"/>
      <c r="C184" s="41"/>
      <c r="D184" s="226" t="s">
        <v>146</v>
      </c>
      <c r="E184" s="41"/>
      <c r="F184" s="227" t="s">
        <v>1837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82</v>
      </c>
    </row>
    <row r="185" s="2" customFormat="1" ht="16.5" customHeight="1">
      <c r="A185" s="39"/>
      <c r="B185" s="40"/>
      <c r="C185" s="213" t="s">
        <v>548</v>
      </c>
      <c r="D185" s="213" t="s">
        <v>139</v>
      </c>
      <c r="E185" s="214" t="s">
        <v>1838</v>
      </c>
      <c r="F185" s="215" t="s">
        <v>1839</v>
      </c>
      <c r="G185" s="216" t="s">
        <v>1507</v>
      </c>
      <c r="H185" s="217">
        <v>0</v>
      </c>
      <c r="I185" s="218"/>
      <c r="J185" s="219">
        <f>ROUND(I185*H185,2)</f>
        <v>0</v>
      </c>
      <c r="K185" s="215" t="s">
        <v>19</v>
      </c>
      <c r="L185" s="45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152</v>
      </c>
      <c r="AT185" s="224" t="s">
        <v>139</v>
      </c>
      <c r="AU185" s="224" t="s">
        <v>82</v>
      </c>
      <c r="AY185" s="18" t="s">
        <v>136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152</v>
      </c>
      <c r="BM185" s="224" t="s">
        <v>853</v>
      </c>
    </row>
    <row r="186" s="2" customFormat="1">
      <c r="A186" s="39"/>
      <c r="B186" s="40"/>
      <c r="C186" s="41"/>
      <c r="D186" s="226" t="s">
        <v>146</v>
      </c>
      <c r="E186" s="41"/>
      <c r="F186" s="227" t="s">
        <v>1839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82</v>
      </c>
    </row>
    <row r="187" s="2" customFormat="1" ht="16.5" customHeight="1">
      <c r="A187" s="39"/>
      <c r="B187" s="40"/>
      <c r="C187" s="213" t="s">
        <v>556</v>
      </c>
      <c r="D187" s="213" t="s">
        <v>139</v>
      </c>
      <c r="E187" s="214" t="s">
        <v>1840</v>
      </c>
      <c r="F187" s="215" t="s">
        <v>1841</v>
      </c>
      <c r="G187" s="216" t="s">
        <v>1507</v>
      </c>
      <c r="H187" s="217">
        <v>1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152</v>
      </c>
      <c r="AT187" s="224" t="s">
        <v>139</v>
      </c>
      <c r="AU187" s="224" t="s">
        <v>82</v>
      </c>
      <c r="AY187" s="18" t="s">
        <v>136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80</v>
      </c>
      <c r="BK187" s="225">
        <f>ROUND(I187*H187,2)</f>
        <v>0</v>
      </c>
      <c r="BL187" s="18" t="s">
        <v>152</v>
      </c>
      <c r="BM187" s="224" t="s">
        <v>864</v>
      </c>
    </row>
    <row r="188" s="2" customFormat="1">
      <c r="A188" s="39"/>
      <c r="B188" s="40"/>
      <c r="C188" s="41"/>
      <c r="D188" s="226" t="s">
        <v>146</v>
      </c>
      <c r="E188" s="41"/>
      <c r="F188" s="227" t="s">
        <v>1841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82</v>
      </c>
    </row>
    <row r="189" s="2" customFormat="1" ht="16.5" customHeight="1">
      <c r="A189" s="39"/>
      <c r="B189" s="40"/>
      <c r="C189" s="213" t="s">
        <v>562</v>
      </c>
      <c r="D189" s="213" t="s">
        <v>139</v>
      </c>
      <c r="E189" s="214" t="s">
        <v>1842</v>
      </c>
      <c r="F189" s="215" t="s">
        <v>1843</v>
      </c>
      <c r="G189" s="216" t="s">
        <v>1507</v>
      </c>
      <c r="H189" s="217">
        <v>1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152</v>
      </c>
      <c r="AT189" s="224" t="s">
        <v>139</v>
      </c>
      <c r="AU189" s="224" t="s">
        <v>82</v>
      </c>
      <c r="AY189" s="18" t="s">
        <v>136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80</v>
      </c>
      <c r="BK189" s="225">
        <f>ROUND(I189*H189,2)</f>
        <v>0</v>
      </c>
      <c r="BL189" s="18" t="s">
        <v>152</v>
      </c>
      <c r="BM189" s="224" t="s">
        <v>878</v>
      </c>
    </row>
    <row r="190" s="2" customFormat="1">
      <c r="A190" s="39"/>
      <c r="B190" s="40"/>
      <c r="C190" s="41"/>
      <c r="D190" s="226" t="s">
        <v>146</v>
      </c>
      <c r="E190" s="41"/>
      <c r="F190" s="227" t="s">
        <v>1843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82</v>
      </c>
    </row>
    <row r="191" s="2" customFormat="1" ht="16.5" customHeight="1">
      <c r="A191" s="39"/>
      <c r="B191" s="40"/>
      <c r="C191" s="213" t="s">
        <v>570</v>
      </c>
      <c r="D191" s="213" t="s">
        <v>139</v>
      </c>
      <c r="E191" s="214" t="s">
        <v>1844</v>
      </c>
      <c r="F191" s="215" t="s">
        <v>1845</v>
      </c>
      <c r="G191" s="216" t="s">
        <v>1507</v>
      </c>
      <c r="H191" s="217">
        <v>2</v>
      </c>
      <c r="I191" s="218"/>
      <c r="J191" s="219">
        <f>ROUND(I191*H191,2)</f>
        <v>0</v>
      </c>
      <c r="K191" s="215" t="s">
        <v>19</v>
      </c>
      <c r="L191" s="45"/>
      <c r="M191" s="220" t="s">
        <v>19</v>
      </c>
      <c r="N191" s="221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152</v>
      </c>
      <c r="AT191" s="224" t="s">
        <v>139</v>
      </c>
      <c r="AU191" s="224" t="s">
        <v>82</v>
      </c>
      <c r="AY191" s="18" t="s">
        <v>136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80</v>
      </c>
      <c r="BK191" s="225">
        <f>ROUND(I191*H191,2)</f>
        <v>0</v>
      </c>
      <c r="BL191" s="18" t="s">
        <v>152</v>
      </c>
      <c r="BM191" s="224" t="s">
        <v>891</v>
      </c>
    </row>
    <row r="192" s="2" customFormat="1">
      <c r="A192" s="39"/>
      <c r="B192" s="40"/>
      <c r="C192" s="41"/>
      <c r="D192" s="226" t="s">
        <v>146</v>
      </c>
      <c r="E192" s="41"/>
      <c r="F192" s="227" t="s">
        <v>1845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82</v>
      </c>
    </row>
    <row r="193" s="2" customFormat="1" ht="16.5" customHeight="1">
      <c r="A193" s="39"/>
      <c r="B193" s="40"/>
      <c r="C193" s="213" t="s">
        <v>577</v>
      </c>
      <c r="D193" s="213" t="s">
        <v>139</v>
      </c>
      <c r="E193" s="214" t="s">
        <v>1846</v>
      </c>
      <c r="F193" s="215" t="s">
        <v>1847</v>
      </c>
      <c r="G193" s="216" t="s">
        <v>1507</v>
      </c>
      <c r="H193" s="217">
        <v>1</v>
      </c>
      <c r="I193" s="218"/>
      <c r="J193" s="219">
        <f>ROUND(I193*H193,2)</f>
        <v>0</v>
      </c>
      <c r="K193" s="215" t="s">
        <v>19</v>
      </c>
      <c r="L193" s="45"/>
      <c r="M193" s="220" t="s">
        <v>19</v>
      </c>
      <c r="N193" s="221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152</v>
      </c>
      <c r="AT193" s="224" t="s">
        <v>139</v>
      </c>
      <c r="AU193" s="224" t="s">
        <v>82</v>
      </c>
      <c r="AY193" s="18" t="s">
        <v>136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80</v>
      </c>
      <c r="BK193" s="225">
        <f>ROUND(I193*H193,2)</f>
        <v>0</v>
      </c>
      <c r="BL193" s="18" t="s">
        <v>152</v>
      </c>
      <c r="BM193" s="224" t="s">
        <v>903</v>
      </c>
    </row>
    <row r="194" s="2" customFormat="1">
      <c r="A194" s="39"/>
      <c r="B194" s="40"/>
      <c r="C194" s="41"/>
      <c r="D194" s="226" t="s">
        <v>146</v>
      </c>
      <c r="E194" s="41"/>
      <c r="F194" s="227" t="s">
        <v>1847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82</v>
      </c>
    </row>
    <row r="195" s="2" customFormat="1" ht="16.5" customHeight="1">
      <c r="A195" s="39"/>
      <c r="B195" s="40"/>
      <c r="C195" s="213" t="s">
        <v>584</v>
      </c>
      <c r="D195" s="213" t="s">
        <v>139</v>
      </c>
      <c r="E195" s="214" t="s">
        <v>1848</v>
      </c>
      <c r="F195" s="215" t="s">
        <v>1849</v>
      </c>
      <c r="G195" s="216" t="s">
        <v>1507</v>
      </c>
      <c r="H195" s="217">
        <v>10</v>
      </c>
      <c r="I195" s="218"/>
      <c r="J195" s="219">
        <f>ROUND(I195*H195,2)</f>
        <v>0</v>
      </c>
      <c r="K195" s="215" t="s">
        <v>19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152</v>
      </c>
      <c r="AT195" s="224" t="s">
        <v>139</v>
      </c>
      <c r="AU195" s="224" t="s">
        <v>82</v>
      </c>
      <c r="AY195" s="18" t="s">
        <v>136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152</v>
      </c>
      <c r="BM195" s="224" t="s">
        <v>914</v>
      </c>
    </row>
    <row r="196" s="2" customFormat="1">
      <c r="A196" s="39"/>
      <c r="B196" s="40"/>
      <c r="C196" s="41"/>
      <c r="D196" s="226" t="s">
        <v>146</v>
      </c>
      <c r="E196" s="41"/>
      <c r="F196" s="227" t="s">
        <v>1849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82</v>
      </c>
    </row>
    <row r="197" s="2" customFormat="1" ht="16.5" customHeight="1">
      <c r="A197" s="39"/>
      <c r="B197" s="40"/>
      <c r="C197" s="213" t="s">
        <v>591</v>
      </c>
      <c r="D197" s="213" t="s">
        <v>139</v>
      </c>
      <c r="E197" s="214" t="s">
        <v>1850</v>
      </c>
      <c r="F197" s="215" t="s">
        <v>1851</v>
      </c>
      <c r="G197" s="216" t="s">
        <v>1507</v>
      </c>
      <c r="H197" s="217">
        <v>1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152</v>
      </c>
      <c r="AT197" s="224" t="s">
        <v>139</v>
      </c>
      <c r="AU197" s="224" t="s">
        <v>82</v>
      </c>
      <c r="AY197" s="18" t="s">
        <v>136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80</v>
      </c>
      <c r="BK197" s="225">
        <f>ROUND(I197*H197,2)</f>
        <v>0</v>
      </c>
      <c r="BL197" s="18" t="s">
        <v>152</v>
      </c>
      <c r="BM197" s="224" t="s">
        <v>924</v>
      </c>
    </row>
    <row r="198" s="2" customFormat="1">
      <c r="A198" s="39"/>
      <c r="B198" s="40"/>
      <c r="C198" s="41"/>
      <c r="D198" s="226" t="s">
        <v>146</v>
      </c>
      <c r="E198" s="41"/>
      <c r="F198" s="227" t="s">
        <v>1851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82</v>
      </c>
    </row>
    <row r="199" s="2" customFormat="1" ht="16.5" customHeight="1">
      <c r="A199" s="39"/>
      <c r="B199" s="40"/>
      <c r="C199" s="213" t="s">
        <v>596</v>
      </c>
      <c r="D199" s="213" t="s">
        <v>139</v>
      </c>
      <c r="E199" s="214" t="s">
        <v>1852</v>
      </c>
      <c r="F199" s="215" t="s">
        <v>1853</v>
      </c>
      <c r="G199" s="216" t="s">
        <v>235</v>
      </c>
      <c r="H199" s="217">
        <v>295</v>
      </c>
      <c r="I199" s="218"/>
      <c r="J199" s="219">
        <f>ROUND(I199*H199,2)</f>
        <v>0</v>
      </c>
      <c r="K199" s="215" t="s">
        <v>19</v>
      </c>
      <c r="L199" s="45"/>
      <c r="M199" s="220" t="s">
        <v>19</v>
      </c>
      <c r="N199" s="221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152</v>
      </c>
      <c r="AT199" s="224" t="s">
        <v>139</v>
      </c>
      <c r="AU199" s="224" t="s">
        <v>82</v>
      </c>
      <c r="AY199" s="18" t="s">
        <v>136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152</v>
      </c>
      <c r="BM199" s="224" t="s">
        <v>934</v>
      </c>
    </row>
    <row r="200" s="2" customFormat="1">
      <c r="A200" s="39"/>
      <c r="B200" s="40"/>
      <c r="C200" s="41"/>
      <c r="D200" s="226" t="s">
        <v>146</v>
      </c>
      <c r="E200" s="41"/>
      <c r="F200" s="227" t="s">
        <v>1853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82</v>
      </c>
    </row>
    <row r="201" s="2" customFormat="1" ht="16.5" customHeight="1">
      <c r="A201" s="39"/>
      <c r="B201" s="40"/>
      <c r="C201" s="213" t="s">
        <v>603</v>
      </c>
      <c r="D201" s="213" t="s">
        <v>139</v>
      </c>
      <c r="E201" s="214" t="s">
        <v>1854</v>
      </c>
      <c r="F201" s="215" t="s">
        <v>1855</v>
      </c>
      <c r="G201" s="216" t="s">
        <v>235</v>
      </c>
      <c r="H201" s="217">
        <v>315</v>
      </c>
      <c r="I201" s="218"/>
      <c r="J201" s="219">
        <f>ROUND(I201*H201,2)</f>
        <v>0</v>
      </c>
      <c r="K201" s="215" t="s">
        <v>19</v>
      </c>
      <c r="L201" s="45"/>
      <c r="M201" s="220" t="s">
        <v>19</v>
      </c>
      <c r="N201" s="221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152</v>
      </c>
      <c r="AT201" s="224" t="s">
        <v>139</v>
      </c>
      <c r="AU201" s="224" t="s">
        <v>82</v>
      </c>
      <c r="AY201" s="18" t="s">
        <v>136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80</v>
      </c>
      <c r="BK201" s="225">
        <f>ROUND(I201*H201,2)</f>
        <v>0</v>
      </c>
      <c r="BL201" s="18" t="s">
        <v>152</v>
      </c>
      <c r="BM201" s="224" t="s">
        <v>944</v>
      </c>
    </row>
    <row r="202" s="2" customFormat="1">
      <c r="A202" s="39"/>
      <c r="B202" s="40"/>
      <c r="C202" s="41"/>
      <c r="D202" s="226" t="s">
        <v>146</v>
      </c>
      <c r="E202" s="41"/>
      <c r="F202" s="227" t="s">
        <v>1855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82</v>
      </c>
    </row>
    <row r="203" s="12" customFormat="1" ht="22.8" customHeight="1">
      <c r="A203" s="12"/>
      <c r="B203" s="197"/>
      <c r="C203" s="198"/>
      <c r="D203" s="199" t="s">
        <v>71</v>
      </c>
      <c r="E203" s="211" t="s">
        <v>1715</v>
      </c>
      <c r="F203" s="211" t="s">
        <v>1715</v>
      </c>
      <c r="G203" s="198"/>
      <c r="H203" s="198"/>
      <c r="I203" s="201"/>
      <c r="J203" s="212">
        <f>BK203</f>
        <v>0</v>
      </c>
      <c r="K203" s="198"/>
      <c r="L203" s="203"/>
      <c r="M203" s="204"/>
      <c r="N203" s="205"/>
      <c r="O203" s="205"/>
      <c r="P203" s="206">
        <f>SUM(P204:P223)</f>
        <v>0</v>
      </c>
      <c r="Q203" s="205"/>
      <c r="R203" s="206">
        <f>SUM(R204:R223)</f>
        <v>0</v>
      </c>
      <c r="S203" s="205"/>
      <c r="T203" s="207">
        <f>SUM(T204:T223)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8" t="s">
        <v>80</v>
      </c>
      <c r="AT203" s="209" t="s">
        <v>71</v>
      </c>
      <c r="AU203" s="209" t="s">
        <v>80</v>
      </c>
      <c r="AY203" s="208" t="s">
        <v>136</v>
      </c>
      <c r="BK203" s="210">
        <f>SUM(BK204:BK223)</f>
        <v>0</v>
      </c>
    </row>
    <row r="204" s="2" customFormat="1" ht="16.5" customHeight="1">
      <c r="A204" s="39"/>
      <c r="B204" s="40"/>
      <c r="C204" s="213" t="s">
        <v>613</v>
      </c>
      <c r="D204" s="213" t="s">
        <v>139</v>
      </c>
      <c r="E204" s="214" t="s">
        <v>1856</v>
      </c>
      <c r="F204" s="215" t="s">
        <v>1717</v>
      </c>
      <c r="G204" s="216" t="s">
        <v>1507</v>
      </c>
      <c r="H204" s="217">
        <v>1</v>
      </c>
      <c r="I204" s="218"/>
      <c r="J204" s="219">
        <f>ROUND(I204*H204,2)</f>
        <v>0</v>
      </c>
      <c r="K204" s="215" t="s">
        <v>19</v>
      </c>
      <c r="L204" s="45"/>
      <c r="M204" s="220" t="s">
        <v>19</v>
      </c>
      <c r="N204" s="221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152</v>
      </c>
      <c r="AT204" s="224" t="s">
        <v>139</v>
      </c>
      <c r="AU204" s="224" t="s">
        <v>82</v>
      </c>
      <c r="AY204" s="18" t="s">
        <v>136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80</v>
      </c>
      <c r="BK204" s="225">
        <f>ROUND(I204*H204,2)</f>
        <v>0</v>
      </c>
      <c r="BL204" s="18" t="s">
        <v>152</v>
      </c>
      <c r="BM204" s="224" t="s">
        <v>955</v>
      </c>
    </row>
    <row r="205" s="2" customFormat="1">
      <c r="A205" s="39"/>
      <c r="B205" s="40"/>
      <c r="C205" s="41"/>
      <c r="D205" s="226" t="s">
        <v>146</v>
      </c>
      <c r="E205" s="41"/>
      <c r="F205" s="227" t="s">
        <v>1718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146</v>
      </c>
      <c r="AU205" s="18" t="s">
        <v>82</v>
      </c>
    </row>
    <row r="206" s="2" customFormat="1" ht="16.5" customHeight="1">
      <c r="A206" s="39"/>
      <c r="B206" s="40"/>
      <c r="C206" s="213" t="s">
        <v>620</v>
      </c>
      <c r="D206" s="213" t="s">
        <v>139</v>
      </c>
      <c r="E206" s="214" t="s">
        <v>1857</v>
      </c>
      <c r="F206" s="215" t="s">
        <v>1720</v>
      </c>
      <c r="G206" s="216" t="s">
        <v>1507</v>
      </c>
      <c r="H206" s="217">
        <v>1</v>
      </c>
      <c r="I206" s="218"/>
      <c r="J206" s="219">
        <f>ROUND(I206*H206,2)</f>
        <v>0</v>
      </c>
      <c r="K206" s="215" t="s">
        <v>19</v>
      </c>
      <c r="L206" s="45"/>
      <c r="M206" s="220" t="s">
        <v>19</v>
      </c>
      <c r="N206" s="221" t="s">
        <v>43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152</v>
      </c>
      <c r="AT206" s="224" t="s">
        <v>139</v>
      </c>
      <c r="AU206" s="224" t="s">
        <v>82</v>
      </c>
      <c r="AY206" s="18" t="s">
        <v>136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152</v>
      </c>
      <c r="BM206" s="224" t="s">
        <v>968</v>
      </c>
    </row>
    <row r="207" s="2" customFormat="1">
      <c r="A207" s="39"/>
      <c r="B207" s="40"/>
      <c r="C207" s="41"/>
      <c r="D207" s="226" t="s">
        <v>146</v>
      </c>
      <c r="E207" s="41"/>
      <c r="F207" s="227" t="s">
        <v>1720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146</v>
      </c>
      <c r="AU207" s="18" t="s">
        <v>82</v>
      </c>
    </row>
    <row r="208" s="2" customFormat="1" ht="16.5" customHeight="1">
      <c r="A208" s="39"/>
      <c r="B208" s="40"/>
      <c r="C208" s="213" t="s">
        <v>627</v>
      </c>
      <c r="D208" s="213" t="s">
        <v>139</v>
      </c>
      <c r="E208" s="214" t="s">
        <v>1858</v>
      </c>
      <c r="F208" s="215" t="s">
        <v>1722</v>
      </c>
      <c r="G208" s="216" t="s">
        <v>1507</v>
      </c>
      <c r="H208" s="217">
        <v>1</v>
      </c>
      <c r="I208" s="218"/>
      <c r="J208" s="219">
        <f>ROUND(I208*H208,2)</f>
        <v>0</v>
      </c>
      <c r="K208" s="215" t="s">
        <v>19</v>
      </c>
      <c r="L208" s="45"/>
      <c r="M208" s="220" t="s">
        <v>19</v>
      </c>
      <c r="N208" s="221" t="s">
        <v>43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152</v>
      </c>
      <c r="AT208" s="224" t="s">
        <v>139</v>
      </c>
      <c r="AU208" s="224" t="s">
        <v>82</v>
      </c>
      <c r="AY208" s="18" t="s">
        <v>136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80</v>
      </c>
      <c r="BK208" s="225">
        <f>ROUND(I208*H208,2)</f>
        <v>0</v>
      </c>
      <c r="BL208" s="18" t="s">
        <v>152</v>
      </c>
      <c r="BM208" s="224" t="s">
        <v>983</v>
      </c>
    </row>
    <row r="209" s="2" customFormat="1">
      <c r="A209" s="39"/>
      <c r="B209" s="40"/>
      <c r="C209" s="41"/>
      <c r="D209" s="226" t="s">
        <v>146</v>
      </c>
      <c r="E209" s="41"/>
      <c r="F209" s="227" t="s">
        <v>1722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82</v>
      </c>
    </row>
    <row r="210" s="2" customFormat="1" ht="16.5" customHeight="1">
      <c r="A210" s="39"/>
      <c r="B210" s="40"/>
      <c r="C210" s="213" t="s">
        <v>634</v>
      </c>
      <c r="D210" s="213" t="s">
        <v>139</v>
      </c>
      <c r="E210" s="214" t="s">
        <v>1859</v>
      </c>
      <c r="F210" s="215" t="s">
        <v>1860</v>
      </c>
      <c r="G210" s="216" t="s">
        <v>1507</v>
      </c>
      <c r="H210" s="217">
        <v>1</v>
      </c>
      <c r="I210" s="218"/>
      <c r="J210" s="219">
        <f>ROUND(I210*H210,2)</f>
        <v>0</v>
      </c>
      <c r="K210" s="215" t="s">
        <v>19</v>
      </c>
      <c r="L210" s="45"/>
      <c r="M210" s="220" t="s">
        <v>19</v>
      </c>
      <c r="N210" s="221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152</v>
      </c>
      <c r="AT210" s="224" t="s">
        <v>139</v>
      </c>
      <c r="AU210" s="224" t="s">
        <v>82</v>
      </c>
      <c r="AY210" s="18" t="s">
        <v>136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80</v>
      </c>
      <c r="BK210" s="225">
        <f>ROUND(I210*H210,2)</f>
        <v>0</v>
      </c>
      <c r="BL210" s="18" t="s">
        <v>152</v>
      </c>
      <c r="BM210" s="224" t="s">
        <v>993</v>
      </c>
    </row>
    <row r="211" s="2" customFormat="1">
      <c r="A211" s="39"/>
      <c r="B211" s="40"/>
      <c r="C211" s="41"/>
      <c r="D211" s="226" t="s">
        <v>146</v>
      </c>
      <c r="E211" s="41"/>
      <c r="F211" s="227" t="s">
        <v>1860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82</v>
      </c>
    </row>
    <row r="212" s="2" customFormat="1" ht="16.5" customHeight="1">
      <c r="A212" s="39"/>
      <c r="B212" s="40"/>
      <c r="C212" s="213" t="s">
        <v>640</v>
      </c>
      <c r="D212" s="213" t="s">
        <v>139</v>
      </c>
      <c r="E212" s="214" t="s">
        <v>1861</v>
      </c>
      <c r="F212" s="215" t="s">
        <v>1726</v>
      </c>
      <c r="G212" s="216" t="s">
        <v>1507</v>
      </c>
      <c r="H212" s="217">
        <v>1</v>
      </c>
      <c r="I212" s="218"/>
      <c r="J212" s="219">
        <f>ROUND(I212*H212,2)</f>
        <v>0</v>
      </c>
      <c r="K212" s="215" t="s">
        <v>19</v>
      </c>
      <c r="L212" s="45"/>
      <c r="M212" s="220" t="s">
        <v>19</v>
      </c>
      <c r="N212" s="221" t="s">
        <v>43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152</v>
      </c>
      <c r="AT212" s="224" t="s">
        <v>139</v>
      </c>
      <c r="AU212" s="224" t="s">
        <v>82</v>
      </c>
      <c r="AY212" s="18" t="s">
        <v>136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80</v>
      </c>
      <c r="BK212" s="225">
        <f>ROUND(I212*H212,2)</f>
        <v>0</v>
      </c>
      <c r="BL212" s="18" t="s">
        <v>152</v>
      </c>
      <c r="BM212" s="224" t="s">
        <v>1003</v>
      </c>
    </row>
    <row r="213" s="2" customFormat="1">
      <c r="A213" s="39"/>
      <c r="B213" s="40"/>
      <c r="C213" s="41"/>
      <c r="D213" s="226" t="s">
        <v>146</v>
      </c>
      <c r="E213" s="41"/>
      <c r="F213" s="227" t="s">
        <v>1726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82</v>
      </c>
    </row>
    <row r="214" s="2" customFormat="1" ht="16.5" customHeight="1">
      <c r="A214" s="39"/>
      <c r="B214" s="40"/>
      <c r="C214" s="213" t="s">
        <v>646</v>
      </c>
      <c r="D214" s="213" t="s">
        <v>139</v>
      </c>
      <c r="E214" s="214" t="s">
        <v>1862</v>
      </c>
      <c r="F214" s="215" t="s">
        <v>1863</v>
      </c>
      <c r="G214" s="216" t="s">
        <v>1507</v>
      </c>
      <c r="H214" s="217">
        <v>1</v>
      </c>
      <c r="I214" s="218"/>
      <c r="J214" s="219">
        <f>ROUND(I214*H214,2)</f>
        <v>0</v>
      </c>
      <c r="K214" s="215" t="s">
        <v>19</v>
      </c>
      <c r="L214" s="45"/>
      <c r="M214" s="220" t="s">
        <v>19</v>
      </c>
      <c r="N214" s="221" t="s">
        <v>43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152</v>
      </c>
      <c r="AT214" s="224" t="s">
        <v>139</v>
      </c>
      <c r="AU214" s="224" t="s">
        <v>82</v>
      </c>
      <c r="AY214" s="18" t="s">
        <v>136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80</v>
      </c>
      <c r="BK214" s="225">
        <f>ROUND(I214*H214,2)</f>
        <v>0</v>
      </c>
      <c r="BL214" s="18" t="s">
        <v>152</v>
      </c>
      <c r="BM214" s="224" t="s">
        <v>1017</v>
      </c>
    </row>
    <row r="215" s="2" customFormat="1">
      <c r="A215" s="39"/>
      <c r="B215" s="40"/>
      <c r="C215" s="41"/>
      <c r="D215" s="226" t="s">
        <v>146</v>
      </c>
      <c r="E215" s="41"/>
      <c r="F215" s="227" t="s">
        <v>1863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82</v>
      </c>
    </row>
    <row r="216" s="2" customFormat="1" ht="16.5" customHeight="1">
      <c r="A216" s="39"/>
      <c r="B216" s="40"/>
      <c r="C216" s="213" t="s">
        <v>653</v>
      </c>
      <c r="D216" s="213" t="s">
        <v>139</v>
      </c>
      <c r="E216" s="214" t="s">
        <v>1864</v>
      </c>
      <c r="F216" s="215" t="s">
        <v>1728</v>
      </c>
      <c r="G216" s="216" t="s">
        <v>1507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43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152</v>
      </c>
      <c r="AT216" s="224" t="s">
        <v>139</v>
      </c>
      <c r="AU216" s="224" t="s">
        <v>82</v>
      </c>
      <c r="AY216" s="18" t="s">
        <v>136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80</v>
      </c>
      <c r="BK216" s="225">
        <f>ROUND(I216*H216,2)</f>
        <v>0</v>
      </c>
      <c r="BL216" s="18" t="s">
        <v>152</v>
      </c>
      <c r="BM216" s="224" t="s">
        <v>1030</v>
      </c>
    </row>
    <row r="217" s="2" customFormat="1">
      <c r="A217" s="39"/>
      <c r="B217" s="40"/>
      <c r="C217" s="41"/>
      <c r="D217" s="226" t="s">
        <v>146</v>
      </c>
      <c r="E217" s="41"/>
      <c r="F217" s="227" t="s">
        <v>1728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82</v>
      </c>
    </row>
    <row r="218" s="2" customFormat="1" ht="16.5" customHeight="1">
      <c r="A218" s="39"/>
      <c r="B218" s="40"/>
      <c r="C218" s="213" t="s">
        <v>660</v>
      </c>
      <c r="D218" s="213" t="s">
        <v>139</v>
      </c>
      <c r="E218" s="214" t="s">
        <v>1865</v>
      </c>
      <c r="F218" s="215" t="s">
        <v>1730</v>
      </c>
      <c r="G218" s="216" t="s">
        <v>1507</v>
      </c>
      <c r="H218" s="217">
        <v>1</v>
      </c>
      <c r="I218" s="218"/>
      <c r="J218" s="219">
        <f>ROUND(I218*H218,2)</f>
        <v>0</v>
      </c>
      <c r="K218" s="215" t="s">
        <v>19</v>
      </c>
      <c r="L218" s="45"/>
      <c r="M218" s="220" t="s">
        <v>19</v>
      </c>
      <c r="N218" s="221" t="s">
        <v>43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152</v>
      </c>
      <c r="AT218" s="224" t="s">
        <v>139</v>
      </c>
      <c r="AU218" s="224" t="s">
        <v>82</v>
      </c>
      <c r="AY218" s="18" t="s">
        <v>136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80</v>
      </c>
      <c r="BK218" s="225">
        <f>ROUND(I218*H218,2)</f>
        <v>0</v>
      </c>
      <c r="BL218" s="18" t="s">
        <v>152</v>
      </c>
      <c r="BM218" s="224" t="s">
        <v>1039</v>
      </c>
    </row>
    <row r="219" s="2" customFormat="1">
      <c r="A219" s="39"/>
      <c r="B219" s="40"/>
      <c r="C219" s="41"/>
      <c r="D219" s="226" t="s">
        <v>146</v>
      </c>
      <c r="E219" s="41"/>
      <c r="F219" s="227" t="s">
        <v>1730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82</v>
      </c>
    </row>
    <row r="220" s="2" customFormat="1" ht="16.5" customHeight="1">
      <c r="A220" s="39"/>
      <c r="B220" s="40"/>
      <c r="C220" s="213" t="s">
        <v>667</v>
      </c>
      <c r="D220" s="213" t="s">
        <v>139</v>
      </c>
      <c r="E220" s="214" t="s">
        <v>1866</v>
      </c>
      <c r="F220" s="215" t="s">
        <v>1732</v>
      </c>
      <c r="G220" s="216" t="s">
        <v>977</v>
      </c>
      <c r="H220" s="279"/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152</v>
      </c>
      <c r="AT220" s="224" t="s">
        <v>139</v>
      </c>
      <c r="AU220" s="224" t="s">
        <v>82</v>
      </c>
      <c r="AY220" s="18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80</v>
      </c>
      <c r="BK220" s="225">
        <f>ROUND(I220*H220,2)</f>
        <v>0</v>
      </c>
      <c r="BL220" s="18" t="s">
        <v>152</v>
      </c>
      <c r="BM220" s="224" t="s">
        <v>1053</v>
      </c>
    </row>
    <row r="221" s="2" customFormat="1">
      <c r="A221" s="39"/>
      <c r="B221" s="40"/>
      <c r="C221" s="41"/>
      <c r="D221" s="226" t="s">
        <v>146</v>
      </c>
      <c r="E221" s="41"/>
      <c r="F221" s="227" t="s">
        <v>1732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82</v>
      </c>
    </row>
    <row r="222" s="2" customFormat="1" ht="16.5" customHeight="1">
      <c r="A222" s="39"/>
      <c r="B222" s="40"/>
      <c r="C222" s="213" t="s">
        <v>674</v>
      </c>
      <c r="D222" s="213" t="s">
        <v>139</v>
      </c>
      <c r="E222" s="214" t="s">
        <v>1867</v>
      </c>
      <c r="F222" s="215" t="s">
        <v>1734</v>
      </c>
      <c r="G222" s="216" t="s">
        <v>977</v>
      </c>
      <c r="H222" s="279"/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43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152</v>
      </c>
      <c r="AT222" s="224" t="s">
        <v>139</v>
      </c>
      <c r="AU222" s="224" t="s">
        <v>82</v>
      </c>
      <c r="AY222" s="18" t="s">
        <v>136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80</v>
      </c>
      <c r="BK222" s="225">
        <f>ROUND(I222*H222,2)</f>
        <v>0</v>
      </c>
      <c r="BL222" s="18" t="s">
        <v>152</v>
      </c>
      <c r="BM222" s="224" t="s">
        <v>1068</v>
      </c>
    </row>
    <row r="223" s="2" customFormat="1">
      <c r="A223" s="39"/>
      <c r="B223" s="40"/>
      <c r="C223" s="41"/>
      <c r="D223" s="226" t="s">
        <v>146</v>
      </c>
      <c r="E223" s="41"/>
      <c r="F223" s="227" t="s">
        <v>1734</v>
      </c>
      <c r="G223" s="41"/>
      <c r="H223" s="41"/>
      <c r="I223" s="228"/>
      <c r="J223" s="41"/>
      <c r="K223" s="41"/>
      <c r="L223" s="45"/>
      <c r="M223" s="265"/>
      <c r="N223" s="266"/>
      <c r="O223" s="267"/>
      <c r="P223" s="267"/>
      <c r="Q223" s="267"/>
      <c r="R223" s="267"/>
      <c r="S223" s="267"/>
      <c r="T223" s="268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82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cXu2l99M5+8Vqj0exWV3D4ln1akUdg54vkK4fBd27biHd3dIJ0A8uweNfzg5/GE8lmgVCVUg1BCEBlkpTBiltw==" hashValue="rLPkSa9oeCktFOkpXY7++dSRp+1KGV62veIFzY6jj4ipS9Ev/6zlfq/O99BXjorbyZ2psJWXEijfdiOBng7M5w==" algorithmName="SHA-512" password="CC35"/>
  <autoFilter ref="C90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1584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1585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1868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1499</v>
      </c>
      <c r="G14" s="39"/>
      <c r="H14" s="39"/>
      <c r="I14" s="143" t="s">
        <v>23</v>
      </c>
      <c r="J14" s="147" t="str">
        <f>'Rekapitulace stavby'!AN8</f>
        <v>16. 5. 2023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Frýsku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ROUND((SUM(BE92:BE235)),  2)</f>
        <v>0</v>
      </c>
      <c r="G35" s="39"/>
      <c r="H35" s="39"/>
      <c r="I35" s="158">
        <v>0.20999999999999999</v>
      </c>
      <c r="J35" s="157">
        <f>ROUND(((SUM(BE92:BE235))*I35),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ROUND((SUM(BF92:BF235)),  2)</f>
        <v>0</v>
      </c>
      <c r="G36" s="39"/>
      <c r="H36" s="39"/>
      <c r="I36" s="158">
        <v>0.14999999999999999</v>
      </c>
      <c r="J36" s="157">
        <f>ROUND(((SUM(BF92:BF235))*I36),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ROUND((SUM(BG92:BG235)),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ROUND((SUM(BH92:BH235)),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ROUND((SUM(BI92:BI235)),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m.č.0.25 sklad v 1.p.p. budovy PCHO pro zřízení datového centra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1584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1585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004-03 - Slaboproud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16. 5. 2023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Frýsku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1869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1870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1871</v>
      </c>
      <c r="E66" s="183"/>
      <c r="F66" s="183"/>
      <c r="G66" s="183"/>
      <c r="H66" s="183"/>
      <c r="I66" s="183"/>
      <c r="J66" s="184">
        <f>J137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1872</v>
      </c>
      <c r="E67" s="183"/>
      <c r="F67" s="183"/>
      <c r="G67" s="183"/>
      <c r="H67" s="183"/>
      <c r="I67" s="183"/>
      <c r="J67" s="184">
        <f>J158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1873</v>
      </c>
      <c r="E68" s="183"/>
      <c r="F68" s="183"/>
      <c r="G68" s="183"/>
      <c r="H68" s="183"/>
      <c r="I68" s="183"/>
      <c r="J68" s="184">
        <f>J175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1874</v>
      </c>
      <c r="E69" s="183"/>
      <c r="F69" s="183"/>
      <c r="G69" s="183"/>
      <c r="H69" s="183"/>
      <c r="I69" s="183"/>
      <c r="J69" s="184">
        <f>J204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1594</v>
      </c>
      <c r="E70" s="183"/>
      <c r="F70" s="183"/>
      <c r="G70" s="183"/>
      <c r="H70" s="183"/>
      <c r="I70" s="183"/>
      <c r="J70" s="184">
        <f>J215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120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Stavební úpravy m.č.0.25 sklad v 1.p.p. budovy PCHO pro zřízení datového centra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1584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1585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004-03 - Slaboproud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16. 5. 2023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Nemocnice ve Frýsku - Místku, p.o.</v>
      </c>
      <c r="G88" s="41"/>
      <c r="H88" s="41"/>
      <c r="I88" s="33" t="s">
        <v>31</v>
      </c>
      <c r="J88" s="37" t="str">
        <f>E23</f>
        <v>Forsing projekt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>Jindřich Jansa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121</v>
      </c>
      <c r="D91" s="189" t="s">
        <v>57</v>
      </c>
      <c r="E91" s="189" t="s">
        <v>53</v>
      </c>
      <c r="F91" s="189" t="s">
        <v>54</v>
      </c>
      <c r="G91" s="189" t="s">
        <v>122</v>
      </c>
      <c r="H91" s="189" t="s">
        <v>123</v>
      </c>
      <c r="I91" s="189" t="s">
        <v>124</v>
      </c>
      <c r="J91" s="189" t="s">
        <v>113</v>
      </c>
      <c r="K91" s="190" t="s">
        <v>125</v>
      </c>
      <c r="L91" s="191"/>
      <c r="M91" s="93" t="s">
        <v>19</v>
      </c>
      <c r="N91" s="94" t="s">
        <v>42</v>
      </c>
      <c r="O91" s="94" t="s">
        <v>126</v>
      </c>
      <c r="P91" s="94" t="s">
        <v>127</v>
      </c>
      <c r="Q91" s="94" t="s">
        <v>128</v>
      </c>
      <c r="R91" s="94" t="s">
        <v>129</v>
      </c>
      <c r="S91" s="94" t="s">
        <v>130</v>
      </c>
      <c r="T91" s="95" t="s">
        <v>131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132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0</v>
      </c>
      <c r="S92" s="97"/>
      <c r="T92" s="195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114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1875</v>
      </c>
      <c r="F93" s="200" t="s">
        <v>103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P94+P137+P158+P175+P204+P215</f>
        <v>0</v>
      </c>
      <c r="Q93" s="205"/>
      <c r="R93" s="206">
        <f>R94+R137+R158+R175+R204+R215</f>
        <v>0</v>
      </c>
      <c r="S93" s="205"/>
      <c r="T93" s="207">
        <f>T94+T137+T158+T175+T204+T215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71</v>
      </c>
      <c r="AU93" s="209" t="s">
        <v>72</v>
      </c>
      <c r="AY93" s="208" t="s">
        <v>136</v>
      </c>
      <c r="BK93" s="210">
        <f>BK94+BK137+BK158+BK175+BK204+BK215</f>
        <v>0</v>
      </c>
    </row>
    <row r="94" s="12" customFormat="1" ht="22.8" customHeight="1">
      <c r="A94" s="12"/>
      <c r="B94" s="197"/>
      <c r="C94" s="198"/>
      <c r="D94" s="199" t="s">
        <v>71</v>
      </c>
      <c r="E94" s="211" t="s">
        <v>1876</v>
      </c>
      <c r="F94" s="211" t="s">
        <v>1876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SUM(P95:P136)</f>
        <v>0</v>
      </c>
      <c r="Q94" s="205"/>
      <c r="R94" s="206">
        <f>SUM(R95:R136)</f>
        <v>0</v>
      </c>
      <c r="S94" s="205"/>
      <c r="T94" s="207">
        <f>SUM(T95:T136)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71</v>
      </c>
      <c r="AU94" s="209" t="s">
        <v>80</v>
      </c>
      <c r="AY94" s="208" t="s">
        <v>136</v>
      </c>
      <c r="BK94" s="210">
        <f>SUM(BK95:BK136)</f>
        <v>0</v>
      </c>
    </row>
    <row r="95" s="2" customFormat="1" ht="16.5" customHeight="1">
      <c r="A95" s="39"/>
      <c r="B95" s="40"/>
      <c r="C95" s="213" t="s">
        <v>80</v>
      </c>
      <c r="D95" s="213" t="s">
        <v>139</v>
      </c>
      <c r="E95" s="214" t="s">
        <v>1877</v>
      </c>
      <c r="F95" s="215" t="s">
        <v>1878</v>
      </c>
      <c r="G95" s="216" t="s">
        <v>1507</v>
      </c>
      <c r="H95" s="217">
        <v>5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152</v>
      </c>
      <c r="AT95" s="224" t="s">
        <v>139</v>
      </c>
      <c r="AU95" s="224" t="s">
        <v>82</v>
      </c>
      <c r="AY95" s="18" t="s">
        <v>136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152</v>
      </c>
      <c r="BM95" s="224" t="s">
        <v>82</v>
      </c>
    </row>
    <row r="96" s="2" customFormat="1">
      <c r="A96" s="39"/>
      <c r="B96" s="40"/>
      <c r="C96" s="41"/>
      <c r="D96" s="226" t="s">
        <v>146</v>
      </c>
      <c r="E96" s="41"/>
      <c r="F96" s="227" t="s">
        <v>1878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2" customFormat="1" ht="16.5" customHeight="1">
      <c r="A97" s="39"/>
      <c r="B97" s="40"/>
      <c r="C97" s="213" t="s">
        <v>82</v>
      </c>
      <c r="D97" s="213" t="s">
        <v>139</v>
      </c>
      <c r="E97" s="214" t="s">
        <v>1879</v>
      </c>
      <c r="F97" s="215" t="s">
        <v>1880</v>
      </c>
      <c r="G97" s="216" t="s">
        <v>1507</v>
      </c>
      <c r="H97" s="217">
        <v>5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152</v>
      </c>
      <c r="AT97" s="224" t="s">
        <v>139</v>
      </c>
      <c r="AU97" s="224" t="s">
        <v>82</v>
      </c>
      <c r="AY97" s="18" t="s">
        <v>136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152</v>
      </c>
      <c r="BM97" s="224" t="s">
        <v>152</v>
      </c>
    </row>
    <row r="98" s="2" customFormat="1">
      <c r="A98" s="39"/>
      <c r="B98" s="40"/>
      <c r="C98" s="41"/>
      <c r="D98" s="226" t="s">
        <v>146</v>
      </c>
      <c r="E98" s="41"/>
      <c r="F98" s="227" t="s">
        <v>1880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82</v>
      </c>
    </row>
    <row r="99" s="2" customFormat="1" ht="16.5" customHeight="1">
      <c r="A99" s="39"/>
      <c r="B99" s="40"/>
      <c r="C99" s="213" t="s">
        <v>158</v>
      </c>
      <c r="D99" s="213" t="s">
        <v>139</v>
      </c>
      <c r="E99" s="214" t="s">
        <v>1881</v>
      </c>
      <c r="F99" s="215" t="s">
        <v>1882</v>
      </c>
      <c r="G99" s="216" t="s">
        <v>1507</v>
      </c>
      <c r="H99" s="217">
        <v>5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152</v>
      </c>
      <c r="AT99" s="224" t="s">
        <v>139</v>
      </c>
      <c r="AU99" s="224" t="s">
        <v>82</v>
      </c>
      <c r="AY99" s="18" t="s">
        <v>136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80</v>
      </c>
      <c r="BK99" s="225">
        <f>ROUND(I99*H99,2)</f>
        <v>0</v>
      </c>
      <c r="BL99" s="18" t="s">
        <v>152</v>
      </c>
      <c r="BM99" s="224" t="s">
        <v>174</v>
      </c>
    </row>
    <row r="100" s="2" customFormat="1">
      <c r="A100" s="39"/>
      <c r="B100" s="40"/>
      <c r="C100" s="41"/>
      <c r="D100" s="226" t="s">
        <v>146</v>
      </c>
      <c r="E100" s="41"/>
      <c r="F100" s="227" t="s">
        <v>1882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146</v>
      </c>
      <c r="AU100" s="18" t="s">
        <v>82</v>
      </c>
    </row>
    <row r="101" s="2" customFormat="1" ht="16.5" customHeight="1">
      <c r="A101" s="39"/>
      <c r="B101" s="40"/>
      <c r="C101" s="213" t="s">
        <v>152</v>
      </c>
      <c r="D101" s="213" t="s">
        <v>139</v>
      </c>
      <c r="E101" s="214" t="s">
        <v>1883</v>
      </c>
      <c r="F101" s="215" t="s">
        <v>1884</v>
      </c>
      <c r="G101" s="216" t="s">
        <v>1507</v>
      </c>
      <c r="H101" s="217">
        <v>2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152</v>
      </c>
      <c r="AT101" s="224" t="s">
        <v>139</v>
      </c>
      <c r="AU101" s="224" t="s">
        <v>82</v>
      </c>
      <c r="AY101" s="18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152</v>
      </c>
      <c r="BM101" s="224" t="s">
        <v>189</v>
      </c>
    </row>
    <row r="102" s="2" customFormat="1">
      <c r="A102" s="39"/>
      <c r="B102" s="40"/>
      <c r="C102" s="41"/>
      <c r="D102" s="226" t="s">
        <v>146</v>
      </c>
      <c r="E102" s="41"/>
      <c r="F102" s="227" t="s">
        <v>1884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82</v>
      </c>
    </row>
    <row r="103" s="2" customFormat="1" ht="16.5" customHeight="1">
      <c r="A103" s="39"/>
      <c r="B103" s="40"/>
      <c r="C103" s="213" t="s">
        <v>135</v>
      </c>
      <c r="D103" s="213" t="s">
        <v>139</v>
      </c>
      <c r="E103" s="214" t="s">
        <v>1885</v>
      </c>
      <c r="F103" s="215" t="s">
        <v>1886</v>
      </c>
      <c r="G103" s="216" t="s">
        <v>1507</v>
      </c>
      <c r="H103" s="217">
        <v>3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152</v>
      </c>
      <c r="AT103" s="224" t="s">
        <v>139</v>
      </c>
      <c r="AU103" s="224" t="s">
        <v>82</v>
      </c>
      <c r="AY103" s="18" t="s">
        <v>136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152</v>
      </c>
      <c r="BM103" s="224" t="s">
        <v>201</v>
      </c>
    </row>
    <row r="104" s="2" customFormat="1">
      <c r="A104" s="39"/>
      <c r="B104" s="40"/>
      <c r="C104" s="41"/>
      <c r="D104" s="226" t="s">
        <v>146</v>
      </c>
      <c r="E104" s="41"/>
      <c r="F104" s="227" t="s">
        <v>1886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82</v>
      </c>
    </row>
    <row r="105" s="2" customFormat="1" ht="16.5" customHeight="1">
      <c r="A105" s="39"/>
      <c r="B105" s="40"/>
      <c r="C105" s="213" t="s">
        <v>174</v>
      </c>
      <c r="D105" s="213" t="s">
        <v>139</v>
      </c>
      <c r="E105" s="214" t="s">
        <v>1887</v>
      </c>
      <c r="F105" s="215" t="s">
        <v>1888</v>
      </c>
      <c r="G105" s="216" t="s">
        <v>1507</v>
      </c>
      <c r="H105" s="217">
        <v>4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152</v>
      </c>
      <c r="AT105" s="224" t="s">
        <v>139</v>
      </c>
      <c r="AU105" s="224" t="s">
        <v>82</v>
      </c>
      <c r="AY105" s="18" t="s">
        <v>136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80</v>
      </c>
      <c r="BK105" s="225">
        <f>ROUND(I105*H105,2)</f>
        <v>0</v>
      </c>
      <c r="BL105" s="18" t="s">
        <v>152</v>
      </c>
      <c r="BM105" s="224" t="s">
        <v>305</v>
      </c>
    </row>
    <row r="106" s="2" customFormat="1">
      <c r="A106" s="39"/>
      <c r="B106" s="40"/>
      <c r="C106" s="41"/>
      <c r="D106" s="226" t="s">
        <v>146</v>
      </c>
      <c r="E106" s="41"/>
      <c r="F106" s="227" t="s">
        <v>1888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82</v>
      </c>
    </row>
    <row r="107" s="2" customFormat="1" ht="16.5" customHeight="1">
      <c r="A107" s="39"/>
      <c r="B107" s="40"/>
      <c r="C107" s="213" t="s">
        <v>182</v>
      </c>
      <c r="D107" s="213" t="s">
        <v>139</v>
      </c>
      <c r="E107" s="214" t="s">
        <v>1881</v>
      </c>
      <c r="F107" s="215" t="s">
        <v>1882</v>
      </c>
      <c r="G107" s="216" t="s">
        <v>1507</v>
      </c>
      <c r="H107" s="217">
        <v>5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152</v>
      </c>
      <c r="AT107" s="224" t="s">
        <v>139</v>
      </c>
      <c r="AU107" s="224" t="s">
        <v>82</v>
      </c>
      <c r="AY107" s="18" t="s">
        <v>136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152</v>
      </c>
      <c r="BM107" s="224" t="s">
        <v>319</v>
      </c>
    </row>
    <row r="108" s="2" customFormat="1">
      <c r="A108" s="39"/>
      <c r="B108" s="40"/>
      <c r="C108" s="41"/>
      <c r="D108" s="226" t="s">
        <v>146</v>
      </c>
      <c r="E108" s="41"/>
      <c r="F108" s="227" t="s">
        <v>1882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82</v>
      </c>
    </row>
    <row r="109" s="2" customFormat="1" ht="16.5" customHeight="1">
      <c r="A109" s="39"/>
      <c r="B109" s="40"/>
      <c r="C109" s="213" t="s">
        <v>189</v>
      </c>
      <c r="D109" s="213" t="s">
        <v>139</v>
      </c>
      <c r="E109" s="214" t="s">
        <v>1889</v>
      </c>
      <c r="F109" s="215" t="s">
        <v>1890</v>
      </c>
      <c r="G109" s="216" t="s">
        <v>1507</v>
      </c>
      <c r="H109" s="217">
        <v>4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152</v>
      </c>
      <c r="AT109" s="224" t="s">
        <v>139</v>
      </c>
      <c r="AU109" s="224" t="s">
        <v>82</v>
      </c>
      <c r="AY109" s="18" t="s">
        <v>136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80</v>
      </c>
      <c r="BK109" s="225">
        <f>ROUND(I109*H109,2)</f>
        <v>0</v>
      </c>
      <c r="BL109" s="18" t="s">
        <v>152</v>
      </c>
      <c r="BM109" s="224" t="s">
        <v>334</v>
      </c>
    </row>
    <row r="110" s="2" customFormat="1">
      <c r="A110" s="39"/>
      <c r="B110" s="40"/>
      <c r="C110" s="41"/>
      <c r="D110" s="226" t="s">
        <v>146</v>
      </c>
      <c r="E110" s="41"/>
      <c r="F110" s="227" t="s">
        <v>1890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82</v>
      </c>
    </row>
    <row r="111" s="2" customFormat="1" ht="16.5" customHeight="1">
      <c r="A111" s="39"/>
      <c r="B111" s="40"/>
      <c r="C111" s="213" t="s">
        <v>194</v>
      </c>
      <c r="D111" s="213" t="s">
        <v>139</v>
      </c>
      <c r="E111" s="214" t="s">
        <v>1891</v>
      </c>
      <c r="F111" s="215" t="s">
        <v>1892</v>
      </c>
      <c r="G111" s="216" t="s">
        <v>1507</v>
      </c>
      <c r="H111" s="217">
        <v>4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152</v>
      </c>
      <c r="AT111" s="224" t="s">
        <v>139</v>
      </c>
      <c r="AU111" s="224" t="s">
        <v>82</v>
      </c>
      <c r="AY111" s="18" t="s">
        <v>136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152</v>
      </c>
      <c r="BM111" s="224" t="s">
        <v>350</v>
      </c>
    </row>
    <row r="112" s="2" customFormat="1">
      <c r="A112" s="39"/>
      <c r="B112" s="40"/>
      <c r="C112" s="41"/>
      <c r="D112" s="226" t="s">
        <v>146</v>
      </c>
      <c r="E112" s="41"/>
      <c r="F112" s="227" t="s">
        <v>1892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82</v>
      </c>
    </row>
    <row r="113" s="2" customFormat="1" ht="16.5" customHeight="1">
      <c r="A113" s="39"/>
      <c r="B113" s="40"/>
      <c r="C113" s="213" t="s">
        <v>201</v>
      </c>
      <c r="D113" s="213" t="s">
        <v>139</v>
      </c>
      <c r="E113" s="214" t="s">
        <v>1893</v>
      </c>
      <c r="F113" s="215" t="s">
        <v>1894</v>
      </c>
      <c r="G113" s="216" t="s">
        <v>1507</v>
      </c>
      <c r="H113" s="217">
        <v>4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152</v>
      </c>
      <c r="AT113" s="224" t="s">
        <v>139</v>
      </c>
      <c r="AU113" s="224" t="s">
        <v>82</v>
      </c>
      <c r="AY113" s="18" t="s">
        <v>136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80</v>
      </c>
      <c r="BK113" s="225">
        <f>ROUND(I113*H113,2)</f>
        <v>0</v>
      </c>
      <c r="BL113" s="18" t="s">
        <v>152</v>
      </c>
      <c r="BM113" s="224" t="s">
        <v>366</v>
      </c>
    </row>
    <row r="114" s="2" customFormat="1">
      <c r="A114" s="39"/>
      <c r="B114" s="40"/>
      <c r="C114" s="41"/>
      <c r="D114" s="226" t="s">
        <v>146</v>
      </c>
      <c r="E114" s="41"/>
      <c r="F114" s="227" t="s">
        <v>1894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82</v>
      </c>
    </row>
    <row r="115" s="2" customFormat="1" ht="16.5" customHeight="1">
      <c r="A115" s="39"/>
      <c r="B115" s="40"/>
      <c r="C115" s="213" t="s">
        <v>299</v>
      </c>
      <c r="D115" s="213" t="s">
        <v>139</v>
      </c>
      <c r="E115" s="214" t="s">
        <v>1895</v>
      </c>
      <c r="F115" s="215" t="s">
        <v>1896</v>
      </c>
      <c r="G115" s="216" t="s">
        <v>1507</v>
      </c>
      <c r="H115" s="217">
        <v>12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152</v>
      </c>
      <c r="AT115" s="224" t="s">
        <v>139</v>
      </c>
      <c r="AU115" s="224" t="s">
        <v>82</v>
      </c>
      <c r="AY115" s="18" t="s">
        <v>136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152</v>
      </c>
      <c r="BM115" s="224" t="s">
        <v>379</v>
      </c>
    </row>
    <row r="116" s="2" customFormat="1">
      <c r="A116" s="39"/>
      <c r="B116" s="40"/>
      <c r="C116" s="41"/>
      <c r="D116" s="226" t="s">
        <v>146</v>
      </c>
      <c r="E116" s="41"/>
      <c r="F116" s="227" t="s">
        <v>1896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82</v>
      </c>
    </row>
    <row r="117" s="2" customFormat="1" ht="16.5" customHeight="1">
      <c r="A117" s="39"/>
      <c r="B117" s="40"/>
      <c r="C117" s="213" t="s">
        <v>305</v>
      </c>
      <c r="D117" s="213" t="s">
        <v>139</v>
      </c>
      <c r="E117" s="214" t="s">
        <v>1897</v>
      </c>
      <c r="F117" s="215" t="s">
        <v>1898</v>
      </c>
      <c r="G117" s="216" t="s">
        <v>1507</v>
      </c>
      <c r="H117" s="217">
        <v>4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152</v>
      </c>
      <c r="AT117" s="224" t="s">
        <v>139</v>
      </c>
      <c r="AU117" s="224" t="s">
        <v>82</v>
      </c>
      <c r="AY117" s="18" t="s">
        <v>136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152</v>
      </c>
      <c r="BM117" s="224" t="s">
        <v>392</v>
      </c>
    </row>
    <row r="118" s="2" customFormat="1">
      <c r="A118" s="39"/>
      <c r="B118" s="40"/>
      <c r="C118" s="41"/>
      <c r="D118" s="226" t="s">
        <v>146</v>
      </c>
      <c r="E118" s="41"/>
      <c r="F118" s="227" t="s">
        <v>1898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82</v>
      </c>
    </row>
    <row r="119" s="2" customFormat="1" ht="16.5" customHeight="1">
      <c r="A119" s="39"/>
      <c r="B119" s="40"/>
      <c r="C119" s="213" t="s">
        <v>311</v>
      </c>
      <c r="D119" s="213" t="s">
        <v>139</v>
      </c>
      <c r="E119" s="214" t="s">
        <v>1899</v>
      </c>
      <c r="F119" s="215" t="s">
        <v>1900</v>
      </c>
      <c r="G119" s="216" t="s">
        <v>235</v>
      </c>
      <c r="H119" s="217">
        <v>415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152</v>
      </c>
      <c r="AT119" s="224" t="s">
        <v>139</v>
      </c>
      <c r="AU119" s="224" t="s">
        <v>82</v>
      </c>
      <c r="AY119" s="18" t="s">
        <v>136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152</v>
      </c>
      <c r="BM119" s="224" t="s">
        <v>413</v>
      </c>
    </row>
    <row r="120" s="2" customFormat="1">
      <c r="A120" s="39"/>
      <c r="B120" s="40"/>
      <c r="C120" s="41"/>
      <c r="D120" s="226" t="s">
        <v>146</v>
      </c>
      <c r="E120" s="41"/>
      <c r="F120" s="227" t="s">
        <v>1900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82</v>
      </c>
    </row>
    <row r="121" s="2" customFormat="1" ht="16.5" customHeight="1">
      <c r="A121" s="39"/>
      <c r="B121" s="40"/>
      <c r="C121" s="213" t="s">
        <v>319</v>
      </c>
      <c r="D121" s="213" t="s">
        <v>139</v>
      </c>
      <c r="E121" s="214" t="s">
        <v>1901</v>
      </c>
      <c r="F121" s="215" t="s">
        <v>1902</v>
      </c>
      <c r="G121" s="216" t="s">
        <v>1507</v>
      </c>
      <c r="H121" s="217">
        <v>256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152</v>
      </c>
      <c r="AT121" s="224" t="s">
        <v>139</v>
      </c>
      <c r="AU121" s="224" t="s">
        <v>82</v>
      </c>
      <c r="AY121" s="18" t="s">
        <v>136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152</v>
      </c>
      <c r="BM121" s="224" t="s">
        <v>428</v>
      </c>
    </row>
    <row r="122" s="2" customFormat="1">
      <c r="A122" s="39"/>
      <c r="B122" s="40"/>
      <c r="C122" s="41"/>
      <c r="D122" s="226" t="s">
        <v>146</v>
      </c>
      <c r="E122" s="41"/>
      <c r="F122" s="227" t="s">
        <v>1902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82</v>
      </c>
    </row>
    <row r="123" s="2" customFormat="1" ht="16.5" customHeight="1">
      <c r="A123" s="39"/>
      <c r="B123" s="40"/>
      <c r="C123" s="213" t="s">
        <v>8</v>
      </c>
      <c r="D123" s="213" t="s">
        <v>139</v>
      </c>
      <c r="E123" s="214" t="s">
        <v>1903</v>
      </c>
      <c r="F123" s="215" t="s">
        <v>1904</v>
      </c>
      <c r="G123" s="216" t="s">
        <v>1507</v>
      </c>
      <c r="H123" s="217">
        <v>6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152</v>
      </c>
      <c r="AT123" s="224" t="s">
        <v>139</v>
      </c>
      <c r="AU123" s="224" t="s">
        <v>82</v>
      </c>
      <c r="AY123" s="18" t="s">
        <v>136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152</v>
      </c>
      <c r="BM123" s="224" t="s">
        <v>440</v>
      </c>
    </row>
    <row r="124" s="2" customFormat="1">
      <c r="A124" s="39"/>
      <c r="B124" s="40"/>
      <c r="C124" s="41"/>
      <c r="D124" s="226" t="s">
        <v>146</v>
      </c>
      <c r="E124" s="41"/>
      <c r="F124" s="227" t="s">
        <v>1904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82</v>
      </c>
    </row>
    <row r="125" s="2" customFormat="1" ht="16.5" customHeight="1">
      <c r="A125" s="39"/>
      <c r="B125" s="40"/>
      <c r="C125" s="213" t="s">
        <v>334</v>
      </c>
      <c r="D125" s="213" t="s">
        <v>139</v>
      </c>
      <c r="E125" s="214" t="s">
        <v>1905</v>
      </c>
      <c r="F125" s="215" t="s">
        <v>1906</v>
      </c>
      <c r="G125" s="216" t="s">
        <v>1507</v>
      </c>
      <c r="H125" s="217">
        <v>1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152</v>
      </c>
      <c r="AT125" s="224" t="s">
        <v>139</v>
      </c>
      <c r="AU125" s="224" t="s">
        <v>82</v>
      </c>
      <c r="AY125" s="18" t="s">
        <v>136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80</v>
      </c>
      <c r="BK125" s="225">
        <f>ROUND(I125*H125,2)</f>
        <v>0</v>
      </c>
      <c r="BL125" s="18" t="s">
        <v>152</v>
      </c>
      <c r="BM125" s="224" t="s">
        <v>459</v>
      </c>
    </row>
    <row r="126" s="2" customFormat="1">
      <c r="A126" s="39"/>
      <c r="B126" s="40"/>
      <c r="C126" s="41"/>
      <c r="D126" s="226" t="s">
        <v>146</v>
      </c>
      <c r="E126" s="41"/>
      <c r="F126" s="227" t="s">
        <v>1906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82</v>
      </c>
    </row>
    <row r="127" s="2" customFormat="1" ht="16.5" customHeight="1">
      <c r="A127" s="39"/>
      <c r="B127" s="40"/>
      <c r="C127" s="213" t="s">
        <v>342</v>
      </c>
      <c r="D127" s="213" t="s">
        <v>139</v>
      </c>
      <c r="E127" s="214" t="s">
        <v>1907</v>
      </c>
      <c r="F127" s="215" t="s">
        <v>1908</v>
      </c>
      <c r="G127" s="216" t="s">
        <v>1507</v>
      </c>
      <c r="H127" s="217">
        <v>2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152</v>
      </c>
      <c r="AT127" s="224" t="s">
        <v>139</v>
      </c>
      <c r="AU127" s="224" t="s">
        <v>82</v>
      </c>
      <c r="AY127" s="18" t="s">
        <v>136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152</v>
      </c>
      <c r="BM127" s="224" t="s">
        <v>477</v>
      </c>
    </row>
    <row r="128" s="2" customFormat="1">
      <c r="A128" s="39"/>
      <c r="B128" s="40"/>
      <c r="C128" s="41"/>
      <c r="D128" s="226" t="s">
        <v>146</v>
      </c>
      <c r="E128" s="41"/>
      <c r="F128" s="227" t="s">
        <v>1908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82</v>
      </c>
    </row>
    <row r="129" s="2" customFormat="1" ht="16.5" customHeight="1">
      <c r="A129" s="39"/>
      <c r="B129" s="40"/>
      <c r="C129" s="213" t="s">
        <v>350</v>
      </c>
      <c r="D129" s="213" t="s">
        <v>139</v>
      </c>
      <c r="E129" s="214" t="s">
        <v>1909</v>
      </c>
      <c r="F129" s="215" t="s">
        <v>1910</v>
      </c>
      <c r="G129" s="216" t="s">
        <v>1507</v>
      </c>
      <c r="H129" s="217">
        <v>3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152</v>
      </c>
      <c r="AT129" s="224" t="s">
        <v>139</v>
      </c>
      <c r="AU129" s="224" t="s">
        <v>82</v>
      </c>
      <c r="AY129" s="18" t="s">
        <v>136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152</v>
      </c>
      <c r="BM129" s="224" t="s">
        <v>490</v>
      </c>
    </row>
    <row r="130" s="2" customFormat="1">
      <c r="A130" s="39"/>
      <c r="B130" s="40"/>
      <c r="C130" s="41"/>
      <c r="D130" s="226" t="s">
        <v>146</v>
      </c>
      <c r="E130" s="41"/>
      <c r="F130" s="227" t="s">
        <v>1910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82</v>
      </c>
    </row>
    <row r="131" s="2" customFormat="1" ht="16.5" customHeight="1">
      <c r="A131" s="39"/>
      <c r="B131" s="40"/>
      <c r="C131" s="213" t="s">
        <v>358</v>
      </c>
      <c r="D131" s="213" t="s">
        <v>139</v>
      </c>
      <c r="E131" s="214" t="s">
        <v>1911</v>
      </c>
      <c r="F131" s="215" t="s">
        <v>1912</v>
      </c>
      <c r="G131" s="216" t="s">
        <v>235</v>
      </c>
      <c r="H131" s="217">
        <v>426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152</v>
      </c>
      <c r="AT131" s="224" t="s">
        <v>139</v>
      </c>
      <c r="AU131" s="224" t="s">
        <v>82</v>
      </c>
      <c r="AY131" s="18" t="s">
        <v>136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152</v>
      </c>
      <c r="BM131" s="224" t="s">
        <v>1469</v>
      </c>
    </row>
    <row r="132" s="2" customFormat="1">
      <c r="A132" s="39"/>
      <c r="B132" s="40"/>
      <c r="C132" s="41"/>
      <c r="D132" s="226" t="s">
        <v>146</v>
      </c>
      <c r="E132" s="41"/>
      <c r="F132" s="227" t="s">
        <v>1912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82</v>
      </c>
    </row>
    <row r="133" s="2" customFormat="1" ht="16.5" customHeight="1">
      <c r="A133" s="39"/>
      <c r="B133" s="40"/>
      <c r="C133" s="213" t="s">
        <v>366</v>
      </c>
      <c r="D133" s="213" t="s">
        <v>139</v>
      </c>
      <c r="E133" s="214" t="s">
        <v>1913</v>
      </c>
      <c r="F133" s="215" t="s">
        <v>1914</v>
      </c>
      <c r="G133" s="216" t="s">
        <v>1507</v>
      </c>
      <c r="H133" s="217">
        <v>144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152</v>
      </c>
      <c r="AT133" s="224" t="s">
        <v>139</v>
      </c>
      <c r="AU133" s="224" t="s">
        <v>82</v>
      </c>
      <c r="AY133" s="18" t="s">
        <v>136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80</v>
      </c>
      <c r="BK133" s="225">
        <f>ROUND(I133*H133,2)</f>
        <v>0</v>
      </c>
      <c r="BL133" s="18" t="s">
        <v>152</v>
      </c>
      <c r="BM133" s="224" t="s">
        <v>513</v>
      </c>
    </row>
    <row r="134" s="2" customFormat="1">
      <c r="A134" s="39"/>
      <c r="B134" s="40"/>
      <c r="C134" s="41"/>
      <c r="D134" s="226" t="s">
        <v>146</v>
      </c>
      <c r="E134" s="41"/>
      <c r="F134" s="227" t="s">
        <v>1914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82</v>
      </c>
    </row>
    <row r="135" s="2" customFormat="1" ht="24.15" customHeight="1">
      <c r="A135" s="39"/>
      <c r="B135" s="40"/>
      <c r="C135" s="213" t="s">
        <v>7</v>
      </c>
      <c r="D135" s="213" t="s">
        <v>139</v>
      </c>
      <c r="E135" s="214" t="s">
        <v>1915</v>
      </c>
      <c r="F135" s="215" t="s">
        <v>1916</v>
      </c>
      <c r="G135" s="216" t="s">
        <v>1507</v>
      </c>
      <c r="H135" s="217">
        <v>168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152</v>
      </c>
      <c r="AT135" s="224" t="s">
        <v>139</v>
      </c>
      <c r="AU135" s="224" t="s">
        <v>82</v>
      </c>
      <c r="AY135" s="18" t="s">
        <v>136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152</v>
      </c>
      <c r="BM135" s="224" t="s">
        <v>527</v>
      </c>
    </row>
    <row r="136" s="2" customFormat="1">
      <c r="A136" s="39"/>
      <c r="B136" s="40"/>
      <c r="C136" s="41"/>
      <c r="D136" s="226" t="s">
        <v>146</v>
      </c>
      <c r="E136" s="41"/>
      <c r="F136" s="227" t="s">
        <v>1917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82</v>
      </c>
    </row>
    <row r="137" s="12" customFormat="1" ht="22.8" customHeight="1">
      <c r="A137" s="12"/>
      <c r="B137" s="197"/>
      <c r="C137" s="198"/>
      <c r="D137" s="199" t="s">
        <v>71</v>
      </c>
      <c r="E137" s="211" t="s">
        <v>1918</v>
      </c>
      <c r="F137" s="211" t="s">
        <v>1918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SUM(P138:P157)</f>
        <v>0</v>
      </c>
      <c r="Q137" s="205"/>
      <c r="R137" s="206">
        <f>SUM(R138:R157)</f>
        <v>0</v>
      </c>
      <c r="S137" s="205"/>
      <c r="T137" s="207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80</v>
      </c>
      <c r="AT137" s="209" t="s">
        <v>71</v>
      </c>
      <c r="AU137" s="209" t="s">
        <v>80</v>
      </c>
      <c r="AY137" s="208" t="s">
        <v>136</v>
      </c>
      <c r="BK137" s="210">
        <f>SUM(BK138:BK157)</f>
        <v>0</v>
      </c>
    </row>
    <row r="138" s="2" customFormat="1" ht="16.5" customHeight="1">
      <c r="A138" s="39"/>
      <c r="B138" s="40"/>
      <c r="C138" s="213" t="s">
        <v>379</v>
      </c>
      <c r="D138" s="213" t="s">
        <v>139</v>
      </c>
      <c r="E138" s="214" t="s">
        <v>1919</v>
      </c>
      <c r="F138" s="215" t="s">
        <v>1920</v>
      </c>
      <c r="G138" s="216" t="s">
        <v>1507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152</v>
      </c>
      <c r="AT138" s="224" t="s">
        <v>139</v>
      </c>
      <c r="AU138" s="224" t="s">
        <v>82</v>
      </c>
      <c r="AY138" s="18" t="s">
        <v>136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152</v>
      </c>
      <c r="BM138" s="224" t="s">
        <v>541</v>
      </c>
    </row>
    <row r="139" s="2" customFormat="1">
      <c r="A139" s="39"/>
      <c r="B139" s="40"/>
      <c r="C139" s="41"/>
      <c r="D139" s="226" t="s">
        <v>146</v>
      </c>
      <c r="E139" s="41"/>
      <c r="F139" s="227" t="s">
        <v>1920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82</v>
      </c>
    </row>
    <row r="140" s="2" customFormat="1" ht="16.5" customHeight="1">
      <c r="A140" s="39"/>
      <c r="B140" s="40"/>
      <c r="C140" s="213" t="s">
        <v>385</v>
      </c>
      <c r="D140" s="213" t="s">
        <v>139</v>
      </c>
      <c r="E140" s="214" t="s">
        <v>1921</v>
      </c>
      <c r="F140" s="215" t="s">
        <v>1922</v>
      </c>
      <c r="G140" s="216" t="s">
        <v>1507</v>
      </c>
      <c r="H140" s="217">
        <v>1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152</v>
      </c>
      <c r="AT140" s="224" t="s">
        <v>139</v>
      </c>
      <c r="AU140" s="224" t="s">
        <v>82</v>
      </c>
      <c r="AY140" s="18" t="s">
        <v>136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152</v>
      </c>
      <c r="BM140" s="224" t="s">
        <v>556</v>
      </c>
    </row>
    <row r="141" s="2" customFormat="1">
      <c r="A141" s="39"/>
      <c r="B141" s="40"/>
      <c r="C141" s="41"/>
      <c r="D141" s="226" t="s">
        <v>146</v>
      </c>
      <c r="E141" s="41"/>
      <c r="F141" s="227" t="s">
        <v>1922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82</v>
      </c>
    </row>
    <row r="142" s="2" customFormat="1" ht="16.5" customHeight="1">
      <c r="A142" s="39"/>
      <c r="B142" s="40"/>
      <c r="C142" s="213" t="s">
        <v>392</v>
      </c>
      <c r="D142" s="213" t="s">
        <v>139</v>
      </c>
      <c r="E142" s="214" t="s">
        <v>1923</v>
      </c>
      <c r="F142" s="215" t="s">
        <v>1924</v>
      </c>
      <c r="G142" s="216" t="s">
        <v>1507</v>
      </c>
      <c r="H142" s="217">
        <v>1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152</v>
      </c>
      <c r="AT142" s="224" t="s">
        <v>139</v>
      </c>
      <c r="AU142" s="224" t="s">
        <v>82</v>
      </c>
      <c r="AY142" s="18" t="s">
        <v>136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152</v>
      </c>
      <c r="BM142" s="224" t="s">
        <v>570</v>
      </c>
    </row>
    <row r="143" s="2" customFormat="1">
      <c r="A143" s="39"/>
      <c r="B143" s="40"/>
      <c r="C143" s="41"/>
      <c r="D143" s="226" t="s">
        <v>146</v>
      </c>
      <c r="E143" s="41"/>
      <c r="F143" s="227" t="s">
        <v>1924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82</v>
      </c>
    </row>
    <row r="144" s="2" customFormat="1" ht="16.5" customHeight="1">
      <c r="A144" s="39"/>
      <c r="B144" s="40"/>
      <c r="C144" s="213" t="s">
        <v>401</v>
      </c>
      <c r="D144" s="213" t="s">
        <v>139</v>
      </c>
      <c r="E144" s="214" t="s">
        <v>1925</v>
      </c>
      <c r="F144" s="215" t="s">
        <v>1926</v>
      </c>
      <c r="G144" s="216" t="s">
        <v>1507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152</v>
      </c>
      <c r="AT144" s="224" t="s">
        <v>139</v>
      </c>
      <c r="AU144" s="224" t="s">
        <v>82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152</v>
      </c>
      <c r="BM144" s="224" t="s">
        <v>584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1926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82</v>
      </c>
    </row>
    <row r="146" s="2" customFormat="1" ht="16.5" customHeight="1">
      <c r="A146" s="39"/>
      <c r="B146" s="40"/>
      <c r="C146" s="213" t="s">
        <v>413</v>
      </c>
      <c r="D146" s="213" t="s">
        <v>139</v>
      </c>
      <c r="E146" s="214" t="s">
        <v>1927</v>
      </c>
      <c r="F146" s="215" t="s">
        <v>1928</v>
      </c>
      <c r="G146" s="216" t="s">
        <v>1507</v>
      </c>
      <c r="H146" s="217">
        <v>2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152</v>
      </c>
      <c r="AT146" s="224" t="s">
        <v>139</v>
      </c>
      <c r="AU146" s="224" t="s">
        <v>82</v>
      </c>
      <c r="AY146" s="18" t="s">
        <v>136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152</v>
      </c>
      <c r="BM146" s="224" t="s">
        <v>596</v>
      </c>
    </row>
    <row r="147" s="2" customFormat="1">
      <c r="A147" s="39"/>
      <c r="B147" s="40"/>
      <c r="C147" s="41"/>
      <c r="D147" s="226" t="s">
        <v>146</v>
      </c>
      <c r="E147" s="41"/>
      <c r="F147" s="227" t="s">
        <v>1928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82</v>
      </c>
    </row>
    <row r="148" s="2" customFormat="1" ht="16.5" customHeight="1">
      <c r="A148" s="39"/>
      <c r="B148" s="40"/>
      <c r="C148" s="213" t="s">
        <v>421</v>
      </c>
      <c r="D148" s="213" t="s">
        <v>139</v>
      </c>
      <c r="E148" s="214" t="s">
        <v>1929</v>
      </c>
      <c r="F148" s="215" t="s">
        <v>1930</v>
      </c>
      <c r="G148" s="216" t="s">
        <v>1507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152</v>
      </c>
      <c r="AT148" s="224" t="s">
        <v>139</v>
      </c>
      <c r="AU148" s="224" t="s">
        <v>82</v>
      </c>
      <c r="AY148" s="18" t="s">
        <v>136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152</v>
      </c>
      <c r="BM148" s="224" t="s">
        <v>613</v>
      </c>
    </row>
    <row r="149" s="2" customFormat="1">
      <c r="A149" s="39"/>
      <c r="B149" s="40"/>
      <c r="C149" s="41"/>
      <c r="D149" s="226" t="s">
        <v>146</v>
      </c>
      <c r="E149" s="41"/>
      <c r="F149" s="227" t="s">
        <v>1930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82</v>
      </c>
    </row>
    <row r="150" s="2" customFormat="1" ht="16.5" customHeight="1">
      <c r="A150" s="39"/>
      <c r="B150" s="40"/>
      <c r="C150" s="213" t="s">
        <v>428</v>
      </c>
      <c r="D150" s="213" t="s">
        <v>139</v>
      </c>
      <c r="E150" s="214" t="s">
        <v>1931</v>
      </c>
      <c r="F150" s="215" t="s">
        <v>1932</v>
      </c>
      <c r="G150" s="216" t="s">
        <v>1507</v>
      </c>
      <c r="H150" s="217">
        <v>2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152</v>
      </c>
      <c r="AT150" s="224" t="s">
        <v>139</v>
      </c>
      <c r="AU150" s="224" t="s">
        <v>82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152</v>
      </c>
      <c r="BM150" s="224" t="s">
        <v>627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1932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82</v>
      </c>
    </row>
    <row r="152" s="2" customFormat="1" ht="16.5" customHeight="1">
      <c r="A152" s="39"/>
      <c r="B152" s="40"/>
      <c r="C152" s="213" t="s">
        <v>435</v>
      </c>
      <c r="D152" s="213" t="s">
        <v>139</v>
      </c>
      <c r="E152" s="214" t="s">
        <v>1933</v>
      </c>
      <c r="F152" s="215" t="s">
        <v>1934</v>
      </c>
      <c r="G152" s="216" t="s">
        <v>235</v>
      </c>
      <c r="H152" s="217">
        <v>75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152</v>
      </c>
      <c r="AT152" s="224" t="s">
        <v>139</v>
      </c>
      <c r="AU152" s="224" t="s">
        <v>82</v>
      </c>
      <c r="AY152" s="18" t="s">
        <v>136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152</v>
      </c>
      <c r="BM152" s="224" t="s">
        <v>640</v>
      </c>
    </row>
    <row r="153" s="2" customFormat="1">
      <c r="A153" s="39"/>
      <c r="B153" s="40"/>
      <c r="C153" s="41"/>
      <c r="D153" s="226" t="s">
        <v>146</v>
      </c>
      <c r="E153" s="41"/>
      <c r="F153" s="227" t="s">
        <v>1934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82</v>
      </c>
    </row>
    <row r="154" s="2" customFormat="1" ht="16.5" customHeight="1">
      <c r="A154" s="39"/>
      <c r="B154" s="40"/>
      <c r="C154" s="213" t="s">
        <v>440</v>
      </c>
      <c r="D154" s="213" t="s">
        <v>139</v>
      </c>
      <c r="E154" s="214" t="s">
        <v>1935</v>
      </c>
      <c r="F154" s="215" t="s">
        <v>1936</v>
      </c>
      <c r="G154" s="216" t="s">
        <v>235</v>
      </c>
      <c r="H154" s="217">
        <v>42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152</v>
      </c>
      <c r="AT154" s="224" t="s">
        <v>139</v>
      </c>
      <c r="AU154" s="224" t="s">
        <v>82</v>
      </c>
      <c r="AY154" s="18" t="s">
        <v>136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152</v>
      </c>
      <c r="BM154" s="224" t="s">
        <v>653</v>
      </c>
    </row>
    <row r="155" s="2" customFormat="1">
      <c r="A155" s="39"/>
      <c r="B155" s="40"/>
      <c r="C155" s="41"/>
      <c r="D155" s="226" t="s">
        <v>146</v>
      </c>
      <c r="E155" s="41"/>
      <c r="F155" s="227" t="s">
        <v>1936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82</v>
      </c>
    </row>
    <row r="156" s="2" customFormat="1" ht="16.5" customHeight="1">
      <c r="A156" s="39"/>
      <c r="B156" s="40"/>
      <c r="C156" s="213" t="s">
        <v>446</v>
      </c>
      <c r="D156" s="213" t="s">
        <v>139</v>
      </c>
      <c r="E156" s="214" t="s">
        <v>1937</v>
      </c>
      <c r="F156" s="215" t="s">
        <v>1938</v>
      </c>
      <c r="G156" s="216" t="s">
        <v>1507</v>
      </c>
      <c r="H156" s="217">
        <v>1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152</v>
      </c>
      <c r="AT156" s="224" t="s">
        <v>139</v>
      </c>
      <c r="AU156" s="224" t="s">
        <v>82</v>
      </c>
      <c r="AY156" s="18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80</v>
      </c>
      <c r="BK156" s="225">
        <f>ROUND(I156*H156,2)</f>
        <v>0</v>
      </c>
      <c r="BL156" s="18" t="s">
        <v>152</v>
      </c>
      <c r="BM156" s="224" t="s">
        <v>667</v>
      </c>
    </row>
    <row r="157" s="2" customFormat="1">
      <c r="A157" s="39"/>
      <c r="B157" s="40"/>
      <c r="C157" s="41"/>
      <c r="D157" s="226" t="s">
        <v>146</v>
      </c>
      <c r="E157" s="41"/>
      <c r="F157" s="227" t="s">
        <v>1938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82</v>
      </c>
    </row>
    <row r="158" s="12" customFormat="1" ht="22.8" customHeight="1">
      <c r="A158" s="12"/>
      <c r="B158" s="197"/>
      <c r="C158" s="198"/>
      <c r="D158" s="199" t="s">
        <v>71</v>
      </c>
      <c r="E158" s="211" t="s">
        <v>1939</v>
      </c>
      <c r="F158" s="211" t="s">
        <v>1939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SUM(P159:P174)</f>
        <v>0</v>
      </c>
      <c r="Q158" s="205"/>
      <c r="R158" s="206">
        <f>SUM(R159:R174)</f>
        <v>0</v>
      </c>
      <c r="S158" s="205"/>
      <c r="T158" s="207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80</v>
      </c>
      <c r="AT158" s="209" t="s">
        <v>71</v>
      </c>
      <c r="AU158" s="209" t="s">
        <v>80</v>
      </c>
      <c r="AY158" s="208" t="s">
        <v>136</v>
      </c>
      <c r="BK158" s="210">
        <f>SUM(BK159:BK174)</f>
        <v>0</v>
      </c>
    </row>
    <row r="159" s="2" customFormat="1" ht="24.15" customHeight="1">
      <c r="A159" s="39"/>
      <c r="B159" s="40"/>
      <c r="C159" s="213" t="s">
        <v>459</v>
      </c>
      <c r="D159" s="213" t="s">
        <v>139</v>
      </c>
      <c r="E159" s="214" t="s">
        <v>1940</v>
      </c>
      <c r="F159" s="215" t="s">
        <v>1941</v>
      </c>
      <c r="G159" s="216" t="s">
        <v>1507</v>
      </c>
      <c r="H159" s="217">
        <v>1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152</v>
      </c>
      <c r="AT159" s="224" t="s">
        <v>139</v>
      </c>
      <c r="AU159" s="224" t="s">
        <v>82</v>
      </c>
      <c r="AY159" s="18" t="s">
        <v>136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80</v>
      </c>
      <c r="BK159" s="225">
        <f>ROUND(I159*H159,2)</f>
        <v>0</v>
      </c>
      <c r="BL159" s="18" t="s">
        <v>152</v>
      </c>
      <c r="BM159" s="224" t="s">
        <v>682</v>
      </c>
    </row>
    <row r="160" s="2" customFormat="1">
      <c r="A160" s="39"/>
      <c r="B160" s="40"/>
      <c r="C160" s="41"/>
      <c r="D160" s="226" t="s">
        <v>146</v>
      </c>
      <c r="E160" s="41"/>
      <c r="F160" s="227" t="s">
        <v>1941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82</v>
      </c>
    </row>
    <row r="161" s="2" customFormat="1" ht="37.8" customHeight="1">
      <c r="A161" s="39"/>
      <c r="B161" s="40"/>
      <c r="C161" s="213" t="s">
        <v>468</v>
      </c>
      <c r="D161" s="213" t="s">
        <v>139</v>
      </c>
      <c r="E161" s="214" t="s">
        <v>1942</v>
      </c>
      <c r="F161" s="215" t="s">
        <v>1943</v>
      </c>
      <c r="G161" s="216" t="s">
        <v>1507</v>
      </c>
      <c r="H161" s="217">
        <v>3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152</v>
      </c>
      <c r="AT161" s="224" t="s">
        <v>139</v>
      </c>
      <c r="AU161" s="224" t="s">
        <v>82</v>
      </c>
      <c r="AY161" s="18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152</v>
      </c>
      <c r="BM161" s="224" t="s">
        <v>694</v>
      </c>
    </row>
    <row r="162" s="2" customFormat="1">
      <c r="A162" s="39"/>
      <c r="B162" s="40"/>
      <c r="C162" s="41"/>
      <c r="D162" s="226" t="s">
        <v>146</v>
      </c>
      <c r="E162" s="41"/>
      <c r="F162" s="227" t="s">
        <v>1943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82</v>
      </c>
    </row>
    <row r="163" s="2" customFormat="1" ht="16.5" customHeight="1">
      <c r="A163" s="39"/>
      <c r="B163" s="40"/>
      <c r="C163" s="213" t="s">
        <v>477</v>
      </c>
      <c r="D163" s="213" t="s">
        <v>139</v>
      </c>
      <c r="E163" s="214" t="s">
        <v>1944</v>
      </c>
      <c r="F163" s="215" t="s">
        <v>1945</v>
      </c>
      <c r="G163" s="216" t="s">
        <v>1507</v>
      </c>
      <c r="H163" s="217">
        <v>1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152</v>
      </c>
      <c r="AT163" s="224" t="s">
        <v>139</v>
      </c>
      <c r="AU163" s="224" t="s">
        <v>82</v>
      </c>
      <c r="AY163" s="18" t="s">
        <v>136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152</v>
      </c>
      <c r="BM163" s="224" t="s">
        <v>706</v>
      </c>
    </row>
    <row r="164" s="2" customFormat="1">
      <c r="A164" s="39"/>
      <c r="B164" s="40"/>
      <c r="C164" s="41"/>
      <c r="D164" s="226" t="s">
        <v>146</v>
      </c>
      <c r="E164" s="41"/>
      <c r="F164" s="227" t="s">
        <v>1945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82</v>
      </c>
    </row>
    <row r="165" s="2" customFormat="1" ht="16.5" customHeight="1">
      <c r="A165" s="39"/>
      <c r="B165" s="40"/>
      <c r="C165" s="213" t="s">
        <v>484</v>
      </c>
      <c r="D165" s="213" t="s">
        <v>139</v>
      </c>
      <c r="E165" s="214" t="s">
        <v>1946</v>
      </c>
      <c r="F165" s="215" t="s">
        <v>1947</v>
      </c>
      <c r="G165" s="216" t="s">
        <v>1507</v>
      </c>
      <c r="H165" s="217">
        <v>1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152</v>
      </c>
      <c r="AT165" s="224" t="s">
        <v>139</v>
      </c>
      <c r="AU165" s="224" t="s">
        <v>82</v>
      </c>
      <c r="AY165" s="18" t="s">
        <v>136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152</v>
      </c>
      <c r="BM165" s="224" t="s">
        <v>720</v>
      </c>
    </row>
    <row r="166" s="2" customFormat="1">
      <c r="A166" s="39"/>
      <c r="B166" s="40"/>
      <c r="C166" s="41"/>
      <c r="D166" s="226" t="s">
        <v>146</v>
      </c>
      <c r="E166" s="41"/>
      <c r="F166" s="227" t="s">
        <v>1947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82</v>
      </c>
    </row>
    <row r="167" s="2" customFormat="1" ht="16.5" customHeight="1">
      <c r="A167" s="39"/>
      <c r="B167" s="40"/>
      <c r="C167" s="213" t="s">
        <v>490</v>
      </c>
      <c r="D167" s="213" t="s">
        <v>139</v>
      </c>
      <c r="E167" s="214" t="s">
        <v>1948</v>
      </c>
      <c r="F167" s="215" t="s">
        <v>1949</v>
      </c>
      <c r="G167" s="216" t="s">
        <v>1507</v>
      </c>
      <c r="H167" s="217">
        <v>1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152</v>
      </c>
      <c r="AT167" s="224" t="s">
        <v>139</v>
      </c>
      <c r="AU167" s="224" t="s">
        <v>82</v>
      </c>
      <c r="AY167" s="18" t="s">
        <v>136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152</v>
      </c>
      <c r="BM167" s="224" t="s">
        <v>734</v>
      </c>
    </row>
    <row r="168" s="2" customFormat="1">
      <c r="A168" s="39"/>
      <c r="B168" s="40"/>
      <c r="C168" s="41"/>
      <c r="D168" s="226" t="s">
        <v>146</v>
      </c>
      <c r="E168" s="41"/>
      <c r="F168" s="227" t="s">
        <v>1949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82</v>
      </c>
    </row>
    <row r="169" s="2" customFormat="1" ht="16.5" customHeight="1">
      <c r="A169" s="39"/>
      <c r="B169" s="40"/>
      <c r="C169" s="213" t="s">
        <v>499</v>
      </c>
      <c r="D169" s="213" t="s">
        <v>139</v>
      </c>
      <c r="E169" s="214" t="s">
        <v>1950</v>
      </c>
      <c r="F169" s="215" t="s">
        <v>1951</v>
      </c>
      <c r="G169" s="216" t="s">
        <v>1507</v>
      </c>
      <c r="H169" s="217">
        <v>1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43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152</v>
      </c>
      <c r="AT169" s="224" t="s">
        <v>139</v>
      </c>
      <c r="AU169" s="224" t="s">
        <v>82</v>
      </c>
      <c r="AY169" s="18" t="s">
        <v>136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152</v>
      </c>
      <c r="BM169" s="224" t="s">
        <v>748</v>
      </c>
    </row>
    <row r="170" s="2" customFormat="1">
      <c r="A170" s="39"/>
      <c r="B170" s="40"/>
      <c r="C170" s="41"/>
      <c r="D170" s="226" t="s">
        <v>146</v>
      </c>
      <c r="E170" s="41"/>
      <c r="F170" s="227" t="s">
        <v>1951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82</v>
      </c>
    </row>
    <row r="171" s="2" customFormat="1" ht="16.5" customHeight="1">
      <c r="A171" s="39"/>
      <c r="B171" s="40"/>
      <c r="C171" s="213" t="s">
        <v>1469</v>
      </c>
      <c r="D171" s="213" t="s">
        <v>139</v>
      </c>
      <c r="E171" s="214" t="s">
        <v>1952</v>
      </c>
      <c r="F171" s="215" t="s">
        <v>1936</v>
      </c>
      <c r="G171" s="216" t="s">
        <v>235</v>
      </c>
      <c r="H171" s="217">
        <v>25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152</v>
      </c>
      <c r="AT171" s="224" t="s">
        <v>139</v>
      </c>
      <c r="AU171" s="224" t="s">
        <v>82</v>
      </c>
      <c r="AY171" s="18" t="s">
        <v>136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80</v>
      </c>
      <c r="BK171" s="225">
        <f>ROUND(I171*H171,2)</f>
        <v>0</v>
      </c>
      <c r="BL171" s="18" t="s">
        <v>152</v>
      </c>
      <c r="BM171" s="224" t="s">
        <v>767</v>
      </c>
    </row>
    <row r="172" s="2" customFormat="1">
      <c r="A172" s="39"/>
      <c r="B172" s="40"/>
      <c r="C172" s="41"/>
      <c r="D172" s="226" t="s">
        <v>146</v>
      </c>
      <c r="E172" s="41"/>
      <c r="F172" s="227" t="s">
        <v>1936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82</v>
      </c>
    </row>
    <row r="173" s="2" customFormat="1" ht="16.5" customHeight="1">
      <c r="A173" s="39"/>
      <c r="B173" s="40"/>
      <c r="C173" s="213" t="s">
        <v>507</v>
      </c>
      <c r="D173" s="213" t="s">
        <v>139</v>
      </c>
      <c r="E173" s="214" t="s">
        <v>1953</v>
      </c>
      <c r="F173" s="215" t="s">
        <v>1954</v>
      </c>
      <c r="G173" s="216" t="s">
        <v>235</v>
      </c>
      <c r="H173" s="217">
        <v>25</v>
      </c>
      <c r="I173" s="218"/>
      <c r="J173" s="219">
        <f>ROUND(I173*H173,2)</f>
        <v>0</v>
      </c>
      <c r="K173" s="215" t="s">
        <v>19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152</v>
      </c>
      <c r="AT173" s="224" t="s">
        <v>139</v>
      </c>
      <c r="AU173" s="224" t="s">
        <v>82</v>
      </c>
      <c r="AY173" s="18" t="s">
        <v>136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152</v>
      </c>
      <c r="BM173" s="224" t="s">
        <v>779</v>
      </c>
    </row>
    <row r="174" s="2" customFormat="1">
      <c r="A174" s="39"/>
      <c r="B174" s="40"/>
      <c r="C174" s="41"/>
      <c r="D174" s="226" t="s">
        <v>146</v>
      </c>
      <c r="E174" s="41"/>
      <c r="F174" s="227" t="s">
        <v>1954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82</v>
      </c>
    </row>
    <row r="175" s="12" customFormat="1" ht="22.8" customHeight="1">
      <c r="A175" s="12"/>
      <c r="B175" s="197"/>
      <c r="C175" s="198"/>
      <c r="D175" s="199" t="s">
        <v>71</v>
      </c>
      <c r="E175" s="211" t="s">
        <v>1955</v>
      </c>
      <c r="F175" s="211" t="s">
        <v>1955</v>
      </c>
      <c r="G175" s="198"/>
      <c r="H175" s="198"/>
      <c r="I175" s="201"/>
      <c r="J175" s="212">
        <f>BK175</f>
        <v>0</v>
      </c>
      <c r="K175" s="198"/>
      <c r="L175" s="203"/>
      <c r="M175" s="204"/>
      <c r="N175" s="205"/>
      <c r="O175" s="205"/>
      <c r="P175" s="206">
        <f>SUM(P176:P203)</f>
        <v>0</v>
      </c>
      <c r="Q175" s="205"/>
      <c r="R175" s="206">
        <f>SUM(R176:R203)</f>
        <v>0</v>
      </c>
      <c r="S175" s="205"/>
      <c r="T175" s="207">
        <f>SUM(T176:T203)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80</v>
      </c>
      <c r="AT175" s="209" t="s">
        <v>71</v>
      </c>
      <c r="AU175" s="209" t="s">
        <v>80</v>
      </c>
      <c r="AY175" s="208" t="s">
        <v>136</v>
      </c>
      <c r="BK175" s="210">
        <f>SUM(BK176:BK203)</f>
        <v>0</v>
      </c>
    </row>
    <row r="176" s="2" customFormat="1" ht="16.5" customHeight="1">
      <c r="A176" s="39"/>
      <c r="B176" s="40"/>
      <c r="C176" s="213" t="s">
        <v>513</v>
      </c>
      <c r="D176" s="213" t="s">
        <v>139</v>
      </c>
      <c r="E176" s="214" t="s">
        <v>1956</v>
      </c>
      <c r="F176" s="215" t="s">
        <v>1957</v>
      </c>
      <c r="G176" s="216" t="s">
        <v>1507</v>
      </c>
      <c r="H176" s="217">
        <v>1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152</v>
      </c>
      <c r="AT176" s="224" t="s">
        <v>139</v>
      </c>
      <c r="AU176" s="224" t="s">
        <v>82</v>
      </c>
      <c r="AY176" s="18" t="s">
        <v>136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152</v>
      </c>
      <c r="BM176" s="224" t="s">
        <v>791</v>
      </c>
    </row>
    <row r="177" s="2" customFormat="1">
      <c r="A177" s="39"/>
      <c r="B177" s="40"/>
      <c r="C177" s="41"/>
      <c r="D177" s="226" t="s">
        <v>146</v>
      </c>
      <c r="E177" s="41"/>
      <c r="F177" s="227" t="s">
        <v>1957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82</v>
      </c>
    </row>
    <row r="178" s="2" customFormat="1" ht="16.5" customHeight="1">
      <c r="A178" s="39"/>
      <c r="B178" s="40"/>
      <c r="C178" s="213" t="s">
        <v>520</v>
      </c>
      <c r="D178" s="213" t="s">
        <v>139</v>
      </c>
      <c r="E178" s="214" t="s">
        <v>1958</v>
      </c>
      <c r="F178" s="215" t="s">
        <v>1959</v>
      </c>
      <c r="G178" s="216" t="s">
        <v>1507</v>
      </c>
      <c r="H178" s="217">
        <v>1</v>
      </c>
      <c r="I178" s="218"/>
      <c r="J178" s="219">
        <f>ROUND(I178*H178,2)</f>
        <v>0</v>
      </c>
      <c r="K178" s="215" t="s">
        <v>19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152</v>
      </c>
      <c r="AT178" s="224" t="s">
        <v>139</v>
      </c>
      <c r="AU178" s="224" t="s">
        <v>82</v>
      </c>
      <c r="AY178" s="18" t="s">
        <v>136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80</v>
      </c>
      <c r="BK178" s="225">
        <f>ROUND(I178*H178,2)</f>
        <v>0</v>
      </c>
      <c r="BL178" s="18" t="s">
        <v>152</v>
      </c>
      <c r="BM178" s="224" t="s">
        <v>803</v>
      </c>
    </row>
    <row r="179" s="2" customFormat="1">
      <c r="A179" s="39"/>
      <c r="B179" s="40"/>
      <c r="C179" s="41"/>
      <c r="D179" s="226" t="s">
        <v>146</v>
      </c>
      <c r="E179" s="41"/>
      <c r="F179" s="227" t="s">
        <v>1959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82</v>
      </c>
    </row>
    <row r="180" s="2" customFormat="1" ht="24.15" customHeight="1">
      <c r="A180" s="39"/>
      <c r="B180" s="40"/>
      <c r="C180" s="213" t="s">
        <v>527</v>
      </c>
      <c r="D180" s="213" t="s">
        <v>139</v>
      </c>
      <c r="E180" s="214" t="s">
        <v>1960</v>
      </c>
      <c r="F180" s="215" t="s">
        <v>1961</v>
      </c>
      <c r="G180" s="216" t="s">
        <v>1507</v>
      </c>
      <c r="H180" s="217">
        <v>1</v>
      </c>
      <c r="I180" s="218"/>
      <c r="J180" s="219">
        <f>ROUND(I180*H180,2)</f>
        <v>0</v>
      </c>
      <c r="K180" s="215" t="s">
        <v>19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152</v>
      </c>
      <c r="AT180" s="224" t="s">
        <v>139</v>
      </c>
      <c r="AU180" s="224" t="s">
        <v>82</v>
      </c>
      <c r="AY180" s="18" t="s">
        <v>136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80</v>
      </c>
      <c r="BK180" s="225">
        <f>ROUND(I180*H180,2)</f>
        <v>0</v>
      </c>
      <c r="BL180" s="18" t="s">
        <v>152</v>
      </c>
      <c r="BM180" s="224" t="s">
        <v>815</v>
      </c>
    </row>
    <row r="181" s="2" customFormat="1">
      <c r="A181" s="39"/>
      <c r="B181" s="40"/>
      <c r="C181" s="41"/>
      <c r="D181" s="226" t="s">
        <v>146</v>
      </c>
      <c r="E181" s="41"/>
      <c r="F181" s="227" t="s">
        <v>1961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82</v>
      </c>
    </row>
    <row r="182" s="2" customFormat="1" ht="16.5" customHeight="1">
      <c r="A182" s="39"/>
      <c r="B182" s="40"/>
      <c r="C182" s="213" t="s">
        <v>535</v>
      </c>
      <c r="D182" s="213" t="s">
        <v>139</v>
      </c>
      <c r="E182" s="214" t="s">
        <v>1962</v>
      </c>
      <c r="F182" s="215" t="s">
        <v>1963</v>
      </c>
      <c r="G182" s="216" t="s">
        <v>1507</v>
      </c>
      <c r="H182" s="217">
        <v>1</v>
      </c>
      <c r="I182" s="218"/>
      <c r="J182" s="219">
        <f>ROUND(I182*H182,2)</f>
        <v>0</v>
      </c>
      <c r="K182" s="215" t="s">
        <v>19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152</v>
      </c>
      <c r="AT182" s="224" t="s">
        <v>139</v>
      </c>
      <c r="AU182" s="224" t="s">
        <v>82</v>
      </c>
      <c r="AY182" s="18" t="s">
        <v>136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80</v>
      </c>
      <c r="BK182" s="225">
        <f>ROUND(I182*H182,2)</f>
        <v>0</v>
      </c>
      <c r="BL182" s="18" t="s">
        <v>152</v>
      </c>
      <c r="BM182" s="224" t="s">
        <v>829</v>
      </c>
    </row>
    <row r="183" s="2" customFormat="1">
      <c r="A183" s="39"/>
      <c r="B183" s="40"/>
      <c r="C183" s="41"/>
      <c r="D183" s="226" t="s">
        <v>146</v>
      </c>
      <c r="E183" s="41"/>
      <c r="F183" s="227" t="s">
        <v>1963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82</v>
      </c>
    </row>
    <row r="184" s="2" customFormat="1" ht="16.5" customHeight="1">
      <c r="A184" s="39"/>
      <c r="B184" s="40"/>
      <c r="C184" s="213" t="s">
        <v>541</v>
      </c>
      <c r="D184" s="213" t="s">
        <v>139</v>
      </c>
      <c r="E184" s="214" t="s">
        <v>1964</v>
      </c>
      <c r="F184" s="215" t="s">
        <v>1965</v>
      </c>
      <c r="G184" s="216" t="s">
        <v>1507</v>
      </c>
      <c r="H184" s="217">
        <v>6</v>
      </c>
      <c r="I184" s="218"/>
      <c r="J184" s="219">
        <f>ROUND(I184*H184,2)</f>
        <v>0</v>
      </c>
      <c r="K184" s="215" t="s">
        <v>19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152</v>
      </c>
      <c r="AT184" s="224" t="s">
        <v>139</v>
      </c>
      <c r="AU184" s="224" t="s">
        <v>82</v>
      </c>
      <c r="AY184" s="18" t="s">
        <v>136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80</v>
      </c>
      <c r="BK184" s="225">
        <f>ROUND(I184*H184,2)</f>
        <v>0</v>
      </c>
      <c r="BL184" s="18" t="s">
        <v>152</v>
      </c>
      <c r="BM184" s="224" t="s">
        <v>842</v>
      </c>
    </row>
    <row r="185" s="2" customFormat="1">
      <c r="A185" s="39"/>
      <c r="B185" s="40"/>
      <c r="C185" s="41"/>
      <c r="D185" s="226" t="s">
        <v>146</v>
      </c>
      <c r="E185" s="41"/>
      <c r="F185" s="227" t="s">
        <v>1965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82</v>
      </c>
    </row>
    <row r="186" s="2" customFormat="1" ht="16.5" customHeight="1">
      <c r="A186" s="39"/>
      <c r="B186" s="40"/>
      <c r="C186" s="213" t="s">
        <v>548</v>
      </c>
      <c r="D186" s="213" t="s">
        <v>139</v>
      </c>
      <c r="E186" s="214" t="s">
        <v>1966</v>
      </c>
      <c r="F186" s="215" t="s">
        <v>1967</v>
      </c>
      <c r="G186" s="216" t="s">
        <v>1507</v>
      </c>
      <c r="H186" s="217">
        <v>1</v>
      </c>
      <c r="I186" s="218"/>
      <c r="J186" s="219">
        <f>ROUND(I186*H186,2)</f>
        <v>0</v>
      </c>
      <c r="K186" s="215" t="s">
        <v>19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152</v>
      </c>
      <c r="AT186" s="224" t="s">
        <v>139</v>
      </c>
      <c r="AU186" s="224" t="s">
        <v>82</v>
      </c>
      <c r="AY186" s="18" t="s">
        <v>136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80</v>
      </c>
      <c r="BK186" s="225">
        <f>ROUND(I186*H186,2)</f>
        <v>0</v>
      </c>
      <c r="BL186" s="18" t="s">
        <v>152</v>
      </c>
      <c r="BM186" s="224" t="s">
        <v>853</v>
      </c>
    </row>
    <row r="187" s="2" customFormat="1">
      <c r="A187" s="39"/>
      <c r="B187" s="40"/>
      <c r="C187" s="41"/>
      <c r="D187" s="226" t="s">
        <v>146</v>
      </c>
      <c r="E187" s="41"/>
      <c r="F187" s="227" t="s">
        <v>1967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82</v>
      </c>
    </row>
    <row r="188" s="2" customFormat="1" ht="16.5" customHeight="1">
      <c r="A188" s="39"/>
      <c r="B188" s="40"/>
      <c r="C188" s="213" t="s">
        <v>556</v>
      </c>
      <c r="D188" s="213" t="s">
        <v>139</v>
      </c>
      <c r="E188" s="214" t="s">
        <v>1968</v>
      </c>
      <c r="F188" s="215" t="s">
        <v>1969</v>
      </c>
      <c r="G188" s="216" t="s">
        <v>1507</v>
      </c>
      <c r="H188" s="217">
        <v>1</v>
      </c>
      <c r="I188" s="218"/>
      <c r="J188" s="219">
        <f>ROUND(I188*H188,2)</f>
        <v>0</v>
      </c>
      <c r="K188" s="215" t="s">
        <v>19</v>
      </c>
      <c r="L188" s="45"/>
      <c r="M188" s="220" t="s">
        <v>19</v>
      </c>
      <c r="N188" s="221" t="s">
        <v>43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152</v>
      </c>
      <c r="AT188" s="224" t="s">
        <v>139</v>
      </c>
      <c r="AU188" s="224" t="s">
        <v>82</v>
      </c>
      <c r="AY188" s="18" t="s">
        <v>136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80</v>
      </c>
      <c r="BK188" s="225">
        <f>ROUND(I188*H188,2)</f>
        <v>0</v>
      </c>
      <c r="BL188" s="18" t="s">
        <v>152</v>
      </c>
      <c r="BM188" s="224" t="s">
        <v>864</v>
      </c>
    </row>
    <row r="189" s="2" customFormat="1">
      <c r="A189" s="39"/>
      <c r="B189" s="40"/>
      <c r="C189" s="41"/>
      <c r="D189" s="226" t="s">
        <v>146</v>
      </c>
      <c r="E189" s="41"/>
      <c r="F189" s="227" t="s">
        <v>1969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82</v>
      </c>
    </row>
    <row r="190" s="2" customFormat="1" ht="16.5" customHeight="1">
      <c r="A190" s="39"/>
      <c r="B190" s="40"/>
      <c r="C190" s="213" t="s">
        <v>562</v>
      </c>
      <c r="D190" s="213" t="s">
        <v>139</v>
      </c>
      <c r="E190" s="214" t="s">
        <v>1970</v>
      </c>
      <c r="F190" s="215" t="s">
        <v>1971</v>
      </c>
      <c r="G190" s="216" t="s">
        <v>1507</v>
      </c>
      <c r="H190" s="217">
        <v>1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43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152</v>
      </c>
      <c r="AT190" s="224" t="s">
        <v>139</v>
      </c>
      <c r="AU190" s="224" t="s">
        <v>82</v>
      </c>
      <c r="AY190" s="18" t="s">
        <v>136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80</v>
      </c>
      <c r="BK190" s="225">
        <f>ROUND(I190*H190,2)</f>
        <v>0</v>
      </c>
      <c r="BL190" s="18" t="s">
        <v>152</v>
      </c>
      <c r="BM190" s="224" t="s">
        <v>878</v>
      </c>
    </row>
    <row r="191" s="2" customFormat="1">
      <c r="A191" s="39"/>
      <c r="B191" s="40"/>
      <c r="C191" s="41"/>
      <c r="D191" s="226" t="s">
        <v>146</v>
      </c>
      <c r="E191" s="41"/>
      <c r="F191" s="227" t="s">
        <v>1971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82</v>
      </c>
    </row>
    <row r="192" s="2" customFormat="1" ht="16.5" customHeight="1">
      <c r="A192" s="39"/>
      <c r="B192" s="40"/>
      <c r="C192" s="213" t="s">
        <v>570</v>
      </c>
      <c r="D192" s="213" t="s">
        <v>139</v>
      </c>
      <c r="E192" s="214" t="s">
        <v>1972</v>
      </c>
      <c r="F192" s="215" t="s">
        <v>1973</v>
      </c>
      <c r="G192" s="216" t="s">
        <v>1507</v>
      </c>
      <c r="H192" s="217">
        <v>1</v>
      </c>
      <c r="I192" s="218"/>
      <c r="J192" s="219">
        <f>ROUND(I192*H192,2)</f>
        <v>0</v>
      </c>
      <c r="K192" s="215" t="s">
        <v>19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152</v>
      </c>
      <c r="AT192" s="224" t="s">
        <v>139</v>
      </c>
      <c r="AU192" s="224" t="s">
        <v>82</v>
      </c>
      <c r="AY192" s="18" t="s">
        <v>136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80</v>
      </c>
      <c r="BK192" s="225">
        <f>ROUND(I192*H192,2)</f>
        <v>0</v>
      </c>
      <c r="BL192" s="18" t="s">
        <v>152</v>
      </c>
      <c r="BM192" s="224" t="s">
        <v>891</v>
      </c>
    </row>
    <row r="193" s="2" customFormat="1">
      <c r="A193" s="39"/>
      <c r="B193" s="40"/>
      <c r="C193" s="41"/>
      <c r="D193" s="226" t="s">
        <v>146</v>
      </c>
      <c r="E193" s="41"/>
      <c r="F193" s="227" t="s">
        <v>1973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82</v>
      </c>
    </row>
    <row r="194" s="2" customFormat="1" ht="16.5" customHeight="1">
      <c r="A194" s="39"/>
      <c r="B194" s="40"/>
      <c r="C194" s="213" t="s">
        <v>577</v>
      </c>
      <c r="D194" s="213" t="s">
        <v>139</v>
      </c>
      <c r="E194" s="214" t="s">
        <v>1974</v>
      </c>
      <c r="F194" s="215" t="s">
        <v>1975</v>
      </c>
      <c r="G194" s="216" t="s">
        <v>235</v>
      </c>
      <c r="H194" s="217">
        <v>32</v>
      </c>
      <c r="I194" s="218"/>
      <c r="J194" s="219">
        <f>ROUND(I194*H194,2)</f>
        <v>0</v>
      </c>
      <c r="K194" s="215" t="s">
        <v>19</v>
      </c>
      <c r="L194" s="45"/>
      <c r="M194" s="220" t="s">
        <v>19</v>
      </c>
      <c r="N194" s="221" t="s">
        <v>43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152</v>
      </c>
      <c r="AT194" s="224" t="s">
        <v>139</v>
      </c>
      <c r="AU194" s="224" t="s">
        <v>82</v>
      </c>
      <c r="AY194" s="18" t="s">
        <v>136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80</v>
      </c>
      <c r="BK194" s="225">
        <f>ROUND(I194*H194,2)</f>
        <v>0</v>
      </c>
      <c r="BL194" s="18" t="s">
        <v>152</v>
      </c>
      <c r="BM194" s="224" t="s">
        <v>903</v>
      </c>
    </row>
    <row r="195" s="2" customFormat="1">
      <c r="A195" s="39"/>
      <c r="B195" s="40"/>
      <c r="C195" s="41"/>
      <c r="D195" s="226" t="s">
        <v>146</v>
      </c>
      <c r="E195" s="41"/>
      <c r="F195" s="227" t="s">
        <v>1975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82</v>
      </c>
    </row>
    <row r="196" s="2" customFormat="1" ht="16.5" customHeight="1">
      <c r="A196" s="39"/>
      <c r="B196" s="40"/>
      <c r="C196" s="213" t="s">
        <v>584</v>
      </c>
      <c r="D196" s="213" t="s">
        <v>139</v>
      </c>
      <c r="E196" s="214" t="s">
        <v>1976</v>
      </c>
      <c r="F196" s="215" t="s">
        <v>1977</v>
      </c>
      <c r="G196" s="216" t="s">
        <v>235</v>
      </c>
      <c r="H196" s="217">
        <v>15</v>
      </c>
      <c r="I196" s="218"/>
      <c r="J196" s="219">
        <f>ROUND(I196*H196,2)</f>
        <v>0</v>
      </c>
      <c r="K196" s="215" t="s">
        <v>19</v>
      </c>
      <c r="L196" s="45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152</v>
      </c>
      <c r="AT196" s="224" t="s">
        <v>139</v>
      </c>
      <c r="AU196" s="224" t="s">
        <v>82</v>
      </c>
      <c r="AY196" s="18" t="s">
        <v>136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80</v>
      </c>
      <c r="BK196" s="225">
        <f>ROUND(I196*H196,2)</f>
        <v>0</v>
      </c>
      <c r="BL196" s="18" t="s">
        <v>152</v>
      </c>
      <c r="BM196" s="224" t="s">
        <v>914</v>
      </c>
    </row>
    <row r="197" s="2" customFormat="1">
      <c r="A197" s="39"/>
      <c r="B197" s="40"/>
      <c r="C197" s="41"/>
      <c r="D197" s="226" t="s">
        <v>146</v>
      </c>
      <c r="E197" s="41"/>
      <c r="F197" s="227" t="s">
        <v>1977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82</v>
      </c>
    </row>
    <row r="198" s="2" customFormat="1" ht="16.5" customHeight="1">
      <c r="A198" s="39"/>
      <c r="B198" s="40"/>
      <c r="C198" s="213" t="s">
        <v>591</v>
      </c>
      <c r="D198" s="213" t="s">
        <v>139</v>
      </c>
      <c r="E198" s="214" t="s">
        <v>1978</v>
      </c>
      <c r="F198" s="215" t="s">
        <v>1979</v>
      </c>
      <c r="G198" s="216" t="s">
        <v>235</v>
      </c>
      <c r="H198" s="217">
        <v>126</v>
      </c>
      <c r="I198" s="218"/>
      <c r="J198" s="219">
        <f>ROUND(I198*H198,2)</f>
        <v>0</v>
      </c>
      <c r="K198" s="215" t="s">
        <v>19</v>
      </c>
      <c r="L198" s="45"/>
      <c r="M198" s="220" t="s">
        <v>19</v>
      </c>
      <c r="N198" s="221" t="s">
        <v>43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152</v>
      </c>
      <c r="AT198" s="224" t="s">
        <v>139</v>
      </c>
      <c r="AU198" s="224" t="s">
        <v>82</v>
      </c>
      <c r="AY198" s="18" t="s">
        <v>136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152</v>
      </c>
      <c r="BM198" s="224" t="s">
        <v>924</v>
      </c>
    </row>
    <row r="199" s="2" customFormat="1">
      <c r="A199" s="39"/>
      <c r="B199" s="40"/>
      <c r="C199" s="41"/>
      <c r="D199" s="226" t="s">
        <v>146</v>
      </c>
      <c r="E199" s="41"/>
      <c r="F199" s="227" t="s">
        <v>1979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82</v>
      </c>
    </row>
    <row r="200" s="2" customFormat="1" ht="16.5" customHeight="1">
      <c r="A200" s="39"/>
      <c r="B200" s="40"/>
      <c r="C200" s="213" t="s">
        <v>596</v>
      </c>
      <c r="D200" s="213" t="s">
        <v>139</v>
      </c>
      <c r="E200" s="214" t="s">
        <v>1980</v>
      </c>
      <c r="F200" s="215" t="s">
        <v>1981</v>
      </c>
      <c r="G200" s="216" t="s">
        <v>1507</v>
      </c>
      <c r="H200" s="217">
        <v>1</v>
      </c>
      <c r="I200" s="218"/>
      <c r="J200" s="219">
        <f>ROUND(I200*H200,2)</f>
        <v>0</v>
      </c>
      <c r="K200" s="215" t="s">
        <v>19</v>
      </c>
      <c r="L200" s="45"/>
      <c r="M200" s="220" t="s">
        <v>19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152</v>
      </c>
      <c r="AT200" s="224" t="s">
        <v>139</v>
      </c>
      <c r="AU200" s="224" t="s">
        <v>82</v>
      </c>
      <c r="AY200" s="18" t="s">
        <v>136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80</v>
      </c>
      <c r="BK200" s="225">
        <f>ROUND(I200*H200,2)</f>
        <v>0</v>
      </c>
      <c r="BL200" s="18" t="s">
        <v>152</v>
      </c>
      <c r="BM200" s="224" t="s">
        <v>934</v>
      </c>
    </row>
    <row r="201" s="2" customFormat="1">
      <c r="A201" s="39"/>
      <c r="B201" s="40"/>
      <c r="C201" s="41"/>
      <c r="D201" s="226" t="s">
        <v>146</v>
      </c>
      <c r="E201" s="41"/>
      <c r="F201" s="227" t="s">
        <v>1981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82</v>
      </c>
    </row>
    <row r="202" s="2" customFormat="1" ht="16.5" customHeight="1">
      <c r="A202" s="39"/>
      <c r="B202" s="40"/>
      <c r="C202" s="213" t="s">
        <v>603</v>
      </c>
      <c r="D202" s="213" t="s">
        <v>139</v>
      </c>
      <c r="E202" s="214" t="s">
        <v>1982</v>
      </c>
      <c r="F202" s="215" t="s">
        <v>1983</v>
      </c>
      <c r="G202" s="216" t="s">
        <v>1507</v>
      </c>
      <c r="H202" s="217">
        <v>1</v>
      </c>
      <c r="I202" s="218"/>
      <c r="J202" s="219">
        <f>ROUND(I202*H202,2)</f>
        <v>0</v>
      </c>
      <c r="K202" s="215" t="s">
        <v>19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152</v>
      </c>
      <c r="AT202" s="224" t="s">
        <v>139</v>
      </c>
      <c r="AU202" s="224" t="s">
        <v>82</v>
      </c>
      <c r="AY202" s="18" t="s">
        <v>136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152</v>
      </c>
      <c r="BM202" s="224" t="s">
        <v>944</v>
      </c>
    </row>
    <row r="203" s="2" customFormat="1">
      <c r="A203" s="39"/>
      <c r="B203" s="40"/>
      <c r="C203" s="41"/>
      <c r="D203" s="226" t="s">
        <v>146</v>
      </c>
      <c r="E203" s="41"/>
      <c r="F203" s="227" t="s">
        <v>1983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82</v>
      </c>
    </row>
    <row r="204" s="12" customFormat="1" ht="22.8" customHeight="1">
      <c r="A204" s="12"/>
      <c r="B204" s="197"/>
      <c r="C204" s="198"/>
      <c r="D204" s="199" t="s">
        <v>71</v>
      </c>
      <c r="E204" s="211" t="s">
        <v>1984</v>
      </c>
      <c r="F204" s="211" t="s">
        <v>1984</v>
      </c>
      <c r="G204" s="198"/>
      <c r="H204" s="198"/>
      <c r="I204" s="201"/>
      <c r="J204" s="212">
        <f>BK204</f>
        <v>0</v>
      </c>
      <c r="K204" s="198"/>
      <c r="L204" s="203"/>
      <c r="M204" s="204"/>
      <c r="N204" s="205"/>
      <c r="O204" s="205"/>
      <c r="P204" s="206">
        <f>SUM(P205:P214)</f>
        <v>0</v>
      </c>
      <c r="Q204" s="205"/>
      <c r="R204" s="206">
        <f>SUM(R205:R214)</f>
        <v>0</v>
      </c>
      <c r="S204" s="205"/>
      <c r="T204" s="207">
        <f>SUM(T205:T214)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80</v>
      </c>
      <c r="AT204" s="209" t="s">
        <v>71</v>
      </c>
      <c r="AU204" s="209" t="s">
        <v>80</v>
      </c>
      <c r="AY204" s="208" t="s">
        <v>136</v>
      </c>
      <c r="BK204" s="210">
        <f>SUM(BK205:BK214)</f>
        <v>0</v>
      </c>
    </row>
    <row r="205" s="2" customFormat="1" ht="16.5" customHeight="1">
      <c r="A205" s="39"/>
      <c r="B205" s="40"/>
      <c r="C205" s="213" t="s">
        <v>613</v>
      </c>
      <c r="D205" s="213" t="s">
        <v>139</v>
      </c>
      <c r="E205" s="214" t="s">
        <v>1985</v>
      </c>
      <c r="F205" s="215" t="s">
        <v>1986</v>
      </c>
      <c r="G205" s="216" t="s">
        <v>1507</v>
      </c>
      <c r="H205" s="217">
        <v>6</v>
      </c>
      <c r="I205" s="218"/>
      <c r="J205" s="219">
        <f>ROUND(I205*H205,2)</f>
        <v>0</v>
      </c>
      <c r="K205" s="215" t="s">
        <v>19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152</v>
      </c>
      <c r="AT205" s="224" t="s">
        <v>139</v>
      </c>
      <c r="AU205" s="224" t="s">
        <v>82</v>
      </c>
      <c r="AY205" s="18" t="s">
        <v>136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80</v>
      </c>
      <c r="BK205" s="225">
        <f>ROUND(I205*H205,2)</f>
        <v>0</v>
      </c>
      <c r="BL205" s="18" t="s">
        <v>152</v>
      </c>
      <c r="BM205" s="224" t="s">
        <v>955</v>
      </c>
    </row>
    <row r="206" s="2" customFormat="1">
      <c r="A206" s="39"/>
      <c r="B206" s="40"/>
      <c r="C206" s="41"/>
      <c r="D206" s="226" t="s">
        <v>146</v>
      </c>
      <c r="E206" s="41"/>
      <c r="F206" s="227" t="s">
        <v>1986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82</v>
      </c>
    </row>
    <row r="207" s="2" customFormat="1" ht="16.5" customHeight="1">
      <c r="A207" s="39"/>
      <c r="B207" s="40"/>
      <c r="C207" s="213" t="s">
        <v>620</v>
      </c>
      <c r="D207" s="213" t="s">
        <v>139</v>
      </c>
      <c r="E207" s="214" t="s">
        <v>1987</v>
      </c>
      <c r="F207" s="215" t="s">
        <v>1988</v>
      </c>
      <c r="G207" s="216" t="s">
        <v>1507</v>
      </c>
      <c r="H207" s="217">
        <v>6</v>
      </c>
      <c r="I207" s="218"/>
      <c r="J207" s="219">
        <f>ROUND(I207*H207,2)</f>
        <v>0</v>
      </c>
      <c r="K207" s="215" t="s">
        <v>19</v>
      </c>
      <c r="L207" s="45"/>
      <c r="M207" s="220" t="s">
        <v>19</v>
      </c>
      <c r="N207" s="221" t="s">
        <v>43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152</v>
      </c>
      <c r="AT207" s="224" t="s">
        <v>139</v>
      </c>
      <c r="AU207" s="224" t="s">
        <v>82</v>
      </c>
      <c r="AY207" s="18" t="s">
        <v>136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80</v>
      </c>
      <c r="BK207" s="225">
        <f>ROUND(I207*H207,2)</f>
        <v>0</v>
      </c>
      <c r="BL207" s="18" t="s">
        <v>152</v>
      </c>
      <c r="BM207" s="224" t="s">
        <v>968</v>
      </c>
    </row>
    <row r="208" s="2" customFormat="1">
      <c r="A208" s="39"/>
      <c r="B208" s="40"/>
      <c r="C208" s="41"/>
      <c r="D208" s="226" t="s">
        <v>146</v>
      </c>
      <c r="E208" s="41"/>
      <c r="F208" s="227" t="s">
        <v>1988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82</v>
      </c>
    </row>
    <row r="209" s="2" customFormat="1" ht="16.5" customHeight="1">
      <c r="A209" s="39"/>
      <c r="B209" s="40"/>
      <c r="C209" s="213" t="s">
        <v>627</v>
      </c>
      <c r="D209" s="213" t="s">
        <v>139</v>
      </c>
      <c r="E209" s="214" t="s">
        <v>1989</v>
      </c>
      <c r="F209" s="215" t="s">
        <v>1990</v>
      </c>
      <c r="G209" s="216" t="s">
        <v>1507</v>
      </c>
      <c r="H209" s="217">
        <v>1</v>
      </c>
      <c r="I209" s="218"/>
      <c r="J209" s="219">
        <f>ROUND(I209*H209,2)</f>
        <v>0</v>
      </c>
      <c r="K209" s="215" t="s">
        <v>19</v>
      </c>
      <c r="L209" s="45"/>
      <c r="M209" s="220" t="s">
        <v>19</v>
      </c>
      <c r="N209" s="221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152</v>
      </c>
      <c r="AT209" s="224" t="s">
        <v>139</v>
      </c>
      <c r="AU209" s="224" t="s">
        <v>82</v>
      </c>
      <c r="AY209" s="18" t="s">
        <v>136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80</v>
      </c>
      <c r="BK209" s="225">
        <f>ROUND(I209*H209,2)</f>
        <v>0</v>
      </c>
      <c r="BL209" s="18" t="s">
        <v>152</v>
      </c>
      <c r="BM209" s="224" t="s">
        <v>983</v>
      </c>
    </row>
    <row r="210" s="2" customFormat="1">
      <c r="A210" s="39"/>
      <c r="B210" s="40"/>
      <c r="C210" s="41"/>
      <c r="D210" s="226" t="s">
        <v>146</v>
      </c>
      <c r="E210" s="41"/>
      <c r="F210" s="227" t="s">
        <v>1990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82</v>
      </c>
    </row>
    <row r="211" s="2" customFormat="1" ht="24.15" customHeight="1">
      <c r="A211" s="39"/>
      <c r="B211" s="40"/>
      <c r="C211" s="213" t="s">
        <v>634</v>
      </c>
      <c r="D211" s="213" t="s">
        <v>139</v>
      </c>
      <c r="E211" s="214" t="s">
        <v>1991</v>
      </c>
      <c r="F211" s="215" t="s">
        <v>1992</v>
      </c>
      <c r="G211" s="216" t="s">
        <v>1507</v>
      </c>
      <c r="H211" s="217">
        <v>1</v>
      </c>
      <c r="I211" s="218"/>
      <c r="J211" s="219">
        <f>ROUND(I211*H211,2)</f>
        <v>0</v>
      </c>
      <c r="K211" s="215" t="s">
        <v>19</v>
      </c>
      <c r="L211" s="45"/>
      <c r="M211" s="220" t="s">
        <v>19</v>
      </c>
      <c r="N211" s="221" t="s">
        <v>43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152</v>
      </c>
      <c r="AT211" s="224" t="s">
        <v>139</v>
      </c>
      <c r="AU211" s="224" t="s">
        <v>82</v>
      </c>
      <c r="AY211" s="18" t="s">
        <v>136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80</v>
      </c>
      <c r="BK211" s="225">
        <f>ROUND(I211*H211,2)</f>
        <v>0</v>
      </c>
      <c r="BL211" s="18" t="s">
        <v>152</v>
      </c>
      <c r="BM211" s="224" t="s">
        <v>993</v>
      </c>
    </row>
    <row r="212" s="2" customFormat="1">
      <c r="A212" s="39"/>
      <c r="B212" s="40"/>
      <c r="C212" s="41"/>
      <c r="D212" s="226" t="s">
        <v>146</v>
      </c>
      <c r="E212" s="41"/>
      <c r="F212" s="227" t="s">
        <v>1992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82</v>
      </c>
    </row>
    <row r="213" s="2" customFormat="1" ht="16.5" customHeight="1">
      <c r="A213" s="39"/>
      <c r="B213" s="40"/>
      <c r="C213" s="213" t="s">
        <v>640</v>
      </c>
      <c r="D213" s="213" t="s">
        <v>139</v>
      </c>
      <c r="E213" s="214" t="s">
        <v>1993</v>
      </c>
      <c r="F213" s="215" t="s">
        <v>1994</v>
      </c>
      <c r="G213" s="216" t="s">
        <v>1507</v>
      </c>
      <c r="H213" s="217">
        <v>1</v>
      </c>
      <c r="I213" s="218"/>
      <c r="J213" s="219">
        <f>ROUND(I213*H213,2)</f>
        <v>0</v>
      </c>
      <c r="K213" s="215" t="s">
        <v>19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152</v>
      </c>
      <c r="AT213" s="224" t="s">
        <v>139</v>
      </c>
      <c r="AU213" s="224" t="s">
        <v>82</v>
      </c>
      <c r="AY213" s="18" t="s">
        <v>136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80</v>
      </c>
      <c r="BK213" s="225">
        <f>ROUND(I213*H213,2)</f>
        <v>0</v>
      </c>
      <c r="BL213" s="18" t="s">
        <v>152</v>
      </c>
      <c r="BM213" s="224" t="s">
        <v>1003</v>
      </c>
    </row>
    <row r="214" s="2" customFormat="1">
      <c r="A214" s="39"/>
      <c r="B214" s="40"/>
      <c r="C214" s="41"/>
      <c r="D214" s="226" t="s">
        <v>146</v>
      </c>
      <c r="E214" s="41"/>
      <c r="F214" s="227" t="s">
        <v>1994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82</v>
      </c>
    </row>
    <row r="215" s="12" customFormat="1" ht="22.8" customHeight="1">
      <c r="A215" s="12"/>
      <c r="B215" s="197"/>
      <c r="C215" s="198"/>
      <c r="D215" s="199" t="s">
        <v>71</v>
      </c>
      <c r="E215" s="211" t="s">
        <v>1715</v>
      </c>
      <c r="F215" s="211" t="s">
        <v>1715</v>
      </c>
      <c r="G215" s="198"/>
      <c r="H215" s="198"/>
      <c r="I215" s="201"/>
      <c r="J215" s="212">
        <f>BK215</f>
        <v>0</v>
      </c>
      <c r="K215" s="198"/>
      <c r="L215" s="203"/>
      <c r="M215" s="204"/>
      <c r="N215" s="205"/>
      <c r="O215" s="205"/>
      <c r="P215" s="206">
        <f>SUM(P216:P235)</f>
        <v>0</v>
      </c>
      <c r="Q215" s="205"/>
      <c r="R215" s="206">
        <f>SUM(R216:R235)</f>
        <v>0</v>
      </c>
      <c r="S215" s="205"/>
      <c r="T215" s="207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8" t="s">
        <v>80</v>
      </c>
      <c r="AT215" s="209" t="s">
        <v>71</v>
      </c>
      <c r="AU215" s="209" t="s">
        <v>80</v>
      </c>
      <c r="AY215" s="208" t="s">
        <v>136</v>
      </c>
      <c r="BK215" s="210">
        <f>SUM(BK216:BK235)</f>
        <v>0</v>
      </c>
    </row>
    <row r="216" s="2" customFormat="1" ht="16.5" customHeight="1">
      <c r="A216" s="39"/>
      <c r="B216" s="40"/>
      <c r="C216" s="213" t="s">
        <v>646</v>
      </c>
      <c r="D216" s="213" t="s">
        <v>139</v>
      </c>
      <c r="E216" s="214" t="s">
        <v>1995</v>
      </c>
      <c r="F216" s="215" t="s">
        <v>1717</v>
      </c>
      <c r="G216" s="216" t="s">
        <v>1507</v>
      </c>
      <c r="H216" s="217">
        <v>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43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152</v>
      </c>
      <c r="AT216" s="224" t="s">
        <v>139</v>
      </c>
      <c r="AU216" s="224" t="s">
        <v>82</v>
      </c>
      <c r="AY216" s="18" t="s">
        <v>136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80</v>
      </c>
      <c r="BK216" s="225">
        <f>ROUND(I216*H216,2)</f>
        <v>0</v>
      </c>
      <c r="BL216" s="18" t="s">
        <v>152</v>
      </c>
      <c r="BM216" s="224" t="s">
        <v>1017</v>
      </c>
    </row>
    <row r="217" s="2" customFormat="1">
      <c r="A217" s="39"/>
      <c r="B217" s="40"/>
      <c r="C217" s="41"/>
      <c r="D217" s="226" t="s">
        <v>146</v>
      </c>
      <c r="E217" s="41"/>
      <c r="F217" s="227" t="s">
        <v>1718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82</v>
      </c>
    </row>
    <row r="218" s="2" customFormat="1" ht="16.5" customHeight="1">
      <c r="A218" s="39"/>
      <c r="B218" s="40"/>
      <c r="C218" s="213" t="s">
        <v>653</v>
      </c>
      <c r="D218" s="213" t="s">
        <v>139</v>
      </c>
      <c r="E218" s="214" t="s">
        <v>1996</v>
      </c>
      <c r="F218" s="215" t="s">
        <v>1720</v>
      </c>
      <c r="G218" s="216" t="s">
        <v>1507</v>
      </c>
      <c r="H218" s="217">
        <v>1</v>
      </c>
      <c r="I218" s="218"/>
      <c r="J218" s="219">
        <f>ROUND(I218*H218,2)</f>
        <v>0</v>
      </c>
      <c r="K218" s="215" t="s">
        <v>19</v>
      </c>
      <c r="L218" s="45"/>
      <c r="M218" s="220" t="s">
        <v>19</v>
      </c>
      <c r="N218" s="221" t="s">
        <v>43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152</v>
      </c>
      <c r="AT218" s="224" t="s">
        <v>139</v>
      </c>
      <c r="AU218" s="224" t="s">
        <v>82</v>
      </c>
      <c r="AY218" s="18" t="s">
        <v>136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80</v>
      </c>
      <c r="BK218" s="225">
        <f>ROUND(I218*H218,2)</f>
        <v>0</v>
      </c>
      <c r="BL218" s="18" t="s">
        <v>152</v>
      </c>
      <c r="BM218" s="224" t="s">
        <v>1030</v>
      </c>
    </row>
    <row r="219" s="2" customFormat="1">
      <c r="A219" s="39"/>
      <c r="B219" s="40"/>
      <c r="C219" s="41"/>
      <c r="D219" s="226" t="s">
        <v>146</v>
      </c>
      <c r="E219" s="41"/>
      <c r="F219" s="227" t="s">
        <v>1720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82</v>
      </c>
    </row>
    <row r="220" s="2" customFormat="1" ht="16.5" customHeight="1">
      <c r="A220" s="39"/>
      <c r="B220" s="40"/>
      <c r="C220" s="213" t="s">
        <v>660</v>
      </c>
      <c r="D220" s="213" t="s">
        <v>139</v>
      </c>
      <c r="E220" s="214" t="s">
        <v>1997</v>
      </c>
      <c r="F220" s="215" t="s">
        <v>1722</v>
      </c>
      <c r="G220" s="216" t="s">
        <v>1507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152</v>
      </c>
      <c r="AT220" s="224" t="s">
        <v>139</v>
      </c>
      <c r="AU220" s="224" t="s">
        <v>82</v>
      </c>
      <c r="AY220" s="18" t="s">
        <v>136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80</v>
      </c>
      <c r="BK220" s="225">
        <f>ROUND(I220*H220,2)</f>
        <v>0</v>
      </c>
      <c r="BL220" s="18" t="s">
        <v>152</v>
      </c>
      <c r="BM220" s="224" t="s">
        <v>1039</v>
      </c>
    </row>
    <row r="221" s="2" customFormat="1">
      <c r="A221" s="39"/>
      <c r="B221" s="40"/>
      <c r="C221" s="41"/>
      <c r="D221" s="226" t="s">
        <v>146</v>
      </c>
      <c r="E221" s="41"/>
      <c r="F221" s="227" t="s">
        <v>1722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82</v>
      </c>
    </row>
    <row r="222" s="2" customFormat="1" ht="16.5" customHeight="1">
      <c r="A222" s="39"/>
      <c r="B222" s="40"/>
      <c r="C222" s="213" t="s">
        <v>667</v>
      </c>
      <c r="D222" s="213" t="s">
        <v>139</v>
      </c>
      <c r="E222" s="214" t="s">
        <v>1998</v>
      </c>
      <c r="F222" s="215" t="s">
        <v>1860</v>
      </c>
      <c r="G222" s="216" t="s">
        <v>1507</v>
      </c>
      <c r="H222" s="217">
        <v>1</v>
      </c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43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152</v>
      </c>
      <c r="AT222" s="224" t="s">
        <v>139</v>
      </c>
      <c r="AU222" s="224" t="s">
        <v>82</v>
      </c>
      <c r="AY222" s="18" t="s">
        <v>136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80</v>
      </c>
      <c r="BK222" s="225">
        <f>ROUND(I222*H222,2)</f>
        <v>0</v>
      </c>
      <c r="BL222" s="18" t="s">
        <v>152</v>
      </c>
      <c r="BM222" s="224" t="s">
        <v>1053</v>
      </c>
    </row>
    <row r="223" s="2" customFormat="1">
      <c r="A223" s="39"/>
      <c r="B223" s="40"/>
      <c r="C223" s="41"/>
      <c r="D223" s="226" t="s">
        <v>146</v>
      </c>
      <c r="E223" s="41"/>
      <c r="F223" s="227" t="s">
        <v>1860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82</v>
      </c>
    </row>
    <row r="224" s="2" customFormat="1" ht="16.5" customHeight="1">
      <c r="A224" s="39"/>
      <c r="B224" s="40"/>
      <c r="C224" s="213" t="s">
        <v>674</v>
      </c>
      <c r="D224" s="213" t="s">
        <v>139</v>
      </c>
      <c r="E224" s="214" t="s">
        <v>1999</v>
      </c>
      <c r="F224" s="215" t="s">
        <v>1726</v>
      </c>
      <c r="G224" s="216" t="s">
        <v>1507</v>
      </c>
      <c r="H224" s="217">
        <v>1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43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152</v>
      </c>
      <c r="AT224" s="224" t="s">
        <v>139</v>
      </c>
      <c r="AU224" s="224" t="s">
        <v>82</v>
      </c>
      <c r="AY224" s="18" t="s">
        <v>136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80</v>
      </c>
      <c r="BK224" s="225">
        <f>ROUND(I224*H224,2)</f>
        <v>0</v>
      </c>
      <c r="BL224" s="18" t="s">
        <v>152</v>
      </c>
      <c r="BM224" s="224" t="s">
        <v>1068</v>
      </c>
    </row>
    <row r="225" s="2" customFormat="1">
      <c r="A225" s="39"/>
      <c r="B225" s="40"/>
      <c r="C225" s="41"/>
      <c r="D225" s="226" t="s">
        <v>146</v>
      </c>
      <c r="E225" s="41"/>
      <c r="F225" s="227" t="s">
        <v>1726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82</v>
      </c>
    </row>
    <row r="226" s="2" customFormat="1" ht="16.5" customHeight="1">
      <c r="A226" s="39"/>
      <c r="B226" s="40"/>
      <c r="C226" s="213" t="s">
        <v>682</v>
      </c>
      <c r="D226" s="213" t="s">
        <v>139</v>
      </c>
      <c r="E226" s="214" t="s">
        <v>2000</v>
      </c>
      <c r="F226" s="215" t="s">
        <v>1863</v>
      </c>
      <c r="G226" s="216" t="s">
        <v>1507</v>
      </c>
      <c r="H226" s="217">
        <v>1</v>
      </c>
      <c r="I226" s="218"/>
      <c r="J226" s="219">
        <f>ROUND(I226*H226,2)</f>
        <v>0</v>
      </c>
      <c r="K226" s="215" t="s">
        <v>19</v>
      </c>
      <c r="L226" s="45"/>
      <c r="M226" s="220" t="s">
        <v>19</v>
      </c>
      <c r="N226" s="221" t="s">
        <v>43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152</v>
      </c>
      <c r="AT226" s="224" t="s">
        <v>139</v>
      </c>
      <c r="AU226" s="224" t="s">
        <v>82</v>
      </c>
      <c r="AY226" s="18" t="s">
        <v>136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80</v>
      </c>
      <c r="BK226" s="225">
        <f>ROUND(I226*H226,2)</f>
        <v>0</v>
      </c>
      <c r="BL226" s="18" t="s">
        <v>152</v>
      </c>
      <c r="BM226" s="224" t="s">
        <v>1079</v>
      </c>
    </row>
    <row r="227" s="2" customFormat="1">
      <c r="A227" s="39"/>
      <c r="B227" s="40"/>
      <c r="C227" s="41"/>
      <c r="D227" s="226" t="s">
        <v>146</v>
      </c>
      <c r="E227" s="41"/>
      <c r="F227" s="227" t="s">
        <v>1863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82</v>
      </c>
    </row>
    <row r="228" s="2" customFormat="1" ht="16.5" customHeight="1">
      <c r="A228" s="39"/>
      <c r="B228" s="40"/>
      <c r="C228" s="213" t="s">
        <v>687</v>
      </c>
      <c r="D228" s="213" t="s">
        <v>139</v>
      </c>
      <c r="E228" s="214" t="s">
        <v>2001</v>
      </c>
      <c r="F228" s="215" t="s">
        <v>1728</v>
      </c>
      <c r="G228" s="216" t="s">
        <v>1507</v>
      </c>
      <c r="H228" s="217">
        <v>1</v>
      </c>
      <c r="I228" s="218"/>
      <c r="J228" s="219">
        <f>ROUND(I228*H228,2)</f>
        <v>0</v>
      </c>
      <c r="K228" s="215" t="s">
        <v>19</v>
      </c>
      <c r="L228" s="45"/>
      <c r="M228" s="220" t="s">
        <v>19</v>
      </c>
      <c r="N228" s="221" t="s">
        <v>43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152</v>
      </c>
      <c r="AT228" s="224" t="s">
        <v>139</v>
      </c>
      <c r="AU228" s="224" t="s">
        <v>82</v>
      </c>
      <c r="AY228" s="18" t="s">
        <v>136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80</v>
      </c>
      <c r="BK228" s="225">
        <f>ROUND(I228*H228,2)</f>
        <v>0</v>
      </c>
      <c r="BL228" s="18" t="s">
        <v>152</v>
      </c>
      <c r="BM228" s="224" t="s">
        <v>1091</v>
      </c>
    </row>
    <row r="229" s="2" customFormat="1">
      <c r="A229" s="39"/>
      <c r="B229" s="40"/>
      <c r="C229" s="41"/>
      <c r="D229" s="226" t="s">
        <v>146</v>
      </c>
      <c r="E229" s="41"/>
      <c r="F229" s="227" t="s">
        <v>1728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146</v>
      </c>
      <c r="AU229" s="18" t="s">
        <v>82</v>
      </c>
    </row>
    <row r="230" s="2" customFormat="1" ht="16.5" customHeight="1">
      <c r="A230" s="39"/>
      <c r="B230" s="40"/>
      <c r="C230" s="213" t="s">
        <v>694</v>
      </c>
      <c r="D230" s="213" t="s">
        <v>139</v>
      </c>
      <c r="E230" s="214" t="s">
        <v>2002</v>
      </c>
      <c r="F230" s="215" t="s">
        <v>1730</v>
      </c>
      <c r="G230" s="216" t="s">
        <v>1507</v>
      </c>
      <c r="H230" s="217">
        <v>1</v>
      </c>
      <c r="I230" s="218"/>
      <c r="J230" s="219">
        <f>ROUND(I230*H230,2)</f>
        <v>0</v>
      </c>
      <c r="K230" s="215" t="s">
        <v>19</v>
      </c>
      <c r="L230" s="45"/>
      <c r="M230" s="220" t="s">
        <v>19</v>
      </c>
      <c r="N230" s="221" t="s">
        <v>43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152</v>
      </c>
      <c r="AT230" s="224" t="s">
        <v>139</v>
      </c>
      <c r="AU230" s="224" t="s">
        <v>82</v>
      </c>
      <c r="AY230" s="18" t="s">
        <v>136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80</v>
      </c>
      <c r="BK230" s="225">
        <f>ROUND(I230*H230,2)</f>
        <v>0</v>
      </c>
      <c r="BL230" s="18" t="s">
        <v>152</v>
      </c>
      <c r="BM230" s="224" t="s">
        <v>1103</v>
      </c>
    </row>
    <row r="231" s="2" customFormat="1">
      <c r="A231" s="39"/>
      <c r="B231" s="40"/>
      <c r="C231" s="41"/>
      <c r="D231" s="226" t="s">
        <v>146</v>
      </c>
      <c r="E231" s="41"/>
      <c r="F231" s="227" t="s">
        <v>1730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82</v>
      </c>
    </row>
    <row r="232" s="2" customFormat="1" ht="16.5" customHeight="1">
      <c r="A232" s="39"/>
      <c r="B232" s="40"/>
      <c r="C232" s="213" t="s">
        <v>700</v>
      </c>
      <c r="D232" s="213" t="s">
        <v>139</v>
      </c>
      <c r="E232" s="214" t="s">
        <v>2003</v>
      </c>
      <c r="F232" s="215" t="s">
        <v>1732</v>
      </c>
      <c r="G232" s="216" t="s">
        <v>977</v>
      </c>
      <c r="H232" s="279"/>
      <c r="I232" s="218"/>
      <c r="J232" s="219">
        <f>ROUND(I232*H232,2)</f>
        <v>0</v>
      </c>
      <c r="K232" s="215" t="s">
        <v>19</v>
      </c>
      <c r="L232" s="45"/>
      <c r="M232" s="220" t="s">
        <v>19</v>
      </c>
      <c r="N232" s="221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152</v>
      </c>
      <c r="AT232" s="224" t="s">
        <v>139</v>
      </c>
      <c r="AU232" s="224" t="s">
        <v>82</v>
      </c>
      <c r="AY232" s="18" t="s">
        <v>136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80</v>
      </c>
      <c r="BK232" s="225">
        <f>ROUND(I232*H232,2)</f>
        <v>0</v>
      </c>
      <c r="BL232" s="18" t="s">
        <v>152</v>
      </c>
      <c r="BM232" s="224" t="s">
        <v>1115</v>
      </c>
    </row>
    <row r="233" s="2" customFormat="1">
      <c r="A233" s="39"/>
      <c r="B233" s="40"/>
      <c r="C233" s="41"/>
      <c r="D233" s="226" t="s">
        <v>146</v>
      </c>
      <c r="E233" s="41"/>
      <c r="F233" s="227" t="s">
        <v>1732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82</v>
      </c>
    </row>
    <row r="234" s="2" customFormat="1" ht="16.5" customHeight="1">
      <c r="A234" s="39"/>
      <c r="B234" s="40"/>
      <c r="C234" s="213" t="s">
        <v>706</v>
      </c>
      <c r="D234" s="213" t="s">
        <v>139</v>
      </c>
      <c r="E234" s="214" t="s">
        <v>2004</v>
      </c>
      <c r="F234" s="215" t="s">
        <v>1734</v>
      </c>
      <c r="G234" s="216" t="s">
        <v>977</v>
      </c>
      <c r="H234" s="279"/>
      <c r="I234" s="218"/>
      <c r="J234" s="219">
        <f>ROUND(I234*H234,2)</f>
        <v>0</v>
      </c>
      <c r="K234" s="215" t="s">
        <v>19</v>
      </c>
      <c r="L234" s="45"/>
      <c r="M234" s="220" t="s">
        <v>19</v>
      </c>
      <c r="N234" s="221" t="s">
        <v>43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152</v>
      </c>
      <c r="AT234" s="224" t="s">
        <v>139</v>
      </c>
      <c r="AU234" s="224" t="s">
        <v>82</v>
      </c>
      <c r="AY234" s="18" t="s">
        <v>136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80</v>
      </c>
      <c r="BK234" s="225">
        <f>ROUND(I234*H234,2)</f>
        <v>0</v>
      </c>
      <c r="BL234" s="18" t="s">
        <v>152</v>
      </c>
      <c r="BM234" s="224" t="s">
        <v>1130</v>
      </c>
    </row>
    <row r="235" s="2" customFormat="1">
      <c r="A235" s="39"/>
      <c r="B235" s="40"/>
      <c r="C235" s="41"/>
      <c r="D235" s="226" t="s">
        <v>146</v>
      </c>
      <c r="E235" s="41"/>
      <c r="F235" s="227" t="s">
        <v>1734</v>
      </c>
      <c r="G235" s="41"/>
      <c r="H235" s="41"/>
      <c r="I235" s="228"/>
      <c r="J235" s="41"/>
      <c r="K235" s="41"/>
      <c r="L235" s="45"/>
      <c r="M235" s="265"/>
      <c r="N235" s="266"/>
      <c r="O235" s="267"/>
      <c r="P235" s="267"/>
      <c r="Q235" s="267"/>
      <c r="R235" s="267"/>
      <c r="S235" s="267"/>
      <c r="T235" s="268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82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CQ972cLidAQuqFBp8kb+u+A9sXji5fipHRfyFnn95T81q1WZN09Smx5kYnyizHzWFjOu2turBf25k5pxQsMMHw==" hashValue="JhmQGCC0b2GHhTELONr4FYFYCWeIRwOArEkIVAYeOMW4cL/m4IJY4SnLgI0+n72xSBP6wiCneoEttEqCYq8d1A==" algorithmName="SHA-512" password="CC35"/>
  <autoFilter ref="C91:K2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m.č.0.25 sklad v 1.p.p. budovy PCHO pro zřízení datového centra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2005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1499</v>
      </c>
      <c r="G12" s="39"/>
      <c r="H12" s="39"/>
      <c r="I12" s="143" t="s">
        <v>23</v>
      </c>
      <c r="J12" s="147" t="str">
        <f>'Rekapitulace stavby'!AN8</f>
        <v>16. 5. 2023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tr">
        <f>IF('Rekapitulace stavby'!AN10="","",'Rekapitulace stavby'!AN10)</f>
        <v/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Nemocnice ve Frýsku - Místku, p.o.</v>
      </c>
      <c r="F15" s="39"/>
      <c r="G15" s="39"/>
      <c r="H15" s="39"/>
      <c r="I15" s="143" t="s">
        <v>28</v>
      </c>
      <c r="J15" s="134" t="str">
        <f>IF('Rekapitulace stavby'!AN11="","",'Rekapitulace stavby'!AN11)</f>
        <v/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>Forsing projekt s.r.o.</v>
      </c>
      <c r="F21" s="39"/>
      <c r="G21" s="39"/>
      <c r="H21" s="39"/>
      <c r="I21" s="143" t="s">
        <v>28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Jindřich Jansa</v>
      </c>
      <c r="F24" s="39"/>
      <c r="G24" s="39"/>
      <c r="H24" s="39"/>
      <c r="I24" s="143" t="s">
        <v>28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ROUND(J80,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ROUND((SUM(BE80:BE177)),  2)</f>
        <v>0</v>
      </c>
      <c r="G33" s="39"/>
      <c r="H33" s="39"/>
      <c r="I33" s="158">
        <v>0.20999999999999999</v>
      </c>
      <c r="J33" s="157">
        <f>ROUND(((SUM(BE80:BE177))*I33),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ROUND((SUM(BF80:BF177)),  2)</f>
        <v>0</v>
      </c>
      <c r="G34" s="39"/>
      <c r="H34" s="39"/>
      <c r="I34" s="158">
        <v>0.14999999999999999</v>
      </c>
      <c r="J34" s="157">
        <f>ROUND(((SUM(BF80:BF177))*I34),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ROUND((SUM(BG80:BG177)),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ROUND((SUM(BH80:BH177)),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ROUND((SUM(BI80:BI177)),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Stavební úpravy m.č.0.25 sklad v 1.p.p. budovy PCHO pro zřízení datového centra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005 - Vzduchotechnika, chlazení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16. 5. 2023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Frýsku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2006</v>
      </c>
      <c r="E60" s="178"/>
      <c r="F60" s="178"/>
      <c r="G60" s="178"/>
      <c r="H60" s="178"/>
      <c r="I60" s="178"/>
      <c r="J60" s="179">
        <f>J81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120</v>
      </c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0" t="str">
        <f>E7</f>
        <v>Stavební úpravy m.č.0.25 sklad v 1.p.p. budovy PCHO pro zřízení datového centra</v>
      </c>
      <c r="F70" s="33"/>
      <c r="G70" s="33"/>
      <c r="H70" s="33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109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005 - Vzduchotechnika, chlazení</v>
      </c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16. 5. 2023</v>
      </c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Nemocnice ve Frýsku - Místku, p.o.</v>
      </c>
      <c r="G76" s="41"/>
      <c r="H76" s="41"/>
      <c r="I76" s="33" t="s">
        <v>31</v>
      </c>
      <c r="J76" s="37" t="str">
        <f>E21</f>
        <v>Forsing projekt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34</v>
      </c>
      <c r="J77" s="37" t="str">
        <f>E24</f>
        <v>Jindřich Jansa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86"/>
      <c r="B79" s="187"/>
      <c r="C79" s="188" t="s">
        <v>121</v>
      </c>
      <c r="D79" s="189" t="s">
        <v>57</v>
      </c>
      <c r="E79" s="189" t="s">
        <v>53</v>
      </c>
      <c r="F79" s="189" t="s">
        <v>54</v>
      </c>
      <c r="G79" s="189" t="s">
        <v>122</v>
      </c>
      <c r="H79" s="189" t="s">
        <v>123</v>
      </c>
      <c r="I79" s="189" t="s">
        <v>124</v>
      </c>
      <c r="J79" s="189" t="s">
        <v>113</v>
      </c>
      <c r="K79" s="190" t="s">
        <v>125</v>
      </c>
      <c r="L79" s="191"/>
      <c r="M79" s="93" t="s">
        <v>19</v>
      </c>
      <c r="N79" s="94" t="s">
        <v>42</v>
      </c>
      <c r="O79" s="94" t="s">
        <v>126</v>
      </c>
      <c r="P79" s="94" t="s">
        <v>127</v>
      </c>
      <c r="Q79" s="94" t="s">
        <v>128</v>
      </c>
      <c r="R79" s="94" t="s">
        <v>129</v>
      </c>
      <c r="S79" s="94" t="s">
        <v>130</v>
      </c>
      <c r="T79" s="95" t="s">
        <v>131</v>
      </c>
      <c r="U79" s="186"/>
      <c r="V79" s="186"/>
      <c r="W79" s="186"/>
      <c r="X79" s="186"/>
      <c r="Y79" s="186"/>
      <c r="Z79" s="186"/>
      <c r="AA79" s="186"/>
      <c r="AB79" s="186"/>
      <c r="AC79" s="186"/>
      <c r="AD79" s="186"/>
      <c r="AE79" s="186"/>
    </row>
    <row r="80" s="2" customFormat="1" ht="22.8" customHeight="1">
      <c r="A80" s="39"/>
      <c r="B80" s="40"/>
      <c r="C80" s="100" t="s">
        <v>132</v>
      </c>
      <c r="D80" s="41"/>
      <c r="E80" s="41"/>
      <c r="F80" s="41"/>
      <c r="G80" s="41"/>
      <c r="H80" s="41"/>
      <c r="I80" s="41"/>
      <c r="J80" s="192">
        <f>BK80</f>
        <v>0</v>
      </c>
      <c r="K80" s="41"/>
      <c r="L80" s="45"/>
      <c r="M80" s="96"/>
      <c r="N80" s="193"/>
      <c r="O80" s="97"/>
      <c r="P80" s="194">
        <f>P81</f>
        <v>0</v>
      </c>
      <c r="Q80" s="97"/>
      <c r="R80" s="194">
        <f>R81</f>
        <v>0</v>
      </c>
      <c r="S80" s="97"/>
      <c r="T80" s="195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114</v>
      </c>
      <c r="BK80" s="196">
        <f>BK81</f>
        <v>0</v>
      </c>
    </row>
    <row r="81" s="12" customFormat="1" ht="25.92" customHeight="1">
      <c r="A81" s="12"/>
      <c r="B81" s="197"/>
      <c r="C81" s="198"/>
      <c r="D81" s="199" t="s">
        <v>71</v>
      </c>
      <c r="E81" s="200" t="s">
        <v>1503</v>
      </c>
      <c r="F81" s="200" t="s">
        <v>2007</v>
      </c>
      <c r="G81" s="198"/>
      <c r="H81" s="198"/>
      <c r="I81" s="201"/>
      <c r="J81" s="202">
        <f>BK81</f>
        <v>0</v>
      </c>
      <c r="K81" s="198"/>
      <c r="L81" s="203"/>
      <c r="M81" s="204"/>
      <c r="N81" s="205"/>
      <c r="O81" s="205"/>
      <c r="P81" s="206">
        <f>SUM(P82:P177)</f>
        <v>0</v>
      </c>
      <c r="Q81" s="205"/>
      <c r="R81" s="206">
        <f>SUM(R82:R177)</f>
        <v>0</v>
      </c>
      <c r="S81" s="205"/>
      <c r="T81" s="207">
        <f>SUM(T82:T177)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8" t="s">
        <v>80</v>
      </c>
      <c r="AT81" s="209" t="s">
        <v>71</v>
      </c>
      <c r="AU81" s="209" t="s">
        <v>72</v>
      </c>
      <c r="AY81" s="208" t="s">
        <v>136</v>
      </c>
      <c r="BK81" s="210">
        <f>SUM(BK82:BK177)</f>
        <v>0</v>
      </c>
    </row>
    <row r="82" s="2" customFormat="1" ht="37.8" customHeight="1">
      <c r="A82" s="39"/>
      <c r="B82" s="40"/>
      <c r="C82" s="213" t="s">
        <v>80</v>
      </c>
      <c r="D82" s="213" t="s">
        <v>139</v>
      </c>
      <c r="E82" s="214" t="s">
        <v>2008</v>
      </c>
      <c r="F82" s="215" t="s">
        <v>2009</v>
      </c>
      <c r="G82" s="216" t="s">
        <v>1507</v>
      </c>
      <c r="H82" s="217">
        <v>3</v>
      </c>
      <c r="I82" s="218"/>
      <c r="J82" s="219">
        <f>ROUND(I82*H82,2)</f>
        <v>0</v>
      </c>
      <c r="K82" s="215" t="s">
        <v>19</v>
      </c>
      <c r="L82" s="45"/>
      <c r="M82" s="220" t="s">
        <v>19</v>
      </c>
      <c r="N82" s="221" t="s">
        <v>43</v>
      </c>
      <c r="O82" s="85"/>
      <c r="P82" s="222">
        <f>O82*H82</f>
        <v>0</v>
      </c>
      <c r="Q82" s="222">
        <v>0</v>
      </c>
      <c r="R82" s="222">
        <f>Q82*H82</f>
        <v>0</v>
      </c>
      <c r="S82" s="222">
        <v>0</v>
      </c>
      <c r="T82" s="223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4" t="s">
        <v>152</v>
      </c>
      <c r="AT82" s="224" t="s">
        <v>139</v>
      </c>
      <c r="AU82" s="224" t="s">
        <v>80</v>
      </c>
      <c r="AY82" s="18" t="s">
        <v>136</v>
      </c>
      <c r="BE82" s="225">
        <f>IF(N82="základní",J82,0)</f>
        <v>0</v>
      </c>
      <c r="BF82" s="225">
        <f>IF(N82="snížená",J82,0)</f>
        <v>0</v>
      </c>
      <c r="BG82" s="225">
        <f>IF(N82="zákl. přenesená",J82,0)</f>
        <v>0</v>
      </c>
      <c r="BH82" s="225">
        <f>IF(N82="sníž. přenesená",J82,0)</f>
        <v>0</v>
      </c>
      <c r="BI82" s="225">
        <f>IF(N82="nulová",J82,0)</f>
        <v>0</v>
      </c>
      <c r="BJ82" s="18" t="s">
        <v>80</v>
      </c>
      <c r="BK82" s="225">
        <f>ROUND(I82*H82,2)</f>
        <v>0</v>
      </c>
      <c r="BL82" s="18" t="s">
        <v>152</v>
      </c>
      <c r="BM82" s="224" t="s">
        <v>82</v>
      </c>
    </row>
    <row r="83" s="2" customFormat="1">
      <c r="A83" s="39"/>
      <c r="B83" s="40"/>
      <c r="C83" s="41"/>
      <c r="D83" s="226" t="s">
        <v>146</v>
      </c>
      <c r="E83" s="41"/>
      <c r="F83" s="227" t="s">
        <v>2010</v>
      </c>
      <c r="G83" s="41"/>
      <c r="H83" s="41"/>
      <c r="I83" s="228"/>
      <c r="J83" s="41"/>
      <c r="K83" s="41"/>
      <c r="L83" s="45"/>
      <c r="M83" s="229"/>
      <c r="N83" s="230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146</v>
      </c>
      <c r="AU83" s="18" t="s">
        <v>80</v>
      </c>
    </row>
    <row r="84" s="2" customFormat="1">
      <c r="A84" s="39"/>
      <c r="B84" s="40"/>
      <c r="C84" s="41"/>
      <c r="D84" s="226" t="s">
        <v>2011</v>
      </c>
      <c r="E84" s="41"/>
      <c r="F84" s="283" t="s">
        <v>2012</v>
      </c>
      <c r="G84" s="41"/>
      <c r="H84" s="41"/>
      <c r="I84" s="228"/>
      <c r="J84" s="41"/>
      <c r="K84" s="41"/>
      <c r="L84" s="45"/>
      <c r="M84" s="229"/>
      <c r="N84" s="230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2011</v>
      </c>
      <c r="AU84" s="18" t="s">
        <v>80</v>
      </c>
    </row>
    <row r="85" s="2" customFormat="1" ht="37.8" customHeight="1">
      <c r="A85" s="39"/>
      <c r="B85" s="40"/>
      <c r="C85" s="213" t="s">
        <v>82</v>
      </c>
      <c r="D85" s="213" t="s">
        <v>139</v>
      </c>
      <c r="E85" s="214" t="s">
        <v>2013</v>
      </c>
      <c r="F85" s="215" t="s">
        <v>2014</v>
      </c>
      <c r="G85" s="216" t="s">
        <v>1507</v>
      </c>
      <c r="H85" s="217">
        <v>3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43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152</v>
      </c>
      <c r="AT85" s="224" t="s">
        <v>139</v>
      </c>
      <c r="AU85" s="224" t="s">
        <v>80</v>
      </c>
      <c r="AY85" s="18" t="s">
        <v>136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80</v>
      </c>
      <c r="BK85" s="225">
        <f>ROUND(I85*H85,2)</f>
        <v>0</v>
      </c>
      <c r="BL85" s="18" t="s">
        <v>152</v>
      </c>
      <c r="BM85" s="224" t="s">
        <v>152</v>
      </c>
    </row>
    <row r="86" s="2" customFormat="1">
      <c r="A86" s="39"/>
      <c r="B86" s="40"/>
      <c r="C86" s="41"/>
      <c r="D86" s="226" t="s">
        <v>146</v>
      </c>
      <c r="E86" s="41"/>
      <c r="F86" s="227" t="s">
        <v>2015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146</v>
      </c>
      <c r="AU86" s="18" t="s">
        <v>80</v>
      </c>
    </row>
    <row r="87" s="2" customFormat="1">
      <c r="A87" s="39"/>
      <c r="B87" s="40"/>
      <c r="C87" s="41"/>
      <c r="D87" s="226" t="s">
        <v>2011</v>
      </c>
      <c r="E87" s="41"/>
      <c r="F87" s="283" t="s">
        <v>2016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2011</v>
      </c>
      <c r="AU87" s="18" t="s">
        <v>80</v>
      </c>
    </row>
    <row r="88" s="2" customFormat="1" ht="16.5" customHeight="1">
      <c r="A88" s="39"/>
      <c r="B88" s="40"/>
      <c r="C88" s="213" t="s">
        <v>158</v>
      </c>
      <c r="D88" s="213" t="s">
        <v>139</v>
      </c>
      <c r="E88" s="214" t="s">
        <v>2017</v>
      </c>
      <c r="F88" s="215" t="s">
        <v>2018</v>
      </c>
      <c r="G88" s="216" t="s">
        <v>1507</v>
      </c>
      <c r="H88" s="217">
        <v>6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152</v>
      </c>
      <c r="AT88" s="224" t="s">
        <v>139</v>
      </c>
      <c r="AU88" s="224" t="s">
        <v>80</v>
      </c>
      <c r="AY88" s="18" t="s">
        <v>136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80</v>
      </c>
      <c r="BK88" s="225">
        <f>ROUND(I88*H88,2)</f>
        <v>0</v>
      </c>
      <c r="BL88" s="18" t="s">
        <v>152</v>
      </c>
      <c r="BM88" s="224" t="s">
        <v>174</v>
      </c>
    </row>
    <row r="89" s="2" customFormat="1">
      <c r="A89" s="39"/>
      <c r="B89" s="40"/>
      <c r="C89" s="41"/>
      <c r="D89" s="226" t="s">
        <v>146</v>
      </c>
      <c r="E89" s="41"/>
      <c r="F89" s="227" t="s">
        <v>2018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146</v>
      </c>
      <c r="AU89" s="18" t="s">
        <v>80</v>
      </c>
    </row>
    <row r="90" s="2" customFormat="1" ht="16.5" customHeight="1">
      <c r="A90" s="39"/>
      <c r="B90" s="40"/>
      <c r="C90" s="213" t="s">
        <v>152</v>
      </c>
      <c r="D90" s="213" t="s">
        <v>139</v>
      </c>
      <c r="E90" s="214" t="s">
        <v>2019</v>
      </c>
      <c r="F90" s="215" t="s">
        <v>2020</v>
      </c>
      <c r="G90" s="216" t="s">
        <v>1507</v>
      </c>
      <c r="H90" s="217">
        <v>3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152</v>
      </c>
      <c r="AT90" s="224" t="s">
        <v>139</v>
      </c>
      <c r="AU90" s="224" t="s">
        <v>80</v>
      </c>
      <c r="AY90" s="18" t="s">
        <v>136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80</v>
      </c>
      <c r="BK90" s="225">
        <f>ROUND(I90*H90,2)</f>
        <v>0</v>
      </c>
      <c r="BL90" s="18" t="s">
        <v>152</v>
      </c>
      <c r="BM90" s="224" t="s">
        <v>189</v>
      </c>
    </row>
    <row r="91" s="2" customFormat="1">
      <c r="A91" s="39"/>
      <c r="B91" s="40"/>
      <c r="C91" s="41"/>
      <c r="D91" s="226" t="s">
        <v>146</v>
      </c>
      <c r="E91" s="41"/>
      <c r="F91" s="227" t="s">
        <v>2020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146</v>
      </c>
      <c r="AU91" s="18" t="s">
        <v>80</v>
      </c>
    </row>
    <row r="92" s="2" customFormat="1" ht="16.5" customHeight="1">
      <c r="A92" s="39"/>
      <c r="B92" s="40"/>
      <c r="C92" s="213" t="s">
        <v>135</v>
      </c>
      <c r="D92" s="213" t="s">
        <v>139</v>
      </c>
      <c r="E92" s="214" t="s">
        <v>2021</v>
      </c>
      <c r="F92" s="215" t="s">
        <v>2022</v>
      </c>
      <c r="G92" s="216" t="s">
        <v>1507</v>
      </c>
      <c r="H92" s="217">
        <v>3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152</v>
      </c>
      <c r="AT92" s="224" t="s">
        <v>139</v>
      </c>
      <c r="AU92" s="224" t="s">
        <v>80</v>
      </c>
      <c r="AY92" s="18" t="s">
        <v>136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80</v>
      </c>
      <c r="BK92" s="225">
        <f>ROUND(I92*H92,2)</f>
        <v>0</v>
      </c>
      <c r="BL92" s="18" t="s">
        <v>152</v>
      </c>
      <c r="BM92" s="224" t="s">
        <v>201</v>
      </c>
    </row>
    <row r="93" s="2" customFormat="1">
      <c r="A93" s="39"/>
      <c r="B93" s="40"/>
      <c r="C93" s="41"/>
      <c r="D93" s="226" t="s">
        <v>146</v>
      </c>
      <c r="E93" s="41"/>
      <c r="F93" s="227" t="s">
        <v>2022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80</v>
      </c>
    </row>
    <row r="94" s="2" customFormat="1" ht="16.5" customHeight="1">
      <c r="A94" s="39"/>
      <c r="B94" s="40"/>
      <c r="C94" s="213" t="s">
        <v>174</v>
      </c>
      <c r="D94" s="213" t="s">
        <v>139</v>
      </c>
      <c r="E94" s="214" t="s">
        <v>2023</v>
      </c>
      <c r="F94" s="215" t="s">
        <v>2024</v>
      </c>
      <c r="G94" s="216" t="s">
        <v>142</v>
      </c>
      <c r="H94" s="217">
        <v>3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152</v>
      </c>
      <c r="AT94" s="224" t="s">
        <v>139</v>
      </c>
      <c r="AU94" s="224" t="s">
        <v>80</v>
      </c>
      <c r="AY94" s="18" t="s">
        <v>136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80</v>
      </c>
      <c r="BK94" s="225">
        <f>ROUND(I94*H94,2)</f>
        <v>0</v>
      </c>
      <c r="BL94" s="18" t="s">
        <v>152</v>
      </c>
      <c r="BM94" s="224" t="s">
        <v>305</v>
      </c>
    </row>
    <row r="95" s="2" customFormat="1">
      <c r="A95" s="39"/>
      <c r="B95" s="40"/>
      <c r="C95" s="41"/>
      <c r="D95" s="226" t="s">
        <v>146</v>
      </c>
      <c r="E95" s="41"/>
      <c r="F95" s="227" t="s">
        <v>2024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80</v>
      </c>
    </row>
    <row r="96" s="2" customFormat="1" ht="16.5" customHeight="1">
      <c r="A96" s="39"/>
      <c r="B96" s="40"/>
      <c r="C96" s="213" t="s">
        <v>182</v>
      </c>
      <c r="D96" s="213" t="s">
        <v>139</v>
      </c>
      <c r="E96" s="214" t="s">
        <v>2025</v>
      </c>
      <c r="F96" s="215" t="s">
        <v>2026</v>
      </c>
      <c r="G96" s="216" t="s">
        <v>965</v>
      </c>
      <c r="H96" s="217">
        <v>120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152</v>
      </c>
      <c r="AT96" s="224" t="s">
        <v>139</v>
      </c>
      <c r="AU96" s="224" t="s">
        <v>80</v>
      </c>
      <c r="AY96" s="18" t="s">
        <v>136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152</v>
      </c>
      <c r="BM96" s="224" t="s">
        <v>319</v>
      </c>
    </row>
    <row r="97" s="2" customFormat="1">
      <c r="A97" s="39"/>
      <c r="B97" s="40"/>
      <c r="C97" s="41"/>
      <c r="D97" s="226" t="s">
        <v>146</v>
      </c>
      <c r="E97" s="41"/>
      <c r="F97" s="227" t="s">
        <v>2026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80</v>
      </c>
    </row>
    <row r="98" s="2" customFormat="1" ht="21.75" customHeight="1">
      <c r="A98" s="39"/>
      <c r="B98" s="40"/>
      <c r="C98" s="213" t="s">
        <v>189</v>
      </c>
      <c r="D98" s="213" t="s">
        <v>139</v>
      </c>
      <c r="E98" s="214" t="s">
        <v>2027</v>
      </c>
      <c r="F98" s="215" t="s">
        <v>2028</v>
      </c>
      <c r="G98" s="216" t="s">
        <v>965</v>
      </c>
      <c r="H98" s="217">
        <v>160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152</v>
      </c>
      <c r="AT98" s="224" t="s">
        <v>139</v>
      </c>
      <c r="AU98" s="224" t="s">
        <v>80</v>
      </c>
      <c r="AY98" s="18" t="s">
        <v>136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152</v>
      </c>
      <c r="BM98" s="224" t="s">
        <v>334</v>
      </c>
    </row>
    <row r="99" s="2" customFormat="1">
      <c r="A99" s="39"/>
      <c r="B99" s="40"/>
      <c r="C99" s="41"/>
      <c r="D99" s="226" t="s">
        <v>146</v>
      </c>
      <c r="E99" s="41"/>
      <c r="F99" s="227" t="s">
        <v>2028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80</v>
      </c>
    </row>
    <row r="100" s="2" customFormat="1" ht="24.15" customHeight="1">
      <c r="A100" s="39"/>
      <c r="B100" s="40"/>
      <c r="C100" s="213" t="s">
        <v>194</v>
      </c>
      <c r="D100" s="213" t="s">
        <v>139</v>
      </c>
      <c r="E100" s="214" t="s">
        <v>2029</v>
      </c>
      <c r="F100" s="215" t="s">
        <v>2030</v>
      </c>
      <c r="G100" s="216" t="s">
        <v>965</v>
      </c>
      <c r="H100" s="217">
        <v>160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152</v>
      </c>
      <c r="AT100" s="224" t="s">
        <v>139</v>
      </c>
      <c r="AU100" s="224" t="s">
        <v>80</v>
      </c>
      <c r="AY100" s="18" t="s">
        <v>136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152</v>
      </c>
      <c r="BM100" s="224" t="s">
        <v>350</v>
      </c>
    </row>
    <row r="101" s="2" customFormat="1">
      <c r="A101" s="39"/>
      <c r="B101" s="40"/>
      <c r="C101" s="41"/>
      <c r="D101" s="226" t="s">
        <v>146</v>
      </c>
      <c r="E101" s="41"/>
      <c r="F101" s="227" t="s">
        <v>2030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80</v>
      </c>
    </row>
    <row r="102" s="2" customFormat="1" ht="16.5" customHeight="1">
      <c r="A102" s="39"/>
      <c r="B102" s="40"/>
      <c r="C102" s="213" t="s">
        <v>201</v>
      </c>
      <c r="D102" s="213" t="s">
        <v>139</v>
      </c>
      <c r="E102" s="214" t="s">
        <v>2031</v>
      </c>
      <c r="F102" s="215" t="s">
        <v>2032</v>
      </c>
      <c r="G102" s="216" t="s">
        <v>142</v>
      </c>
      <c r="H102" s="217">
        <v>3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152</v>
      </c>
      <c r="AT102" s="224" t="s">
        <v>139</v>
      </c>
      <c r="AU102" s="224" t="s">
        <v>80</v>
      </c>
      <c r="AY102" s="18" t="s">
        <v>136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152</v>
      </c>
      <c r="BM102" s="224" t="s">
        <v>366</v>
      </c>
    </row>
    <row r="103" s="2" customFormat="1">
      <c r="A103" s="39"/>
      <c r="B103" s="40"/>
      <c r="C103" s="41"/>
      <c r="D103" s="226" t="s">
        <v>146</v>
      </c>
      <c r="E103" s="41"/>
      <c r="F103" s="227" t="s">
        <v>2032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80</v>
      </c>
    </row>
    <row r="104" s="2" customFormat="1" ht="16.5" customHeight="1">
      <c r="A104" s="39"/>
      <c r="B104" s="40"/>
      <c r="C104" s="213" t="s">
        <v>299</v>
      </c>
      <c r="D104" s="213" t="s">
        <v>139</v>
      </c>
      <c r="E104" s="214" t="s">
        <v>2033</v>
      </c>
      <c r="F104" s="215" t="s">
        <v>2034</v>
      </c>
      <c r="G104" s="216" t="s">
        <v>1507</v>
      </c>
      <c r="H104" s="217">
        <v>12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152</v>
      </c>
      <c r="AT104" s="224" t="s">
        <v>139</v>
      </c>
      <c r="AU104" s="224" t="s">
        <v>80</v>
      </c>
      <c r="AY104" s="18" t="s">
        <v>136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152</v>
      </c>
      <c r="BM104" s="224" t="s">
        <v>379</v>
      </c>
    </row>
    <row r="105" s="2" customFormat="1">
      <c r="A105" s="39"/>
      <c r="B105" s="40"/>
      <c r="C105" s="41"/>
      <c r="D105" s="226" t="s">
        <v>146</v>
      </c>
      <c r="E105" s="41"/>
      <c r="F105" s="227" t="s">
        <v>2034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80</v>
      </c>
    </row>
    <row r="106" s="2" customFormat="1" ht="16.5" customHeight="1">
      <c r="A106" s="39"/>
      <c r="B106" s="40"/>
      <c r="C106" s="213" t="s">
        <v>305</v>
      </c>
      <c r="D106" s="213" t="s">
        <v>139</v>
      </c>
      <c r="E106" s="214" t="s">
        <v>2035</v>
      </c>
      <c r="F106" s="215" t="s">
        <v>2036</v>
      </c>
      <c r="G106" s="216" t="s">
        <v>1641</v>
      </c>
      <c r="H106" s="217">
        <v>60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152</v>
      </c>
      <c r="AT106" s="224" t="s">
        <v>139</v>
      </c>
      <c r="AU106" s="224" t="s">
        <v>80</v>
      </c>
      <c r="AY106" s="18" t="s">
        <v>136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152</v>
      </c>
      <c r="BM106" s="224" t="s">
        <v>392</v>
      </c>
    </row>
    <row r="107" s="2" customFormat="1">
      <c r="A107" s="39"/>
      <c r="B107" s="40"/>
      <c r="C107" s="41"/>
      <c r="D107" s="226" t="s">
        <v>146</v>
      </c>
      <c r="E107" s="41"/>
      <c r="F107" s="227" t="s">
        <v>2036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146</v>
      </c>
      <c r="AU107" s="18" t="s">
        <v>80</v>
      </c>
    </row>
    <row r="108" s="2" customFormat="1" ht="16.5" customHeight="1">
      <c r="A108" s="39"/>
      <c r="B108" s="40"/>
      <c r="C108" s="213" t="s">
        <v>311</v>
      </c>
      <c r="D108" s="213" t="s">
        <v>139</v>
      </c>
      <c r="E108" s="214" t="s">
        <v>2037</v>
      </c>
      <c r="F108" s="215" t="s">
        <v>2038</v>
      </c>
      <c r="G108" s="216" t="s">
        <v>1641</v>
      </c>
      <c r="H108" s="217">
        <v>0.59999999999999998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152</v>
      </c>
      <c r="AT108" s="224" t="s">
        <v>139</v>
      </c>
      <c r="AU108" s="224" t="s">
        <v>80</v>
      </c>
      <c r="AY108" s="18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152</v>
      </c>
      <c r="BM108" s="224" t="s">
        <v>413</v>
      </c>
    </row>
    <row r="109" s="2" customFormat="1">
      <c r="A109" s="39"/>
      <c r="B109" s="40"/>
      <c r="C109" s="41"/>
      <c r="D109" s="226" t="s">
        <v>146</v>
      </c>
      <c r="E109" s="41"/>
      <c r="F109" s="227" t="s">
        <v>2038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80</v>
      </c>
    </row>
    <row r="110" s="2" customFormat="1" ht="16.5" customHeight="1">
      <c r="A110" s="39"/>
      <c r="B110" s="40"/>
      <c r="C110" s="213" t="s">
        <v>319</v>
      </c>
      <c r="D110" s="213" t="s">
        <v>139</v>
      </c>
      <c r="E110" s="214" t="s">
        <v>2039</v>
      </c>
      <c r="F110" s="215" t="s">
        <v>2040</v>
      </c>
      <c r="G110" s="216" t="s">
        <v>142</v>
      </c>
      <c r="H110" s="217">
        <v>3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152</v>
      </c>
      <c r="AT110" s="224" t="s">
        <v>139</v>
      </c>
      <c r="AU110" s="224" t="s">
        <v>80</v>
      </c>
      <c r="AY110" s="18" t="s">
        <v>136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152</v>
      </c>
      <c r="BM110" s="224" t="s">
        <v>428</v>
      </c>
    </row>
    <row r="111" s="2" customFormat="1">
      <c r="A111" s="39"/>
      <c r="B111" s="40"/>
      <c r="C111" s="41"/>
      <c r="D111" s="226" t="s">
        <v>146</v>
      </c>
      <c r="E111" s="41"/>
      <c r="F111" s="227" t="s">
        <v>2040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80</v>
      </c>
    </row>
    <row r="112" s="2" customFormat="1" ht="16.5" customHeight="1">
      <c r="A112" s="39"/>
      <c r="B112" s="40"/>
      <c r="C112" s="213" t="s">
        <v>8</v>
      </c>
      <c r="D112" s="213" t="s">
        <v>139</v>
      </c>
      <c r="E112" s="214" t="s">
        <v>2041</v>
      </c>
      <c r="F112" s="215" t="s">
        <v>2042</v>
      </c>
      <c r="G112" s="216" t="s">
        <v>142</v>
      </c>
      <c r="H112" s="217">
        <v>3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152</v>
      </c>
      <c r="AT112" s="224" t="s">
        <v>139</v>
      </c>
      <c r="AU112" s="224" t="s">
        <v>80</v>
      </c>
      <c r="AY112" s="18" t="s">
        <v>136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152</v>
      </c>
      <c r="BM112" s="224" t="s">
        <v>440</v>
      </c>
    </row>
    <row r="113" s="2" customFormat="1">
      <c r="A113" s="39"/>
      <c r="B113" s="40"/>
      <c r="C113" s="41"/>
      <c r="D113" s="226" t="s">
        <v>146</v>
      </c>
      <c r="E113" s="41"/>
      <c r="F113" s="227" t="s">
        <v>2042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80</v>
      </c>
    </row>
    <row r="114" s="2" customFormat="1" ht="16.5" customHeight="1">
      <c r="A114" s="39"/>
      <c r="B114" s="40"/>
      <c r="C114" s="213" t="s">
        <v>334</v>
      </c>
      <c r="D114" s="213" t="s">
        <v>139</v>
      </c>
      <c r="E114" s="214" t="s">
        <v>2043</v>
      </c>
      <c r="F114" s="215" t="s">
        <v>2044</v>
      </c>
      <c r="G114" s="216" t="s">
        <v>965</v>
      </c>
      <c r="H114" s="217">
        <v>12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152</v>
      </c>
      <c r="AT114" s="224" t="s">
        <v>139</v>
      </c>
      <c r="AU114" s="224" t="s">
        <v>80</v>
      </c>
      <c r="AY114" s="18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152</v>
      </c>
      <c r="BM114" s="224" t="s">
        <v>459</v>
      </c>
    </row>
    <row r="115" s="2" customFormat="1">
      <c r="A115" s="39"/>
      <c r="B115" s="40"/>
      <c r="C115" s="41"/>
      <c r="D115" s="226" t="s">
        <v>146</v>
      </c>
      <c r="E115" s="41"/>
      <c r="F115" s="227" t="s">
        <v>2044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80</v>
      </c>
    </row>
    <row r="116" s="2" customFormat="1" ht="24.15" customHeight="1">
      <c r="A116" s="39"/>
      <c r="B116" s="40"/>
      <c r="C116" s="213" t="s">
        <v>342</v>
      </c>
      <c r="D116" s="213" t="s">
        <v>139</v>
      </c>
      <c r="E116" s="214" t="s">
        <v>2045</v>
      </c>
      <c r="F116" s="215" t="s">
        <v>2046</v>
      </c>
      <c r="G116" s="216" t="s">
        <v>243</v>
      </c>
      <c r="H116" s="217">
        <v>50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152</v>
      </c>
      <c r="AT116" s="224" t="s">
        <v>139</v>
      </c>
      <c r="AU116" s="224" t="s">
        <v>80</v>
      </c>
      <c r="AY116" s="18" t="s">
        <v>136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152</v>
      </c>
      <c r="BM116" s="224" t="s">
        <v>477</v>
      </c>
    </row>
    <row r="117" s="2" customFormat="1">
      <c r="A117" s="39"/>
      <c r="B117" s="40"/>
      <c r="C117" s="41"/>
      <c r="D117" s="226" t="s">
        <v>146</v>
      </c>
      <c r="E117" s="41"/>
      <c r="F117" s="227" t="s">
        <v>2046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80</v>
      </c>
    </row>
    <row r="118" s="2" customFormat="1" ht="16.5" customHeight="1">
      <c r="A118" s="39"/>
      <c r="B118" s="40"/>
      <c r="C118" s="213" t="s">
        <v>350</v>
      </c>
      <c r="D118" s="213" t="s">
        <v>139</v>
      </c>
      <c r="E118" s="214" t="s">
        <v>2047</v>
      </c>
      <c r="F118" s="215" t="s">
        <v>2048</v>
      </c>
      <c r="G118" s="216" t="s">
        <v>1507</v>
      </c>
      <c r="H118" s="217">
        <v>4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152</v>
      </c>
      <c r="AT118" s="224" t="s">
        <v>139</v>
      </c>
      <c r="AU118" s="224" t="s">
        <v>80</v>
      </c>
      <c r="AY118" s="18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152</v>
      </c>
      <c r="BM118" s="224" t="s">
        <v>490</v>
      </c>
    </row>
    <row r="119" s="2" customFormat="1">
      <c r="A119" s="39"/>
      <c r="B119" s="40"/>
      <c r="C119" s="41"/>
      <c r="D119" s="226" t="s">
        <v>146</v>
      </c>
      <c r="E119" s="41"/>
      <c r="F119" s="227" t="s">
        <v>2048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146</v>
      </c>
      <c r="AU119" s="18" t="s">
        <v>80</v>
      </c>
    </row>
    <row r="120" s="2" customFormat="1" ht="16.5" customHeight="1">
      <c r="A120" s="39"/>
      <c r="B120" s="40"/>
      <c r="C120" s="213" t="s">
        <v>358</v>
      </c>
      <c r="D120" s="213" t="s">
        <v>139</v>
      </c>
      <c r="E120" s="214" t="s">
        <v>2049</v>
      </c>
      <c r="F120" s="215" t="s">
        <v>2050</v>
      </c>
      <c r="G120" s="216" t="s">
        <v>1641</v>
      </c>
      <c r="H120" s="217">
        <v>140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152</v>
      </c>
      <c r="AT120" s="224" t="s">
        <v>139</v>
      </c>
      <c r="AU120" s="224" t="s">
        <v>80</v>
      </c>
      <c r="AY120" s="18" t="s">
        <v>136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152</v>
      </c>
      <c r="BM120" s="224" t="s">
        <v>1469</v>
      </c>
    </row>
    <row r="121" s="2" customFormat="1">
      <c r="A121" s="39"/>
      <c r="B121" s="40"/>
      <c r="C121" s="41"/>
      <c r="D121" s="226" t="s">
        <v>146</v>
      </c>
      <c r="E121" s="41"/>
      <c r="F121" s="227" t="s">
        <v>2050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80</v>
      </c>
    </row>
    <row r="122" s="2" customFormat="1" ht="16.5" customHeight="1">
      <c r="A122" s="39"/>
      <c r="B122" s="40"/>
      <c r="C122" s="213" t="s">
        <v>7</v>
      </c>
      <c r="D122" s="213" t="s">
        <v>139</v>
      </c>
      <c r="E122" s="214" t="s">
        <v>2051</v>
      </c>
      <c r="F122" s="215" t="s">
        <v>2052</v>
      </c>
      <c r="G122" s="216" t="s">
        <v>1507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152</v>
      </c>
      <c r="AT122" s="224" t="s">
        <v>139</v>
      </c>
      <c r="AU122" s="224" t="s">
        <v>80</v>
      </c>
      <c r="AY122" s="18" t="s">
        <v>136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152</v>
      </c>
      <c r="BM122" s="224" t="s">
        <v>513</v>
      </c>
    </row>
    <row r="123" s="2" customFormat="1">
      <c r="A123" s="39"/>
      <c r="B123" s="40"/>
      <c r="C123" s="41"/>
      <c r="D123" s="226" t="s">
        <v>146</v>
      </c>
      <c r="E123" s="41"/>
      <c r="F123" s="227" t="s">
        <v>2052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80</v>
      </c>
    </row>
    <row r="124" s="2" customFormat="1" ht="16.5" customHeight="1">
      <c r="A124" s="39"/>
      <c r="B124" s="40"/>
      <c r="C124" s="213" t="s">
        <v>379</v>
      </c>
      <c r="D124" s="213" t="s">
        <v>139</v>
      </c>
      <c r="E124" s="214" t="s">
        <v>2053</v>
      </c>
      <c r="F124" s="215" t="s">
        <v>2054</v>
      </c>
      <c r="G124" s="216" t="s">
        <v>1507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152</v>
      </c>
      <c r="AT124" s="224" t="s">
        <v>139</v>
      </c>
      <c r="AU124" s="224" t="s">
        <v>80</v>
      </c>
      <c r="AY124" s="18" t="s">
        <v>136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152</v>
      </c>
      <c r="BM124" s="224" t="s">
        <v>527</v>
      </c>
    </row>
    <row r="125" s="2" customFormat="1">
      <c r="A125" s="39"/>
      <c r="B125" s="40"/>
      <c r="C125" s="41"/>
      <c r="D125" s="226" t="s">
        <v>146</v>
      </c>
      <c r="E125" s="41"/>
      <c r="F125" s="227" t="s">
        <v>2054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80</v>
      </c>
    </row>
    <row r="126" s="2" customFormat="1" ht="21.75" customHeight="1">
      <c r="A126" s="39"/>
      <c r="B126" s="40"/>
      <c r="C126" s="213" t="s">
        <v>385</v>
      </c>
      <c r="D126" s="213" t="s">
        <v>139</v>
      </c>
      <c r="E126" s="214" t="s">
        <v>2055</v>
      </c>
      <c r="F126" s="215" t="s">
        <v>2056</v>
      </c>
      <c r="G126" s="216" t="s">
        <v>1507</v>
      </c>
      <c r="H126" s="217">
        <v>2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152</v>
      </c>
      <c r="AT126" s="224" t="s">
        <v>139</v>
      </c>
      <c r="AU126" s="224" t="s">
        <v>80</v>
      </c>
      <c r="AY126" s="18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152</v>
      </c>
      <c r="BM126" s="224" t="s">
        <v>541</v>
      </c>
    </row>
    <row r="127" s="2" customFormat="1">
      <c r="A127" s="39"/>
      <c r="B127" s="40"/>
      <c r="C127" s="41"/>
      <c r="D127" s="226" t="s">
        <v>146</v>
      </c>
      <c r="E127" s="41"/>
      <c r="F127" s="227" t="s">
        <v>2056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80</v>
      </c>
    </row>
    <row r="128" s="2" customFormat="1">
      <c r="A128" s="39"/>
      <c r="B128" s="40"/>
      <c r="C128" s="41"/>
      <c r="D128" s="226" t="s">
        <v>2011</v>
      </c>
      <c r="E128" s="41"/>
      <c r="F128" s="283" t="s">
        <v>2057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2011</v>
      </c>
      <c r="AU128" s="18" t="s">
        <v>80</v>
      </c>
    </row>
    <row r="129" s="2" customFormat="1" ht="16.5" customHeight="1">
      <c r="A129" s="39"/>
      <c r="B129" s="40"/>
      <c r="C129" s="213" t="s">
        <v>392</v>
      </c>
      <c r="D129" s="213" t="s">
        <v>139</v>
      </c>
      <c r="E129" s="214" t="s">
        <v>2058</v>
      </c>
      <c r="F129" s="215" t="s">
        <v>2059</v>
      </c>
      <c r="G129" s="216" t="s">
        <v>1507</v>
      </c>
      <c r="H129" s="217">
        <v>2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152</v>
      </c>
      <c r="AT129" s="224" t="s">
        <v>139</v>
      </c>
      <c r="AU129" s="224" t="s">
        <v>80</v>
      </c>
      <c r="AY129" s="18" t="s">
        <v>136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80</v>
      </c>
      <c r="BK129" s="225">
        <f>ROUND(I129*H129,2)</f>
        <v>0</v>
      </c>
      <c r="BL129" s="18" t="s">
        <v>152</v>
      </c>
      <c r="BM129" s="224" t="s">
        <v>556</v>
      </c>
    </row>
    <row r="130" s="2" customFormat="1">
      <c r="A130" s="39"/>
      <c r="B130" s="40"/>
      <c r="C130" s="41"/>
      <c r="D130" s="226" t="s">
        <v>146</v>
      </c>
      <c r="E130" s="41"/>
      <c r="F130" s="227" t="s">
        <v>2059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80</v>
      </c>
    </row>
    <row r="131" s="2" customFormat="1" ht="16.5" customHeight="1">
      <c r="A131" s="39"/>
      <c r="B131" s="40"/>
      <c r="C131" s="213" t="s">
        <v>401</v>
      </c>
      <c r="D131" s="213" t="s">
        <v>139</v>
      </c>
      <c r="E131" s="214" t="s">
        <v>2060</v>
      </c>
      <c r="F131" s="215" t="s">
        <v>2061</v>
      </c>
      <c r="G131" s="216" t="s">
        <v>1507</v>
      </c>
      <c r="H131" s="217">
        <v>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152</v>
      </c>
      <c r="AT131" s="224" t="s">
        <v>139</v>
      </c>
      <c r="AU131" s="224" t="s">
        <v>80</v>
      </c>
      <c r="AY131" s="18" t="s">
        <v>136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152</v>
      </c>
      <c r="BM131" s="224" t="s">
        <v>570</v>
      </c>
    </row>
    <row r="132" s="2" customFormat="1">
      <c r="A132" s="39"/>
      <c r="B132" s="40"/>
      <c r="C132" s="41"/>
      <c r="D132" s="226" t="s">
        <v>146</v>
      </c>
      <c r="E132" s="41"/>
      <c r="F132" s="227" t="s">
        <v>2061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80</v>
      </c>
    </row>
    <row r="133" s="2" customFormat="1">
      <c r="A133" s="39"/>
      <c r="B133" s="40"/>
      <c r="C133" s="41"/>
      <c r="D133" s="226" t="s">
        <v>2011</v>
      </c>
      <c r="E133" s="41"/>
      <c r="F133" s="283" t="s">
        <v>2057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2011</v>
      </c>
      <c r="AU133" s="18" t="s">
        <v>80</v>
      </c>
    </row>
    <row r="134" s="2" customFormat="1" ht="16.5" customHeight="1">
      <c r="A134" s="39"/>
      <c r="B134" s="40"/>
      <c r="C134" s="213" t="s">
        <v>413</v>
      </c>
      <c r="D134" s="213" t="s">
        <v>139</v>
      </c>
      <c r="E134" s="214" t="s">
        <v>2062</v>
      </c>
      <c r="F134" s="215" t="s">
        <v>2063</v>
      </c>
      <c r="G134" s="216" t="s">
        <v>1507</v>
      </c>
      <c r="H134" s="217">
        <v>2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152</v>
      </c>
      <c r="AT134" s="224" t="s">
        <v>139</v>
      </c>
      <c r="AU134" s="224" t="s">
        <v>80</v>
      </c>
      <c r="AY134" s="18" t="s">
        <v>136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152</v>
      </c>
      <c r="BM134" s="224" t="s">
        <v>584</v>
      </c>
    </row>
    <row r="135" s="2" customFormat="1">
      <c r="A135" s="39"/>
      <c r="B135" s="40"/>
      <c r="C135" s="41"/>
      <c r="D135" s="226" t="s">
        <v>146</v>
      </c>
      <c r="E135" s="41"/>
      <c r="F135" s="227" t="s">
        <v>2063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80</v>
      </c>
    </row>
    <row r="136" s="2" customFormat="1" ht="16.5" customHeight="1">
      <c r="A136" s="39"/>
      <c r="B136" s="40"/>
      <c r="C136" s="213" t="s">
        <v>421</v>
      </c>
      <c r="D136" s="213" t="s">
        <v>139</v>
      </c>
      <c r="E136" s="214" t="s">
        <v>2064</v>
      </c>
      <c r="F136" s="215" t="s">
        <v>2065</v>
      </c>
      <c r="G136" s="216" t="s">
        <v>1507</v>
      </c>
      <c r="H136" s="217">
        <v>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152</v>
      </c>
      <c r="AT136" s="224" t="s">
        <v>139</v>
      </c>
      <c r="AU136" s="224" t="s">
        <v>80</v>
      </c>
      <c r="AY136" s="18" t="s">
        <v>136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152</v>
      </c>
      <c r="BM136" s="224" t="s">
        <v>596</v>
      </c>
    </row>
    <row r="137" s="2" customFormat="1">
      <c r="A137" s="39"/>
      <c r="B137" s="40"/>
      <c r="C137" s="41"/>
      <c r="D137" s="226" t="s">
        <v>146</v>
      </c>
      <c r="E137" s="41"/>
      <c r="F137" s="227" t="s">
        <v>2065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80</v>
      </c>
    </row>
    <row r="138" s="2" customFormat="1" ht="16.5" customHeight="1">
      <c r="A138" s="39"/>
      <c r="B138" s="40"/>
      <c r="C138" s="213" t="s">
        <v>428</v>
      </c>
      <c r="D138" s="213" t="s">
        <v>139</v>
      </c>
      <c r="E138" s="214" t="s">
        <v>2066</v>
      </c>
      <c r="F138" s="215" t="s">
        <v>2067</v>
      </c>
      <c r="G138" s="216" t="s">
        <v>1507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152</v>
      </c>
      <c r="AT138" s="224" t="s">
        <v>139</v>
      </c>
      <c r="AU138" s="224" t="s">
        <v>80</v>
      </c>
      <c r="AY138" s="18" t="s">
        <v>136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152</v>
      </c>
      <c r="BM138" s="224" t="s">
        <v>613</v>
      </c>
    </row>
    <row r="139" s="2" customFormat="1">
      <c r="A139" s="39"/>
      <c r="B139" s="40"/>
      <c r="C139" s="41"/>
      <c r="D139" s="226" t="s">
        <v>146</v>
      </c>
      <c r="E139" s="41"/>
      <c r="F139" s="227" t="s">
        <v>2067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80</v>
      </c>
    </row>
    <row r="140" s="2" customFormat="1" ht="16.5" customHeight="1">
      <c r="A140" s="39"/>
      <c r="B140" s="40"/>
      <c r="C140" s="213" t="s">
        <v>435</v>
      </c>
      <c r="D140" s="213" t="s">
        <v>139</v>
      </c>
      <c r="E140" s="214" t="s">
        <v>2068</v>
      </c>
      <c r="F140" s="215" t="s">
        <v>2069</v>
      </c>
      <c r="G140" s="216" t="s">
        <v>1507</v>
      </c>
      <c r="H140" s="217">
        <v>2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152</v>
      </c>
      <c r="AT140" s="224" t="s">
        <v>139</v>
      </c>
      <c r="AU140" s="224" t="s">
        <v>80</v>
      </c>
      <c r="AY140" s="18" t="s">
        <v>136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152</v>
      </c>
      <c r="BM140" s="224" t="s">
        <v>627</v>
      </c>
    </row>
    <row r="141" s="2" customFormat="1">
      <c r="A141" s="39"/>
      <c r="B141" s="40"/>
      <c r="C141" s="41"/>
      <c r="D141" s="226" t="s">
        <v>146</v>
      </c>
      <c r="E141" s="41"/>
      <c r="F141" s="227" t="s">
        <v>2069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80</v>
      </c>
    </row>
    <row r="142" s="2" customFormat="1" ht="16.5" customHeight="1">
      <c r="A142" s="39"/>
      <c r="B142" s="40"/>
      <c r="C142" s="213" t="s">
        <v>440</v>
      </c>
      <c r="D142" s="213" t="s">
        <v>139</v>
      </c>
      <c r="E142" s="214" t="s">
        <v>2070</v>
      </c>
      <c r="F142" s="215" t="s">
        <v>2071</v>
      </c>
      <c r="G142" s="216" t="s">
        <v>965</v>
      </c>
      <c r="H142" s="217">
        <v>20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152</v>
      </c>
      <c r="AT142" s="224" t="s">
        <v>139</v>
      </c>
      <c r="AU142" s="224" t="s">
        <v>80</v>
      </c>
      <c r="AY142" s="18" t="s">
        <v>136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80</v>
      </c>
      <c r="BK142" s="225">
        <f>ROUND(I142*H142,2)</f>
        <v>0</v>
      </c>
      <c r="BL142" s="18" t="s">
        <v>152</v>
      </c>
      <c r="BM142" s="224" t="s">
        <v>640</v>
      </c>
    </row>
    <row r="143" s="2" customFormat="1">
      <c r="A143" s="39"/>
      <c r="B143" s="40"/>
      <c r="C143" s="41"/>
      <c r="D143" s="226" t="s">
        <v>146</v>
      </c>
      <c r="E143" s="41"/>
      <c r="F143" s="227" t="s">
        <v>2071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80</v>
      </c>
    </row>
    <row r="144" s="2" customFormat="1" ht="16.5" customHeight="1">
      <c r="A144" s="39"/>
      <c r="B144" s="40"/>
      <c r="C144" s="213" t="s">
        <v>446</v>
      </c>
      <c r="D144" s="213" t="s">
        <v>139</v>
      </c>
      <c r="E144" s="214" t="s">
        <v>2072</v>
      </c>
      <c r="F144" s="215" t="s">
        <v>2073</v>
      </c>
      <c r="G144" s="216" t="s">
        <v>243</v>
      </c>
      <c r="H144" s="217">
        <v>16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152</v>
      </c>
      <c r="AT144" s="224" t="s">
        <v>139</v>
      </c>
      <c r="AU144" s="224" t="s">
        <v>80</v>
      </c>
      <c r="AY144" s="18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152</v>
      </c>
      <c r="BM144" s="224" t="s">
        <v>653</v>
      </c>
    </row>
    <row r="145" s="2" customFormat="1">
      <c r="A145" s="39"/>
      <c r="B145" s="40"/>
      <c r="C145" s="41"/>
      <c r="D145" s="226" t="s">
        <v>146</v>
      </c>
      <c r="E145" s="41"/>
      <c r="F145" s="227" t="s">
        <v>2073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80</v>
      </c>
    </row>
    <row r="146" s="2" customFormat="1" ht="16.5" customHeight="1">
      <c r="A146" s="39"/>
      <c r="B146" s="40"/>
      <c r="C146" s="213" t="s">
        <v>459</v>
      </c>
      <c r="D146" s="213" t="s">
        <v>139</v>
      </c>
      <c r="E146" s="214" t="s">
        <v>2049</v>
      </c>
      <c r="F146" s="215" t="s">
        <v>2050</v>
      </c>
      <c r="G146" s="216" t="s">
        <v>1641</v>
      </c>
      <c r="H146" s="217">
        <v>40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152</v>
      </c>
      <c r="AT146" s="224" t="s">
        <v>139</v>
      </c>
      <c r="AU146" s="224" t="s">
        <v>80</v>
      </c>
      <c r="AY146" s="18" t="s">
        <v>136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152</v>
      </c>
      <c r="BM146" s="224" t="s">
        <v>667</v>
      </c>
    </row>
    <row r="147" s="2" customFormat="1">
      <c r="A147" s="39"/>
      <c r="B147" s="40"/>
      <c r="C147" s="41"/>
      <c r="D147" s="226" t="s">
        <v>146</v>
      </c>
      <c r="E147" s="41"/>
      <c r="F147" s="227" t="s">
        <v>2050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80</v>
      </c>
    </row>
    <row r="148" s="2" customFormat="1" ht="16.5" customHeight="1">
      <c r="A148" s="39"/>
      <c r="B148" s="40"/>
      <c r="C148" s="213" t="s">
        <v>477</v>
      </c>
      <c r="D148" s="213" t="s">
        <v>139</v>
      </c>
      <c r="E148" s="214" t="s">
        <v>2074</v>
      </c>
      <c r="F148" s="215" t="s">
        <v>2075</v>
      </c>
      <c r="G148" s="216" t="s">
        <v>1507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152</v>
      </c>
      <c r="AT148" s="224" t="s">
        <v>139</v>
      </c>
      <c r="AU148" s="224" t="s">
        <v>80</v>
      </c>
      <c r="AY148" s="18" t="s">
        <v>136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152</v>
      </c>
      <c r="BM148" s="224" t="s">
        <v>682</v>
      </c>
    </row>
    <row r="149" s="2" customFormat="1">
      <c r="A149" s="39"/>
      <c r="B149" s="40"/>
      <c r="C149" s="41"/>
      <c r="D149" s="226" t="s">
        <v>146</v>
      </c>
      <c r="E149" s="41"/>
      <c r="F149" s="227" t="s">
        <v>2075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80</v>
      </c>
    </row>
    <row r="150" s="2" customFormat="1" ht="16.5" customHeight="1">
      <c r="A150" s="39"/>
      <c r="B150" s="40"/>
      <c r="C150" s="213" t="s">
        <v>484</v>
      </c>
      <c r="D150" s="213" t="s">
        <v>139</v>
      </c>
      <c r="E150" s="214" t="s">
        <v>2076</v>
      </c>
      <c r="F150" s="215" t="s">
        <v>2077</v>
      </c>
      <c r="G150" s="216" t="s">
        <v>1507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152</v>
      </c>
      <c r="AT150" s="224" t="s">
        <v>139</v>
      </c>
      <c r="AU150" s="224" t="s">
        <v>80</v>
      </c>
      <c r="AY150" s="18" t="s">
        <v>136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80</v>
      </c>
      <c r="BK150" s="225">
        <f>ROUND(I150*H150,2)</f>
        <v>0</v>
      </c>
      <c r="BL150" s="18" t="s">
        <v>152</v>
      </c>
      <c r="BM150" s="224" t="s">
        <v>694</v>
      </c>
    </row>
    <row r="151" s="2" customFormat="1">
      <c r="A151" s="39"/>
      <c r="B151" s="40"/>
      <c r="C151" s="41"/>
      <c r="D151" s="226" t="s">
        <v>146</v>
      </c>
      <c r="E151" s="41"/>
      <c r="F151" s="227" t="s">
        <v>2077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80</v>
      </c>
    </row>
    <row r="152" s="2" customFormat="1" ht="16.5" customHeight="1">
      <c r="A152" s="39"/>
      <c r="B152" s="40"/>
      <c r="C152" s="213" t="s">
        <v>490</v>
      </c>
      <c r="D152" s="213" t="s">
        <v>139</v>
      </c>
      <c r="E152" s="214" t="s">
        <v>2078</v>
      </c>
      <c r="F152" s="215" t="s">
        <v>2079</v>
      </c>
      <c r="G152" s="216" t="s">
        <v>1507</v>
      </c>
      <c r="H152" s="217">
        <v>1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152</v>
      </c>
      <c r="AT152" s="224" t="s">
        <v>139</v>
      </c>
      <c r="AU152" s="224" t="s">
        <v>80</v>
      </c>
      <c r="AY152" s="18" t="s">
        <v>136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152</v>
      </c>
      <c r="BM152" s="224" t="s">
        <v>706</v>
      </c>
    </row>
    <row r="153" s="2" customFormat="1">
      <c r="A153" s="39"/>
      <c r="B153" s="40"/>
      <c r="C153" s="41"/>
      <c r="D153" s="226" t="s">
        <v>146</v>
      </c>
      <c r="E153" s="41"/>
      <c r="F153" s="227" t="s">
        <v>2080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80</v>
      </c>
    </row>
    <row r="154" s="2" customFormat="1" ht="21.75" customHeight="1">
      <c r="A154" s="39"/>
      <c r="B154" s="40"/>
      <c r="C154" s="213" t="s">
        <v>499</v>
      </c>
      <c r="D154" s="213" t="s">
        <v>139</v>
      </c>
      <c r="E154" s="214" t="s">
        <v>2081</v>
      </c>
      <c r="F154" s="215" t="s">
        <v>2082</v>
      </c>
      <c r="G154" s="216" t="s">
        <v>243</v>
      </c>
      <c r="H154" s="217">
        <v>2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152</v>
      </c>
      <c r="AT154" s="224" t="s">
        <v>139</v>
      </c>
      <c r="AU154" s="224" t="s">
        <v>80</v>
      </c>
      <c r="AY154" s="18" t="s">
        <v>136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80</v>
      </c>
      <c r="BK154" s="225">
        <f>ROUND(I154*H154,2)</f>
        <v>0</v>
      </c>
      <c r="BL154" s="18" t="s">
        <v>152</v>
      </c>
      <c r="BM154" s="224" t="s">
        <v>720</v>
      </c>
    </row>
    <row r="155" s="2" customFormat="1">
      <c r="A155" s="39"/>
      <c r="B155" s="40"/>
      <c r="C155" s="41"/>
      <c r="D155" s="226" t="s">
        <v>146</v>
      </c>
      <c r="E155" s="41"/>
      <c r="F155" s="227" t="s">
        <v>2082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80</v>
      </c>
    </row>
    <row r="156" s="2" customFormat="1" ht="16.5" customHeight="1">
      <c r="A156" s="39"/>
      <c r="B156" s="40"/>
      <c r="C156" s="213" t="s">
        <v>1469</v>
      </c>
      <c r="D156" s="213" t="s">
        <v>139</v>
      </c>
      <c r="E156" s="214" t="s">
        <v>2049</v>
      </c>
      <c r="F156" s="215" t="s">
        <v>2050</v>
      </c>
      <c r="G156" s="216" t="s">
        <v>1641</v>
      </c>
      <c r="H156" s="217">
        <v>15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152</v>
      </c>
      <c r="AT156" s="224" t="s">
        <v>139</v>
      </c>
      <c r="AU156" s="224" t="s">
        <v>80</v>
      </c>
      <c r="AY156" s="18" t="s">
        <v>136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80</v>
      </c>
      <c r="BK156" s="225">
        <f>ROUND(I156*H156,2)</f>
        <v>0</v>
      </c>
      <c r="BL156" s="18" t="s">
        <v>152</v>
      </c>
      <c r="BM156" s="224" t="s">
        <v>734</v>
      </c>
    </row>
    <row r="157" s="2" customFormat="1">
      <c r="A157" s="39"/>
      <c r="B157" s="40"/>
      <c r="C157" s="41"/>
      <c r="D157" s="226" t="s">
        <v>146</v>
      </c>
      <c r="E157" s="41"/>
      <c r="F157" s="227" t="s">
        <v>2050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80</v>
      </c>
    </row>
    <row r="158" s="2" customFormat="1" ht="16.5" customHeight="1">
      <c r="A158" s="39"/>
      <c r="B158" s="40"/>
      <c r="C158" s="213" t="s">
        <v>507</v>
      </c>
      <c r="D158" s="213" t="s">
        <v>139</v>
      </c>
      <c r="E158" s="214" t="s">
        <v>2083</v>
      </c>
      <c r="F158" s="215" t="s">
        <v>2084</v>
      </c>
      <c r="G158" s="216" t="s">
        <v>142</v>
      </c>
      <c r="H158" s="217">
        <v>1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152</v>
      </c>
      <c r="AT158" s="224" t="s">
        <v>139</v>
      </c>
      <c r="AU158" s="224" t="s">
        <v>80</v>
      </c>
      <c r="AY158" s="18" t="s">
        <v>136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152</v>
      </c>
      <c r="BM158" s="224" t="s">
        <v>2085</v>
      </c>
    </row>
    <row r="159" s="2" customFormat="1">
      <c r="A159" s="39"/>
      <c r="B159" s="40"/>
      <c r="C159" s="41"/>
      <c r="D159" s="226" t="s">
        <v>146</v>
      </c>
      <c r="E159" s="41"/>
      <c r="F159" s="227" t="s">
        <v>2084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80</v>
      </c>
    </row>
    <row r="160" s="2" customFormat="1" ht="16.5" customHeight="1">
      <c r="A160" s="39"/>
      <c r="B160" s="40"/>
      <c r="C160" s="213" t="s">
        <v>513</v>
      </c>
      <c r="D160" s="213" t="s">
        <v>139</v>
      </c>
      <c r="E160" s="214" t="s">
        <v>2086</v>
      </c>
      <c r="F160" s="215" t="s">
        <v>756</v>
      </c>
      <c r="G160" s="216" t="s">
        <v>142</v>
      </c>
      <c r="H160" s="217">
        <v>1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152</v>
      </c>
      <c r="AT160" s="224" t="s">
        <v>139</v>
      </c>
      <c r="AU160" s="224" t="s">
        <v>80</v>
      </c>
      <c r="AY160" s="18" t="s">
        <v>136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152</v>
      </c>
      <c r="BM160" s="224" t="s">
        <v>2087</v>
      </c>
    </row>
    <row r="161" s="2" customFormat="1">
      <c r="A161" s="39"/>
      <c r="B161" s="40"/>
      <c r="C161" s="41"/>
      <c r="D161" s="226" t="s">
        <v>146</v>
      </c>
      <c r="E161" s="41"/>
      <c r="F161" s="227" t="s">
        <v>756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80</v>
      </c>
    </row>
    <row r="162" s="2" customFormat="1" ht="16.5" customHeight="1">
      <c r="A162" s="39"/>
      <c r="B162" s="40"/>
      <c r="C162" s="213" t="s">
        <v>520</v>
      </c>
      <c r="D162" s="213" t="s">
        <v>139</v>
      </c>
      <c r="E162" s="214" t="s">
        <v>2088</v>
      </c>
      <c r="F162" s="215" t="s">
        <v>2089</v>
      </c>
      <c r="G162" s="216" t="s">
        <v>142</v>
      </c>
      <c r="H162" s="217">
        <v>1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152</v>
      </c>
      <c r="AT162" s="224" t="s">
        <v>139</v>
      </c>
      <c r="AU162" s="224" t="s">
        <v>80</v>
      </c>
      <c r="AY162" s="18" t="s">
        <v>136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80</v>
      </c>
      <c r="BK162" s="225">
        <f>ROUND(I162*H162,2)</f>
        <v>0</v>
      </c>
      <c r="BL162" s="18" t="s">
        <v>152</v>
      </c>
      <c r="BM162" s="224" t="s">
        <v>2090</v>
      </c>
    </row>
    <row r="163" s="2" customFormat="1">
      <c r="A163" s="39"/>
      <c r="B163" s="40"/>
      <c r="C163" s="41"/>
      <c r="D163" s="226" t="s">
        <v>146</v>
      </c>
      <c r="E163" s="41"/>
      <c r="F163" s="227" t="s">
        <v>2089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80</v>
      </c>
    </row>
    <row r="164" s="2" customFormat="1" ht="16.5" customHeight="1">
      <c r="A164" s="39"/>
      <c r="B164" s="40"/>
      <c r="C164" s="213" t="s">
        <v>527</v>
      </c>
      <c r="D164" s="213" t="s">
        <v>139</v>
      </c>
      <c r="E164" s="214" t="s">
        <v>2091</v>
      </c>
      <c r="F164" s="215" t="s">
        <v>2092</v>
      </c>
      <c r="G164" s="216" t="s">
        <v>142</v>
      </c>
      <c r="H164" s="217">
        <v>1</v>
      </c>
      <c r="I164" s="218"/>
      <c r="J164" s="219">
        <f>ROUND(I164*H164,2)</f>
        <v>0</v>
      </c>
      <c r="K164" s="215" t="s">
        <v>19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152</v>
      </c>
      <c r="AT164" s="224" t="s">
        <v>139</v>
      </c>
      <c r="AU164" s="224" t="s">
        <v>80</v>
      </c>
      <c r="AY164" s="18" t="s">
        <v>136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152</v>
      </c>
      <c r="BM164" s="224" t="s">
        <v>2093</v>
      </c>
    </row>
    <row r="165" s="2" customFormat="1">
      <c r="A165" s="39"/>
      <c r="B165" s="40"/>
      <c r="C165" s="41"/>
      <c r="D165" s="226" t="s">
        <v>146</v>
      </c>
      <c r="E165" s="41"/>
      <c r="F165" s="227" t="s">
        <v>2092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80</v>
      </c>
    </row>
    <row r="166" s="2" customFormat="1" ht="16.5" customHeight="1">
      <c r="A166" s="39"/>
      <c r="B166" s="40"/>
      <c r="C166" s="213" t="s">
        <v>535</v>
      </c>
      <c r="D166" s="213" t="s">
        <v>139</v>
      </c>
      <c r="E166" s="214" t="s">
        <v>2094</v>
      </c>
      <c r="F166" s="215" t="s">
        <v>2095</v>
      </c>
      <c r="G166" s="216" t="s">
        <v>142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152</v>
      </c>
      <c r="AT166" s="224" t="s">
        <v>139</v>
      </c>
      <c r="AU166" s="224" t="s">
        <v>80</v>
      </c>
      <c r="AY166" s="18" t="s">
        <v>136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80</v>
      </c>
      <c r="BK166" s="225">
        <f>ROUND(I166*H166,2)</f>
        <v>0</v>
      </c>
      <c r="BL166" s="18" t="s">
        <v>152</v>
      </c>
      <c r="BM166" s="224" t="s">
        <v>2096</v>
      </c>
    </row>
    <row r="167" s="2" customFormat="1">
      <c r="A167" s="39"/>
      <c r="B167" s="40"/>
      <c r="C167" s="41"/>
      <c r="D167" s="226" t="s">
        <v>146</v>
      </c>
      <c r="E167" s="41"/>
      <c r="F167" s="227" t="s">
        <v>2095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80</v>
      </c>
    </row>
    <row r="168" s="2" customFormat="1" ht="16.5" customHeight="1">
      <c r="A168" s="39"/>
      <c r="B168" s="40"/>
      <c r="C168" s="213" t="s">
        <v>541</v>
      </c>
      <c r="D168" s="213" t="s">
        <v>139</v>
      </c>
      <c r="E168" s="214" t="s">
        <v>2097</v>
      </c>
      <c r="F168" s="215" t="s">
        <v>1581</v>
      </c>
      <c r="G168" s="216" t="s">
        <v>142</v>
      </c>
      <c r="H168" s="217">
        <v>1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152</v>
      </c>
      <c r="AT168" s="224" t="s">
        <v>139</v>
      </c>
      <c r="AU168" s="224" t="s">
        <v>80</v>
      </c>
      <c r="AY168" s="18" t="s">
        <v>136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80</v>
      </c>
      <c r="BK168" s="225">
        <f>ROUND(I168*H168,2)</f>
        <v>0</v>
      </c>
      <c r="BL168" s="18" t="s">
        <v>152</v>
      </c>
      <c r="BM168" s="224" t="s">
        <v>2098</v>
      </c>
    </row>
    <row r="169" s="2" customFormat="1">
      <c r="A169" s="39"/>
      <c r="B169" s="40"/>
      <c r="C169" s="41"/>
      <c r="D169" s="226" t="s">
        <v>146</v>
      </c>
      <c r="E169" s="41"/>
      <c r="F169" s="227" t="s">
        <v>1581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80</v>
      </c>
    </row>
    <row r="170" s="2" customFormat="1" ht="16.5" customHeight="1">
      <c r="A170" s="39"/>
      <c r="B170" s="40"/>
      <c r="C170" s="213" t="s">
        <v>548</v>
      </c>
      <c r="D170" s="213" t="s">
        <v>139</v>
      </c>
      <c r="E170" s="214" t="s">
        <v>2099</v>
      </c>
      <c r="F170" s="215" t="s">
        <v>2100</v>
      </c>
      <c r="G170" s="216" t="s">
        <v>142</v>
      </c>
      <c r="H170" s="217">
        <v>1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152</v>
      </c>
      <c r="AT170" s="224" t="s">
        <v>139</v>
      </c>
      <c r="AU170" s="224" t="s">
        <v>80</v>
      </c>
      <c r="AY170" s="18" t="s">
        <v>136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80</v>
      </c>
      <c r="BK170" s="225">
        <f>ROUND(I170*H170,2)</f>
        <v>0</v>
      </c>
      <c r="BL170" s="18" t="s">
        <v>152</v>
      </c>
      <c r="BM170" s="224" t="s">
        <v>2101</v>
      </c>
    </row>
    <row r="171" s="2" customFormat="1">
      <c r="A171" s="39"/>
      <c r="B171" s="40"/>
      <c r="C171" s="41"/>
      <c r="D171" s="226" t="s">
        <v>146</v>
      </c>
      <c r="E171" s="41"/>
      <c r="F171" s="227" t="s">
        <v>2100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80</v>
      </c>
    </row>
    <row r="172" s="2" customFormat="1" ht="16.5" customHeight="1">
      <c r="A172" s="39"/>
      <c r="B172" s="40"/>
      <c r="C172" s="213" t="s">
        <v>556</v>
      </c>
      <c r="D172" s="213" t="s">
        <v>139</v>
      </c>
      <c r="E172" s="214" t="s">
        <v>2102</v>
      </c>
      <c r="F172" s="215" t="s">
        <v>2103</v>
      </c>
      <c r="G172" s="216" t="s">
        <v>142</v>
      </c>
      <c r="H172" s="217">
        <v>1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152</v>
      </c>
      <c r="AT172" s="224" t="s">
        <v>139</v>
      </c>
      <c r="AU172" s="224" t="s">
        <v>80</v>
      </c>
      <c r="AY172" s="18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152</v>
      </c>
      <c r="BM172" s="224" t="s">
        <v>2104</v>
      </c>
    </row>
    <row r="173" s="2" customFormat="1">
      <c r="A173" s="39"/>
      <c r="B173" s="40"/>
      <c r="C173" s="41"/>
      <c r="D173" s="226" t="s">
        <v>146</v>
      </c>
      <c r="E173" s="41"/>
      <c r="F173" s="227" t="s">
        <v>2103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80</v>
      </c>
    </row>
    <row r="174" s="2" customFormat="1" ht="16.5" customHeight="1">
      <c r="A174" s="39"/>
      <c r="B174" s="40"/>
      <c r="C174" s="213" t="s">
        <v>562</v>
      </c>
      <c r="D174" s="213" t="s">
        <v>139</v>
      </c>
      <c r="E174" s="214" t="s">
        <v>2105</v>
      </c>
      <c r="F174" s="215" t="s">
        <v>2106</v>
      </c>
      <c r="G174" s="216" t="s">
        <v>142</v>
      </c>
      <c r="H174" s="217">
        <v>1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152</v>
      </c>
      <c r="AT174" s="224" t="s">
        <v>139</v>
      </c>
      <c r="AU174" s="224" t="s">
        <v>80</v>
      </c>
      <c r="AY174" s="18" t="s">
        <v>136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80</v>
      </c>
      <c r="BK174" s="225">
        <f>ROUND(I174*H174,2)</f>
        <v>0</v>
      </c>
      <c r="BL174" s="18" t="s">
        <v>152</v>
      </c>
      <c r="BM174" s="224" t="s">
        <v>2107</v>
      </c>
    </row>
    <row r="175" s="2" customFormat="1">
      <c r="A175" s="39"/>
      <c r="B175" s="40"/>
      <c r="C175" s="41"/>
      <c r="D175" s="226" t="s">
        <v>146</v>
      </c>
      <c r="E175" s="41"/>
      <c r="F175" s="227" t="s">
        <v>2106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80</v>
      </c>
    </row>
    <row r="176" s="2" customFormat="1" ht="16.5" customHeight="1">
      <c r="A176" s="39"/>
      <c r="B176" s="40"/>
      <c r="C176" s="213" t="s">
        <v>570</v>
      </c>
      <c r="D176" s="213" t="s">
        <v>139</v>
      </c>
      <c r="E176" s="214" t="s">
        <v>2108</v>
      </c>
      <c r="F176" s="215" t="s">
        <v>2109</v>
      </c>
      <c r="G176" s="216" t="s">
        <v>142</v>
      </c>
      <c r="H176" s="217">
        <v>1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152</v>
      </c>
      <c r="AT176" s="224" t="s">
        <v>139</v>
      </c>
      <c r="AU176" s="224" t="s">
        <v>80</v>
      </c>
      <c r="AY176" s="18" t="s">
        <v>136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152</v>
      </c>
      <c r="BM176" s="224" t="s">
        <v>2110</v>
      </c>
    </row>
    <row r="177" s="2" customFormat="1">
      <c r="A177" s="39"/>
      <c r="B177" s="40"/>
      <c r="C177" s="41"/>
      <c r="D177" s="226" t="s">
        <v>146</v>
      </c>
      <c r="E177" s="41"/>
      <c r="F177" s="227" t="s">
        <v>2109</v>
      </c>
      <c r="G177" s="41"/>
      <c r="H177" s="41"/>
      <c r="I177" s="228"/>
      <c r="J177" s="41"/>
      <c r="K177" s="41"/>
      <c r="L177" s="45"/>
      <c r="M177" s="265"/>
      <c r="N177" s="266"/>
      <c r="O177" s="267"/>
      <c r="P177" s="267"/>
      <c r="Q177" s="267"/>
      <c r="R177" s="267"/>
      <c r="S177" s="267"/>
      <c r="T177" s="268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80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Y7j/UovqpZJCL9DlmVDA9snVuA46ftKMXFn66aR8aft7bHLZrgrQJhy68MaBRhvpK2e6xKYrBpZp96NP4+AYkg==" hashValue="O3Ilfrys9HtLGGFXl7sfvzESO/CJL5odpAqNYhi2cTIQWXlAnCigx0GSuhPfC6wG09MK+XHItA7zzvCCKTr2FA==" algorithmName="SHA-512" password="CC35"/>
  <autoFilter ref="C79:K17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2023-06-20T14:22:57Z</dcterms:created>
  <dcterms:modified xsi:type="dcterms:W3CDTF">2023-06-20T14:23:10Z</dcterms:modified>
</cp:coreProperties>
</file>